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mc:AlternateContent xmlns:mc="http://schemas.openxmlformats.org/markup-compatibility/2006">
    <mc:Choice Requires="x15">
      <x15ac:absPath xmlns:x15ac="http://schemas.microsoft.com/office/spreadsheetml/2010/11/ac" url="https://africanengineering.sharepoint.com/sites/AfricanGroupZ/Projects/172 - Refurbishment Edenburg WWTW &amp; SPS/4 DELIVERY/5 Tender/2 BOQ/1 Bill/"/>
    </mc:Choice>
  </mc:AlternateContent>
  <xr:revisionPtr revIDLastSave="0" documentId="8_{4A721DA1-12BE-FE41-A85F-69A4F0CC0683}" xr6:coauthVersionLast="47" xr6:coauthVersionMax="47" xr10:uidLastSave="{00000000-0000-0000-0000-000000000000}"/>
  <bookViews>
    <workbookView xWindow="-120" yWindow="-120" windowWidth="29040" windowHeight="15720" tabRatio="816" activeTab="7" xr2:uid="{00000000-000D-0000-FFFF-FFFF00000000}"/>
  </bookViews>
  <sheets>
    <sheet name="Sec A- P&amp;A" sheetId="1" r:id="rId1"/>
    <sheet name="Sec B-Dayworks" sheetId="4" r:id="rId2"/>
    <sheet name="Sec C- Refurbish Inlet" sheetId="20" r:id="rId3"/>
    <sheet name="Sec D - Anaerobic ponds" sheetId="16" r:id="rId4"/>
    <sheet name="Sec E - Refurb. of Chlorine" sheetId="22" r:id="rId5"/>
    <sheet name="Sec F- Refurbish. PS" sheetId="23" r:id="rId6"/>
    <sheet name="Sec G - Network refurbishment" sheetId="17" r:id="rId7"/>
    <sheet name="Summary" sheetId="19" r:id="rId8"/>
  </sheets>
  <definedNames>
    <definedName name="_xlnm.Print_Area" localSheetId="0">'Sec A- P&amp;A'!$B$1:$H$111</definedName>
    <definedName name="_xlnm.Print_Area" localSheetId="2">'Sec C- Refurbish Inlet'!$B$1:$H$377</definedName>
    <definedName name="_xlnm.Print_Area" localSheetId="3">'Sec D - Anaerobic ponds'!$B$1:$H$165</definedName>
    <definedName name="_xlnm.Print_Area" localSheetId="4">'Sec E - Refurb. of Chlorine'!$B$1:$H$70</definedName>
    <definedName name="_xlnm.Print_Area" localSheetId="5">'Sec F- Refurbish. PS'!$B$1:$H$327</definedName>
    <definedName name="_xlnm.Print_Area" localSheetId="6">'Sec G - Network refurbishment'!$B$1:$H$42</definedName>
    <definedName name="_xlnm.Print_Area" localSheetId="7">Summary!$B$1:$F$29</definedName>
    <definedName name="_xlnm.Print_Titles" localSheetId="0">'Sec A- P&amp;A'!$1:$3</definedName>
    <definedName name="_xlnm.Print_Titles" localSheetId="2">'Sec C- Refurbish Inlet'!$1:$3</definedName>
    <definedName name="_xlnm.Print_Titles" localSheetId="3">'Sec D - Anaerobic ponds'!$1:$3</definedName>
    <definedName name="_xlnm.Print_Titles" localSheetId="4">'Sec E - Refurb. of Chlorine'!$1:$3</definedName>
    <definedName name="_xlnm.Print_Titles" localSheetId="5">'Sec F- Refurbish. PS'!$1:$3</definedName>
  </definedNames>
  <calcPr calcId="191028" fullPrecision="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65" i="16" l="1"/>
  <c r="H151" i="16"/>
  <c r="H264" i="20"/>
  <c r="G26" i="17"/>
  <c r="G30" i="17"/>
  <c r="H36" i="22"/>
  <c r="H68" i="4"/>
  <c r="E8" i="19"/>
  <c r="H56" i="1"/>
  <c r="C2" i="19"/>
  <c r="G183" i="20"/>
  <c r="G90" i="1"/>
  <c r="G76" i="1"/>
  <c r="G68" i="1"/>
  <c r="G62" i="1"/>
  <c r="G48" i="1"/>
  <c r="G44" i="1"/>
  <c r="G40" i="1"/>
  <c r="G36" i="1"/>
  <c r="G32" i="1"/>
  <c r="B2" i="17"/>
  <c r="B2" i="23"/>
  <c r="B2" i="22"/>
  <c r="B2" i="16"/>
  <c r="B2" i="20"/>
  <c r="B2" i="4"/>
  <c r="H133" i="23"/>
  <c r="G135" i="23"/>
  <c r="H131" i="23"/>
  <c r="H129" i="23"/>
  <c r="H127" i="23"/>
  <c r="H125" i="23"/>
  <c r="H123" i="23"/>
  <c r="H121" i="23"/>
  <c r="H119" i="23"/>
  <c r="H117" i="23"/>
  <c r="H115" i="23"/>
  <c r="H113" i="23"/>
  <c r="F109" i="23"/>
  <c r="H109" i="23"/>
  <c r="H107" i="23"/>
  <c r="H105" i="23"/>
  <c r="H103" i="23"/>
  <c r="H101" i="23"/>
  <c r="F99" i="23"/>
  <c r="H99" i="23"/>
  <c r="H97" i="23"/>
  <c r="H95" i="23"/>
  <c r="H92" i="23"/>
  <c r="H90" i="23"/>
  <c r="H88" i="23"/>
  <c r="H86" i="23"/>
  <c r="H84" i="23"/>
  <c r="H82" i="23"/>
  <c r="H80" i="23"/>
  <c r="H12" i="1"/>
  <c r="H118" i="16"/>
  <c r="H116" i="16"/>
  <c r="H66" i="22"/>
  <c r="G68" i="22"/>
  <c r="H68" i="22"/>
  <c r="H64" i="22"/>
  <c r="H62" i="22"/>
  <c r="H164" i="16"/>
  <c r="H162" i="16"/>
  <c r="H160" i="16"/>
  <c r="H158" i="16"/>
  <c r="H154" i="16"/>
  <c r="H150" i="16"/>
  <c r="H148" i="16"/>
  <c r="H146" i="16"/>
  <c r="G22" i="4"/>
  <c r="H50" i="4"/>
  <c r="H48" i="4"/>
  <c r="H46" i="4"/>
  <c r="H323" i="23"/>
  <c r="G325" i="23"/>
  <c r="H325" i="23"/>
  <c r="H321" i="23"/>
  <c r="H317" i="23"/>
  <c r="H315" i="23"/>
  <c r="H313" i="23"/>
  <c r="H311" i="23"/>
  <c r="H309" i="23"/>
  <c r="H303" i="23"/>
  <c r="G305" i="23"/>
  <c r="H305" i="23"/>
  <c r="H301" i="23"/>
  <c r="H299" i="23"/>
  <c r="H295" i="23"/>
  <c r="H293" i="23"/>
  <c r="H289" i="23"/>
  <c r="G291" i="23"/>
  <c r="H291" i="23"/>
  <c r="H287" i="23"/>
  <c r="H285" i="23"/>
  <c r="H279" i="23"/>
  <c r="H277" i="23"/>
  <c r="H268" i="23"/>
  <c r="H266" i="23"/>
  <c r="H264" i="23"/>
  <c r="H262" i="23"/>
  <c r="H260" i="23"/>
  <c r="H258" i="23"/>
  <c r="H254" i="23"/>
  <c r="H250" i="23"/>
  <c r="H246" i="23"/>
  <c r="H242" i="23"/>
  <c r="H240" i="23"/>
  <c r="H236" i="23"/>
  <c r="H234" i="23"/>
  <c r="H232" i="23"/>
  <c r="H228" i="23"/>
  <c r="H226" i="23"/>
  <c r="H220" i="23"/>
  <c r="H218" i="23"/>
  <c r="H216" i="23"/>
  <c r="H214" i="23"/>
  <c r="H210" i="23"/>
  <c r="H204" i="23"/>
  <c r="H202" i="23"/>
  <c r="H200" i="23"/>
  <c r="H196" i="23"/>
  <c r="H375" i="20"/>
  <c r="H373" i="20"/>
  <c r="H371" i="20"/>
  <c r="H367" i="20"/>
  <c r="G369" i="20"/>
  <c r="H369" i="20"/>
  <c r="H365" i="20"/>
  <c r="H361" i="20"/>
  <c r="H357" i="20"/>
  <c r="H353" i="20"/>
  <c r="G355" i="20"/>
  <c r="H355" i="20"/>
  <c r="H351" i="20"/>
  <c r="H347" i="20"/>
  <c r="H345" i="20"/>
  <c r="H343" i="20"/>
  <c r="H341" i="20"/>
  <c r="H339" i="20"/>
  <c r="H337" i="20"/>
  <c r="H333" i="20"/>
  <c r="G335" i="20"/>
  <c r="H335" i="20"/>
  <c r="H331" i="20"/>
  <c r="H327" i="20"/>
  <c r="H325" i="20"/>
  <c r="H321" i="20"/>
  <c r="G323" i="20"/>
  <c r="H323" i="20"/>
  <c r="H319" i="20"/>
  <c r="H315" i="20"/>
  <c r="H313" i="20"/>
  <c r="H312" i="20"/>
  <c r="H305" i="20"/>
  <c r="G310" i="20"/>
  <c r="H310" i="20"/>
  <c r="H303" i="20"/>
  <c r="H299" i="20"/>
  <c r="H297" i="20"/>
  <c r="H293" i="20"/>
  <c r="G295" i="20"/>
  <c r="H295" i="20"/>
  <c r="H291" i="20"/>
  <c r="H285" i="20"/>
  <c r="H283" i="20"/>
  <c r="H281" i="20"/>
  <c r="H279" i="20"/>
  <c r="H277" i="20"/>
  <c r="H273" i="20"/>
  <c r="H269" i="20"/>
  <c r="H265" i="20"/>
  <c r="H259" i="20"/>
  <c r="H257" i="20"/>
  <c r="H255" i="20"/>
  <c r="H253" i="20"/>
  <c r="H251" i="20"/>
  <c r="H245" i="20"/>
  <c r="H243" i="20"/>
  <c r="H241" i="20"/>
  <c r="H239" i="20"/>
  <c r="H237" i="20"/>
  <c r="H229" i="20"/>
  <c r="H227" i="20"/>
  <c r="H225" i="20"/>
  <c r="H217" i="20"/>
  <c r="H213" i="20"/>
  <c r="H211" i="20"/>
  <c r="H207" i="20"/>
  <c r="H205" i="20"/>
  <c r="H203" i="20"/>
  <c r="H201" i="20"/>
  <c r="H18" i="23"/>
  <c r="H20" i="23"/>
  <c r="H22" i="23"/>
  <c r="H24" i="23"/>
  <c r="H26" i="23"/>
  <c r="H30" i="23"/>
  <c r="H32" i="23"/>
  <c r="H34" i="23"/>
  <c r="H36" i="23"/>
  <c r="H38" i="23"/>
  <c r="H40" i="23"/>
  <c r="H42" i="23"/>
  <c r="H44" i="23"/>
  <c r="H46" i="23"/>
  <c r="H50" i="23"/>
  <c r="H52" i="23"/>
  <c r="H135" i="23"/>
  <c r="F158" i="23"/>
  <c r="H158" i="23"/>
  <c r="H162" i="23"/>
  <c r="H156" i="23"/>
  <c r="F180" i="23"/>
  <c r="H180" i="23"/>
  <c r="F174" i="23"/>
  <c r="H174" i="23"/>
  <c r="H142" i="23"/>
  <c r="H144" i="23"/>
  <c r="H146" i="23"/>
  <c r="H148" i="23"/>
  <c r="H150" i="23"/>
  <c r="H152" i="23"/>
  <c r="H154" i="23"/>
  <c r="H160" i="23"/>
  <c r="H164" i="23"/>
  <c r="H166" i="23"/>
  <c r="H170" i="23"/>
  <c r="H176" i="23"/>
  <c r="H178" i="23"/>
  <c r="H182" i="23"/>
  <c r="H184" i="23"/>
  <c r="F172" i="23"/>
  <c r="H172" i="23"/>
  <c r="F168" i="23"/>
  <c r="H168" i="23"/>
  <c r="H56" i="22"/>
  <c r="H10" i="22"/>
  <c r="H12" i="22"/>
  <c r="H14" i="22"/>
  <c r="H16" i="22"/>
  <c r="H18" i="22"/>
  <c r="H20" i="22"/>
  <c r="H22" i="22"/>
  <c r="H24" i="22"/>
  <c r="H26" i="22"/>
  <c r="H28" i="22"/>
  <c r="H30" i="22"/>
  <c r="H32" i="22"/>
  <c r="H34" i="22"/>
  <c r="G36" i="22"/>
  <c r="H38" i="22"/>
  <c r="H40" i="22"/>
  <c r="H42" i="22"/>
  <c r="H46" i="22"/>
  <c r="H48" i="22"/>
  <c r="H50" i="22"/>
  <c r="H124" i="16"/>
  <c r="H126" i="16"/>
  <c r="H128" i="16"/>
  <c r="H130" i="16"/>
  <c r="H132" i="16"/>
  <c r="H134" i="16"/>
  <c r="H136" i="16"/>
  <c r="H138" i="16"/>
  <c r="H140" i="16"/>
  <c r="H64" i="16"/>
  <c r="H66" i="16"/>
  <c r="H68" i="16"/>
  <c r="H70" i="16"/>
  <c r="H72" i="16"/>
  <c r="H74" i="16"/>
  <c r="H76" i="16"/>
  <c r="H78" i="16"/>
  <c r="H80" i="16"/>
  <c r="H82" i="16"/>
  <c r="H84" i="16"/>
  <c r="H86" i="16"/>
  <c r="H88" i="16"/>
  <c r="H92" i="16"/>
  <c r="H94" i="16"/>
  <c r="H96" i="16"/>
  <c r="H100" i="16"/>
  <c r="H102" i="16"/>
  <c r="H106" i="16"/>
  <c r="H108" i="16"/>
  <c r="H110" i="16"/>
  <c r="H112" i="16"/>
  <c r="H114" i="16"/>
  <c r="H10" i="16"/>
  <c r="H12" i="16"/>
  <c r="H14" i="16"/>
  <c r="H16" i="16"/>
  <c r="H18" i="16"/>
  <c r="H20" i="16"/>
  <c r="H22" i="16"/>
  <c r="H26" i="16"/>
  <c r="H28" i="16"/>
  <c r="H30" i="16"/>
  <c r="H32" i="16"/>
  <c r="H34" i="16"/>
  <c r="H38" i="16"/>
  <c r="H40" i="16"/>
  <c r="H42" i="16"/>
  <c r="H44" i="16"/>
  <c r="H46" i="16"/>
  <c r="H48" i="16"/>
  <c r="H50" i="16"/>
  <c r="H54" i="16"/>
  <c r="H56" i="16"/>
  <c r="H161" i="20"/>
  <c r="H163" i="20"/>
  <c r="H165" i="20"/>
  <c r="H167" i="20"/>
  <c r="H169" i="20"/>
  <c r="H171" i="20"/>
  <c r="H175" i="20"/>
  <c r="H177" i="20"/>
  <c r="H179" i="20"/>
  <c r="H181" i="20"/>
  <c r="H185" i="20"/>
  <c r="H187" i="20"/>
  <c r="H189" i="20"/>
  <c r="H191" i="20"/>
  <c r="H193" i="20"/>
  <c r="H103" i="20"/>
  <c r="H105" i="20"/>
  <c r="H107" i="20"/>
  <c r="H109" i="20"/>
  <c r="H111" i="20"/>
  <c r="H113" i="20"/>
  <c r="H115" i="20"/>
  <c r="H117" i="20"/>
  <c r="H119" i="20"/>
  <c r="H121" i="20"/>
  <c r="H125" i="20"/>
  <c r="H127" i="20"/>
  <c r="H129" i="20"/>
  <c r="H131" i="20"/>
  <c r="H133" i="20"/>
  <c r="H135" i="20"/>
  <c r="H137" i="20"/>
  <c r="H139" i="20"/>
  <c r="H141" i="20"/>
  <c r="H143" i="20"/>
  <c r="H147" i="20"/>
  <c r="H149" i="20"/>
  <c r="H151" i="20"/>
  <c r="H153" i="20"/>
  <c r="H55" i="20"/>
  <c r="H57" i="20"/>
  <c r="H59" i="20"/>
  <c r="H61" i="20"/>
  <c r="H63" i="20"/>
  <c r="H65" i="20"/>
  <c r="H69" i="20"/>
  <c r="H71" i="20"/>
  <c r="H73" i="20"/>
  <c r="H75" i="20"/>
  <c r="H77" i="20"/>
  <c r="H81" i="20"/>
  <c r="H83" i="20"/>
  <c r="H85" i="20"/>
  <c r="H87" i="20"/>
  <c r="H89" i="20"/>
  <c r="H91" i="20"/>
  <c r="H93" i="20"/>
  <c r="H95" i="20"/>
  <c r="H97" i="20"/>
  <c r="H14" i="20"/>
  <c r="H16" i="20"/>
  <c r="H18" i="20"/>
  <c r="H20" i="20"/>
  <c r="H22" i="20"/>
  <c r="H24" i="20"/>
  <c r="H26" i="20"/>
  <c r="H28" i="20"/>
  <c r="H30" i="20"/>
  <c r="H32" i="20"/>
  <c r="H34" i="20"/>
  <c r="H36" i="20"/>
  <c r="H38" i="20"/>
  <c r="H40" i="20"/>
  <c r="H44" i="20"/>
  <c r="H46" i="20"/>
  <c r="H48" i="20"/>
  <c r="H51" i="20"/>
  <c r="H120" i="16"/>
  <c r="H122" i="16"/>
  <c r="F98" i="16"/>
  <c r="H98" i="16"/>
  <c r="F36" i="16"/>
  <c r="H36" i="16"/>
  <c r="F54" i="22"/>
  <c r="H54" i="22"/>
  <c r="F52" i="22"/>
  <c r="H52" i="22"/>
  <c r="F67" i="20"/>
  <c r="H67" i="20"/>
  <c r="F28" i="23"/>
  <c r="H28" i="23"/>
  <c r="H12" i="23"/>
  <c r="H12" i="20"/>
  <c r="H16" i="1"/>
  <c r="H12" i="4"/>
  <c r="H12" i="17"/>
  <c r="H195" i="20"/>
  <c r="H41" i="20"/>
  <c r="F155" i="20"/>
  <c r="H155" i="20"/>
  <c r="F145" i="20"/>
  <c r="H145" i="20"/>
  <c r="H159" i="20"/>
  <c r="H183" i="20"/>
  <c r="F72" i="23"/>
  <c r="H16" i="17"/>
  <c r="J50" i="22"/>
  <c r="J52" i="22"/>
  <c r="F90" i="16"/>
  <c r="H90" i="16"/>
  <c r="F24" i="16"/>
  <c r="H24" i="16"/>
  <c r="H53" i="20"/>
  <c r="H62" i="16"/>
  <c r="H60" i="16"/>
  <c r="H58" i="16"/>
  <c r="H76" i="23"/>
  <c r="H74" i="23"/>
  <c r="H72" i="23"/>
  <c r="H70" i="23"/>
  <c r="H66" i="23"/>
  <c r="H62" i="23"/>
  <c r="H58" i="23"/>
  <c r="G60" i="23"/>
  <c r="H56" i="23"/>
  <c r="H54" i="23"/>
  <c r="H16" i="23"/>
  <c r="H14" i="23"/>
  <c r="H48" i="23"/>
  <c r="H49" i="23"/>
  <c r="H8" i="22"/>
  <c r="H43" i="22"/>
  <c r="H101" i="20"/>
  <c r="H99" i="20"/>
  <c r="H28" i="17"/>
  <c r="H30" i="17"/>
  <c r="H60" i="23"/>
  <c r="H93" i="23"/>
  <c r="H94" i="23"/>
  <c r="H137" i="23"/>
  <c r="H42" i="4"/>
  <c r="H40" i="4"/>
  <c r="H38" i="4"/>
  <c r="H36" i="4"/>
  <c r="H34" i="4"/>
  <c r="H32" i="4"/>
  <c r="H30" i="4"/>
  <c r="H28" i="4"/>
  <c r="H26" i="4"/>
  <c r="H16" i="4"/>
  <c r="H14" i="4"/>
  <c r="H10" i="4"/>
  <c r="H24" i="17"/>
  <c r="H26" i="17"/>
  <c r="H42" i="17"/>
  <c r="E18" i="19"/>
  <c r="H20" i="17"/>
  <c r="H20" i="4"/>
  <c r="H102" i="1"/>
  <c r="H88" i="1"/>
  <c r="H90" i="1"/>
  <c r="H86" i="1"/>
  <c r="H74" i="1"/>
  <c r="H76" i="1"/>
  <c r="H54" i="1"/>
  <c r="H58" i="1"/>
  <c r="H72" i="1"/>
  <c r="H60" i="1"/>
  <c r="H62" i="1"/>
  <c r="H52" i="1"/>
  <c r="H66" i="1"/>
  <c r="H68" i="1"/>
  <c r="H46" i="1"/>
  <c r="H48" i="1"/>
  <c r="H42" i="1"/>
  <c r="H44" i="1"/>
  <c r="H38" i="1"/>
  <c r="H40" i="1"/>
  <c r="H34" i="1"/>
  <c r="H36" i="1"/>
  <c r="H30" i="1"/>
  <c r="H32" i="1"/>
  <c r="H26" i="1"/>
  <c r="H24" i="1"/>
  <c r="H6" i="17"/>
  <c r="H40" i="17"/>
  <c r="H38" i="17"/>
  <c r="H36" i="17"/>
  <c r="H34" i="17"/>
  <c r="H18" i="17"/>
  <c r="H14" i="17"/>
  <c r="H10" i="17"/>
  <c r="H8" i="17"/>
  <c r="H8" i="16"/>
  <c r="H52" i="16"/>
  <c r="H53" i="16"/>
  <c r="H104" i="16"/>
  <c r="H70" i="1"/>
  <c r="H78" i="1"/>
  <c r="H10" i="1"/>
  <c r="H18" i="1"/>
  <c r="H20" i="1"/>
  <c r="H22" i="1"/>
  <c r="H28" i="1"/>
  <c r="H50" i="1"/>
  <c r="H8" i="1"/>
  <c r="H57" i="1"/>
  <c r="H22" i="4"/>
  <c r="H111" i="1"/>
  <c r="E6" i="19"/>
  <c r="H42" i="20"/>
  <c r="H79" i="20"/>
  <c r="H80" i="20"/>
  <c r="H44" i="22"/>
  <c r="H70" i="22"/>
  <c r="E14" i="19"/>
  <c r="H138" i="23"/>
  <c r="H185" i="23"/>
  <c r="H186" i="23"/>
  <c r="H237" i="23"/>
  <c r="H238" i="23"/>
  <c r="H274" i="23"/>
  <c r="H306" i="20"/>
  <c r="H307" i="20"/>
  <c r="H359" i="20"/>
  <c r="H360" i="20"/>
  <c r="H377" i="20"/>
  <c r="E10" i="19"/>
  <c r="H123" i="20"/>
  <c r="H124" i="20"/>
  <c r="H172" i="20"/>
  <c r="H173" i="20"/>
  <c r="H215" i="20"/>
  <c r="H216" i="20"/>
  <c r="H263" i="20"/>
  <c r="H105" i="16"/>
  <c r="H152" i="16"/>
  <c r="E12" i="19"/>
  <c r="H275" i="23"/>
  <c r="H327" i="23"/>
  <c r="E16" i="19"/>
  <c r="E20" i="19"/>
  <c r="E22" i="19"/>
  <c r="E24" i="19"/>
  <c r="E26" i="19"/>
  <c r="E28" i="19"/>
</calcChain>
</file>

<file path=xl/sharedStrings.xml><?xml version="1.0" encoding="utf-8"?>
<sst xmlns="http://schemas.openxmlformats.org/spreadsheetml/2006/main" count="1626" uniqueCount="1023">
  <si>
    <t>Section A: General</t>
  </si>
  <si>
    <t>ITEM
NO</t>
  </si>
  <si>
    <t>PAYMENT</t>
  </si>
  <si>
    <t>DESCRIPTION</t>
  </si>
  <si>
    <t>UNIT</t>
  </si>
  <si>
    <t>QTY</t>
  </si>
  <si>
    <t>RATE</t>
  </si>
  <si>
    <t>AMOUNT R</t>
  </si>
  <si>
    <t>SANS 1200A</t>
  </si>
  <si>
    <t>SECTION A: GENERAL</t>
  </si>
  <si>
    <t>A.1</t>
  </si>
  <si>
    <t>8.3</t>
  </si>
  <si>
    <t>Scheduled fixed-charge and value-related items</t>
  </si>
  <si>
    <t>A.1.1</t>
  </si>
  <si>
    <t>PSA 8.3.1</t>
  </si>
  <si>
    <t>Fixed preliminary and general charges</t>
  </si>
  <si>
    <t>Sum</t>
  </si>
  <si>
    <t>A.1.2</t>
  </si>
  <si>
    <t>PSA 8.3.2</t>
  </si>
  <si>
    <t>Value related preliminary and general charges</t>
  </si>
  <si>
    <t>A.1.3</t>
  </si>
  <si>
    <t>8.3.4</t>
  </si>
  <si>
    <t>Removal of site establishment</t>
  </si>
  <si>
    <t>A.2</t>
  </si>
  <si>
    <t>A.2.1</t>
  </si>
  <si>
    <t>PSAB 1</t>
  </si>
  <si>
    <t>No.</t>
  </si>
  <si>
    <t>A.3</t>
  </si>
  <si>
    <t>Scheduled time-related items:</t>
  </si>
  <si>
    <t>A.3.1</t>
  </si>
  <si>
    <t>PSA 8.4.1</t>
  </si>
  <si>
    <t>Time-related preliminary and general charges</t>
  </si>
  <si>
    <t>A.3.2</t>
  </si>
  <si>
    <t>Operate and maintain Engineer's office building</t>
  </si>
  <si>
    <t>A.4</t>
  </si>
  <si>
    <t>8.6</t>
  </si>
  <si>
    <t>Prime Cost Items</t>
  </si>
  <si>
    <t>A.4.1</t>
  </si>
  <si>
    <t>Additional tests required by the Engineer</t>
  </si>
  <si>
    <t>PC Sum</t>
  </si>
  <si>
    <t>A.4.2</t>
  </si>
  <si>
    <t>Charge required by Contractor on sub-item A4.1 above</t>
  </si>
  <si>
    <t>%</t>
  </si>
  <si>
    <t>A.4.3</t>
  </si>
  <si>
    <t>Costs encountered by the Engineer (site supervision)</t>
  </si>
  <si>
    <t>A.4.4</t>
  </si>
  <si>
    <t>Charge required by Contractor on sub-item A4.3 above</t>
  </si>
  <si>
    <t>A.4.5</t>
  </si>
  <si>
    <t>Prov Sum</t>
  </si>
  <si>
    <t>A.4.6</t>
  </si>
  <si>
    <t>Overheads, charge required by Contractor on sub-item A4.5 above</t>
  </si>
  <si>
    <t>A.4.7</t>
  </si>
  <si>
    <t xml:space="preserve">Telephone and communication facilities for the Engineer's Representative </t>
  </si>
  <si>
    <t>A.4.8</t>
  </si>
  <si>
    <t>Overheads, charge required by Contractor on sub-item A4.7 above</t>
  </si>
  <si>
    <t>A.4.9</t>
  </si>
  <si>
    <t xml:space="preserve">Photocopying machines and personal computer for the Engineer's Office </t>
  </si>
  <si>
    <t>A.4.10</t>
  </si>
  <si>
    <t>Overheads, charge required by Contractor on sub-item A4.9 above</t>
  </si>
  <si>
    <t>Surveyor for detailed survey and setting out of works by a registered land surveyor</t>
  </si>
  <si>
    <t>A.5</t>
  </si>
  <si>
    <t>Community Liaison Officer</t>
  </si>
  <si>
    <t>A.5.1</t>
  </si>
  <si>
    <t>Establish facilities on site for the Community Liaison Officer</t>
  </si>
  <si>
    <t xml:space="preserve"> Total Carried Forward</t>
  </si>
  <si>
    <t xml:space="preserve"> Brought Forward</t>
  </si>
  <si>
    <t>A.5.2</t>
  </si>
  <si>
    <t>Removal of Community Liaison Officer's site establishment and reinstate site upon completion</t>
  </si>
  <si>
    <t>A.5.3</t>
  </si>
  <si>
    <t>Operate and maintain Community Liaison Officer's site office</t>
  </si>
  <si>
    <t>A.5.4</t>
  </si>
  <si>
    <t>PSA 8.5</t>
  </si>
  <si>
    <t>Allow for remuneration for Community Liaison Officer</t>
  </si>
  <si>
    <t>A.5.5</t>
  </si>
  <si>
    <t>Overheads, charges and profit on sub-item A5.4 above</t>
  </si>
  <si>
    <t>A.6</t>
  </si>
  <si>
    <t>SPEC OHS</t>
  </si>
  <si>
    <t>Health and safety :</t>
  </si>
  <si>
    <t>A.6.1</t>
  </si>
  <si>
    <t>PSA 8.9</t>
  </si>
  <si>
    <t>Compliance with OHS Act and Regulations</t>
  </si>
  <si>
    <t>Health and safety specialist (Engineer)</t>
  </si>
  <si>
    <t>A.7</t>
  </si>
  <si>
    <t>OHS 5.2</t>
  </si>
  <si>
    <t>Penalty for non-compliance with the Occupational Health and Safety Specification:</t>
  </si>
  <si>
    <t>A.7.1</t>
  </si>
  <si>
    <t>a) Fixed penalty per occurrence</t>
  </si>
  <si>
    <t>No</t>
  </si>
  <si>
    <t>Rate Only</t>
  </si>
  <si>
    <t>A.7.2</t>
  </si>
  <si>
    <t>b) Time related penalty</t>
  </si>
  <si>
    <t>Hour</t>
  </si>
  <si>
    <t>A.8</t>
  </si>
  <si>
    <t>SPEC EM</t>
  </si>
  <si>
    <t>Environmental management :</t>
  </si>
  <si>
    <t>A.8.1</t>
  </si>
  <si>
    <t>Compliance with Environmental Management Specification</t>
  </si>
  <si>
    <t>A.8.2</t>
  </si>
  <si>
    <t>Environmental specialist (Engineer)</t>
  </si>
  <si>
    <t>A.9</t>
  </si>
  <si>
    <t>EM 6.2.3</t>
  </si>
  <si>
    <t>Penalty for non-compliance with the Environmental Management Specification:</t>
  </si>
  <si>
    <t>A.9.1</t>
  </si>
  <si>
    <t>A.9.2</t>
  </si>
  <si>
    <t>A.10</t>
  </si>
  <si>
    <t>Temporary works</t>
  </si>
  <si>
    <t>Existing services:</t>
  </si>
  <si>
    <t>A.10.1</t>
  </si>
  <si>
    <t>8.8.4</t>
  </si>
  <si>
    <t>m³</t>
  </si>
  <si>
    <t xml:space="preserve"> Total Carried Forward To Summary</t>
  </si>
  <si>
    <t xml:space="preserve">Section B: Dayworks </t>
  </si>
  <si>
    <t>SECTION B: DAYWORKS</t>
  </si>
  <si>
    <t>B1</t>
  </si>
  <si>
    <t>PSA 8.7</t>
  </si>
  <si>
    <t>B1.1</t>
  </si>
  <si>
    <t>Labour</t>
  </si>
  <si>
    <t>B1.1.1</t>
  </si>
  <si>
    <t>Artisan</t>
  </si>
  <si>
    <t>B1.1.2</t>
  </si>
  <si>
    <t>Skilled labour</t>
  </si>
  <si>
    <t>B1.1.3</t>
  </si>
  <si>
    <t>Semi-skilled labour</t>
  </si>
  <si>
    <t>B1.1.4</t>
  </si>
  <si>
    <t>Unskilled labour</t>
  </si>
  <si>
    <t>B1.2</t>
  </si>
  <si>
    <t>Materials</t>
  </si>
  <si>
    <t>B1.2.1</t>
  </si>
  <si>
    <t>Allow for all-inclusive materials actually used</t>
  </si>
  <si>
    <t>B1.2.2</t>
  </si>
  <si>
    <t>Charge required by Contractor on sub-item A5.2.1 above</t>
  </si>
  <si>
    <t>B1.3</t>
  </si>
  <si>
    <t>Equipment</t>
  </si>
  <si>
    <t>B1.3.1</t>
  </si>
  <si>
    <t>Case 580F or similar</t>
  </si>
  <si>
    <t>B1.3.2</t>
  </si>
  <si>
    <t>Hitachi Ex 200 or similar</t>
  </si>
  <si>
    <t>B1.3.3</t>
  </si>
  <si>
    <t>B1.3.4</t>
  </si>
  <si>
    <t>6m³ tipper</t>
  </si>
  <si>
    <t>B1.3.5</t>
  </si>
  <si>
    <t>1 ton light delivery vehicle</t>
  </si>
  <si>
    <t>km</t>
  </si>
  <si>
    <t>B1.3.6</t>
  </si>
  <si>
    <t>Bomag BW 76S or similar</t>
  </si>
  <si>
    <t>day</t>
  </si>
  <si>
    <t>B1.3.7</t>
  </si>
  <si>
    <t>20m³/h water pump</t>
  </si>
  <si>
    <t>B1.3.8</t>
  </si>
  <si>
    <t>250 A DC welder</t>
  </si>
  <si>
    <t>B1.3.9</t>
  </si>
  <si>
    <t>Compressor (breakers and piping included)</t>
  </si>
  <si>
    <t>B1.3.10</t>
  </si>
  <si>
    <t>Any other equipment (specify)</t>
  </si>
  <si>
    <t>1)………………………………………….</t>
  </si>
  <si>
    <t>2)………………………………………….</t>
  </si>
  <si>
    <t>3)………………………………………….</t>
  </si>
  <si>
    <t>C1</t>
  </si>
  <si>
    <t>SANS 1200C</t>
  </si>
  <si>
    <t xml:space="preserve">SITE CLEARANCE </t>
  </si>
  <si>
    <t>C1.1</t>
  </si>
  <si>
    <t>8.3.1</t>
  </si>
  <si>
    <t>Site Clearance</t>
  </si>
  <si>
    <t>C1.1.1</t>
  </si>
  <si>
    <t>m</t>
  </si>
  <si>
    <t>C1.1.2</t>
  </si>
  <si>
    <t>Remove topsoil to nominal depth of 150mm and stockpile</t>
  </si>
  <si>
    <t>m²</t>
  </si>
  <si>
    <t>Over 1,0m and up to and including 2,0m</t>
  </si>
  <si>
    <t>Over 2,0m and up to and including 3,0m</t>
  </si>
  <si>
    <t>8.3.2</t>
  </si>
  <si>
    <t>Excavate in all materials for trenches, backfill, compact and dispose of surplus material:</t>
  </si>
  <si>
    <t>DN 160mm pipes for depths:</t>
  </si>
  <si>
    <t>DN 200mm pipes for depths:</t>
  </si>
  <si>
    <t>Hard rock excavation</t>
  </si>
  <si>
    <t>Excavate and dispose of unsuitable material from trench bottom</t>
  </si>
  <si>
    <t>D2</t>
  </si>
  <si>
    <t>8.3.3</t>
  </si>
  <si>
    <t>Excavation ancillaries:</t>
  </si>
  <si>
    <t>D2.1</t>
  </si>
  <si>
    <t>Make up deficiency in backfill material:</t>
  </si>
  <si>
    <t>From other necessary excavations on site</t>
  </si>
  <si>
    <t>By importation from commercial or off-site sources selected by the Contractor and approved by the Engineer</t>
  </si>
  <si>
    <t>SANS 1200LB</t>
  </si>
  <si>
    <t>8.2.1</t>
  </si>
  <si>
    <t>Provision of bedding from trench excavations:</t>
  </si>
  <si>
    <t>Selected granular material</t>
  </si>
  <si>
    <t>Selected fill material</t>
  </si>
  <si>
    <t>Supply only of bedding by importation:</t>
  </si>
  <si>
    <t>From other necessary excavations:</t>
  </si>
  <si>
    <t>From commercial sources:</t>
  </si>
  <si>
    <t>8.2.3</t>
  </si>
  <si>
    <t>Concrete bedding cradle:</t>
  </si>
  <si>
    <t>Class 20/19 concrete</t>
  </si>
  <si>
    <t>Extra over items E1.1 and E1.2 for bedding stabilized with 5% cement</t>
  </si>
  <si>
    <t>Crushed stone bedding layer and geotextile blanket (Provisional)</t>
  </si>
  <si>
    <t>19mm crushed stone in trench bottom</t>
  </si>
  <si>
    <t>Supply and install Bidim U24 or similar approved geotextile</t>
  </si>
  <si>
    <t>SANS _x000D_
1200 LD</t>
  </si>
  <si>
    <t>160mm dia.</t>
  </si>
  <si>
    <t>200mm dia.</t>
  </si>
  <si>
    <t>F2.1</t>
  </si>
  <si>
    <t>F2.2</t>
  </si>
  <si>
    <t>F2.3</t>
  </si>
  <si>
    <t>F2.4</t>
  </si>
  <si>
    <t>F2.5</t>
  </si>
  <si>
    <t>F2.6</t>
  </si>
  <si>
    <t>F2.7</t>
  </si>
  <si>
    <t>F3</t>
  </si>
  <si>
    <t>F3.1</t>
  </si>
  <si>
    <t xml:space="preserve"> </t>
  </si>
  <si>
    <t>SCHEDULE</t>
  </si>
  <si>
    <t>Clean and remove all dirt and debris from interconnecting pipe overflow channels and dispose.</t>
  </si>
  <si>
    <t xml:space="preserve"> Total Carried Forward to Summary</t>
  </si>
  <si>
    <t>250mm dia.</t>
  </si>
  <si>
    <t>Cleaning Embankments</t>
  </si>
  <si>
    <t>Repairing Damaged Embankments</t>
  </si>
  <si>
    <t>Pipework</t>
  </si>
  <si>
    <t>Supply, lay, joint, bed, (flexible bedding) test, backfill and compact uPVC pipes Class 34 heavy duty:</t>
  </si>
  <si>
    <t>110mm dia.</t>
  </si>
  <si>
    <t>C2</t>
  </si>
  <si>
    <t>C2.2</t>
  </si>
  <si>
    <t>C2.3</t>
  </si>
  <si>
    <t>C2.4</t>
  </si>
  <si>
    <t>J1</t>
  </si>
  <si>
    <t>J1.1</t>
  </si>
  <si>
    <t>J2</t>
  </si>
  <si>
    <t>Cleaning of existing sewer pipes</t>
  </si>
  <si>
    <t>J4</t>
  </si>
  <si>
    <t>J5</t>
  </si>
  <si>
    <t>Camera inspections</t>
  </si>
  <si>
    <t>Clear trees and designated obstacles of girth over 1,0m</t>
  </si>
  <si>
    <t>PSCI</t>
  </si>
  <si>
    <t>Clearing, unblocking and removal of silt, sand, sludge, roots and other debris from sewer pipe lines, and manholes by using high pressure water jetting equipment and machinery. Remove and deposit this material at the official municipal disposal sites for the following pipe sizes:</t>
  </si>
  <si>
    <t>Allow of camera inspection of the networks designated by the Engineer</t>
  </si>
  <si>
    <t>Rebuilding of benching to existing manholes where instructed by the Engineer irrespective of pipe size or depth:</t>
  </si>
  <si>
    <t>Clear vegetation and trees of girth up to 1m</t>
  </si>
  <si>
    <t>SUMMARY OF SCHEDULES</t>
  </si>
  <si>
    <t>AMOUNT 
(RAND)</t>
  </si>
  <si>
    <t>A</t>
  </si>
  <si>
    <t>B</t>
  </si>
  <si>
    <t>C</t>
  </si>
  <si>
    <t>D</t>
  </si>
  <si>
    <t>E</t>
  </si>
  <si>
    <t>F</t>
  </si>
  <si>
    <t>J</t>
  </si>
  <si>
    <t>SUB-TOTAL 1</t>
  </si>
  <si>
    <t>10% Contingencies</t>
  </si>
  <si>
    <t>SUB-TOTAL 2</t>
  </si>
  <si>
    <t>15% Value added tax</t>
  </si>
  <si>
    <t>TOTAL CARRIED FORWARD TO SUMMARY OF SCHEDULES</t>
  </si>
  <si>
    <t>14</t>
  </si>
  <si>
    <t>PSC 8.1.11</t>
  </si>
  <si>
    <t>PSLB 8.2.2</t>
  </si>
  <si>
    <t>PSLB 8.2.7</t>
  </si>
  <si>
    <t>Allow of Blocking existing flow per manhole for various  diameters</t>
  </si>
  <si>
    <t>Diversion of flow in existing pipes for</t>
  </si>
  <si>
    <t>J5.1</t>
  </si>
  <si>
    <t>J5.2</t>
  </si>
  <si>
    <t>J5.3</t>
  </si>
  <si>
    <t>Flows up to 1m3/min</t>
  </si>
  <si>
    <t>Flows between 1m3/min up to 10m3/min</t>
  </si>
  <si>
    <t>hr</t>
  </si>
  <si>
    <t>J5.3.1</t>
  </si>
  <si>
    <t>J5.3.2</t>
  </si>
  <si>
    <t>PSCI 1.1a)</t>
  </si>
  <si>
    <t>PSCI 1.1b)</t>
  </si>
  <si>
    <t>PSCI 1.1c)</t>
  </si>
  <si>
    <t>PSCE</t>
  </si>
  <si>
    <t xml:space="preserve">Cost of Survey </t>
  </si>
  <si>
    <t>A6.2</t>
  </si>
  <si>
    <t>8.8.5</t>
  </si>
  <si>
    <t>A.7.3</t>
  </si>
  <si>
    <t>Overheads, charges and profit on sub-item A7.2 above</t>
  </si>
  <si>
    <t>Overheads, charge required by Contractor on sub-item A.6.1above</t>
  </si>
  <si>
    <t>A.9.3</t>
  </si>
  <si>
    <t>A.10.2</t>
  </si>
  <si>
    <t>A.11</t>
  </si>
  <si>
    <t>A.11.1</t>
  </si>
  <si>
    <t xml:space="preserve">Transportation of the Engineer's Representative </t>
  </si>
  <si>
    <t xml:space="preserve">Locate, and excavate by hand in all material to expose existing services where ordered by the Engineer </t>
  </si>
  <si>
    <t xml:space="preserve">Daywork </t>
  </si>
  <si>
    <t>Cast with class 15/19 MPa concrete 200x200mm footing beam for all new fencing. Rate to include all materials, labour and plant.</t>
  </si>
  <si>
    <t>J5.1.1</t>
  </si>
  <si>
    <t>Overheads, charges and profit on sub-item J5.1 above</t>
  </si>
  <si>
    <t>J5.2.1</t>
  </si>
  <si>
    <t>Overheads, charges and profit on sub-item J5.2 above</t>
  </si>
  <si>
    <t>APPOINTMENT OF A CONTRACTOR FOR THE REFURBISHMENT OF SEWER PUMP STATION AND WASTEWATER TREATMENT WORKS IN EDENBURG</t>
  </si>
  <si>
    <t xml:space="preserve">CIVIL WORKS </t>
  </si>
  <si>
    <t>C1.1.1.1</t>
  </si>
  <si>
    <t>C1.1.1.2</t>
  </si>
  <si>
    <t>C1.1.2.1</t>
  </si>
  <si>
    <t>C1.1.2.2</t>
  </si>
  <si>
    <t>C2.5</t>
  </si>
  <si>
    <t>C2.6</t>
  </si>
  <si>
    <t xml:space="preserve">Section E: Refurbishment of Chlorine room </t>
  </si>
  <si>
    <t>Section G: Network Refurbishment</t>
  </si>
  <si>
    <t xml:space="preserve">Section C: Refurbishment of WWTW </t>
  </si>
  <si>
    <t xml:space="preserve">Section D: Anarobic ponds </t>
  </si>
  <si>
    <t xml:space="preserve">Section E:  Refurbishment of Chlorine Room </t>
  </si>
  <si>
    <t xml:space="preserve">Section F:  Refurbishment of Sewer Pump Station </t>
  </si>
  <si>
    <t xml:space="preserve">Section G: Network Refurbisghment </t>
  </si>
  <si>
    <t>C2.7</t>
  </si>
  <si>
    <t>C2.8</t>
  </si>
  <si>
    <t>Section F: Refurbishment of Pump Station</t>
  </si>
  <si>
    <t>Refurbishment of existing roofs</t>
  </si>
  <si>
    <t>Demolish, stockpile and dispose of 220mm brick wall at a dedicated municipal dumping site.</t>
  </si>
  <si>
    <t>Demolish, stockpile and dispose of 110mm brick wall at a dedicated municipal dumping site.</t>
  </si>
  <si>
    <t>Paint</t>
  </si>
  <si>
    <t>Sand down all interior walls removing loose paint and debris</t>
  </si>
  <si>
    <t>Interior walls</t>
  </si>
  <si>
    <t>Exterior walls</t>
  </si>
  <si>
    <t>Demolish, stockpile and dispose of window frames at a dedicated municipal dumping site.</t>
  </si>
  <si>
    <t>Supply, deliver, store and install new 1.2m high Fibreglass safety hand rails (Fibre grate or similar approved)</t>
  </si>
  <si>
    <t>Removal of all sludge, fluids and solids from the inlet works and pump station sump and dispose of at the Trompsburg Waste Water Treatment works.</t>
  </si>
  <si>
    <t>Apply PENETRON MORTAR to areas identified by the Employers Agent or their Representative in the inlet works and sump according to suppliers specifications</t>
  </si>
  <si>
    <t>SECTION D: ANAEROBIC PONDS</t>
  </si>
  <si>
    <t>D1</t>
  </si>
  <si>
    <t>D1.1</t>
  </si>
  <si>
    <t>D1.2</t>
  </si>
  <si>
    <t>D2.2</t>
  </si>
  <si>
    <t>D3</t>
  </si>
  <si>
    <t>D3.1</t>
  </si>
  <si>
    <t>D3.2</t>
  </si>
  <si>
    <t>C2.1</t>
  </si>
  <si>
    <t>Fencing</t>
  </si>
  <si>
    <t>C3</t>
  </si>
  <si>
    <t>C3.1</t>
  </si>
  <si>
    <t>C3.2</t>
  </si>
  <si>
    <t>C3.3</t>
  </si>
  <si>
    <t>C3.4</t>
  </si>
  <si>
    <t>C4</t>
  </si>
  <si>
    <t>C4.1</t>
  </si>
  <si>
    <t>C4.2</t>
  </si>
  <si>
    <t>C4.3</t>
  </si>
  <si>
    <t>C4.4</t>
  </si>
  <si>
    <t>C4.5</t>
  </si>
  <si>
    <t>C5</t>
  </si>
  <si>
    <t>C5.1</t>
  </si>
  <si>
    <t>C5.2</t>
  </si>
  <si>
    <t>C5.3</t>
  </si>
  <si>
    <t>C5.4</t>
  </si>
  <si>
    <t>C5.6</t>
  </si>
  <si>
    <t>C5.7</t>
  </si>
  <si>
    <t>C6</t>
  </si>
  <si>
    <t>C6.1</t>
  </si>
  <si>
    <t>C6.2</t>
  </si>
  <si>
    <t>C6.1.1</t>
  </si>
  <si>
    <t>C6.1.2</t>
  </si>
  <si>
    <t>C6.1.3</t>
  </si>
  <si>
    <t>C6.2.1</t>
  </si>
  <si>
    <t>C6.2.3</t>
  </si>
  <si>
    <t>C6.2.2</t>
  </si>
  <si>
    <t>Apply two coats of White matt Duram exterior wall paint or similar approved.</t>
  </si>
  <si>
    <t>Sand down all exterior walls removing loose paint and debris</t>
  </si>
  <si>
    <t>D1.3</t>
  </si>
  <si>
    <t>Clear all shrubs and vegetation from the anaerobic pond embankments.</t>
  </si>
  <si>
    <t>Remove all vegetation inside anaerobic ponds</t>
  </si>
  <si>
    <t>Primary Settling ponds</t>
  </si>
  <si>
    <t>D4</t>
  </si>
  <si>
    <t>Earthworks</t>
  </si>
  <si>
    <t>D4.1</t>
  </si>
  <si>
    <t>D4.1.1</t>
  </si>
  <si>
    <t>D4.1.1.1</t>
  </si>
  <si>
    <t>D4.1.2</t>
  </si>
  <si>
    <t>D4.1.2.1</t>
  </si>
  <si>
    <t>D4.1.3</t>
  </si>
  <si>
    <t>D4.1.3.1</t>
  </si>
  <si>
    <t>D4.2</t>
  </si>
  <si>
    <t>D4.2.1</t>
  </si>
  <si>
    <t>D4.2.1.1</t>
  </si>
  <si>
    <t>D4.2.1.2</t>
  </si>
  <si>
    <t>D5</t>
  </si>
  <si>
    <t>D5.1</t>
  </si>
  <si>
    <t>D5.1.1</t>
  </si>
  <si>
    <t>D5.1.2</t>
  </si>
  <si>
    <t>D5.2</t>
  </si>
  <si>
    <t>D5.2.1</t>
  </si>
  <si>
    <t>D5.2.1.1</t>
  </si>
  <si>
    <t>D5.2.1.2</t>
  </si>
  <si>
    <t>D5.2.2</t>
  </si>
  <si>
    <t>D5.2.2.1</t>
  </si>
  <si>
    <t>D5.2.2.2</t>
  </si>
  <si>
    <t>D5.3</t>
  </si>
  <si>
    <t>D5.3.1</t>
  </si>
  <si>
    <t>D5.3.2</t>
  </si>
  <si>
    <t>D5.4</t>
  </si>
  <si>
    <t>D5.4.1</t>
  </si>
  <si>
    <t>D5.4.2</t>
  </si>
  <si>
    <t>C7</t>
  </si>
  <si>
    <t>Refurbishment of existing entrance gate at the WWTW</t>
  </si>
  <si>
    <t>D4.1.4</t>
  </si>
  <si>
    <t>D4.1.4.1</t>
  </si>
  <si>
    <t>D4.1.4.2</t>
  </si>
  <si>
    <t>D6</t>
  </si>
  <si>
    <t>D6.1</t>
  </si>
  <si>
    <t>D6.2</t>
  </si>
  <si>
    <t>D7</t>
  </si>
  <si>
    <t>D7.1</t>
  </si>
  <si>
    <t>SANS  1200L</t>
  </si>
  <si>
    <t>D8</t>
  </si>
  <si>
    <t>D8.1</t>
  </si>
  <si>
    <r>
      <t>11.25</t>
    </r>
    <r>
      <rPr>
        <sz val="9"/>
        <rFont val="Aptos Narrow"/>
        <family val="2"/>
      </rPr>
      <t>° bends</t>
    </r>
  </si>
  <si>
    <t>22.5° bends</t>
  </si>
  <si>
    <t>45° bends</t>
  </si>
  <si>
    <t>90° bends</t>
  </si>
  <si>
    <t>D8.2</t>
  </si>
  <si>
    <t>D8.3</t>
  </si>
  <si>
    <t>D8.4</t>
  </si>
  <si>
    <t>Bedding (Pipes)</t>
  </si>
  <si>
    <t>Remove all Gritt, mud, and debris from chlorine contact channels and dispose at an approved municipal dumping site.</t>
  </si>
  <si>
    <t>E1</t>
  </si>
  <si>
    <t>E1.1</t>
  </si>
  <si>
    <t>E1.2</t>
  </si>
  <si>
    <t>E1.3</t>
  </si>
  <si>
    <t>E2</t>
  </si>
  <si>
    <t>E2.1</t>
  </si>
  <si>
    <t>E2.2</t>
  </si>
  <si>
    <t>E2.3</t>
  </si>
  <si>
    <t>Allow for water connection to chlorine dosing station.</t>
  </si>
  <si>
    <t>Remove rubble and debris from chlorine dosing station building.</t>
  </si>
  <si>
    <t>Pump out water from chlorine contact channels.</t>
  </si>
  <si>
    <t>Refurbishment of chlorine contact room</t>
  </si>
  <si>
    <t>E1.4</t>
  </si>
  <si>
    <t>Cleaning of Chlorine dosing station</t>
  </si>
  <si>
    <t>E2.4</t>
  </si>
  <si>
    <t>Outside shower</t>
  </si>
  <si>
    <t>Supply, deliver, store and install new plastic shower taps.</t>
  </si>
  <si>
    <t>E3</t>
  </si>
  <si>
    <t>Clear and grub all shrubs and vegetation from the Chlorine dosing station utilising labour intense methods.</t>
  </si>
  <si>
    <t>Supply and compact C4 material for cavities under concrete embankments.</t>
  </si>
  <si>
    <t>Remove all sludge and vegetation from primary settling ponds and pump out to veld to dry.</t>
  </si>
  <si>
    <t>Clear all shrubs and vegetation from the primary settling pond embankments.</t>
  </si>
  <si>
    <t>E4</t>
  </si>
  <si>
    <t>E4.1</t>
  </si>
  <si>
    <t>E4.2</t>
  </si>
  <si>
    <t>E4.3</t>
  </si>
  <si>
    <t>E4.4</t>
  </si>
  <si>
    <t>E4.5</t>
  </si>
  <si>
    <t>E4.6</t>
  </si>
  <si>
    <t>E2.5</t>
  </si>
  <si>
    <t>E2.5.2</t>
  </si>
  <si>
    <t>E2.5.3</t>
  </si>
  <si>
    <t>E2.5.1</t>
  </si>
  <si>
    <t>SECTION G: NETWORK REFURBISHMENT</t>
  </si>
  <si>
    <t>J1.1.1</t>
  </si>
  <si>
    <t>J1.1.2</t>
  </si>
  <si>
    <t>J1.1.3</t>
  </si>
  <si>
    <t>J1.1.4</t>
  </si>
  <si>
    <t>Section D: Anaerobic Ponds</t>
  </si>
  <si>
    <t>Repair all cracked concrete and joints 20/19 Mpa concrete and float smooth.</t>
  </si>
  <si>
    <t>Extra over item D4.1.1.1, D4.1.2.1 and D4.1.3.1 above for:</t>
  </si>
  <si>
    <t>Guard house and store room</t>
  </si>
  <si>
    <t>C8.2</t>
  </si>
  <si>
    <t>Y12</t>
  </si>
  <si>
    <t>t</t>
  </si>
  <si>
    <t>C8.4</t>
  </si>
  <si>
    <t>C8.3</t>
  </si>
  <si>
    <t xml:space="preserve">Imported G5/G6 material compacted to 97% of modified AASHTO density </t>
  </si>
  <si>
    <t>Concrete blinding class 15/19 concrete 50mm thick</t>
  </si>
  <si>
    <t>C8.3.1</t>
  </si>
  <si>
    <t>C8.3.2</t>
  </si>
  <si>
    <t>Doors and Windows.</t>
  </si>
  <si>
    <t>C8.4.1</t>
  </si>
  <si>
    <t>C8.4.2</t>
  </si>
  <si>
    <t>C2.9</t>
  </si>
  <si>
    <t>Class 15/19 Mpa mass concrete for access gate footings.</t>
  </si>
  <si>
    <t>C2.10</t>
  </si>
  <si>
    <t>200 mm dia.</t>
  </si>
  <si>
    <t xml:space="preserve"> Total Carried Forward </t>
  </si>
  <si>
    <t>C8.4.3</t>
  </si>
  <si>
    <t>Gritt Collecting Manhole</t>
  </si>
  <si>
    <t>Cast 20/19 MPa concrete to floor and cover slabs.</t>
  </si>
  <si>
    <t>Smooth formwork</t>
  </si>
  <si>
    <t>To sides of roof slab</t>
  </si>
  <si>
    <t>Narrow Widths</t>
  </si>
  <si>
    <t>Steel reinforcing</t>
  </si>
  <si>
    <t>R8</t>
  </si>
  <si>
    <t>Supply 1.5 ton capacity mobile rolling block and tackle</t>
  </si>
  <si>
    <t>Prov Sum.</t>
  </si>
  <si>
    <t>Gritt collecting basket as per DWG no. 172/304 complete with all cables and attachments</t>
  </si>
  <si>
    <t>Overheads, charges and profit on sub-item C above</t>
  </si>
  <si>
    <t>F1.1</t>
  </si>
  <si>
    <t>F1.1.1</t>
  </si>
  <si>
    <t>F1.1.1.1</t>
  </si>
  <si>
    <t>F1.1.1.2</t>
  </si>
  <si>
    <t>F1.2</t>
  </si>
  <si>
    <t>F1.2.1</t>
  </si>
  <si>
    <t>F1.2.2</t>
  </si>
  <si>
    <t>F1.2.3</t>
  </si>
  <si>
    <t>F1</t>
  </si>
  <si>
    <t>F1.2.4</t>
  </si>
  <si>
    <t>F1.2.5</t>
  </si>
  <si>
    <t>F1.2.6</t>
  </si>
  <si>
    <t>F2</t>
  </si>
  <si>
    <t>F2.2.1</t>
  </si>
  <si>
    <t>F2.3.1</t>
  </si>
  <si>
    <t>F2.4.1</t>
  </si>
  <si>
    <t>F2.4.2</t>
  </si>
  <si>
    <t>F2.8</t>
  </si>
  <si>
    <t>F2.9</t>
  </si>
  <si>
    <t>F2.10</t>
  </si>
  <si>
    <t>F2.11</t>
  </si>
  <si>
    <t>Restricted excavations</t>
  </si>
  <si>
    <t>Excavate in all materials for Gritt collecting manholes and use for backfilling or embankments, or dispose:</t>
  </si>
  <si>
    <t>Hard rock excavation.</t>
  </si>
  <si>
    <t>F3.2</t>
  </si>
  <si>
    <t>F3.2.1</t>
  </si>
  <si>
    <t>F4</t>
  </si>
  <si>
    <t>F4.1</t>
  </si>
  <si>
    <t>F4.3</t>
  </si>
  <si>
    <t>F4.2</t>
  </si>
  <si>
    <t>F4.3.1</t>
  </si>
  <si>
    <t>F4.3.2</t>
  </si>
  <si>
    <t>F4.4</t>
  </si>
  <si>
    <t>F4.4.1</t>
  </si>
  <si>
    <t>F4.5</t>
  </si>
  <si>
    <t>F4.5.1</t>
  </si>
  <si>
    <t>F4.6</t>
  </si>
  <si>
    <t>F4.6.1</t>
  </si>
  <si>
    <t>F3.3</t>
  </si>
  <si>
    <t>Hand excavations in all materials</t>
  </si>
  <si>
    <t>Extra over item F3.3 above</t>
  </si>
  <si>
    <t>Extra over item F3.1 above</t>
  </si>
  <si>
    <t>F4.7</t>
  </si>
  <si>
    <t>D6.3</t>
  </si>
  <si>
    <t>Honey Sucker</t>
  </si>
  <si>
    <t>Name boards (Drawing no. 172-101)</t>
  </si>
  <si>
    <t>Name boards</t>
  </si>
  <si>
    <t>SECTION C: REFURBISHMENT OF INLET WORKS</t>
  </si>
  <si>
    <t>Refurbishment of existing infrastructure:</t>
  </si>
  <si>
    <t>Apply PENETRON slurry to the interior of the inlet works and sump according to suppliers specifications.</t>
  </si>
  <si>
    <t>Remove, stockpile and dispose of damaged corrugated roof sheets and lip channels were instructed by the Employers Agent or their representative.</t>
  </si>
  <si>
    <t>Refurbishment of existing pump station</t>
  </si>
  <si>
    <t>Up to 1,5m</t>
  </si>
  <si>
    <t>C5.8</t>
  </si>
  <si>
    <t>Apply two coats of White matt Duram interior wall paint.</t>
  </si>
  <si>
    <t>Excavation for structures</t>
  </si>
  <si>
    <t>Excavation in soft material between the following depths and use for backfill, compact and dispose of surplus material:</t>
  </si>
  <si>
    <t xml:space="preserve">0 m up to 1 m </t>
  </si>
  <si>
    <t>Backfill to excavations utilising :</t>
  </si>
  <si>
    <t xml:space="preserve">Material from the excavation compacted to 97% of modified AASHTO density </t>
  </si>
  <si>
    <t>PSG 8.1.3</t>
  </si>
  <si>
    <t>Foundation</t>
  </si>
  <si>
    <t>Reinforcing steel</t>
  </si>
  <si>
    <t>REF 245 Mesh</t>
  </si>
  <si>
    <t>PB 8.2.7</t>
  </si>
  <si>
    <t>Concrete Floor Finishes</t>
  </si>
  <si>
    <t>PB 8.2.1</t>
  </si>
  <si>
    <t>Brickwork</t>
  </si>
  <si>
    <t>PD 8.2.17</t>
  </si>
  <si>
    <t>C8</t>
  </si>
  <si>
    <t>C8.1</t>
  </si>
  <si>
    <t>C8.1.1</t>
  </si>
  <si>
    <t>C8.1.1.1</t>
  </si>
  <si>
    <t>Extra over item C8.1.1.1 for excavation in hard rock.</t>
  </si>
  <si>
    <t>C8.5</t>
  </si>
  <si>
    <t>C8.5.1</t>
  </si>
  <si>
    <t>C8.5.2</t>
  </si>
  <si>
    <t>C8.5.3</t>
  </si>
  <si>
    <t>C9</t>
  </si>
  <si>
    <t>C9.1</t>
  </si>
  <si>
    <t>C10</t>
  </si>
  <si>
    <t>C10.1</t>
  </si>
  <si>
    <t>C11</t>
  </si>
  <si>
    <t>C11.1</t>
  </si>
  <si>
    <t>C11.2</t>
  </si>
  <si>
    <t>C11.3</t>
  </si>
  <si>
    <t>C11.4</t>
  </si>
  <si>
    <t>C11.5</t>
  </si>
  <si>
    <t>C11.6</t>
  </si>
  <si>
    <t>SANS 1200 MJ</t>
  </si>
  <si>
    <t>8.1</t>
  </si>
  <si>
    <t>Remove existing paving / concrete blocks and re-preparation of area.</t>
  </si>
  <si>
    <t>PSMJ 8.2.2</t>
  </si>
  <si>
    <t xml:space="preserve">Re-construction of paving with existing paving and concrete blocks, including sand bed complete with weed killer mixed into bedding sand at a rate of 35g/m² </t>
  </si>
  <si>
    <t>SANS 1200 ME 8.3.1</t>
  </si>
  <si>
    <t xml:space="preserve">Segmented concrete block paving </t>
  </si>
  <si>
    <t>Supply, deliver and prepare road-bed material (G5) in 150mm layer and compaction of material to minimum of 90% of Mod. AASHTO density (Layer thickness: 150mm)</t>
  </si>
  <si>
    <r>
      <t>m</t>
    </r>
    <r>
      <rPr>
        <sz val="9"/>
        <rFont val="Aptos Narrow"/>
        <family val="2"/>
      </rPr>
      <t>³</t>
    </r>
  </si>
  <si>
    <t>C.12</t>
  </si>
  <si>
    <t>C.13</t>
  </si>
  <si>
    <t>C.14</t>
  </si>
  <si>
    <t>C14.1</t>
  </si>
  <si>
    <t>C14.2</t>
  </si>
  <si>
    <t>C14.3</t>
  </si>
  <si>
    <t>C14.4</t>
  </si>
  <si>
    <t>C14.5</t>
  </si>
  <si>
    <t>C5.9</t>
  </si>
  <si>
    <t>SECTION F: REFURBISHMENT OF PUMP STATION</t>
  </si>
  <si>
    <t>SECTION E: CHLORINE DOSING STATION</t>
  </si>
  <si>
    <t>Supply, deliver, store and install Type BV transformer door and door frame.</t>
  </si>
  <si>
    <t>E4.7</t>
  </si>
  <si>
    <t>Hand excavation for fencing footing beam, backfill and recompact using excess material</t>
  </si>
  <si>
    <t>E4.8</t>
  </si>
  <si>
    <t>C6.3</t>
  </si>
  <si>
    <t>Floor paint</t>
  </si>
  <si>
    <t>C6.3.1</t>
  </si>
  <si>
    <t>Clean floors of all debris and loose material.</t>
  </si>
  <si>
    <t>C6.3.2</t>
  </si>
  <si>
    <t>Apply Solidkote Impact epoxy floor paint as per suppliers specifications including primer (Grey)</t>
  </si>
  <si>
    <t>D9</t>
  </si>
  <si>
    <t>Berms and V-drains</t>
  </si>
  <si>
    <t>With stone pitching, nominal thickness of 150mm, voids filled with cement based grouting</t>
  </si>
  <si>
    <t>Without stone pitching</t>
  </si>
  <si>
    <t>Excavate by hand, form V-drains 0,9m wide and 0,4m deep; prepare surface for stone pitching by hand trimming and compacting to 90% mod. AASHTO density; dispose of surplus material within a free haul distance of 1,0km</t>
  </si>
  <si>
    <t>Line V-drain with stone pitching to a nominal thickness of 150mm and fill voids with cement based grouting</t>
  </si>
  <si>
    <t>D9.1</t>
  </si>
  <si>
    <t>Construct berms (1.7 x 0.5m high) with material excavated  from pipe trenches or approved borrow areas on site, shape and compact to 90% mod. AASHTO density.</t>
  </si>
  <si>
    <t>D7.2</t>
  </si>
  <si>
    <t>160 mm dia.</t>
  </si>
  <si>
    <t>C6.4</t>
  </si>
  <si>
    <t>Repaint Gantry</t>
  </si>
  <si>
    <t>C6.4.1</t>
  </si>
  <si>
    <t>Sand down and remove all loose paint and debris from existing gantry</t>
  </si>
  <si>
    <t>C6.4.2</t>
  </si>
  <si>
    <t>Prime and repaint gantry using yellow enamel paint</t>
  </si>
  <si>
    <t>DN 110mm pipes for depths:</t>
  </si>
  <si>
    <t>F4.1.1</t>
  </si>
  <si>
    <t>F4.1.1.1</t>
  </si>
  <si>
    <t>F4.4.2</t>
  </si>
  <si>
    <t>F4.7.1</t>
  </si>
  <si>
    <t>Supply, lay, joint, bed, (flexible bedding) test, backfill and compact uPVC pipes Class 6 complete with couplings</t>
  </si>
  <si>
    <t>Extra over item D7.2 for the supplying laying and bedding of 200mm uPVC specials complete with couplings</t>
  </si>
  <si>
    <t>D9.2</t>
  </si>
  <si>
    <t>D9.3</t>
  </si>
  <si>
    <t>D9.4</t>
  </si>
  <si>
    <t>D10</t>
  </si>
  <si>
    <t>D10.1</t>
  </si>
  <si>
    <t>D10.1.1</t>
  </si>
  <si>
    <t>D10.1.2</t>
  </si>
  <si>
    <t>D10.1.3</t>
  </si>
  <si>
    <t>D10.1.4</t>
  </si>
  <si>
    <t>Extra over item D7.1 for the supplying laying and bedding of 160mm uPVC specials complete with couplings</t>
  </si>
  <si>
    <t>Pump shed</t>
  </si>
  <si>
    <t>Formwork</t>
  </si>
  <si>
    <t>Smooth formwork:</t>
  </si>
  <si>
    <t>Vertical to sides of foundations up to 300mm high</t>
  </si>
  <si>
    <t>High tensile steel reinforcing:</t>
  </si>
  <si>
    <t>Concrete</t>
  </si>
  <si>
    <t>Blinding: Class 15/19, 50mm thick</t>
  </si>
  <si>
    <t>Class 25/19 concrete:</t>
  </si>
  <si>
    <t>Floor slabs up to 250mm thick</t>
  </si>
  <si>
    <t>Form 25 x 25mm weir chamfer</t>
  </si>
  <si>
    <t>Plinths</t>
  </si>
  <si>
    <t xml:space="preserve">Pump plinths </t>
  </si>
  <si>
    <t>Roof</t>
  </si>
  <si>
    <t>Galvanised double leaf swing gate 1.8m high x 4m (as per drawing 172-402)</t>
  </si>
  <si>
    <t>Additional padlocks. Yale 75mm Iron Shutter padlock.</t>
  </si>
  <si>
    <t>Supply, deliver, store and install new 3m x 0.7m x 0.47mm corrugated roof sheets.</t>
  </si>
  <si>
    <t>Supply, deliver, store and install to new steel roof  3m x 0.7m x 0.47mm corrugated roof sheets.</t>
  </si>
  <si>
    <t>Supply, deliver and install new 100 x 50 x 20 x 2mm lip channel for roof support structure with and including two coats of corrosion protection paint.</t>
  </si>
  <si>
    <t>Supply, deliver and install new 100 x 100 x 3mm square tubing for roof support structure with and including two coats of corrosion protection paint.</t>
  </si>
  <si>
    <t>Demolish, stockpile and dispose of 1.2m high steel handrails with and including ladder at a dedicated municipal dumping site.</t>
  </si>
  <si>
    <t>Supply, deliver, store and install new access ladder to sump (as per drawing 172-307 )</t>
  </si>
  <si>
    <t>Supply, deliver and install 300mm galvanised whirlybird turbine ventilator to concrete roof.</t>
  </si>
  <si>
    <t>PSC 3.5.2.3</t>
  </si>
  <si>
    <t xml:space="preserve">Apply interior wall primer as per manufacturers requirements for Item C6.1.3 </t>
  </si>
  <si>
    <t>Apply interior wall primer as per manufacturers requirements for Item C6.2.3</t>
  </si>
  <si>
    <t xml:space="preserve">Concrete foundation cast to excavated surfaces for Class 25/19 concrete. </t>
  </si>
  <si>
    <t>Supply and install M8 Role bolts for burglar bars to ablution facility windows</t>
  </si>
  <si>
    <t>Spray weedkiller on existing paved road service and remove dead vegetation by means of labour intensive method.</t>
  </si>
  <si>
    <t>Cleaning interior of the sewer pump station sump, storage tank and inlet works by means of high pressure jet washing equipment  to ensure no debris, moss, algae or other foreign materials are present.</t>
  </si>
  <si>
    <t>Supply, deliver and install 150mm precast hollow core concrete roof slabs and secure to existing walls according to supplier specifications.</t>
  </si>
  <si>
    <t>38x38x30mm deep Fibreglass moulded grating, complete with cast in EZ Embedment Angle to cover openings (Fibre grate or similar approved).</t>
  </si>
  <si>
    <t>Supply, deliver, store and install Type MV transformer door and frame.</t>
  </si>
  <si>
    <t>Additional padlocks Yale 75mm Iron Shutter padlock.</t>
  </si>
  <si>
    <t>Galvanised double leaf swing gate 1.8m high x 4m (as per drawing 172-403)</t>
  </si>
  <si>
    <t>Cast to excavated surfaces with class 15/19 MPa concrete 200x200mm footing beam for all new fencing. Rate to include all materials, labour and plant.</t>
  </si>
  <si>
    <t>Supply and install IPE 160 I-beams gantry including all fasteners as per DWG 172/305. Rate to include 2 coats red oxide.</t>
  </si>
  <si>
    <t>Supply, deliver, store and replace damaged covers and frames irrespective of size where instructed by the Engineer</t>
  </si>
  <si>
    <t>Provision of edge restraints at end of road with and including shutter work.
(Class 15/19 concrete), including wood-float finish</t>
  </si>
  <si>
    <t>Supply, deliver, store and install new Polly cop 15mm pipe complete with all couplings and fittings to fit existing pipework mounted to exterior of existing brickwork.</t>
  </si>
  <si>
    <t>Vertical sides of foundations up to 300mm high</t>
  </si>
  <si>
    <t>230 mm thick brick wall with brick force every 3rd layer, inside plastered with 15mm thick screed</t>
  </si>
  <si>
    <t>Mavrick Trading Type 9E Domestic Cover and Frame or Similar approved</t>
  </si>
  <si>
    <t>Supply and install step irons to all gritt manholes</t>
  </si>
  <si>
    <t>PSC 3.5.2.2</t>
  </si>
  <si>
    <t>PSC 3.5.2.1</t>
  </si>
  <si>
    <t>PSC 3.5.2.4</t>
  </si>
  <si>
    <t>Inlet Works - Hand Screen</t>
  </si>
  <si>
    <t>Deinstall, remove and store a Municipal storage facilities</t>
  </si>
  <si>
    <t>Prepare/submit G.A Drawings for coarse hand screen</t>
  </si>
  <si>
    <t>Manufacture, delivery and store hot dip galvanized coarse hand screen (1000mm x 600mm x 30mm openings), including fastners, grout etc</t>
  </si>
  <si>
    <t>Install and Commission coarse hand screen</t>
  </si>
  <si>
    <t>Inlet works - Hand Stops (Grit Channels)</t>
  </si>
  <si>
    <t>Prepare/submit G.A Drawings for PVC hand stops</t>
  </si>
  <si>
    <t>Manufacture, deliver and store 450mm x 450mm PVC hand stops (Including guide rails, seal rubbers and fastners)</t>
  </si>
  <si>
    <t>Install and commission hand stops</t>
  </si>
  <si>
    <t>Lifting Pump Station (Inlet to ponds)</t>
  </si>
  <si>
    <t>Deinstall, remove and store existing pump station components.</t>
  </si>
  <si>
    <t>Pipework up to and including diameter:</t>
  </si>
  <si>
    <t>0-150mm diameter (including fittings, adapters)</t>
  </si>
  <si>
    <t>Valves</t>
  </si>
  <si>
    <t>Pump sets (Pumps &amp; Motors)</t>
  </si>
  <si>
    <t>MANUFACTURE, SUPPLY AND STORE</t>
  </si>
  <si>
    <t>Discharge pipework</t>
  </si>
  <si>
    <t>150mm HDG steel pipes</t>
  </si>
  <si>
    <t>150mm HDG flanges (Drilling 1600/3, including bolts, nuts &amp; gaskets)</t>
  </si>
  <si>
    <t>80mm to 150mm Reducer Standard Dimesions, HDG (Drilling 1600/3, including bolts, nuts &amp; gaskets)</t>
  </si>
  <si>
    <t>150mm to 200mm Reducer Standard Dimesions, HDG (Drilling 1600/3, including bolts, nuts &amp; gaskets)</t>
  </si>
  <si>
    <t>200mm PVC to 200mm Steel Flanged adapter (Klinger or similar approved)</t>
  </si>
  <si>
    <t>150mm Silent Check Valve PN12 (AVK or similar approved)</t>
  </si>
  <si>
    <t>50mm Vento-Mat RGXII Sewer Air-valve or similar approved</t>
  </si>
  <si>
    <t>Gormann Rupp Air Release Valve GRP33-07</t>
  </si>
  <si>
    <t>150mm RSV Gate Valve PN12 (AVK or similar approved)</t>
  </si>
  <si>
    <t>50mm RSV Gate Valve PN12 (AVK or similar approved)</t>
  </si>
  <si>
    <t>Pump sets</t>
  </si>
  <si>
    <t>Mech-Specs</t>
  </si>
  <si>
    <t>Gormann Rupp T6A3S-B, self priming centrifugal pump. 
Including :
a.Motor - 7.5kW/4P/380V/IP55
b.Belt driven
c.Mild steel galvanized base plate, complete with wedge
   belts, pulleys and guard</t>
  </si>
  <si>
    <t>Lifting Equipment</t>
  </si>
  <si>
    <t>Lifting equipment for the pump station. Elephant Manual Chain Block H-100, Model H-1 or similar approved.
Additional equipment to include:
a. Plain Trolley, Elephant Model P-1 or similar approved
b. Lifting Hooks to a minimum load capacity of 1-ton</t>
  </si>
  <si>
    <t>Level Control Equipment</t>
  </si>
  <si>
    <t>Supply, deliver and store level probes for sumps:
a) APS - 3C or similar approved
b) 3 - Probes (Common, low and high)
c) Depths to be confirmed on site
d) All required cabling and connections to MCC panel</t>
  </si>
  <si>
    <t>INSTALLATION AND COMMISSIONING</t>
  </si>
  <si>
    <t>Dischage pipework</t>
  </si>
  <si>
    <t>Lifting equipment</t>
  </si>
  <si>
    <t>Sludge Ponds (Inflow and outflow control)</t>
  </si>
  <si>
    <t>Deinstall, remove and store existing hand stops at Municipal storage facilities</t>
  </si>
  <si>
    <t>Prepare/submit G.A Drawings for PVC hand stops (including guid rail, sealing rubbers etc)</t>
  </si>
  <si>
    <t>Manufacture, deliver and store 250mm x 400mm PVC hand stops (Including guide rails, seal rubbers and fastners)</t>
  </si>
  <si>
    <t>Oxidation Ponds (Overflow channels)</t>
  </si>
  <si>
    <t>CHLORINATION DOSING</t>
  </si>
  <si>
    <t>Deinstall, remove and store existing chlorination equipment at Municipal storage facility</t>
  </si>
  <si>
    <t>Prepare/Submit G.A drawing (s) for chlorination dosing equipment</t>
  </si>
  <si>
    <t>Manufacture, deliver and store chlorination dosing equipment</t>
  </si>
  <si>
    <t>Prov 
Sum</t>
  </si>
  <si>
    <t>Overheads, charges and profit on item</t>
  </si>
  <si>
    <t>MECHANICAL WORKS</t>
  </si>
  <si>
    <t>Main Distibution Board (MDB) MCC:</t>
  </si>
  <si>
    <t>Prepare/Submit the G.A drawing (s), schematic diagram, single line diagram and load list for the MDB MCC</t>
  </si>
  <si>
    <t>Elec-Specs</t>
  </si>
  <si>
    <t>Manufacture, deliver, supply and store MDB MCC Panel</t>
  </si>
  <si>
    <t>Install and terminate the MDB MCC</t>
  </si>
  <si>
    <t>Commission the MDB MCC</t>
  </si>
  <si>
    <t>Cables</t>
  </si>
  <si>
    <t>Prepare cable route and layout drawing(s) and cable schedule for the MDB MCC</t>
  </si>
  <si>
    <t>Provision for cable material required for the MDB MCC Panel</t>
  </si>
  <si>
    <t>Install and terminate main feeder cable to the MDB MCC</t>
  </si>
  <si>
    <t>Install and terminate earth-mat cable for the MDB MCC</t>
  </si>
  <si>
    <t xml:space="preserve">Commission the cables for the MDB MCC </t>
  </si>
  <si>
    <t>LIFTING PUMP STATION (LPS-MCC)</t>
  </si>
  <si>
    <t>Prepare/Submit the G.A drawing (s), schematic diagram, single line diagram and load list for the LPS-MCC</t>
  </si>
  <si>
    <t>Manufacture, deliver, supply and store LPS-MCC Panel</t>
  </si>
  <si>
    <t>Install and terminate the LPS-MCC</t>
  </si>
  <si>
    <t>Commission the LPS-MCC</t>
  </si>
  <si>
    <t>Prepare cable route and layout drawing(s) and cable schedule for the LPS-MCC</t>
  </si>
  <si>
    <t>Provision for cable material required for the pump station)</t>
  </si>
  <si>
    <t>Install and terminate from MDB MCC to LPS-MCC</t>
  </si>
  <si>
    <t>Install and terminate  pump set 1 feed cables</t>
  </si>
  <si>
    <t>Install and terminate  control cables</t>
  </si>
  <si>
    <t>Install and terminate earth-mat cable for LPS-MCC</t>
  </si>
  <si>
    <t xml:space="preserve">Commission the cables for the LPS- MCC </t>
  </si>
  <si>
    <t>AREA LIGTHS</t>
  </si>
  <si>
    <t>Prepare/Submit the G.A drawing (s), schematic diagram, single line diagram and load list for the Area Light kiosk</t>
  </si>
  <si>
    <t>Provision for cable material required for the area light kiosk</t>
  </si>
  <si>
    <t>Install and terminate the Area Ligth Kiosk</t>
  </si>
  <si>
    <t>Commission the Area Ligth Kiosk</t>
  </si>
  <si>
    <t>Prepare cable route and layout drawing(s) and cable schedule for the Area Ligth Kiosk</t>
  </si>
  <si>
    <t>Provision for cable material required for the area lighting and cabling</t>
  </si>
  <si>
    <t>Install and terminate  high mast light 1 cables, at inletworks</t>
  </si>
  <si>
    <t>Install and terminate high mast light 2 cables, at dosing station</t>
  </si>
  <si>
    <t>Commission the cables for the Area Ligth</t>
  </si>
  <si>
    <t>ELECTRICAL WORKS</t>
  </si>
  <si>
    <t>Pumps and Motors</t>
  </si>
  <si>
    <t>Existing submersible pumps/motor asseblies and store at Municipal storage facility</t>
  </si>
  <si>
    <t>Prepare/Compile G.A Drawings for the pump station including, pumps, motors, pipework</t>
  </si>
  <si>
    <t>Interconnecting pipework between inflow chamber &amp; sumps</t>
  </si>
  <si>
    <t>160mm PVC to Steel Flanged adapter (Cast Iron)</t>
  </si>
  <si>
    <t>150mm Hot Dip Galvanized (HDG) steel pipes</t>
  </si>
  <si>
    <t>160mm PVC to 150mm Steel Flanged adapter (Klinger or similar approved)</t>
  </si>
  <si>
    <t>Sump inflow valves</t>
  </si>
  <si>
    <t>150mm RSV Gate Valve PN9 (AVK or similar approved)</t>
  </si>
  <si>
    <t>150mm Flanged Adapter for PVC to steel (Klinger or similar approved)</t>
  </si>
  <si>
    <t>Gormann Rupp T3C60SC-BFM, self priming centrifugal pump. 
Including :
a.Motor - 5.5kW/4P/380V/IP55
b.Belt driven
c.Mild steel galvanized base plate, complete with wedge
   belts, pulleys and guard</t>
  </si>
  <si>
    <t>Interconnecting pipework</t>
  </si>
  <si>
    <t>Complete supply, manufacturing, corrosion protection (HDG)</t>
  </si>
  <si>
    <t>152x152x23kg/m H-Section column incuding end/baseplates, chemical anchor bolts</t>
  </si>
  <si>
    <t>IPE 200 I-section beam, including end/clear plates and connection bolts, nuts &amp; washers</t>
  </si>
  <si>
    <t>Main Control Consol (MCC)</t>
  </si>
  <si>
    <t>Deinstall, remove, store and dispose of existing electrical components.</t>
  </si>
  <si>
    <t>Prepare/Submit G.A drawings, single line diagrams and load list for MCC panel of the pump station</t>
  </si>
  <si>
    <t>Manufacture, deliver, supply and store MCC Panel for pump station</t>
  </si>
  <si>
    <t>Install and terminate MCC Panel</t>
  </si>
  <si>
    <t>Commission MCC Panel</t>
  </si>
  <si>
    <t>Cables (MCC panel to pump sets)</t>
  </si>
  <si>
    <t xml:space="preserve">Deinstall, remove, store and dispose existing cables </t>
  </si>
  <si>
    <t>Prepare/Submit cable route layout drawing (s) and cable schedule for the pump station MCC</t>
  </si>
  <si>
    <t>Install and terminate for the following cables</t>
  </si>
  <si>
    <t>Pump set 1 cables</t>
  </si>
  <si>
    <t>Pump set 2 cables</t>
  </si>
  <si>
    <t>Level probe cabling at sumps</t>
  </si>
  <si>
    <t>Earth mat cable for MCC Panel</t>
  </si>
  <si>
    <t>Commision all cables for the MCC pump station cables</t>
  </si>
  <si>
    <t>Main supply cabling</t>
  </si>
  <si>
    <t>Fault finding on existing feed cable from main power supply to pump station, including breakers</t>
  </si>
  <si>
    <t>Provisional item for the procurement and installation of cabling damaged or in need of replacement</t>
  </si>
  <si>
    <t>Charge required by Contractor on sub-item B1.2.2 above</t>
  </si>
  <si>
    <t>C15</t>
  </si>
  <si>
    <t>C15.1</t>
  </si>
  <si>
    <t>C15.1.1</t>
  </si>
  <si>
    <t>C15.1.2</t>
  </si>
  <si>
    <t>C15.1.3</t>
  </si>
  <si>
    <t>C15.1.4</t>
  </si>
  <si>
    <t>C16</t>
  </si>
  <si>
    <t>C16.1</t>
  </si>
  <si>
    <t>C16.2</t>
  </si>
  <si>
    <t>C16.3</t>
  </si>
  <si>
    <t>C17</t>
  </si>
  <si>
    <t>C17.1</t>
  </si>
  <si>
    <t>C17.2</t>
  </si>
  <si>
    <t>C17.3</t>
  </si>
  <si>
    <t>C18</t>
  </si>
  <si>
    <t>C18.1</t>
  </si>
  <si>
    <t>C18.2</t>
  </si>
  <si>
    <t>C18.3</t>
  </si>
  <si>
    <t>C18.4</t>
  </si>
  <si>
    <t>C18.5</t>
  </si>
  <si>
    <t>C19</t>
  </si>
  <si>
    <t>C19.1</t>
  </si>
  <si>
    <t>C19.2</t>
  </si>
  <si>
    <t>C19.3</t>
  </si>
  <si>
    <t>C19.4</t>
  </si>
  <si>
    <t>C19.5</t>
  </si>
  <si>
    <t>C20</t>
  </si>
  <si>
    <t>C20.1</t>
  </si>
  <si>
    <t>C21</t>
  </si>
  <si>
    <t>C21.1</t>
  </si>
  <si>
    <t>C22</t>
  </si>
  <si>
    <t>C22.1</t>
  </si>
  <si>
    <t>C23</t>
  </si>
  <si>
    <t>C23.1</t>
  </si>
  <si>
    <t>C23.2</t>
  </si>
  <si>
    <t>C23.3</t>
  </si>
  <si>
    <t>C23.4</t>
  </si>
  <si>
    <t>C23.5</t>
  </si>
  <si>
    <t>C24</t>
  </si>
  <si>
    <t>C24.1</t>
  </si>
  <si>
    <t>C24.2</t>
  </si>
  <si>
    <t>C24.3</t>
  </si>
  <si>
    <t>C24.4</t>
  </si>
  <si>
    <t>C25</t>
  </si>
  <si>
    <t>C24.5</t>
  </si>
  <si>
    <t>C24.6</t>
  </si>
  <si>
    <t>C24.7</t>
  </si>
  <si>
    <t>C24.8</t>
  </si>
  <si>
    <t>C25.1</t>
  </si>
  <si>
    <t>C25.2</t>
  </si>
  <si>
    <t>C25.3</t>
  </si>
  <si>
    <t>C25.4</t>
  </si>
  <si>
    <t>C26</t>
  </si>
  <si>
    <t>C26.1</t>
  </si>
  <si>
    <t>C26.2</t>
  </si>
  <si>
    <t>Overheads, charges and profit on item C26.2</t>
  </si>
  <si>
    <t>C26.3</t>
  </si>
  <si>
    <t>C26.4</t>
  </si>
  <si>
    <t>C26.5</t>
  </si>
  <si>
    <t>C26.6</t>
  </si>
  <si>
    <t>C26.7</t>
  </si>
  <si>
    <t>C26.8</t>
  </si>
  <si>
    <t>C26.9</t>
  </si>
  <si>
    <t>C26.10</t>
  </si>
  <si>
    <t>C26.11</t>
  </si>
  <si>
    <t>Overheads, charges and profit on item C27.2</t>
  </si>
  <si>
    <t>Overheads, charges and profit on item C27.7</t>
  </si>
  <si>
    <t>Overheads, charges and profit on item C28.3</t>
  </si>
  <si>
    <t>Overheads, charges and profit on item C28.7</t>
  </si>
  <si>
    <t>Section C: Refurbishment of the inlet works, WWTW</t>
  </si>
  <si>
    <t>MECHANICAL</t>
  </si>
  <si>
    <t>C24.9</t>
  </si>
  <si>
    <t>C24.10</t>
  </si>
  <si>
    <t>C24.11</t>
  </si>
  <si>
    <t>C25.5</t>
  </si>
  <si>
    <t>C25.6</t>
  </si>
  <si>
    <t>C25.7</t>
  </si>
  <si>
    <t>C25.8</t>
  </si>
  <si>
    <t>C25.9</t>
  </si>
  <si>
    <t>C25.10</t>
  </si>
  <si>
    <t>C25.11</t>
  </si>
  <si>
    <t>C25.12</t>
  </si>
  <si>
    <t>C25.13</t>
  </si>
  <si>
    <t>C25.14</t>
  </si>
  <si>
    <t>D11</t>
  </si>
  <si>
    <t>D11.1</t>
  </si>
  <si>
    <t>D11.2</t>
  </si>
  <si>
    <t>D11.3</t>
  </si>
  <si>
    <t>D11.4</t>
  </si>
  <si>
    <t>D11.5</t>
  </si>
  <si>
    <t>D11.6</t>
  </si>
  <si>
    <t>D11.7</t>
  </si>
  <si>
    <t>D11.8</t>
  </si>
  <si>
    <t>E5</t>
  </si>
  <si>
    <t>E5.1</t>
  </si>
  <si>
    <t>E5.2</t>
  </si>
  <si>
    <t>E5.3</t>
  </si>
  <si>
    <t>E5.4</t>
  </si>
  <si>
    <t>Overheads, charges and profit on item E5.3</t>
  </si>
  <si>
    <t>E3.1</t>
  </si>
  <si>
    <t>Overheads, charges and profit on item E3</t>
  </si>
  <si>
    <t>F3.4</t>
  </si>
  <si>
    <t>F3.4.1</t>
  </si>
  <si>
    <t>F5</t>
  </si>
  <si>
    <t>F5.1</t>
  </si>
  <si>
    <t>F5.1.1</t>
  </si>
  <si>
    <t>F5.2</t>
  </si>
  <si>
    <t>F5.2.1</t>
  </si>
  <si>
    <t>F5.3</t>
  </si>
  <si>
    <t>F5.3.1</t>
  </si>
  <si>
    <t>F5.3.2</t>
  </si>
  <si>
    <t>F5.4</t>
  </si>
  <si>
    <t>F5.4.1</t>
  </si>
  <si>
    <t>F5.4.2</t>
  </si>
  <si>
    <t>F6</t>
  </si>
  <si>
    <t>F6.1</t>
  </si>
  <si>
    <t>F6.2</t>
  </si>
  <si>
    <t>F6.3</t>
  </si>
  <si>
    <t>F6.4</t>
  </si>
  <si>
    <t>F7</t>
  </si>
  <si>
    <t>F7.1</t>
  </si>
  <si>
    <t>F7.2</t>
  </si>
  <si>
    <t>F7.3</t>
  </si>
  <si>
    <t>F8</t>
  </si>
  <si>
    <t>F8.1</t>
  </si>
  <si>
    <t>F8.2</t>
  </si>
  <si>
    <t>F8.3</t>
  </si>
  <si>
    <t>F9</t>
  </si>
  <si>
    <t>F9.1</t>
  </si>
  <si>
    <t>F10</t>
  </si>
  <si>
    <t>F10.1</t>
  </si>
  <si>
    <t>F11</t>
  </si>
  <si>
    <t>F11.1</t>
  </si>
  <si>
    <t>F12</t>
  </si>
  <si>
    <t>F12.1</t>
  </si>
  <si>
    <t>STRUCTURAL STEEL WORKS</t>
  </si>
  <si>
    <t>F13</t>
  </si>
  <si>
    <t>F13.1</t>
  </si>
  <si>
    <t>F13.2</t>
  </si>
  <si>
    <t>F14</t>
  </si>
  <si>
    <t>F14.1</t>
  </si>
  <si>
    <t>F14.2</t>
  </si>
  <si>
    <t>Overheads, charges and profit on item F14.3</t>
  </si>
  <si>
    <t>Overheads, charges and profit on item F14.9</t>
  </si>
  <si>
    <t>F15</t>
  </si>
  <si>
    <t>F15.1</t>
  </si>
  <si>
    <t>F15.2</t>
  </si>
  <si>
    <t>F15.3</t>
  </si>
  <si>
    <t>Overheads, charges and profit on item F15.2</t>
  </si>
  <si>
    <t>F9.4</t>
  </si>
  <si>
    <t>F9.2</t>
  </si>
  <si>
    <t>F9.3</t>
  </si>
  <si>
    <t>F9.5</t>
  </si>
  <si>
    <t>F9.6</t>
  </si>
  <si>
    <t>F9.7</t>
  </si>
  <si>
    <t>F9.8</t>
  </si>
  <si>
    <t>F9.9</t>
  </si>
  <si>
    <t>F9.10</t>
  </si>
  <si>
    <t>F9.11</t>
  </si>
  <si>
    <t>F9.12</t>
  </si>
  <si>
    <t>F9.13</t>
  </si>
  <si>
    <t>F13.3</t>
  </si>
  <si>
    <t>F13.4</t>
  </si>
  <si>
    <t>F13.5</t>
  </si>
  <si>
    <t>F13.6</t>
  </si>
  <si>
    <t>F15.4</t>
  </si>
  <si>
    <t>F15.5</t>
  </si>
  <si>
    <t>F15.6</t>
  </si>
  <si>
    <t>F15.7</t>
  </si>
  <si>
    <t>F15.8</t>
  </si>
  <si>
    <t>F15.9</t>
  </si>
  <si>
    <t>F15.10</t>
  </si>
  <si>
    <t>F15.11</t>
  </si>
  <si>
    <t>F15.12</t>
  </si>
  <si>
    <t>F15.13</t>
  </si>
  <si>
    <t>F15.15</t>
  </si>
  <si>
    <t>F15.16</t>
  </si>
  <si>
    <t>F16</t>
  </si>
  <si>
    <t>F16.2</t>
  </si>
  <si>
    <t>F16.1</t>
  </si>
  <si>
    <t>F16.3</t>
  </si>
  <si>
    <t>Overheads, charges and profit on sub-item A9.2 above</t>
  </si>
  <si>
    <t>A.1.3.1</t>
  </si>
  <si>
    <t>Day</t>
  </si>
  <si>
    <t>A.1.4</t>
  </si>
  <si>
    <t>Take down, stockpile and dispose of existing steel "Devil's Fork" fence at a designated site approved by Engineer.</t>
  </si>
  <si>
    <t>Supply, deliver, store and install 500mm galvanised flat wrap razor wire on top of perimeter fencing as per Item C2.2.</t>
  </si>
  <si>
    <t>Penalty for falling behind on the approved Programme with reference to the critical path:</t>
  </si>
  <si>
    <t>a) Time related penalty</t>
  </si>
  <si>
    <t>Supply, deliver, store and install 1.8m high galvanised, 75 x 150 x 3mm aperture, diamond razor mesh fencing with and including 3000 x 100 x 2mm thick overall circular galvanised plain fencing post with a 600mm long 45 degree bend at the top for flat wrap @ 3500mm cc, binding and straining wires, concrete for footings size 600 x 550mm high and all materials required. Refer to drawing 172-403</t>
  </si>
  <si>
    <t>Supply, deliver, store and install galvanised double leaf swing gate 1.8m high x 4m (as per drawing 172-402)</t>
  </si>
  <si>
    <t>Supply, deliver, store and install 2,4m high electric fencing. Rate to include 24 lines, 100mm diameter corner and intermediate galavanised poles 3000mm high, 3000mm High Y Standards @ 3000mm cc,  2.24mm steel wire, energizer, etc. (as per drawing 172-403). Staffix or similar approved.</t>
  </si>
  <si>
    <t>Supply, deliver, store and install galvanised electrified steel sliding gate 2,4m high x 4m wide with roller assembly and connection components to electric fencing as per item C.4 and manufacturer's specifications. Staffix or similar approved.</t>
  </si>
  <si>
    <t>Hand excavate trench for access gate roller assembly</t>
  </si>
  <si>
    <t>1200D</t>
  </si>
  <si>
    <t>1200G</t>
  </si>
  <si>
    <t>Apply 25mm screed to damaged section of pump station floor</t>
  </si>
  <si>
    <t>Concrete floor class 20/19 concrete. Rate to include 250 micron DPC sheeting</t>
  </si>
  <si>
    <t>Normal screeds 25mm</t>
  </si>
  <si>
    <t>150mm wide Maxi Clay brick for single wall brickwork, fair face to both sides (Corrobrick or similar approved) brick force every layer in foundations and every 3rd layer in superstructure.</t>
  </si>
  <si>
    <t>Toledo Single timber interior door size 812 x 2032mm high or similar approved. Rate to include 1.2mm thick steel door frame, installation, DIY combo handle and lockset and 3 set of keys.</t>
  </si>
  <si>
    <t xml:space="preserve">Supply, deliver, store and install 105x75mm lintels, 900mm long </t>
  </si>
  <si>
    <t>Manufacture, deliver store and install window burglar bars as per drawing 172-404. Colour: black enamel.</t>
  </si>
  <si>
    <t>Supply, deliver, store and install 590x590mm Aluminium Window (charcoal)</t>
  </si>
  <si>
    <t>1200L</t>
  </si>
  <si>
    <t>1200HA</t>
  </si>
  <si>
    <t>SANS 1200C / 1200D</t>
  </si>
  <si>
    <t>SANS 1200DB</t>
  </si>
  <si>
    <t>SANS 1200 C</t>
  </si>
  <si>
    <t>Break out, store and dispose of existing steel windows size 1500 x 1800mm high at a official municipal dumping site</t>
  </si>
  <si>
    <t>Supply, deliver, store and install new plastic shower head and arm.</t>
  </si>
  <si>
    <t>Supply, deliver, store and install 500mm galvanised flat wrap razor wire on top of perimeter fencing as per Item E4.2.</t>
  </si>
  <si>
    <t>Supply, deliver, store and install 500mm galvanised flat wrap razor wire on top of perimeter fencing as per Item F1.2.4.</t>
  </si>
  <si>
    <t>F4.4.3</t>
  </si>
  <si>
    <t>F4.5.2</t>
  </si>
  <si>
    <t>F4.5.3</t>
  </si>
  <si>
    <t>F4.5.4</t>
  </si>
  <si>
    <t>F4.5.5</t>
  </si>
  <si>
    <t>F4.5.6</t>
  </si>
  <si>
    <t>F.4.6</t>
  </si>
  <si>
    <t>Supply, deliver and install new 100 x 100 x 3mm square tubing column for roof support structure with and including two coats of corrosion protection paint.</t>
  </si>
  <si>
    <t>SANS 1200L</t>
  </si>
  <si>
    <t>SANS 1200HA</t>
  </si>
  <si>
    <t>BID NO. KLM/EDN/WWTW/23/24</t>
  </si>
  <si>
    <t>Building Spec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</si>
</sst>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quot;R&quot;#,##0;[Red]\-&quot;R&quot;#,##0"/>
    <numFmt numFmtId="165" formatCode="_-&quot;R&quot;* #,##0.00_-;\-&quot;R&quot;* #,##0.00_-;_-&quot;R&quot;* &quot;-&quot;??_-;_-@_-"/>
    <numFmt numFmtId="166" formatCode="#\ ##0"/>
    <numFmt numFmtId="167" formatCode="#\ ##,000"/>
    <numFmt numFmtId="168" formatCode="#,##0_ ;\-#,##0\ "/>
    <numFmt numFmtId="169" formatCode="#,##0.00_ ;\-#,##0.00\ "/>
    <numFmt numFmtId="170" formatCode="#,##0.0_ ;\-#,##0.0\ "/>
  </numFmts>
  <fonts count="15" x14ac:knownFonts="1">
    <font>
      <sz val="11"/>
      <name val="Calibri"/>
      <family val="2"/>
      <scheme val="minor"/>
    </font>
    <font>
      <sz val="12"/>
      <name val="Calibri"/>
      <family val="2"/>
      <scheme val="minor"/>
    </font>
    <font>
      <sz val="9"/>
      <name val="Calibri"/>
      <family val="2"/>
      <scheme val="minor"/>
    </font>
    <font>
      <sz val="9"/>
      <name val="Arial"/>
      <family val="2"/>
    </font>
    <font>
      <sz val="10"/>
      <name val="Calibri"/>
      <family val="2"/>
      <scheme val="minor"/>
    </font>
    <font>
      <b/>
      <sz val="9"/>
      <name val="Arial"/>
      <family val="2"/>
    </font>
    <font>
      <sz val="10"/>
      <name val="Arial"/>
      <family val="2"/>
    </font>
    <font>
      <sz val="9"/>
      <color rgb="FFFF0000"/>
      <name val="Arial"/>
      <family val="2"/>
    </font>
    <font>
      <b/>
      <u/>
      <sz val="10"/>
      <name val="Arial"/>
      <family val="2"/>
    </font>
    <font>
      <b/>
      <sz val="9"/>
      <name val="Calibri"/>
      <family val="2"/>
      <scheme val="minor"/>
    </font>
    <font>
      <u/>
      <sz val="10"/>
      <name val="Arial"/>
      <family val="2"/>
    </font>
    <font>
      <sz val="8"/>
      <name val="Calibri"/>
      <family val="2"/>
      <scheme val="minor"/>
    </font>
    <font>
      <sz val="9"/>
      <name val="Aptos Narrow"/>
      <family val="2"/>
    </font>
    <font>
      <sz val="11"/>
      <name val="Calibri"/>
      <family val="2"/>
      <scheme val="minor"/>
    </font>
    <font>
      <b/>
      <sz val="11"/>
      <name val="Calibri"/>
      <family val="2"/>
      <scheme val="minor"/>
    </font>
  </fonts>
  <fills count="3">
    <fill>
      <patternFill patternType="none"/>
    </fill>
    <fill>
      <patternFill patternType="gray125"/>
    </fill>
    <fill>
      <patternFill patternType="solid">
        <fgColor rgb="FFF2F2F2"/>
      </patternFill>
    </fill>
  </fills>
  <borders count="9">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right/>
      <top/>
      <bottom style="thin">
        <color auto="1"/>
      </bottom>
      <diagonal/>
    </border>
  </borders>
  <cellStyleXfs count="3">
    <xf numFmtId="0" fontId="0" fillId="0" borderId="0"/>
    <xf numFmtId="165" fontId="13" fillId="0" borderId="0" applyFont="0" applyFill="0" applyBorder="0" applyAlignment="0" applyProtection="0"/>
    <xf numFmtId="9" fontId="13" fillId="0" borderId="0" applyFont="0" applyFill="0" applyBorder="0" applyAlignment="0" applyProtection="0"/>
  </cellStyleXfs>
  <cellXfs count="169">
    <xf numFmtId="0" fontId="0" fillId="0" borderId="0" xfId="0"/>
    <xf numFmtId="0" fontId="1" fillId="0" borderId="0" xfId="0" applyFont="1" applyAlignment="1">
      <alignment vertical="top"/>
    </xf>
    <xf numFmtId="0" fontId="2" fillId="0" borderId="0" xfId="0" applyFont="1" applyAlignment="1">
      <alignment vertical="top"/>
    </xf>
    <xf numFmtId="0" fontId="3" fillId="0" borderId="0" xfId="0" applyFont="1" applyAlignment="1">
      <alignment vertical="top" wrapText="1"/>
    </xf>
    <xf numFmtId="0" fontId="3" fillId="0" borderId="0" xfId="0" applyFont="1" applyAlignment="1">
      <alignment vertical="center" wrapText="1"/>
    </xf>
    <xf numFmtId="0" fontId="0" fillId="0" borderId="0" xfId="0" applyAlignment="1">
      <alignment vertical="top"/>
    </xf>
    <xf numFmtId="0" fontId="3" fillId="0" borderId="0" xfId="0" applyFont="1" applyAlignment="1">
      <alignment horizontal="right" vertical="top"/>
    </xf>
    <xf numFmtId="0" fontId="3" fillId="0" borderId="3" xfId="0" applyFont="1" applyBorder="1" applyAlignment="1">
      <alignment vertical="top" wrapText="1"/>
    </xf>
    <xf numFmtId="49" fontId="5" fillId="0" borderId="4" xfId="0" applyNumberFormat="1" applyFont="1" applyBorder="1" applyAlignment="1">
      <alignment horizontal="left" vertical="top" wrapText="1"/>
    </xf>
    <xf numFmtId="0" fontId="3" fillId="0" borderId="4" xfId="0" applyFont="1" applyBorder="1" applyAlignment="1">
      <alignment vertical="top" wrapText="1"/>
    </xf>
    <xf numFmtId="0" fontId="3" fillId="2" borderId="3" xfId="0" applyFont="1" applyFill="1" applyBorder="1" applyAlignment="1">
      <alignment vertical="top" wrapText="1"/>
    </xf>
    <xf numFmtId="0" fontId="3" fillId="2" borderId="4" xfId="0" applyFont="1" applyFill="1" applyBorder="1" applyAlignment="1">
      <alignment vertical="top" wrapText="1"/>
    </xf>
    <xf numFmtId="49" fontId="3" fillId="0" borderId="3" xfId="0" applyNumberFormat="1" applyFont="1" applyBorder="1" applyAlignment="1">
      <alignment horizontal="left" vertical="top" wrapText="1"/>
    </xf>
    <xf numFmtId="49" fontId="3" fillId="0" borderId="4" xfId="0" applyNumberFormat="1" applyFont="1" applyBorder="1" applyAlignment="1">
      <alignment horizontal="left" vertical="top" wrapText="1"/>
    </xf>
    <xf numFmtId="49" fontId="3" fillId="0" borderId="4" xfId="0" applyNumberFormat="1" applyFont="1" applyBorder="1" applyAlignment="1">
      <alignment horizontal="center" vertical="top" wrapText="1"/>
    </xf>
    <xf numFmtId="167" fontId="3" fillId="0" borderId="4" xfId="0" applyNumberFormat="1" applyFont="1" applyBorder="1" applyAlignment="1">
      <alignment horizontal="right" vertical="top" wrapText="1"/>
    </xf>
    <xf numFmtId="0" fontId="3" fillId="0" borderId="0" xfId="0" applyFont="1" applyAlignment="1">
      <alignment horizontal="center" vertical="top"/>
    </xf>
    <xf numFmtId="0" fontId="3" fillId="0" borderId="0" xfId="0" applyFont="1" applyAlignment="1">
      <alignment horizontal="center" vertical="top" wrapText="1"/>
    </xf>
    <xf numFmtId="0" fontId="3" fillId="2" borderId="0" xfId="0" applyFont="1" applyFill="1" applyAlignment="1">
      <alignment vertical="top" wrapText="1"/>
    </xf>
    <xf numFmtId="0" fontId="3" fillId="0" borderId="0" xfId="0" applyFont="1" applyAlignment="1">
      <alignment horizontal="left" vertical="center"/>
    </xf>
    <xf numFmtId="49" fontId="3" fillId="0" borderId="4" xfId="0" applyNumberFormat="1" applyFont="1" applyBorder="1" applyAlignment="1">
      <alignment horizontal="center" vertical="center" wrapText="1"/>
    </xf>
    <xf numFmtId="0" fontId="3" fillId="0" borderId="4" xfId="0" applyFont="1" applyBorder="1" applyAlignment="1">
      <alignment horizontal="center" vertical="center" wrapText="1"/>
    </xf>
    <xf numFmtId="0" fontId="3" fillId="2" borderId="4" xfId="0" applyFont="1" applyFill="1" applyBorder="1" applyAlignment="1">
      <alignment horizontal="center" vertical="center" wrapText="1"/>
    </xf>
    <xf numFmtId="168" fontId="3" fillId="0" borderId="4" xfId="0" applyNumberFormat="1" applyFont="1" applyBorder="1" applyAlignment="1">
      <alignment horizontal="center" vertical="center" wrapText="1"/>
    </xf>
    <xf numFmtId="168" fontId="3" fillId="2" borderId="4" xfId="0" applyNumberFormat="1" applyFont="1" applyFill="1" applyBorder="1" applyAlignment="1">
      <alignment vertical="top" wrapText="1"/>
    </xf>
    <xf numFmtId="168" fontId="3" fillId="0" borderId="4" xfId="0" applyNumberFormat="1" applyFont="1" applyBorder="1" applyAlignment="1">
      <alignment vertical="top" wrapText="1"/>
    </xf>
    <xf numFmtId="49" fontId="7" fillId="0" borderId="4" xfId="0" applyNumberFormat="1" applyFont="1" applyBorder="1" applyAlignment="1">
      <alignment horizontal="left" vertical="top" wrapText="1"/>
    </xf>
    <xf numFmtId="0" fontId="3" fillId="2" borderId="4" xfId="0" applyFont="1" applyFill="1" applyBorder="1" applyAlignment="1">
      <alignment vertical="center" wrapText="1"/>
    </xf>
    <xf numFmtId="0" fontId="3" fillId="0" borderId="4" xfId="0" applyFont="1" applyBorder="1" applyAlignment="1">
      <alignment vertical="center" wrapText="1"/>
    </xf>
    <xf numFmtId="169" fontId="3" fillId="0" borderId="4" xfId="0" applyNumberFormat="1" applyFont="1" applyBorder="1" applyAlignment="1">
      <alignment horizontal="right" vertical="top" wrapText="1"/>
    </xf>
    <xf numFmtId="4" fontId="3" fillId="0" borderId="4" xfId="0" applyNumberFormat="1" applyFont="1" applyBorder="1" applyAlignment="1">
      <alignment horizontal="right" vertical="center" wrapText="1"/>
    </xf>
    <xf numFmtId="3" fontId="3" fillId="0" borderId="4" xfId="0" applyNumberFormat="1" applyFont="1" applyBorder="1" applyAlignment="1">
      <alignment horizontal="center" vertical="center" wrapText="1"/>
    </xf>
    <xf numFmtId="169" fontId="3" fillId="0" borderId="4" xfId="0" applyNumberFormat="1" applyFont="1" applyBorder="1" applyAlignment="1">
      <alignment horizontal="center" vertical="center" wrapText="1"/>
    </xf>
    <xf numFmtId="169" fontId="3" fillId="0" borderId="4" xfId="0" applyNumberFormat="1" applyFont="1" applyBorder="1" applyAlignment="1">
      <alignment horizontal="right" vertical="center" wrapText="1"/>
    </xf>
    <xf numFmtId="0" fontId="3" fillId="0" borderId="4" xfId="0" applyFont="1" applyBorder="1" applyAlignment="1">
      <alignment horizontal="right" vertical="center" wrapText="1"/>
    </xf>
    <xf numFmtId="0" fontId="3" fillId="2" borderId="4" xfId="0" applyFont="1" applyFill="1" applyBorder="1" applyAlignment="1">
      <alignment horizontal="right" vertical="center" wrapText="1"/>
    </xf>
    <xf numFmtId="4" fontId="3" fillId="2" borderId="4" xfId="0" applyNumberFormat="1" applyFont="1" applyFill="1" applyBorder="1" applyAlignment="1">
      <alignment horizontal="right" vertical="center" wrapText="1"/>
    </xf>
    <xf numFmtId="49" fontId="3" fillId="0" borderId="4" xfId="0" applyNumberFormat="1" applyFont="1" applyBorder="1" applyAlignment="1">
      <alignment horizontal="left" vertical="center" wrapText="1"/>
    </xf>
    <xf numFmtId="49" fontId="3" fillId="0" borderId="3" xfId="0" applyNumberFormat="1" applyFont="1" applyBorder="1" applyAlignment="1">
      <alignment horizontal="left" vertical="center" wrapText="1"/>
    </xf>
    <xf numFmtId="166" fontId="3" fillId="0" borderId="4" xfId="0" applyNumberFormat="1" applyFont="1" applyBorder="1" applyAlignment="1">
      <alignment horizontal="center" vertical="center" wrapText="1"/>
    </xf>
    <xf numFmtId="0" fontId="3" fillId="2" borderId="4" xfId="0" applyFont="1" applyFill="1" applyBorder="1" applyAlignment="1">
      <alignment horizontal="center" vertical="top" wrapText="1"/>
    </xf>
    <xf numFmtId="0" fontId="2" fillId="0" borderId="0" xfId="0" applyFont="1" applyAlignment="1">
      <alignment vertical="center"/>
    </xf>
    <xf numFmtId="0" fontId="3" fillId="0" borderId="0" xfId="0" applyFont="1" applyAlignment="1">
      <alignment horizontal="right" vertical="center"/>
    </xf>
    <xf numFmtId="4" fontId="3" fillId="0" borderId="4" xfId="0" applyNumberFormat="1" applyFont="1" applyBorder="1" applyAlignment="1">
      <alignment vertical="center" wrapText="1"/>
    </xf>
    <xf numFmtId="4" fontId="3" fillId="2" borderId="4" xfId="0" applyNumberFormat="1" applyFont="1" applyFill="1" applyBorder="1" applyAlignment="1">
      <alignment vertical="center" wrapText="1"/>
    </xf>
    <xf numFmtId="0" fontId="0" fillId="0" borderId="0" xfId="0" applyAlignment="1">
      <alignment vertical="center"/>
    </xf>
    <xf numFmtId="0" fontId="3" fillId="0" borderId="0" xfId="0" applyFont="1" applyAlignment="1">
      <alignment horizontal="left" vertical="top"/>
    </xf>
    <xf numFmtId="0" fontId="8" fillId="0" borderId="0" xfId="0" applyFont="1" applyAlignment="1">
      <alignment horizontal="left" vertical="top"/>
    </xf>
    <xf numFmtId="0" fontId="4" fillId="0" borderId="0" xfId="0" applyFont="1"/>
    <xf numFmtId="4" fontId="4" fillId="0" borderId="0" xfId="0" applyNumberFormat="1" applyFont="1"/>
    <xf numFmtId="0" fontId="2" fillId="0" borderId="0" xfId="0" applyFont="1"/>
    <xf numFmtId="0" fontId="9" fillId="0" borderId="0" xfId="0" applyFont="1"/>
    <xf numFmtId="0" fontId="5" fillId="0" borderId="0" xfId="0" applyFont="1" applyAlignment="1">
      <alignment horizontal="center" vertical="top"/>
    </xf>
    <xf numFmtId="4" fontId="9" fillId="0" borderId="0" xfId="0" applyNumberFormat="1" applyFont="1"/>
    <xf numFmtId="0" fontId="5" fillId="0" borderId="2" xfId="0" applyFont="1" applyBorder="1" applyAlignment="1">
      <alignment horizontal="center" vertical="center" wrapText="1"/>
    </xf>
    <xf numFmtId="4" fontId="5" fillId="0" borderId="2"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4" fontId="3" fillId="0" borderId="3" xfId="0" applyNumberFormat="1" applyFont="1" applyBorder="1" applyAlignment="1">
      <alignment horizontal="right" vertical="center" wrapText="1"/>
    </xf>
    <xf numFmtId="0" fontId="3" fillId="2" borderId="3" xfId="0" applyFont="1" applyFill="1" applyBorder="1" applyAlignment="1">
      <alignment vertical="center" wrapText="1"/>
    </xf>
    <xf numFmtId="4" fontId="3" fillId="2" borderId="3" xfId="0" applyNumberFormat="1" applyFont="1" applyFill="1" applyBorder="1" applyAlignment="1">
      <alignment vertical="center" wrapText="1"/>
    </xf>
    <xf numFmtId="49" fontId="5" fillId="0" borderId="3" xfId="0" applyNumberFormat="1" applyFont="1" applyBorder="1" applyAlignment="1">
      <alignment horizontal="left" vertical="center" wrapText="1"/>
    </xf>
    <xf numFmtId="4" fontId="5" fillId="0" borderId="3" xfId="0" applyNumberFormat="1" applyFont="1" applyBorder="1" applyAlignment="1">
      <alignment horizontal="right" vertical="center" wrapText="1"/>
    </xf>
    <xf numFmtId="49" fontId="3" fillId="0" borderId="3" xfId="0" applyNumberFormat="1" applyFont="1" applyBorder="1" applyAlignment="1">
      <alignment horizontal="center" vertical="top" wrapText="1"/>
    </xf>
    <xf numFmtId="4" fontId="3" fillId="2" borderId="3" xfId="0" applyNumberFormat="1" applyFont="1" applyFill="1" applyBorder="1" applyAlignment="1">
      <alignment vertical="top" wrapText="1"/>
    </xf>
    <xf numFmtId="4" fontId="5" fillId="0" borderId="2" xfId="0" applyNumberFormat="1" applyFont="1" applyBorder="1" applyAlignment="1">
      <alignment horizontal="right" vertical="center" wrapText="1"/>
    </xf>
    <xf numFmtId="4" fontId="3" fillId="0" borderId="0" xfId="0" applyNumberFormat="1" applyFont="1" applyAlignment="1">
      <alignment vertical="top" wrapText="1"/>
    </xf>
    <xf numFmtId="4" fontId="2" fillId="0" borderId="0" xfId="0" applyNumberFormat="1" applyFont="1"/>
    <xf numFmtId="4" fontId="0" fillId="0" borderId="0" xfId="0" applyNumberFormat="1" applyAlignment="1">
      <alignment vertical="top"/>
    </xf>
    <xf numFmtId="0" fontId="7" fillId="2" borderId="4" xfId="0" applyFont="1" applyFill="1" applyBorder="1" applyAlignment="1">
      <alignment vertical="top" wrapText="1"/>
    </xf>
    <xf numFmtId="168" fontId="3" fillId="0" borderId="4" xfId="0" applyNumberFormat="1" applyFont="1" applyBorder="1" applyAlignment="1">
      <alignment horizontal="center" vertical="top" wrapText="1"/>
    </xf>
    <xf numFmtId="168" fontId="3" fillId="2" borderId="4" xfId="0" applyNumberFormat="1" applyFont="1" applyFill="1" applyBorder="1" applyAlignment="1">
      <alignment horizontal="center" vertical="top" wrapText="1"/>
    </xf>
    <xf numFmtId="0" fontId="2" fillId="0" borderId="0" xfId="0" applyFont="1" applyAlignment="1" applyProtection="1">
      <alignment vertical="center"/>
      <protection locked="0"/>
    </xf>
    <xf numFmtId="0" fontId="3" fillId="0" borderId="4" xfId="0" applyFont="1" applyBorder="1" applyAlignment="1" applyProtection="1">
      <alignment vertical="center" wrapText="1"/>
      <protection locked="0"/>
    </xf>
    <xf numFmtId="0" fontId="3" fillId="2" borderId="4" xfId="0" applyFont="1" applyFill="1" applyBorder="1" applyAlignment="1" applyProtection="1">
      <alignment vertical="center" wrapText="1"/>
      <protection locked="0"/>
    </xf>
    <xf numFmtId="169" fontId="3" fillId="0" borderId="4" xfId="0" applyNumberFormat="1" applyFont="1" applyBorder="1" applyAlignment="1" applyProtection="1">
      <alignment horizontal="right" vertical="center" wrapText="1"/>
      <protection locked="0"/>
    </xf>
    <xf numFmtId="0" fontId="3" fillId="0" borderId="0" xfId="0" applyFont="1" applyAlignment="1" applyProtection="1">
      <alignment vertical="center" wrapText="1"/>
      <protection locked="0"/>
    </xf>
    <xf numFmtId="0" fontId="0" fillId="0" borderId="0" xfId="0" applyAlignment="1" applyProtection="1">
      <alignment vertical="center"/>
      <protection locked="0"/>
    </xf>
    <xf numFmtId="0" fontId="2" fillId="0" borderId="0" xfId="0" applyFont="1" applyAlignment="1" applyProtection="1">
      <alignment vertical="top"/>
      <protection locked="0"/>
    </xf>
    <xf numFmtId="0" fontId="3" fillId="0" borderId="4" xfId="0" applyFont="1" applyBorder="1" applyAlignment="1" applyProtection="1">
      <alignment vertical="top" wrapText="1"/>
      <protection locked="0"/>
    </xf>
    <xf numFmtId="0" fontId="3" fillId="2" borderId="4" xfId="0" applyFont="1" applyFill="1" applyBorder="1" applyAlignment="1" applyProtection="1">
      <alignment vertical="top" wrapText="1"/>
      <protection locked="0"/>
    </xf>
    <xf numFmtId="0" fontId="0" fillId="0" borderId="0" xfId="0" applyProtection="1">
      <protection locked="0"/>
    </xf>
    <xf numFmtId="4" fontId="3" fillId="2" borderId="4" xfId="0" applyNumberFormat="1" applyFont="1" applyFill="1" applyBorder="1" applyAlignment="1" applyProtection="1">
      <alignment horizontal="right" vertical="center" wrapText="1"/>
      <protection locked="0"/>
    </xf>
    <xf numFmtId="4" fontId="3" fillId="0" borderId="4" xfId="0" applyNumberFormat="1" applyFont="1" applyBorder="1" applyAlignment="1" applyProtection="1">
      <alignment horizontal="right" vertical="center" wrapText="1"/>
      <protection locked="0"/>
    </xf>
    <xf numFmtId="0" fontId="3" fillId="0" borderId="4" xfId="0" applyFont="1" applyBorder="1" applyAlignment="1" applyProtection="1">
      <alignment horizontal="right" vertical="center" wrapText="1"/>
      <protection locked="0"/>
    </xf>
    <xf numFmtId="0" fontId="3" fillId="2" borderId="4" xfId="0" applyFont="1" applyFill="1" applyBorder="1" applyAlignment="1" applyProtection="1">
      <alignment horizontal="right" vertical="center" wrapText="1"/>
      <protection locked="0"/>
    </xf>
    <xf numFmtId="0" fontId="0" fillId="0" borderId="0" xfId="0" applyAlignment="1" applyProtection="1">
      <alignment vertical="top"/>
      <protection locked="0"/>
    </xf>
    <xf numFmtId="4" fontId="3" fillId="0" borderId="4" xfId="0" applyNumberFormat="1" applyFont="1" applyBorder="1" applyAlignment="1" applyProtection="1">
      <alignment horizontal="right" vertical="top" wrapText="1"/>
      <protection locked="0"/>
    </xf>
    <xf numFmtId="169" fontId="3" fillId="2" borderId="4" xfId="0" applyNumberFormat="1" applyFont="1" applyFill="1" applyBorder="1" applyAlignment="1" applyProtection="1">
      <alignment horizontal="right" vertical="center" wrapText="1"/>
      <protection locked="0"/>
    </xf>
    <xf numFmtId="0" fontId="10" fillId="0" borderId="0" xfId="0" applyFont="1" applyAlignment="1">
      <alignment vertical="top" wrapText="1"/>
    </xf>
    <xf numFmtId="0" fontId="5" fillId="0" borderId="3" xfId="0" applyFont="1" applyBorder="1" applyAlignment="1">
      <alignment vertical="top" wrapText="1"/>
    </xf>
    <xf numFmtId="168" fontId="3" fillId="2" borderId="4" xfId="0" applyNumberFormat="1" applyFont="1" applyFill="1" applyBorder="1" applyAlignment="1">
      <alignment horizontal="center" vertical="center" wrapText="1"/>
    </xf>
    <xf numFmtId="169" fontId="3" fillId="0" borderId="0" xfId="0" applyNumberFormat="1" applyFont="1" applyAlignment="1">
      <alignment horizontal="center" vertical="center" wrapText="1"/>
    </xf>
    <xf numFmtId="0" fontId="3" fillId="2" borderId="4" xfId="0" applyFont="1" applyFill="1" applyBorder="1" applyAlignment="1">
      <alignment horizontal="left" vertical="top" wrapText="1"/>
    </xf>
    <xf numFmtId="1" fontId="3" fillId="0" borderId="4" xfId="0" applyNumberFormat="1" applyFont="1" applyBorder="1"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left" vertical="top"/>
    </xf>
    <xf numFmtId="0" fontId="3" fillId="0" borderId="4" xfId="0" applyFont="1" applyBorder="1" applyAlignment="1">
      <alignment horizontal="left" vertical="top" wrapText="1"/>
    </xf>
    <xf numFmtId="0" fontId="7" fillId="2" borderId="4" xfId="0" applyFont="1" applyFill="1" applyBorder="1" applyAlignment="1">
      <alignment horizontal="left" vertical="top" wrapText="1"/>
    </xf>
    <xf numFmtId="0" fontId="3" fillId="0" borderId="3" xfId="0" applyFont="1" applyBorder="1" applyAlignment="1">
      <alignment vertical="center" wrapText="1"/>
    </xf>
    <xf numFmtId="0" fontId="7" fillId="0" borderId="4" xfId="0" applyFont="1" applyBorder="1" applyAlignment="1">
      <alignment vertical="top" wrapText="1"/>
    </xf>
    <xf numFmtId="0" fontId="7" fillId="0" borderId="4" xfId="0" applyFont="1" applyBorder="1" applyAlignment="1" applyProtection="1">
      <alignment vertical="top" wrapText="1"/>
      <protection locked="0"/>
    </xf>
    <xf numFmtId="0" fontId="7" fillId="2" borderId="3" xfId="0" applyFont="1" applyFill="1" applyBorder="1" applyAlignment="1">
      <alignment vertical="top" wrapText="1"/>
    </xf>
    <xf numFmtId="0" fontId="7" fillId="2" borderId="4" xfId="0" applyFont="1" applyFill="1" applyBorder="1" applyAlignment="1" applyProtection="1">
      <alignment vertical="top" wrapText="1"/>
      <protection locked="0"/>
    </xf>
    <xf numFmtId="0" fontId="7" fillId="0" borderId="4" xfId="0" applyFont="1" applyBorder="1" applyAlignment="1">
      <alignment horizontal="center" vertical="center" wrapText="1"/>
    </xf>
    <xf numFmtId="0" fontId="7" fillId="2" borderId="4" xfId="0" applyFont="1" applyFill="1" applyBorder="1" applyAlignment="1">
      <alignment horizontal="center" vertical="center" wrapText="1"/>
    </xf>
    <xf numFmtId="0" fontId="7" fillId="2" borderId="4" xfId="0" applyFont="1" applyFill="1" applyBorder="1" applyAlignment="1" applyProtection="1">
      <alignment horizontal="right" vertical="center" wrapText="1"/>
      <protection locked="0"/>
    </xf>
    <xf numFmtId="168" fontId="7" fillId="0" borderId="4" xfId="0" applyNumberFormat="1" applyFont="1" applyBorder="1" applyAlignment="1">
      <alignment vertical="top" wrapText="1"/>
    </xf>
    <xf numFmtId="168" fontId="7" fillId="2" borderId="4" xfId="0" applyNumberFormat="1" applyFont="1" applyFill="1" applyBorder="1" applyAlignment="1">
      <alignment vertical="top" wrapText="1"/>
    </xf>
    <xf numFmtId="168" fontId="7" fillId="2" borderId="4" xfId="0" applyNumberFormat="1" applyFont="1" applyFill="1" applyBorder="1" applyAlignment="1">
      <alignment horizontal="center" vertical="center" wrapText="1"/>
    </xf>
    <xf numFmtId="4" fontId="7" fillId="0" borderId="4" xfId="0" applyNumberFormat="1" applyFont="1" applyBorder="1" applyAlignment="1" applyProtection="1">
      <alignment horizontal="right" vertical="center" wrapText="1"/>
      <protection locked="0"/>
    </xf>
    <xf numFmtId="4" fontId="7" fillId="0" borderId="4" xfId="0" applyNumberFormat="1" applyFont="1" applyBorder="1" applyAlignment="1" applyProtection="1">
      <alignment horizontal="right" vertical="top" wrapText="1"/>
      <protection locked="0"/>
    </xf>
    <xf numFmtId="0" fontId="3" fillId="2" borderId="4" xfId="0" applyFont="1" applyFill="1" applyBorder="1" applyAlignment="1">
      <alignment horizontal="left" vertical="top" wrapText="1" indent="1"/>
    </xf>
    <xf numFmtId="49" fontId="3" fillId="0" borderId="7" xfId="0" applyNumberFormat="1" applyFont="1" applyBorder="1" applyAlignment="1">
      <alignment horizontal="left" vertical="top" wrapText="1"/>
    </xf>
    <xf numFmtId="4" fontId="3" fillId="0" borderId="4" xfId="0" applyNumberFormat="1" applyFont="1" applyBorder="1" applyAlignment="1">
      <alignment horizontal="center" vertical="center" wrapText="1"/>
    </xf>
    <xf numFmtId="0" fontId="6" fillId="2" borderId="4" xfId="0" applyFont="1" applyFill="1" applyBorder="1" applyAlignment="1">
      <alignment vertical="top" wrapText="1"/>
    </xf>
    <xf numFmtId="0" fontId="6" fillId="0" borderId="4" xfId="0" applyFont="1" applyBorder="1" applyAlignment="1">
      <alignment vertical="top" wrapText="1"/>
    </xf>
    <xf numFmtId="49" fontId="6" fillId="0" borderId="4" xfId="0" applyNumberFormat="1" applyFont="1" applyBorder="1" applyAlignment="1">
      <alignment horizontal="center" vertical="top" wrapText="1"/>
    </xf>
    <xf numFmtId="0" fontId="6" fillId="0" borderId="4" xfId="0" applyFont="1" applyBorder="1" applyAlignment="1">
      <alignment horizontal="center" vertical="center" wrapText="1"/>
    </xf>
    <xf numFmtId="170" fontId="3" fillId="0" borderId="4" xfId="0" applyNumberFormat="1" applyFont="1" applyBorder="1" applyAlignment="1">
      <alignment horizontal="center" vertical="center" wrapText="1"/>
    </xf>
    <xf numFmtId="164" fontId="3" fillId="0" borderId="4" xfId="0" applyNumberFormat="1" applyFont="1" applyBorder="1" applyAlignment="1">
      <alignment horizontal="left" vertical="top" wrapText="1"/>
    </xf>
    <xf numFmtId="0" fontId="5" fillId="0" borderId="4" xfId="0" applyFont="1" applyBorder="1" applyAlignment="1">
      <alignment vertical="top" wrapText="1"/>
    </xf>
    <xf numFmtId="0" fontId="3" fillId="0" borderId="4" xfId="0" applyFont="1" applyBorder="1" applyAlignment="1">
      <alignment horizontal="center" vertical="top" wrapText="1"/>
    </xf>
    <xf numFmtId="3" fontId="3" fillId="0" borderId="4" xfId="0" applyNumberFormat="1" applyFont="1" applyBorder="1" applyAlignment="1">
      <alignment horizontal="center" vertical="top" wrapText="1"/>
    </xf>
    <xf numFmtId="4" fontId="3" fillId="0" borderId="4" xfId="1" applyNumberFormat="1" applyFont="1" applyBorder="1" applyAlignment="1" applyProtection="1">
      <alignment vertical="top" wrapText="1"/>
      <protection locked="0"/>
    </xf>
    <xf numFmtId="4" fontId="3" fillId="0" borderId="4" xfId="1" applyNumberFormat="1" applyFont="1" applyBorder="1" applyAlignment="1">
      <alignment vertical="top" wrapText="1"/>
    </xf>
    <xf numFmtId="3" fontId="3" fillId="2" borderId="4" xfId="0" applyNumberFormat="1" applyFont="1" applyFill="1" applyBorder="1" applyAlignment="1">
      <alignment horizontal="center" vertical="top" wrapText="1"/>
    </xf>
    <xf numFmtId="4" fontId="3" fillId="2" borderId="4" xfId="1" applyNumberFormat="1" applyFont="1" applyFill="1" applyBorder="1" applyAlignment="1" applyProtection="1">
      <alignment vertical="top" wrapText="1"/>
      <protection locked="0"/>
    </xf>
    <xf numFmtId="4" fontId="3" fillId="2" borderId="4" xfId="1" applyNumberFormat="1" applyFont="1" applyFill="1" applyBorder="1" applyAlignment="1">
      <alignment vertical="top" wrapText="1"/>
    </xf>
    <xf numFmtId="4" fontId="3" fillId="0" borderId="4" xfId="1" applyNumberFormat="1" applyFont="1" applyBorder="1" applyAlignment="1">
      <alignment horizontal="right" vertical="center" wrapText="1"/>
    </xf>
    <xf numFmtId="3" fontId="3" fillId="2" borderId="4" xfId="0" applyNumberFormat="1" applyFont="1" applyFill="1" applyBorder="1" applyAlignment="1">
      <alignment horizontal="center" vertical="center" wrapText="1"/>
    </xf>
    <xf numFmtId="0" fontId="3" fillId="0" borderId="4" xfId="0" applyFont="1" applyBorder="1" applyAlignment="1">
      <alignment horizontal="left" vertical="center" wrapText="1"/>
    </xf>
    <xf numFmtId="4" fontId="3" fillId="0" borderId="4" xfId="1" applyNumberFormat="1" applyFont="1" applyBorder="1" applyAlignment="1" applyProtection="1">
      <alignment horizontal="right" vertical="center" wrapText="1"/>
      <protection locked="0"/>
    </xf>
    <xf numFmtId="0" fontId="5" fillId="0" borderId="4" xfId="0" applyFont="1" applyBorder="1" applyAlignment="1">
      <alignment horizontal="left" vertical="center" wrapText="1"/>
    </xf>
    <xf numFmtId="4" fontId="3" fillId="0" borderId="4" xfId="1" applyNumberFormat="1" applyFont="1" applyBorder="1" applyAlignment="1" applyProtection="1">
      <alignment vertical="center" wrapText="1"/>
      <protection locked="0"/>
    </xf>
    <xf numFmtId="4" fontId="3" fillId="0" borderId="4" xfId="1" applyNumberFormat="1" applyFont="1" applyBorder="1" applyAlignment="1">
      <alignment vertical="center" wrapText="1"/>
    </xf>
    <xf numFmtId="9" fontId="3" fillId="0" borderId="4" xfId="2" applyFont="1" applyBorder="1" applyAlignment="1">
      <alignment horizontal="center" vertical="top" wrapText="1"/>
    </xf>
    <xf numFmtId="0" fontId="5" fillId="0" borderId="1" xfId="0" applyFont="1" applyBorder="1" applyAlignment="1">
      <alignment horizontal="center" vertical="top" wrapText="1"/>
    </xf>
    <xf numFmtId="0" fontId="5" fillId="0" borderId="1" xfId="0" applyFont="1" applyBorder="1" applyAlignment="1" applyProtection="1">
      <alignment horizontal="center" vertical="top" wrapText="1"/>
      <protection locked="0"/>
    </xf>
    <xf numFmtId="0" fontId="5" fillId="0" borderId="2" xfId="0" applyFont="1" applyBorder="1" applyAlignment="1">
      <alignment horizontal="center" vertical="top" wrapText="1"/>
    </xf>
    <xf numFmtId="0" fontId="5" fillId="0" borderId="1" xfId="0" applyFont="1" applyBorder="1" applyAlignment="1">
      <alignment horizontal="left" vertical="center"/>
    </xf>
    <xf numFmtId="0" fontId="5" fillId="0" borderId="5" xfId="0" applyFont="1" applyBorder="1" applyAlignment="1">
      <alignment vertical="center" wrapText="1"/>
    </xf>
    <xf numFmtId="0" fontId="5" fillId="0" borderId="5" xfId="0" applyFont="1" applyBorder="1" applyAlignment="1" applyProtection="1">
      <alignment vertical="center" wrapText="1"/>
      <protection locked="0"/>
    </xf>
    <xf numFmtId="169" fontId="5" fillId="0" borderId="2" xfId="0" applyNumberFormat="1" applyFont="1" applyBorder="1" applyAlignment="1">
      <alignment horizontal="right" vertical="center" wrapText="1"/>
    </xf>
    <xf numFmtId="0" fontId="5" fillId="0" borderId="5" xfId="0" applyFont="1" applyBorder="1" applyAlignment="1">
      <alignment horizontal="center" vertical="center" wrapText="1"/>
    </xf>
    <xf numFmtId="0" fontId="14" fillId="0" borderId="0" xfId="0" applyFont="1"/>
    <xf numFmtId="0" fontId="5" fillId="0" borderId="4" xfId="0" applyFont="1" applyBorder="1" applyAlignment="1">
      <alignment horizontal="center" vertical="center" wrapText="1"/>
    </xf>
    <xf numFmtId="3" fontId="5" fillId="0" borderId="4" xfId="0" applyNumberFormat="1" applyFont="1" applyBorder="1" applyAlignment="1">
      <alignment horizontal="center" vertical="top" wrapText="1"/>
    </xf>
    <xf numFmtId="4" fontId="5" fillId="0" borderId="4" xfId="1" applyNumberFormat="1" applyFont="1" applyBorder="1" applyAlignment="1" applyProtection="1">
      <alignment vertical="top" wrapText="1"/>
      <protection locked="0"/>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pplyProtection="1">
      <alignment horizontal="center" vertical="center" wrapText="1"/>
      <protection locked="0"/>
    </xf>
    <xf numFmtId="0" fontId="5" fillId="0" borderId="5" xfId="0" applyFont="1" applyBorder="1" applyAlignment="1">
      <alignment horizontal="left" vertical="center" wrapText="1"/>
    </xf>
    <xf numFmtId="0" fontId="5" fillId="0" borderId="0" xfId="0" applyFont="1" applyAlignment="1">
      <alignment vertical="center" wrapText="1"/>
    </xf>
    <xf numFmtId="49" fontId="5" fillId="0" borderId="3" xfId="0" applyNumberFormat="1" applyFont="1" applyBorder="1" applyAlignment="1">
      <alignment horizontal="left" vertical="top" wrapText="1"/>
    </xf>
    <xf numFmtId="0" fontId="5" fillId="0" borderId="0" xfId="0" applyFont="1" applyAlignment="1">
      <alignment vertical="top" wrapText="1"/>
    </xf>
    <xf numFmtId="0" fontId="5" fillId="0" borderId="4" xfId="0" applyFont="1" applyBorder="1" applyAlignment="1">
      <alignment horizontal="center" vertical="top" wrapText="1"/>
    </xf>
    <xf numFmtId="4" fontId="5" fillId="0" borderId="4" xfId="1" applyNumberFormat="1" applyFont="1" applyBorder="1" applyAlignment="1">
      <alignment horizontal="right" vertical="center" wrapText="1"/>
    </xf>
    <xf numFmtId="4" fontId="3" fillId="0" borderId="0" xfId="0" applyNumberFormat="1" applyFont="1" applyAlignment="1">
      <alignment horizontal="right" vertical="top"/>
    </xf>
    <xf numFmtId="4" fontId="5" fillId="0" borderId="1" xfId="0" applyNumberFormat="1" applyFont="1" applyBorder="1" applyAlignment="1" applyProtection="1">
      <alignment vertical="center" wrapText="1"/>
      <protection locked="0"/>
    </xf>
    <xf numFmtId="4" fontId="3" fillId="2" borderId="4" xfId="0" applyNumberFormat="1" applyFont="1" applyFill="1" applyBorder="1" applyAlignment="1" applyProtection="1">
      <alignment vertical="top" wrapText="1"/>
      <protection locked="0"/>
    </xf>
    <xf numFmtId="4" fontId="5" fillId="0" borderId="2" xfId="0" applyNumberFormat="1" applyFont="1" applyBorder="1" applyAlignment="1" applyProtection="1">
      <alignment horizontal="right" vertical="center" wrapText="1"/>
      <protection locked="0"/>
    </xf>
    <xf numFmtId="4" fontId="2" fillId="0" borderId="0" xfId="0" applyNumberFormat="1" applyFont="1" applyAlignment="1">
      <alignment vertical="top"/>
    </xf>
    <xf numFmtId="4" fontId="5" fillId="0" borderId="2" xfId="0" applyNumberFormat="1" applyFont="1" applyBorder="1" applyAlignment="1" applyProtection="1">
      <alignment horizontal="center" vertical="top" wrapText="1"/>
      <protection locked="0"/>
    </xf>
    <xf numFmtId="4" fontId="5" fillId="0" borderId="2" xfId="0" applyNumberFormat="1" applyFont="1" applyBorder="1" applyAlignment="1">
      <alignment vertical="center" wrapText="1"/>
    </xf>
    <xf numFmtId="0" fontId="3" fillId="0" borderId="0" xfId="0" applyFont="1" applyAlignment="1">
      <alignment horizontal="left" vertical="top" wrapText="1"/>
    </xf>
    <xf numFmtId="0" fontId="2" fillId="0" borderId="8" xfId="0" applyFont="1" applyBorder="1" applyAlignment="1">
      <alignment horizontal="left" vertical="top"/>
    </xf>
    <xf numFmtId="49" fontId="5" fillId="0" borderId="1" xfId="0" applyNumberFormat="1" applyFont="1" applyBorder="1" applyAlignment="1">
      <alignment horizontal="left" vertical="center" wrapText="1"/>
    </xf>
    <xf numFmtId="49" fontId="5" fillId="0" borderId="6" xfId="0" applyNumberFormat="1" applyFont="1" applyBorder="1" applyAlignment="1">
      <alignment horizontal="left" vertical="center" wrapText="1"/>
    </xf>
    <xf numFmtId="0" fontId="6" fillId="0" borderId="0" xfId="0" applyFont="1" applyAlignment="1">
      <alignment horizontal="left" vertical="top" wrapText="1"/>
    </xf>
  </cellXfs>
  <cellStyles count="3">
    <cellStyle name="Currency" xfId="1" builtinId="4"/>
    <cellStyle name="Normal" xfId="0" builtinId="0"/>
    <cellStyle name="Percent" xfId="2" builtinId="5"/>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 /><Relationship Id="rId13" Type="http://schemas.openxmlformats.org/officeDocument/2006/relationships/customXml" Target="../customXml/item1.xml" /><Relationship Id="rId3" Type="http://schemas.openxmlformats.org/officeDocument/2006/relationships/worksheet" Target="worksheets/sheet3.xml" /><Relationship Id="rId7" Type="http://schemas.openxmlformats.org/officeDocument/2006/relationships/worksheet" Target="worksheets/sheet7.xml" /><Relationship Id="rId12" Type="http://schemas.openxmlformats.org/officeDocument/2006/relationships/calcChain" Target="calcChain.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worksheet" Target="worksheets/sheet6.xml" /><Relationship Id="rId11" Type="http://schemas.openxmlformats.org/officeDocument/2006/relationships/sharedStrings" Target="sharedStrings.xml" /><Relationship Id="rId5" Type="http://schemas.openxmlformats.org/officeDocument/2006/relationships/worksheet" Target="worksheets/sheet5.xml" /><Relationship Id="rId15" Type="http://schemas.openxmlformats.org/officeDocument/2006/relationships/customXml" Target="../customXml/item3.xml" /><Relationship Id="rId10" Type="http://schemas.openxmlformats.org/officeDocument/2006/relationships/styles" Target="styles.xml" /><Relationship Id="rId4" Type="http://schemas.openxmlformats.org/officeDocument/2006/relationships/worksheet" Target="worksheets/sheet4.xml" /><Relationship Id="rId9" Type="http://schemas.openxmlformats.org/officeDocument/2006/relationships/theme" Target="theme/theme1.xml" /><Relationship Id="rId14" Type="http://schemas.openxmlformats.org/officeDocument/2006/relationships/customXml" Target="../customXml/item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 /></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 /></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 /></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 /></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 /></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 /></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 /></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53"/>
  <sheetViews>
    <sheetView showGridLines="0" showZeros="0" view="pageBreakPreview" topLeftCell="B16" zoomScale="85" zoomScaleNormal="100" zoomScaleSheetLayoutView="85" workbookViewId="0">
      <selection activeCell="H56" sqref="H56"/>
    </sheetView>
  </sheetViews>
  <sheetFormatPr defaultColWidth="9.14453125" defaultRowHeight="15" x14ac:dyDescent="0.2"/>
  <cols>
    <col min="1" max="1" width="5.37890625" style="5" hidden="1" customWidth="1"/>
    <col min="2" max="2" width="7.6640625" style="5" customWidth="1"/>
    <col min="3" max="3" width="10.89453125" style="5" customWidth="1"/>
    <col min="4" max="4" width="43.71875" style="5" customWidth="1"/>
    <col min="5" max="5" width="7.26171875" style="45" customWidth="1"/>
    <col min="6" max="6" width="10.89453125" style="45" customWidth="1"/>
    <col min="7" max="7" width="11.43359375" style="76" customWidth="1"/>
    <col min="8" max="8" width="12.64453125" style="45" customWidth="1"/>
    <col min="9" max="16384" width="9.14453125" style="5"/>
  </cols>
  <sheetData>
    <row r="1" spans="1:8" s="1" customFormat="1" ht="25.5" customHeight="1" x14ac:dyDescent="0.2">
      <c r="B1" s="164" t="s">
        <v>287</v>
      </c>
      <c r="C1" s="164"/>
      <c r="D1" s="164"/>
      <c r="E1" s="164"/>
      <c r="F1" s="164"/>
      <c r="G1" s="164"/>
      <c r="H1" s="164"/>
    </row>
    <row r="2" spans="1:8" s="2" customFormat="1" ht="17.100000000000001" customHeight="1" x14ac:dyDescent="0.2">
      <c r="B2" s="2" t="s">
        <v>1021</v>
      </c>
      <c r="E2" s="41"/>
      <c r="F2" s="41"/>
      <c r="G2" s="71"/>
      <c r="H2" s="42" t="s">
        <v>0</v>
      </c>
    </row>
    <row r="3" spans="1:8" s="3" customFormat="1" ht="27.4" customHeight="1" x14ac:dyDescent="0.15">
      <c r="B3" s="148" t="s">
        <v>1</v>
      </c>
      <c r="C3" s="148" t="s">
        <v>2</v>
      </c>
      <c r="D3" s="148" t="s">
        <v>3</v>
      </c>
      <c r="E3" s="148" t="s">
        <v>4</v>
      </c>
      <c r="F3" s="148" t="s">
        <v>5</v>
      </c>
      <c r="G3" s="150" t="s">
        <v>6</v>
      </c>
      <c r="H3" s="54" t="s">
        <v>7</v>
      </c>
    </row>
    <row r="4" spans="1:8" s="3" customFormat="1" ht="15" customHeight="1" x14ac:dyDescent="0.15">
      <c r="A4" s="3">
        <v>633</v>
      </c>
      <c r="B4" s="7"/>
      <c r="C4" s="8" t="s">
        <v>8</v>
      </c>
      <c r="D4" s="8" t="s">
        <v>9</v>
      </c>
      <c r="E4" s="28"/>
      <c r="F4" s="28"/>
      <c r="G4" s="72"/>
      <c r="H4" s="28"/>
    </row>
    <row r="5" spans="1:8" s="3" customFormat="1" ht="12" customHeight="1" x14ac:dyDescent="0.2">
      <c r="B5" s="10"/>
      <c r="C5" s="11"/>
      <c r="D5" s="11"/>
      <c r="E5" s="27"/>
      <c r="F5" s="27"/>
      <c r="G5" s="73"/>
      <c r="H5" s="27"/>
    </row>
    <row r="6" spans="1:8" s="3" customFormat="1" ht="12" customHeight="1" x14ac:dyDescent="0.15">
      <c r="A6" s="3">
        <v>635</v>
      </c>
      <c r="B6" s="12" t="s">
        <v>10</v>
      </c>
      <c r="C6" s="13" t="s">
        <v>11</v>
      </c>
      <c r="D6" s="13" t="s">
        <v>12</v>
      </c>
      <c r="E6" s="28"/>
      <c r="F6" s="28"/>
      <c r="G6" s="72"/>
      <c r="H6" s="28"/>
    </row>
    <row r="7" spans="1:8" s="3" customFormat="1" ht="12" customHeight="1" x14ac:dyDescent="0.2">
      <c r="B7" s="10"/>
      <c r="C7" s="11"/>
      <c r="D7" s="11"/>
      <c r="E7" s="27"/>
      <c r="F7" s="27"/>
      <c r="G7" s="73"/>
      <c r="H7" s="27"/>
    </row>
    <row r="8" spans="1:8" s="3" customFormat="1" ht="12" customHeight="1" x14ac:dyDescent="0.15">
      <c r="A8" s="3">
        <v>636</v>
      </c>
      <c r="B8" s="12" t="s">
        <v>13</v>
      </c>
      <c r="C8" s="13" t="s">
        <v>14</v>
      </c>
      <c r="D8" s="13" t="s">
        <v>15</v>
      </c>
      <c r="E8" s="20" t="s">
        <v>16</v>
      </c>
      <c r="F8" s="39">
        <v>1</v>
      </c>
      <c r="G8" s="74"/>
      <c r="H8" s="30">
        <f>G8*F8</f>
        <v>0</v>
      </c>
    </row>
    <row r="9" spans="1:8" s="3" customFormat="1" ht="12" customHeight="1" x14ac:dyDescent="0.2">
      <c r="B9" s="10"/>
      <c r="C9" s="11"/>
      <c r="D9" s="11"/>
      <c r="E9" s="27"/>
      <c r="F9" s="22"/>
      <c r="G9" s="73"/>
      <c r="H9" s="27"/>
    </row>
    <row r="10" spans="1:8" s="3" customFormat="1" ht="12" customHeight="1" x14ac:dyDescent="0.15">
      <c r="A10" s="3">
        <v>637</v>
      </c>
      <c r="B10" s="12" t="s">
        <v>17</v>
      </c>
      <c r="C10" s="13" t="s">
        <v>18</v>
      </c>
      <c r="D10" s="13" t="s">
        <v>19</v>
      </c>
      <c r="E10" s="20" t="s">
        <v>16</v>
      </c>
      <c r="F10" s="39">
        <v>1</v>
      </c>
      <c r="G10" s="74"/>
      <c r="H10" s="30">
        <f t="shared" ref="H10:H12" si="0">G10*F10</f>
        <v>0</v>
      </c>
    </row>
    <row r="11" spans="1:8" s="3" customFormat="1" ht="12" customHeight="1" x14ac:dyDescent="0.2">
      <c r="B11" s="10"/>
      <c r="C11" s="11"/>
      <c r="D11" s="11"/>
      <c r="E11" s="27"/>
      <c r="F11" s="22"/>
      <c r="G11" s="73"/>
      <c r="H11" s="27"/>
    </row>
    <row r="12" spans="1:8" s="3" customFormat="1" ht="24" customHeight="1" x14ac:dyDescent="0.15">
      <c r="A12" s="3">
        <v>1022</v>
      </c>
      <c r="B12" s="12" t="s">
        <v>20</v>
      </c>
      <c r="C12" s="13"/>
      <c r="D12" s="13" t="s">
        <v>985</v>
      </c>
      <c r="E12" s="28"/>
      <c r="F12" s="21"/>
      <c r="G12" s="74"/>
      <c r="H12" s="33">
        <f t="shared" si="0"/>
        <v>0</v>
      </c>
    </row>
    <row r="13" spans="1:8" s="3" customFormat="1" ht="12" customHeight="1" x14ac:dyDescent="0.2">
      <c r="B13" s="10"/>
      <c r="C13" s="11"/>
      <c r="D13" s="11"/>
      <c r="E13" s="27"/>
      <c r="F13" s="22"/>
      <c r="G13" s="73"/>
      <c r="H13" s="27"/>
    </row>
    <row r="14" spans="1:8" s="3" customFormat="1" ht="12" customHeight="1" x14ac:dyDescent="0.15">
      <c r="A14" s="3">
        <v>1024</v>
      </c>
      <c r="B14" s="12" t="s">
        <v>980</v>
      </c>
      <c r="C14" s="9"/>
      <c r="D14" s="13" t="s">
        <v>986</v>
      </c>
      <c r="E14" s="20" t="s">
        <v>981</v>
      </c>
      <c r="F14" s="43">
        <v>-2000</v>
      </c>
      <c r="G14" s="74"/>
      <c r="H14" s="33" t="s">
        <v>88</v>
      </c>
    </row>
    <row r="15" spans="1:8" s="3" customFormat="1" ht="12" customHeight="1" x14ac:dyDescent="0.2">
      <c r="B15" s="10"/>
      <c r="C15" s="11"/>
      <c r="D15" s="11"/>
      <c r="E15" s="27"/>
      <c r="F15" s="22"/>
      <c r="G15" s="73"/>
      <c r="H15" s="27"/>
    </row>
    <row r="16" spans="1:8" s="3" customFormat="1" ht="12" customHeight="1" x14ac:dyDescent="0.15">
      <c r="A16" s="3">
        <v>638</v>
      </c>
      <c r="B16" s="12" t="s">
        <v>982</v>
      </c>
      <c r="C16" s="13" t="s">
        <v>21</v>
      </c>
      <c r="D16" s="13" t="s">
        <v>22</v>
      </c>
      <c r="E16" s="20" t="s">
        <v>16</v>
      </c>
      <c r="F16" s="39">
        <v>1</v>
      </c>
      <c r="G16" s="74"/>
      <c r="H16" s="30">
        <f t="shared" ref="H16" si="1">G16*F16</f>
        <v>0</v>
      </c>
    </row>
    <row r="17" spans="1:8" s="3" customFormat="1" ht="12" customHeight="1" x14ac:dyDescent="0.2">
      <c r="B17" s="10"/>
      <c r="C17" s="11"/>
      <c r="D17" s="11"/>
      <c r="E17" s="27"/>
      <c r="F17" s="22"/>
      <c r="G17" s="73"/>
      <c r="H17" s="27"/>
    </row>
    <row r="18" spans="1:8" s="3" customFormat="1" ht="12" customHeight="1" x14ac:dyDescent="0.15">
      <c r="A18" s="3">
        <v>641</v>
      </c>
      <c r="B18" s="12" t="s">
        <v>23</v>
      </c>
      <c r="C18" s="9"/>
      <c r="D18" s="13" t="s">
        <v>528</v>
      </c>
      <c r="E18" s="28"/>
      <c r="F18" s="21"/>
      <c r="G18" s="74"/>
      <c r="H18" s="30">
        <f t="shared" ref="H18" si="2">G18*F18</f>
        <v>0</v>
      </c>
    </row>
    <row r="19" spans="1:8" s="3" customFormat="1" ht="12" customHeight="1" x14ac:dyDescent="0.2">
      <c r="B19" s="10"/>
      <c r="C19" s="11"/>
      <c r="D19" s="11"/>
      <c r="E19" s="27"/>
      <c r="F19" s="22"/>
      <c r="G19" s="73"/>
      <c r="H19" s="27"/>
    </row>
    <row r="20" spans="1:8" s="3" customFormat="1" ht="12" customHeight="1" x14ac:dyDescent="0.15">
      <c r="A20" s="3">
        <v>642</v>
      </c>
      <c r="B20" s="12" t="s">
        <v>24</v>
      </c>
      <c r="C20" s="13" t="s">
        <v>25</v>
      </c>
      <c r="D20" s="13" t="s">
        <v>527</v>
      </c>
      <c r="E20" s="20" t="s">
        <v>26</v>
      </c>
      <c r="F20" s="39">
        <v>1</v>
      </c>
      <c r="G20" s="74"/>
      <c r="H20" s="30">
        <f t="shared" ref="H20" si="3">G20*F20</f>
        <v>0</v>
      </c>
    </row>
    <row r="21" spans="1:8" s="3" customFormat="1" ht="12" customHeight="1" x14ac:dyDescent="0.2">
      <c r="B21" s="10"/>
      <c r="C21" s="11"/>
      <c r="D21" s="11"/>
      <c r="E21" s="27"/>
      <c r="F21" s="22"/>
      <c r="G21" s="73"/>
      <c r="H21" s="27"/>
    </row>
    <row r="22" spans="1:8" s="3" customFormat="1" ht="12" customHeight="1" x14ac:dyDescent="0.15">
      <c r="A22" s="3">
        <v>1036</v>
      </c>
      <c r="B22" s="12" t="s">
        <v>27</v>
      </c>
      <c r="C22" s="9"/>
      <c r="D22" s="13" t="s">
        <v>28</v>
      </c>
      <c r="E22" s="28"/>
      <c r="F22" s="21"/>
      <c r="G22" s="74"/>
      <c r="H22" s="30">
        <f t="shared" ref="H22" si="4">G22*F22</f>
        <v>0</v>
      </c>
    </row>
    <row r="23" spans="1:8" s="3" customFormat="1" ht="12" customHeight="1" x14ac:dyDescent="0.2">
      <c r="B23" s="10"/>
      <c r="C23" s="11"/>
      <c r="D23" s="11"/>
      <c r="E23" s="27"/>
      <c r="F23" s="22"/>
      <c r="G23" s="73"/>
      <c r="H23" s="27"/>
    </row>
    <row r="24" spans="1:8" s="3" customFormat="1" ht="12" customHeight="1" x14ac:dyDescent="0.15">
      <c r="A24" s="3">
        <v>1037</v>
      </c>
      <c r="B24" s="12" t="s">
        <v>29</v>
      </c>
      <c r="C24" s="13" t="s">
        <v>30</v>
      </c>
      <c r="D24" s="13" t="s">
        <v>31</v>
      </c>
      <c r="E24" s="20" t="s">
        <v>16</v>
      </c>
      <c r="F24" s="39">
        <v>1</v>
      </c>
      <c r="G24" s="74"/>
      <c r="H24" s="30">
        <f t="shared" ref="H24" si="5">G24*F24</f>
        <v>0</v>
      </c>
    </row>
    <row r="25" spans="1:8" s="3" customFormat="1" ht="12" customHeight="1" x14ac:dyDescent="0.2">
      <c r="B25" s="10"/>
      <c r="C25" s="11"/>
      <c r="D25" s="11"/>
      <c r="E25" s="27"/>
      <c r="F25" s="22"/>
      <c r="G25" s="73"/>
      <c r="H25" s="27"/>
    </row>
    <row r="26" spans="1:8" s="3" customFormat="1" ht="12" customHeight="1" x14ac:dyDescent="0.15">
      <c r="A26" s="3">
        <v>1035</v>
      </c>
      <c r="B26" s="12" t="s">
        <v>32</v>
      </c>
      <c r="C26" s="9"/>
      <c r="D26" s="13" t="s">
        <v>33</v>
      </c>
      <c r="E26" s="20" t="s">
        <v>16</v>
      </c>
      <c r="F26" s="39">
        <v>1</v>
      </c>
      <c r="G26" s="74"/>
      <c r="H26" s="30">
        <f t="shared" ref="H26" si="6">G26*F26</f>
        <v>0</v>
      </c>
    </row>
    <row r="27" spans="1:8" s="3" customFormat="1" ht="12" customHeight="1" x14ac:dyDescent="0.2">
      <c r="B27" s="10"/>
      <c r="C27" s="11"/>
      <c r="D27" s="11"/>
      <c r="E27" s="27"/>
      <c r="F27" s="22"/>
      <c r="G27" s="73"/>
      <c r="H27" s="27"/>
    </row>
    <row r="28" spans="1:8" s="3" customFormat="1" ht="12" customHeight="1" x14ac:dyDescent="0.15">
      <c r="A28" s="3">
        <v>644</v>
      </c>
      <c r="B28" s="12" t="s">
        <v>34</v>
      </c>
      <c r="C28" s="13" t="s">
        <v>35</v>
      </c>
      <c r="D28" s="13" t="s">
        <v>36</v>
      </c>
      <c r="E28" s="28"/>
      <c r="F28" s="21"/>
      <c r="G28" s="74"/>
      <c r="H28" s="30">
        <f t="shared" ref="H28" si="7">G28*F28</f>
        <v>0</v>
      </c>
    </row>
    <row r="29" spans="1:8" s="3" customFormat="1" ht="12" customHeight="1" x14ac:dyDescent="0.2">
      <c r="B29" s="10"/>
      <c r="C29" s="11"/>
      <c r="D29" s="11"/>
      <c r="E29" s="27"/>
      <c r="F29" s="22"/>
      <c r="G29" s="73"/>
      <c r="H29" s="27"/>
    </row>
    <row r="30" spans="1:8" s="3" customFormat="1" ht="18.75" customHeight="1" x14ac:dyDescent="0.15">
      <c r="A30" s="3">
        <v>645</v>
      </c>
      <c r="B30" s="12" t="s">
        <v>37</v>
      </c>
      <c r="C30" s="9"/>
      <c r="D30" s="13" t="s">
        <v>38</v>
      </c>
      <c r="E30" s="20" t="s">
        <v>39</v>
      </c>
      <c r="F30" s="39">
        <v>1</v>
      </c>
      <c r="G30" s="33">
        <v>30000</v>
      </c>
      <c r="H30" s="30">
        <f t="shared" ref="H30" si="8">G30*F30</f>
        <v>30000</v>
      </c>
    </row>
    <row r="31" spans="1:8" s="3" customFormat="1" ht="12" customHeight="1" x14ac:dyDescent="0.2">
      <c r="B31" s="10"/>
      <c r="C31" s="11"/>
      <c r="D31" s="11"/>
      <c r="E31" s="27"/>
      <c r="F31" s="22"/>
      <c r="G31" s="73"/>
      <c r="H31" s="27"/>
    </row>
    <row r="32" spans="1:8" s="3" customFormat="1" ht="18" customHeight="1" x14ac:dyDescent="0.15">
      <c r="A32" s="3">
        <v>646</v>
      </c>
      <c r="B32" s="12" t="s">
        <v>40</v>
      </c>
      <c r="C32" s="9"/>
      <c r="D32" s="13" t="s">
        <v>41</v>
      </c>
      <c r="E32" s="20" t="s">
        <v>42</v>
      </c>
      <c r="F32" s="32"/>
      <c r="G32" s="74">
        <f>G30</f>
        <v>30000</v>
      </c>
      <c r="H32" s="30">
        <f>F32*G32/100</f>
        <v>0</v>
      </c>
    </row>
    <row r="33" spans="1:8" s="3" customFormat="1" ht="12" customHeight="1" x14ac:dyDescent="0.2">
      <c r="B33" s="10"/>
      <c r="C33" s="11"/>
      <c r="D33" s="11"/>
      <c r="E33" s="27"/>
      <c r="F33" s="22"/>
      <c r="G33" s="73"/>
      <c r="H33" s="27"/>
    </row>
    <row r="34" spans="1:8" s="3" customFormat="1" ht="17.25" customHeight="1" x14ac:dyDescent="0.15">
      <c r="A34" s="3">
        <v>649</v>
      </c>
      <c r="B34" s="12" t="s">
        <v>43</v>
      </c>
      <c r="C34" s="9"/>
      <c r="D34" s="13" t="s">
        <v>44</v>
      </c>
      <c r="E34" s="20" t="s">
        <v>39</v>
      </c>
      <c r="F34" s="39">
        <v>1</v>
      </c>
      <c r="G34" s="33">
        <v>300000</v>
      </c>
      <c r="H34" s="30">
        <f t="shared" ref="H34" si="9">G34*F34</f>
        <v>300000</v>
      </c>
    </row>
    <row r="35" spans="1:8" s="3" customFormat="1" ht="12" customHeight="1" x14ac:dyDescent="0.2">
      <c r="B35" s="10"/>
      <c r="C35" s="11"/>
      <c r="D35" s="11"/>
      <c r="E35" s="27"/>
      <c r="F35" s="22"/>
      <c r="G35" s="73"/>
      <c r="H35" s="27"/>
    </row>
    <row r="36" spans="1:8" s="3" customFormat="1" ht="24" customHeight="1" x14ac:dyDescent="0.15">
      <c r="A36" s="3">
        <v>650</v>
      </c>
      <c r="B36" s="12" t="s">
        <v>45</v>
      </c>
      <c r="C36" s="9"/>
      <c r="D36" s="13" t="s">
        <v>46</v>
      </c>
      <c r="E36" s="20" t="s">
        <v>42</v>
      </c>
      <c r="F36" s="32"/>
      <c r="G36" s="74">
        <f>G34</f>
        <v>300000</v>
      </c>
      <c r="H36" s="30">
        <f>F36*G36/100</f>
        <v>0</v>
      </c>
    </row>
    <row r="37" spans="1:8" s="3" customFormat="1" ht="12" customHeight="1" x14ac:dyDescent="0.2">
      <c r="B37" s="10"/>
      <c r="C37" s="11"/>
      <c r="D37" s="11"/>
      <c r="E37" s="27"/>
      <c r="F37" s="22"/>
      <c r="G37" s="73"/>
      <c r="H37" s="27"/>
    </row>
    <row r="38" spans="1:8" s="3" customFormat="1" ht="22.5" customHeight="1" x14ac:dyDescent="0.15">
      <c r="A38" s="3">
        <v>1038</v>
      </c>
      <c r="B38" s="12" t="s">
        <v>47</v>
      </c>
      <c r="C38" s="9"/>
      <c r="D38" s="13" t="s">
        <v>279</v>
      </c>
      <c r="E38" s="20" t="s">
        <v>48</v>
      </c>
      <c r="F38" s="39">
        <v>1</v>
      </c>
      <c r="G38" s="33">
        <v>60000</v>
      </c>
      <c r="H38" s="30">
        <f t="shared" ref="H38" si="10">G38*F38</f>
        <v>60000</v>
      </c>
    </row>
    <row r="39" spans="1:8" s="3" customFormat="1" ht="12" customHeight="1" x14ac:dyDescent="0.2">
      <c r="B39" s="10"/>
      <c r="C39" s="11"/>
      <c r="D39" s="11"/>
      <c r="E39" s="27"/>
      <c r="F39" s="22"/>
      <c r="G39" s="73"/>
      <c r="H39" s="27"/>
    </row>
    <row r="40" spans="1:8" s="3" customFormat="1" ht="24" customHeight="1" x14ac:dyDescent="0.15">
      <c r="A40" s="3">
        <v>1039</v>
      </c>
      <c r="B40" s="12" t="s">
        <v>49</v>
      </c>
      <c r="C40" s="9"/>
      <c r="D40" s="13" t="s">
        <v>50</v>
      </c>
      <c r="E40" s="20" t="s">
        <v>42</v>
      </c>
      <c r="F40" s="32"/>
      <c r="G40" s="74">
        <f>G38</f>
        <v>60000</v>
      </c>
      <c r="H40" s="30">
        <f>F40*G40/100</f>
        <v>0</v>
      </c>
    </row>
    <row r="41" spans="1:8" s="3" customFormat="1" ht="12" customHeight="1" x14ac:dyDescent="0.2">
      <c r="B41" s="10"/>
      <c r="C41" s="11"/>
      <c r="D41" s="11"/>
      <c r="E41" s="27"/>
      <c r="F41" s="22"/>
      <c r="G41" s="73"/>
      <c r="H41" s="27"/>
    </row>
    <row r="42" spans="1:8" s="3" customFormat="1" ht="24" customHeight="1" x14ac:dyDescent="0.15">
      <c r="A42" s="3">
        <v>1040</v>
      </c>
      <c r="B42" s="12" t="s">
        <v>51</v>
      </c>
      <c r="C42" s="9"/>
      <c r="D42" s="13" t="s">
        <v>52</v>
      </c>
      <c r="E42" s="20" t="s">
        <v>48</v>
      </c>
      <c r="F42" s="39">
        <v>1</v>
      </c>
      <c r="G42" s="33">
        <v>10000</v>
      </c>
      <c r="H42" s="30">
        <f t="shared" ref="H42" si="11">G42*F42</f>
        <v>10000</v>
      </c>
    </row>
    <row r="43" spans="1:8" s="3" customFormat="1" ht="12" customHeight="1" x14ac:dyDescent="0.2">
      <c r="B43" s="10"/>
      <c r="C43" s="11"/>
      <c r="D43" s="11"/>
      <c r="E43" s="27"/>
      <c r="F43" s="22"/>
      <c r="G43" s="73"/>
      <c r="H43" s="27"/>
    </row>
    <row r="44" spans="1:8" s="3" customFormat="1" ht="24" customHeight="1" x14ac:dyDescent="0.15">
      <c r="A44" s="3">
        <v>1041</v>
      </c>
      <c r="B44" s="12" t="s">
        <v>53</v>
      </c>
      <c r="C44" s="9"/>
      <c r="D44" s="13" t="s">
        <v>54</v>
      </c>
      <c r="E44" s="20" t="s">
        <v>42</v>
      </c>
      <c r="F44" s="32"/>
      <c r="G44" s="74">
        <f>G42</f>
        <v>10000</v>
      </c>
      <c r="H44" s="30">
        <f>F44*G44/100</f>
        <v>0</v>
      </c>
    </row>
    <row r="45" spans="1:8" s="3" customFormat="1" ht="12" customHeight="1" x14ac:dyDescent="0.2">
      <c r="B45" s="10"/>
      <c r="C45" s="11"/>
      <c r="D45" s="11"/>
      <c r="E45" s="27"/>
      <c r="F45" s="22"/>
      <c r="G45" s="73"/>
      <c r="H45" s="27"/>
    </row>
    <row r="46" spans="1:8" s="3" customFormat="1" ht="24" customHeight="1" x14ac:dyDescent="0.15">
      <c r="A46" s="3">
        <v>1042</v>
      </c>
      <c r="B46" s="12" t="s">
        <v>55</v>
      </c>
      <c r="C46" s="9"/>
      <c r="D46" s="13" t="s">
        <v>56</v>
      </c>
      <c r="E46" s="20" t="s">
        <v>48</v>
      </c>
      <c r="F46" s="39">
        <v>1</v>
      </c>
      <c r="G46" s="33">
        <v>10000</v>
      </c>
      <c r="H46" s="30">
        <f t="shared" ref="H46" si="12">G46*F46</f>
        <v>10000</v>
      </c>
    </row>
    <row r="47" spans="1:8" s="3" customFormat="1" ht="12" customHeight="1" x14ac:dyDescent="0.2">
      <c r="B47" s="10"/>
      <c r="C47" s="11"/>
      <c r="D47" s="11"/>
      <c r="E47" s="27"/>
      <c r="F47" s="22"/>
      <c r="G47" s="73"/>
      <c r="H47" s="27"/>
    </row>
    <row r="48" spans="1:8" s="3" customFormat="1" ht="24" customHeight="1" x14ac:dyDescent="0.15">
      <c r="A48" s="3">
        <v>1043</v>
      </c>
      <c r="B48" s="12" t="s">
        <v>57</v>
      </c>
      <c r="C48" s="9"/>
      <c r="D48" s="13" t="s">
        <v>58</v>
      </c>
      <c r="E48" s="20" t="s">
        <v>42</v>
      </c>
      <c r="F48" s="32"/>
      <c r="G48" s="74">
        <f>G46</f>
        <v>10000</v>
      </c>
      <c r="H48" s="30">
        <f>F48*G48/100</f>
        <v>0</v>
      </c>
    </row>
    <row r="49" spans="1:8" s="3" customFormat="1" ht="12" customHeight="1" x14ac:dyDescent="0.2">
      <c r="B49" s="10"/>
      <c r="C49" s="11"/>
      <c r="D49" s="11"/>
      <c r="E49" s="27"/>
      <c r="F49" s="22"/>
      <c r="G49" s="73"/>
      <c r="H49" s="27"/>
    </row>
    <row r="50" spans="1:8" s="3" customFormat="1" ht="12" customHeight="1" x14ac:dyDescent="0.15">
      <c r="A50" s="3">
        <v>1012</v>
      </c>
      <c r="B50" s="12" t="s">
        <v>60</v>
      </c>
      <c r="C50" s="9"/>
      <c r="D50" s="13" t="s">
        <v>61</v>
      </c>
      <c r="E50" s="28"/>
      <c r="F50" s="21"/>
      <c r="G50" s="74"/>
      <c r="H50" s="30">
        <f t="shared" ref="H50" si="13">G50*F50</f>
        <v>0</v>
      </c>
    </row>
    <row r="51" spans="1:8" s="3" customFormat="1" ht="12" customHeight="1" x14ac:dyDescent="0.2">
      <c r="B51" s="10"/>
      <c r="C51" s="11"/>
      <c r="D51" s="11"/>
      <c r="E51" s="27"/>
      <c r="F51" s="22"/>
      <c r="G51" s="73"/>
      <c r="H51" s="27"/>
    </row>
    <row r="52" spans="1:8" s="3" customFormat="1" ht="24" customHeight="1" x14ac:dyDescent="0.15">
      <c r="A52" s="3">
        <v>1013</v>
      </c>
      <c r="B52" s="12" t="s">
        <v>62</v>
      </c>
      <c r="C52" s="13" t="s">
        <v>18</v>
      </c>
      <c r="D52" s="13" t="s">
        <v>63</v>
      </c>
      <c r="E52" s="20" t="s">
        <v>16</v>
      </c>
      <c r="F52" s="39">
        <v>1</v>
      </c>
      <c r="G52" s="74"/>
      <c r="H52" s="30">
        <f t="shared" ref="H52" si="14">G52*F52</f>
        <v>0</v>
      </c>
    </row>
    <row r="53" spans="1:8" s="3" customFormat="1" ht="12" customHeight="1" x14ac:dyDescent="0.2">
      <c r="B53" s="10"/>
      <c r="C53" s="11"/>
      <c r="D53" s="11"/>
      <c r="E53" s="27"/>
      <c r="F53" s="22"/>
      <c r="G53" s="73"/>
      <c r="H53" s="27"/>
    </row>
    <row r="54" spans="1:8" s="3" customFormat="1" ht="24" customHeight="1" x14ac:dyDescent="0.15">
      <c r="A54" s="3">
        <v>1014</v>
      </c>
      <c r="B54" s="12" t="s">
        <v>66</v>
      </c>
      <c r="C54" s="13" t="s">
        <v>21</v>
      </c>
      <c r="D54" s="13" t="s">
        <v>67</v>
      </c>
      <c r="E54" s="20" t="s">
        <v>16</v>
      </c>
      <c r="F54" s="39">
        <v>1</v>
      </c>
      <c r="G54" s="74"/>
      <c r="H54" s="30">
        <f t="shared" ref="H54" si="15">G54*F54</f>
        <v>0</v>
      </c>
    </row>
    <row r="55" spans="1:8" s="3" customFormat="1" ht="12" customHeight="1" x14ac:dyDescent="0.2">
      <c r="B55" s="10"/>
      <c r="C55" s="11"/>
      <c r="D55" s="11"/>
      <c r="E55" s="27"/>
      <c r="F55" s="22"/>
      <c r="G55" s="73"/>
      <c r="H55" s="27"/>
    </row>
    <row r="56" spans="1:8" s="4" customFormat="1" ht="19.899999999999999" customHeight="1" x14ac:dyDescent="0.2">
      <c r="B56" s="139" t="s">
        <v>64</v>
      </c>
      <c r="C56" s="140"/>
      <c r="D56" s="140"/>
      <c r="E56" s="140"/>
      <c r="F56" s="140"/>
      <c r="G56" s="141"/>
      <c r="H56" s="142">
        <f>SUM(H4:H55)</f>
        <v>410000</v>
      </c>
    </row>
    <row r="57" spans="1:8" s="4" customFormat="1" ht="20.100000000000001" customHeight="1" x14ac:dyDescent="0.2">
      <c r="B57" s="139" t="s">
        <v>65</v>
      </c>
      <c r="C57" s="140"/>
      <c r="D57" s="140"/>
      <c r="E57" s="140"/>
      <c r="F57" s="140"/>
      <c r="G57" s="141"/>
      <c r="H57" s="142">
        <f>H56</f>
        <v>410000</v>
      </c>
    </row>
    <row r="58" spans="1:8" s="3" customFormat="1" ht="24" customHeight="1" x14ac:dyDescent="0.15">
      <c r="A58" s="3">
        <v>1015</v>
      </c>
      <c r="B58" s="12" t="s">
        <v>68</v>
      </c>
      <c r="C58" s="13" t="s">
        <v>30</v>
      </c>
      <c r="D58" s="13" t="s">
        <v>69</v>
      </c>
      <c r="E58" s="20" t="s">
        <v>16</v>
      </c>
      <c r="F58" s="39">
        <v>1</v>
      </c>
      <c r="G58" s="74"/>
      <c r="H58" s="30">
        <f t="shared" ref="H58" si="16">G58*F58</f>
        <v>0</v>
      </c>
    </row>
    <row r="59" spans="1:8" s="3" customFormat="1" ht="12" customHeight="1" x14ac:dyDescent="0.2">
      <c r="B59" s="10"/>
      <c r="C59" s="11"/>
      <c r="D59" s="11"/>
      <c r="E59" s="27"/>
      <c r="F59" s="22"/>
      <c r="G59" s="73"/>
      <c r="H59" s="27"/>
    </row>
    <row r="60" spans="1:8" s="3" customFormat="1" ht="24" customHeight="1" x14ac:dyDescent="0.15">
      <c r="A60" s="3">
        <v>1016</v>
      </c>
      <c r="B60" s="12" t="s">
        <v>70</v>
      </c>
      <c r="C60" s="13" t="s">
        <v>71</v>
      </c>
      <c r="D60" s="13" t="s">
        <v>72</v>
      </c>
      <c r="E60" s="20" t="s">
        <v>48</v>
      </c>
      <c r="F60" s="39">
        <v>1</v>
      </c>
      <c r="G60" s="33">
        <v>60000</v>
      </c>
      <c r="H60" s="30">
        <f t="shared" ref="H60" si="17">G60*F60</f>
        <v>60000</v>
      </c>
    </row>
    <row r="61" spans="1:8" s="3" customFormat="1" ht="12" customHeight="1" x14ac:dyDescent="0.2">
      <c r="B61" s="10"/>
      <c r="C61" s="11"/>
      <c r="D61" s="11"/>
      <c r="E61" s="27"/>
      <c r="F61" s="22"/>
      <c r="G61" s="73"/>
      <c r="H61" s="27"/>
    </row>
    <row r="62" spans="1:8" s="3" customFormat="1" ht="16.5" customHeight="1" x14ac:dyDescent="0.15">
      <c r="A62" s="3">
        <v>1017</v>
      </c>
      <c r="B62" s="12" t="s">
        <v>73</v>
      </c>
      <c r="C62" s="9"/>
      <c r="D62" s="13" t="s">
        <v>74</v>
      </c>
      <c r="E62" s="20" t="s">
        <v>42</v>
      </c>
      <c r="F62" s="32"/>
      <c r="G62" s="74">
        <f>F62</f>
        <v>0</v>
      </c>
      <c r="H62" s="30">
        <f>F62*G62/100</f>
        <v>0</v>
      </c>
    </row>
    <row r="63" spans="1:8" s="3" customFormat="1" ht="12" customHeight="1" x14ac:dyDescent="0.2">
      <c r="B63" s="10"/>
      <c r="C63" s="11"/>
      <c r="D63" s="11"/>
      <c r="E63" s="27"/>
      <c r="F63" s="22"/>
      <c r="G63" s="73"/>
      <c r="H63" s="27"/>
    </row>
    <row r="64" spans="1:8" s="3" customFormat="1" ht="12" customHeight="1" x14ac:dyDescent="0.2">
      <c r="B64" s="12" t="s">
        <v>75</v>
      </c>
      <c r="C64" s="13" t="s">
        <v>271</v>
      </c>
      <c r="D64" s="13" t="s">
        <v>269</v>
      </c>
      <c r="E64" s="28"/>
      <c r="F64" s="21"/>
      <c r="G64" s="74"/>
      <c r="H64" s="33"/>
    </row>
    <row r="65" spans="1:8" s="3" customFormat="1" ht="12" customHeight="1" x14ac:dyDescent="0.2">
      <c r="B65" s="10"/>
      <c r="C65" s="11"/>
      <c r="D65" s="11"/>
      <c r="E65" s="27"/>
      <c r="F65" s="22"/>
      <c r="G65" s="73"/>
      <c r="H65" s="27"/>
    </row>
    <row r="66" spans="1:8" s="3" customFormat="1" ht="24" customHeight="1" x14ac:dyDescent="0.15">
      <c r="A66" s="3">
        <v>1214</v>
      </c>
      <c r="B66" s="12" t="s">
        <v>78</v>
      </c>
      <c r="C66" s="9"/>
      <c r="D66" s="13" t="s">
        <v>59</v>
      </c>
      <c r="E66" s="20" t="s">
        <v>48</v>
      </c>
      <c r="F66" s="39">
        <v>1</v>
      </c>
      <c r="G66" s="33">
        <v>25000</v>
      </c>
      <c r="H66" s="30">
        <f t="shared" ref="H66" si="18">G66*F66</f>
        <v>25000</v>
      </c>
    </row>
    <row r="67" spans="1:8" s="3" customFormat="1" ht="12" customHeight="1" x14ac:dyDescent="0.2">
      <c r="B67" s="10"/>
      <c r="C67" s="11"/>
      <c r="D67" s="11"/>
      <c r="E67" s="27"/>
      <c r="F67" s="22"/>
      <c r="G67" s="73"/>
      <c r="H67" s="27"/>
    </row>
    <row r="68" spans="1:8" s="3" customFormat="1" ht="24" customHeight="1" x14ac:dyDescent="0.15">
      <c r="A68" s="3">
        <v>1215</v>
      </c>
      <c r="B68" s="12" t="s">
        <v>270</v>
      </c>
      <c r="C68" s="9"/>
      <c r="D68" s="13" t="s">
        <v>274</v>
      </c>
      <c r="E68" s="20" t="s">
        <v>42</v>
      </c>
      <c r="F68" s="32"/>
      <c r="G68" s="74">
        <f>G66</f>
        <v>25000</v>
      </c>
      <c r="H68" s="30">
        <f>F68*G68/100</f>
        <v>0</v>
      </c>
    </row>
    <row r="69" spans="1:8" s="3" customFormat="1" ht="12" customHeight="1" x14ac:dyDescent="0.2">
      <c r="B69" s="10"/>
      <c r="C69" s="11"/>
      <c r="D69" s="11"/>
      <c r="E69" s="27"/>
      <c r="F69" s="22"/>
      <c r="G69" s="73"/>
      <c r="H69" s="27"/>
    </row>
    <row r="70" spans="1:8" s="3" customFormat="1" ht="12" customHeight="1" x14ac:dyDescent="0.15">
      <c r="A70" s="3">
        <v>1018</v>
      </c>
      <c r="B70" s="12" t="s">
        <v>82</v>
      </c>
      <c r="C70" s="13" t="s">
        <v>76</v>
      </c>
      <c r="D70" s="13" t="s">
        <v>77</v>
      </c>
      <c r="E70" s="28"/>
      <c r="F70" s="21"/>
      <c r="G70" s="74"/>
      <c r="H70" s="33">
        <f t="shared" ref="H70" si="19">G70*F70</f>
        <v>0</v>
      </c>
    </row>
    <row r="71" spans="1:8" s="3" customFormat="1" ht="12" customHeight="1" x14ac:dyDescent="0.2">
      <c r="B71" s="10"/>
      <c r="C71" s="11"/>
      <c r="D71" s="11"/>
      <c r="E71" s="27"/>
      <c r="F71" s="22"/>
      <c r="G71" s="73"/>
      <c r="H71" s="27"/>
    </row>
    <row r="72" spans="1:8" s="3" customFormat="1" ht="12" customHeight="1" x14ac:dyDescent="0.15">
      <c r="A72" s="3">
        <v>1019</v>
      </c>
      <c r="B72" s="12" t="s">
        <v>85</v>
      </c>
      <c r="C72" s="13" t="s">
        <v>79</v>
      </c>
      <c r="D72" s="13" t="s">
        <v>80</v>
      </c>
      <c r="E72" s="20" t="s">
        <v>16</v>
      </c>
      <c r="F72" s="39">
        <v>1</v>
      </c>
      <c r="G72" s="74"/>
      <c r="H72" s="30">
        <f t="shared" ref="H72" si="20">G72*F72</f>
        <v>0</v>
      </c>
    </row>
    <row r="73" spans="1:8" s="3" customFormat="1" ht="12" customHeight="1" x14ac:dyDescent="0.2">
      <c r="B73" s="10"/>
      <c r="C73" s="11"/>
      <c r="D73" s="11"/>
      <c r="E73" s="27"/>
      <c r="F73" s="22"/>
      <c r="G73" s="73"/>
      <c r="H73" s="27"/>
    </row>
    <row r="74" spans="1:8" s="3" customFormat="1" ht="24" customHeight="1" x14ac:dyDescent="0.15">
      <c r="A74" s="3">
        <v>1020</v>
      </c>
      <c r="B74" s="12" t="s">
        <v>89</v>
      </c>
      <c r="C74" s="13" t="s">
        <v>71</v>
      </c>
      <c r="D74" s="13" t="s">
        <v>81</v>
      </c>
      <c r="E74" s="20" t="s">
        <v>48</v>
      </c>
      <c r="F74" s="39">
        <v>1</v>
      </c>
      <c r="G74" s="33">
        <v>60000</v>
      </c>
      <c r="H74" s="30">
        <f t="shared" ref="H74" si="21">G74*F74</f>
        <v>60000</v>
      </c>
    </row>
    <row r="75" spans="1:8" s="3" customFormat="1" ht="12" customHeight="1" x14ac:dyDescent="0.2">
      <c r="B75" s="10"/>
      <c r="C75" s="11"/>
      <c r="D75" s="11"/>
      <c r="E75" s="27"/>
      <c r="F75" s="22"/>
      <c r="G75" s="73"/>
      <c r="H75" s="27"/>
    </row>
    <row r="76" spans="1:8" s="3" customFormat="1" ht="18.75" customHeight="1" x14ac:dyDescent="0.15">
      <c r="A76" s="3">
        <v>1021</v>
      </c>
      <c r="B76" s="12" t="s">
        <v>272</v>
      </c>
      <c r="C76" s="9"/>
      <c r="D76" s="13" t="s">
        <v>273</v>
      </c>
      <c r="E76" s="20" t="s">
        <v>42</v>
      </c>
      <c r="F76" s="32"/>
      <c r="G76" s="74">
        <f>G74</f>
        <v>60000</v>
      </c>
      <c r="H76" s="30">
        <f>F76*G76/100</f>
        <v>0</v>
      </c>
    </row>
    <row r="77" spans="1:8" s="3" customFormat="1" ht="12" customHeight="1" x14ac:dyDescent="0.2">
      <c r="B77" s="10"/>
      <c r="C77" s="11"/>
      <c r="D77" s="11"/>
      <c r="E77" s="27"/>
      <c r="F77" s="22"/>
      <c r="G77" s="73"/>
      <c r="H77" s="27"/>
    </row>
    <row r="78" spans="1:8" s="3" customFormat="1" ht="24" customHeight="1" x14ac:dyDescent="0.15">
      <c r="A78" s="3">
        <v>1022</v>
      </c>
      <c r="B78" s="12" t="s">
        <v>92</v>
      </c>
      <c r="C78" s="13" t="s">
        <v>83</v>
      </c>
      <c r="D78" s="13" t="s">
        <v>84</v>
      </c>
      <c r="E78" s="28"/>
      <c r="F78" s="21"/>
      <c r="G78" s="74"/>
      <c r="H78" s="33">
        <f t="shared" ref="H78" si="22">G78*F78</f>
        <v>0</v>
      </c>
    </row>
    <row r="79" spans="1:8" s="3" customFormat="1" ht="12" customHeight="1" x14ac:dyDescent="0.2">
      <c r="B79" s="10"/>
      <c r="C79" s="11"/>
      <c r="D79" s="11"/>
      <c r="E79" s="27"/>
      <c r="F79" s="22"/>
      <c r="G79" s="73"/>
      <c r="H79" s="27"/>
    </row>
    <row r="80" spans="1:8" s="3" customFormat="1" ht="12" customHeight="1" x14ac:dyDescent="0.15">
      <c r="A80" s="3">
        <v>1023</v>
      </c>
      <c r="B80" s="12" t="s">
        <v>95</v>
      </c>
      <c r="C80" s="9"/>
      <c r="D80" s="13" t="s">
        <v>86</v>
      </c>
      <c r="E80" s="20" t="s">
        <v>87</v>
      </c>
      <c r="F80" s="43">
        <v>-10000</v>
      </c>
      <c r="G80" s="74"/>
      <c r="H80" s="33" t="s">
        <v>88</v>
      </c>
    </row>
    <row r="81" spans="1:8" s="3" customFormat="1" ht="12" customHeight="1" x14ac:dyDescent="0.2">
      <c r="B81" s="10"/>
      <c r="C81" s="11"/>
      <c r="D81" s="11"/>
      <c r="E81" s="27"/>
      <c r="F81" s="44"/>
      <c r="G81" s="73"/>
      <c r="H81" s="27"/>
    </row>
    <row r="82" spans="1:8" s="3" customFormat="1" ht="12" customHeight="1" x14ac:dyDescent="0.15">
      <c r="A82" s="3">
        <v>1024</v>
      </c>
      <c r="B82" s="12" t="s">
        <v>97</v>
      </c>
      <c r="C82" s="9"/>
      <c r="D82" s="13" t="s">
        <v>90</v>
      </c>
      <c r="E82" s="20" t="s">
        <v>91</v>
      </c>
      <c r="F82" s="43">
        <v>-2500</v>
      </c>
      <c r="G82" s="74"/>
      <c r="H82" s="33" t="s">
        <v>88</v>
      </c>
    </row>
    <row r="83" spans="1:8" s="3" customFormat="1" ht="12" customHeight="1" x14ac:dyDescent="0.2">
      <c r="B83" s="10"/>
      <c r="C83" s="11"/>
      <c r="D83" s="11"/>
      <c r="E83" s="27"/>
      <c r="F83" s="22"/>
      <c r="G83" s="73"/>
      <c r="H83" s="27"/>
    </row>
    <row r="84" spans="1:8" s="3" customFormat="1" ht="12" customHeight="1" x14ac:dyDescent="0.15">
      <c r="A84" s="3">
        <v>1025</v>
      </c>
      <c r="B84" s="12" t="s">
        <v>99</v>
      </c>
      <c r="C84" s="13" t="s">
        <v>93</v>
      </c>
      <c r="D84" s="13" t="s">
        <v>94</v>
      </c>
      <c r="E84" s="28"/>
      <c r="F84" s="21"/>
      <c r="G84" s="74"/>
      <c r="H84" s="33"/>
    </row>
    <row r="85" spans="1:8" s="3" customFormat="1" ht="12" customHeight="1" x14ac:dyDescent="0.2">
      <c r="B85" s="10"/>
      <c r="C85" s="11"/>
      <c r="D85" s="11"/>
      <c r="E85" s="27"/>
      <c r="F85" s="22"/>
      <c r="G85" s="73"/>
      <c r="H85" s="27"/>
    </row>
    <row r="86" spans="1:8" s="3" customFormat="1" ht="24" customHeight="1" x14ac:dyDescent="0.15">
      <c r="A86" s="3">
        <v>1026</v>
      </c>
      <c r="B86" s="12" t="s">
        <v>102</v>
      </c>
      <c r="C86" s="9"/>
      <c r="D86" s="13" t="s">
        <v>96</v>
      </c>
      <c r="E86" s="20" t="s">
        <v>16</v>
      </c>
      <c r="F86" s="39">
        <v>1</v>
      </c>
      <c r="G86" s="74"/>
      <c r="H86" s="30">
        <f t="shared" ref="H86" si="23">G86*F86</f>
        <v>0</v>
      </c>
    </row>
    <row r="87" spans="1:8" s="3" customFormat="1" ht="12" customHeight="1" x14ac:dyDescent="0.2">
      <c r="B87" s="10"/>
      <c r="C87" s="11"/>
      <c r="D87" s="11"/>
      <c r="E87" s="27"/>
      <c r="F87" s="22"/>
      <c r="G87" s="73"/>
      <c r="H87" s="27"/>
    </row>
    <row r="88" spans="1:8" s="3" customFormat="1" ht="24" customHeight="1" x14ac:dyDescent="0.15">
      <c r="A88" s="3">
        <v>1027</v>
      </c>
      <c r="B88" s="12" t="s">
        <v>103</v>
      </c>
      <c r="C88" s="13" t="s">
        <v>71</v>
      </c>
      <c r="D88" s="13" t="s">
        <v>98</v>
      </c>
      <c r="E88" s="20" t="s">
        <v>48</v>
      </c>
      <c r="F88" s="39">
        <v>1</v>
      </c>
      <c r="G88" s="33">
        <v>60000</v>
      </c>
      <c r="H88" s="30">
        <f t="shared" ref="H88" si="24">G88*F88</f>
        <v>60000</v>
      </c>
    </row>
    <row r="89" spans="1:8" s="3" customFormat="1" ht="12" customHeight="1" x14ac:dyDescent="0.2">
      <c r="B89" s="10"/>
      <c r="C89" s="11"/>
      <c r="D89" s="11"/>
      <c r="E89" s="27"/>
      <c r="F89" s="22"/>
      <c r="G89" s="73"/>
      <c r="H89" s="27"/>
    </row>
    <row r="90" spans="1:8" s="3" customFormat="1" ht="16.5" customHeight="1" x14ac:dyDescent="0.15">
      <c r="A90" s="3">
        <v>1028</v>
      </c>
      <c r="B90" s="12" t="s">
        <v>275</v>
      </c>
      <c r="C90" s="9"/>
      <c r="D90" s="13" t="s">
        <v>979</v>
      </c>
      <c r="E90" s="20" t="s">
        <v>42</v>
      </c>
      <c r="F90" s="32"/>
      <c r="G90" s="74">
        <f>G88</f>
        <v>60000</v>
      </c>
      <c r="H90" s="30">
        <f>F90*G90/100</f>
        <v>0</v>
      </c>
    </row>
    <row r="91" spans="1:8" s="3" customFormat="1" ht="12" customHeight="1" x14ac:dyDescent="0.2">
      <c r="B91" s="10"/>
      <c r="C91" s="11"/>
      <c r="D91" s="11"/>
      <c r="E91" s="27"/>
      <c r="F91" s="27"/>
      <c r="G91" s="73"/>
      <c r="H91" s="27"/>
    </row>
    <row r="92" spans="1:8" s="3" customFormat="1" ht="24" customHeight="1" x14ac:dyDescent="0.15">
      <c r="A92" s="3">
        <v>1029</v>
      </c>
      <c r="B92" s="12" t="s">
        <v>104</v>
      </c>
      <c r="C92" s="13" t="s">
        <v>100</v>
      </c>
      <c r="D92" s="13" t="s">
        <v>101</v>
      </c>
      <c r="E92" s="28"/>
      <c r="F92" s="28"/>
      <c r="G92" s="74"/>
      <c r="H92" s="33"/>
    </row>
    <row r="93" spans="1:8" s="3" customFormat="1" ht="12" customHeight="1" x14ac:dyDescent="0.2">
      <c r="B93" s="10"/>
      <c r="C93" s="11"/>
      <c r="D93" s="11"/>
      <c r="E93" s="27"/>
      <c r="F93" s="27"/>
      <c r="G93" s="73"/>
      <c r="H93" s="27"/>
    </row>
    <row r="94" spans="1:8" s="3" customFormat="1" ht="12" customHeight="1" x14ac:dyDescent="0.15">
      <c r="A94" s="3">
        <v>1030</v>
      </c>
      <c r="B94" s="12" t="s">
        <v>107</v>
      </c>
      <c r="C94" s="9"/>
      <c r="D94" s="13" t="s">
        <v>86</v>
      </c>
      <c r="E94" s="20" t="s">
        <v>87</v>
      </c>
      <c r="F94" s="43">
        <v>-10000</v>
      </c>
      <c r="G94" s="74"/>
      <c r="H94" s="33" t="s">
        <v>88</v>
      </c>
    </row>
    <row r="95" spans="1:8" s="3" customFormat="1" ht="12" customHeight="1" x14ac:dyDescent="0.2">
      <c r="B95" s="10"/>
      <c r="C95" s="11"/>
      <c r="D95" s="11"/>
      <c r="E95" s="27"/>
      <c r="F95" s="44"/>
      <c r="G95" s="73"/>
      <c r="H95" s="27"/>
    </row>
    <row r="96" spans="1:8" s="3" customFormat="1" ht="12" customHeight="1" x14ac:dyDescent="0.15">
      <c r="A96" s="3">
        <v>1031</v>
      </c>
      <c r="B96" s="12" t="s">
        <v>276</v>
      </c>
      <c r="C96" s="9"/>
      <c r="D96" s="13" t="s">
        <v>90</v>
      </c>
      <c r="E96" s="20" t="s">
        <v>91</v>
      </c>
      <c r="F96" s="43">
        <v>-2500</v>
      </c>
      <c r="G96" s="74"/>
      <c r="H96" s="33" t="s">
        <v>88</v>
      </c>
    </row>
    <row r="97" spans="1:8" s="3" customFormat="1" ht="12" customHeight="1" x14ac:dyDescent="0.2">
      <c r="B97" s="10"/>
      <c r="C97" s="11"/>
      <c r="D97" s="11"/>
      <c r="E97" s="27"/>
      <c r="F97" s="27"/>
      <c r="G97" s="73"/>
      <c r="H97" s="27"/>
    </row>
    <row r="98" spans="1:8" s="3" customFormat="1" ht="12" customHeight="1" x14ac:dyDescent="0.15">
      <c r="A98" s="3">
        <v>1032</v>
      </c>
      <c r="B98" s="12" t="s">
        <v>277</v>
      </c>
      <c r="C98" s="9"/>
      <c r="D98" s="13" t="s">
        <v>105</v>
      </c>
      <c r="E98" s="28"/>
      <c r="F98" s="28"/>
      <c r="G98" s="74"/>
      <c r="H98" s="33"/>
    </row>
    <row r="99" spans="1:8" s="3" customFormat="1" ht="12" customHeight="1" x14ac:dyDescent="0.2">
      <c r="B99" s="10"/>
      <c r="C99" s="11"/>
      <c r="D99" s="11"/>
      <c r="E99" s="27"/>
      <c r="F99" s="27"/>
      <c r="G99" s="73"/>
      <c r="H99" s="27"/>
    </row>
    <row r="100" spans="1:8" s="3" customFormat="1" ht="12" customHeight="1" x14ac:dyDescent="0.15">
      <c r="A100" s="3">
        <v>1033</v>
      </c>
      <c r="B100" s="7"/>
      <c r="C100" s="9"/>
      <c r="D100" s="13" t="s">
        <v>106</v>
      </c>
      <c r="E100" s="28"/>
      <c r="F100" s="28"/>
      <c r="G100" s="74"/>
      <c r="H100" s="33"/>
    </row>
    <row r="101" spans="1:8" s="3" customFormat="1" ht="12" customHeight="1" x14ac:dyDescent="0.2">
      <c r="B101" s="10"/>
      <c r="C101" s="11"/>
      <c r="D101" s="11"/>
      <c r="E101" s="27"/>
      <c r="F101" s="27"/>
      <c r="G101" s="73"/>
      <c r="H101" s="27"/>
    </row>
    <row r="102" spans="1:8" s="3" customFormat="1" ht="27" customHeight="1" x14ac:dyDescent="0.15">
      <c r="A102" s="3">
        <v>1034</v>
      </c>
      <c r="B102" s="12" t="s">
        <v>278</v>
      </c>
      <c r="C102" s="13" t="s">
        <v>108</v>
      </c>
      <c r="D102" s="13" t="s">
        <v>280</v>
      </c>
      <c r="E102" s="20" t="s">
        <v>109</v>
      </c>
      <c r="F102" s="39">
        <v>80</v>
      </c>
      <c r="G102" s="74"/>
      <c r="H102" s="30">
        <f t="shared" ref="H102" si="25">G102*F102</f>
        <v>0</v>
      </c>
    </row>
    <row r="103" spans="1:8" s="3" customFormat="1" ht="12" customHeight="1" x14ac:dyDescent="0.2">
      <c r="B103" s="10"/>
      <c r="C103" s="11"/>
      <c r="D103" s="11"/>
      <c r="E103" s="27"/>
      <c r="F103" s="27"/>
      <c r="G103" s="73"/>
      <c r="H103" s="27"/>
    </row>
    <row r="104" spans="1:8" s="3" customFormat="1" ht="12" customHeight="1" x14ac:dyDescent="0.2">
      <c r="B104" s="7"/>
      <c r="C104" s="9"/>
      <c r="D104" s="9"/>
      <c r="E104" s="28"/>
      <c r="F104" s="28"/>
      <c r="G104" s="74"/>
      <c r="H104" s="33"/>
    </row>
    <row r="105" spans="1:8" s="3" customFormat="1" ht="12" customHeight="1" x14ac:dyDescent="0.2">
      <c r="B105" s="10"/>
      <c r="C105" s="11"/>
      <c r="D105" s="11"/>
      <c r="E105" s="27"/>
      <c r="F105" s="27"/>
      <c r="G105" s="73"/>
      <c r="H105" s="27"/>
    </row>
    <row r="106" spans="1:8" s="3" customFormat="1" ht="12" customHeight="1" x14ac:dyDescent="0.2">
      <c r="B106" s="7"/>
      <c r="C106" s="9"/>
      <c r="D106" s="9"/>
      <c r="E106" s="28"/>
      <c r="F106" s="28"/>
      <c r="G106" s="74"/>
      <c r="H106" s="33"/>
    </row>
    <row r="107" spans="1:8" s="3" customFormat="1" ht="12" customHeight="1" x14ac:dyDescent="0.2">
      <c r="B107" s="10"/>
      <c r="C107" s="11"/>
      <c r="D107" s="11"/>
      <c r="E107" s="27"/>
      <c r="F107" s="27"/>
      <c r="G107" s="73"/>
      <c r="H107" s="27"/>
    </row>
    <row r="108" spans="1:8" s="3" customFormat="1" ht="12" customHeight="1" x14ac:dyDescent="0.2">
      <c r="B108" s="7"/>
      <c r="C108" s="9"/>
      <c r="D108" s="9"/>
      <c r="E108" s="28"/>
      <c r="F108" s="28"/>
      <c r="G108" s="74"/>
      <c r="H108" s="33"/>
    </row>
    <row r="109" spans="1:8" s="3" customFormat="1" ht="12" customHeight="1" x14ac:dyDescent="0.2">
      <c r="B109" s="10"/>
      <c r="C109" s="11"/>
      <c r="D109" s="11"/>
      <c r="E109" s="27"/>
      <c r="F109" s="27"/>
      <c r="G109" s="73"/>
      <c r="H109" s="27"/>
    </row>
    <row r="110" spans="1:8" s="3" customFormat="1" ht="12" customHeight="1" x14ac:dyDescent="0.2">
      <c r="B110" s="7"/>
      <c r="C110" s="9"/>
      <c r="D110" s="9"/>
      <c r="E110" s="28"/>
      <c r="F110" s="28"/>
      <c r="G110" s="74"/>
      <c r="H110" s="33"/>
    </row>
    <row r="111" spans="1:8" s="4" customFormat="1" ht="20.100000000000001" customHeight="1" x14ac:dyDescent="0.2">
      <c r="B111" s="139" t="s">
        <v>110</v>
      </c>
      <c r="C111" s="140"/>
      <c r="D111" s="140"/>
      <c r="E111" s="140"/>
      <c r="F111" s="140"/>
      <c r="G111" s="141"/>
      <c r="H111" s="142">
        <f>SUM(H57:H110)</f>
        <v>615000</v>
      </c>
    </row>
    <row r="112" spans="1:8" s="3" customFormat="1" ht="12" customHeight="1" x14ac:dyDescent="0.2">
      <c r="E112" s="4"/>
      <c r="F112" s="4"/>
      <c r="G112" s="75"/>
      <c r="H112" s="4"/>
    </row>
    <row r="113" spans="5:8" s="3" customFormat="1" ht="12" customHeight="1" x14ac:dyDescent="0.2">
      <c r="E113" s="4"/>
      <c r="F113" s="4"/>
      <c r="G113" s="75"/>
      <c r="H113" s="4"/>
    </row>
    <row r="114" spans="5:8" s="3" customFormat="1" ht="12" customHeight="1" x14ac:dyDescent="0.2">
      <c r="E114" s="4"/>
      <c r="F114" s="4"/>
      <c r="G114" s="75"/>
      <c r="H114" s="4"/>
    </row>
    <row r="115" spans="5:8" s="3" customFormat="1" ht="12" customHeight="1" x14ac:dyDescent="0.2">
      <c r="E115" s="4"/>
      <c r="F115" s="4"/>
      <c r="G115" s="75"/>
      <c r="H115" s="4"/>
    </row>
    <row r="116" spans="5:8" s="3" customFormat="1" ht="12" customHeight="1" x14ac:dyDescent="0.2">
      <c r="E116" s="4"/>
      <c r="F116" s="4"/>
      <c r="G116" s="75"/>
      <c r="H116" s="4"/>
    </row>
    <row r="117" spans="5:8" s="3" customFormat="1" ht="12" customHeight="1" x14ac:dyDescent="0.2">
      <c r="E117" s="4"/>
      <c r="F117" s="4"/>
      <c r="G117" s="75"/>
      <c r="H117" s="4"/>
    </row>
    <row r="118" spans="5:8" s="3" customFormat="1" ht="12" customHeight="1" x14ac:dyDescent="0.2">
      <c r="E118" s="4"/>
      <c r="F118" s="4"/>
      <c r="G118" s="75"/>
      <c r="H118" s="4"/>
    </row>
    <row r="119" spans="5:8" s="3" customFormat="1" ht="12" customHeight="1" x14ac:dyDescent="0.2">
      <c r="E119" s="4"/>
      <c r="F119" s="4"/>
      <c r="G119" s="75"/>
      <c r="H119" s="4"/>
    </row>
    <row r="120" spans="5:8" s="3" customFormat="1" ht="12" customHeight="1" x14ac:dyDescent="0.2">
      <c r="E120" s="4"/>
      <c r="F120" s="4"/>
      <c r="G120" s="75"/>
      <c r="H120" s="4"/>
    </row>
    <row r="121" spans="5:8" s="3" customFormat="1" ht="12" customHeight="1" x14ac:dyDescent="0.2">
      <c r="E121" s="4"/>
      <c r="F121" s="4"/>
      <c r="G121" s="75"/>
      <c r="H121" s="4"/>
    </row>
    <row r="122" spans="5:8" s="3" customFormat="1" ht="12" customHeight="1" x14ac:dyDescent="0.2">
      <c r="E122" s="4"/>
      <c r="F122" s="4"/>
      <c r="G122" s="75"/>
      <c r="H122" s="4"/>
    </row>
    <row r="123" spans="5:8" s="3" customFormat="1" ht="12" customHeight="1" x14ac:dyDescent="0.2">
      <c r="E123" s="4"/>
      <c r="F123" s="4"/>
      <c r="G123" s="75"/>
      <c r="H123" s="4"/>
    </row>
    <row r="124" spans="5:8" s="3" customFormat="1" ht="12" customHeight="1" x14ac:dyDescent="0.2">
      <c r="E124" s="4"/>
      <c r="F124" s="4"/>
      <c r="G124" s="75"/>
      <c r="H124" s="4"/>
    </row>
    <row r="125" spans="5:8" s="3" customFormat="1" ht="12" customHeight="1" x14ac:dyDescent="0.2">
      <c r="E125" s="4"/>
      <c r="F125" s="4"/>
      <c r="G125" s="75"/>
      <c r="H125" s="4"/>
    </row>
    <row r="126" spans="5:8" s="3" customFormat="1" ht="12" customHeight="1" x14ac:dyDescent="0.2">
      <c r="E126" s="4"/>
      <c r="F126" s="4"/>
      <c r="G126" s="75"/>
      <c r="H126" s="4"/>
    </row>
    <row r="127" spans="5:8" s="3" customFormat="1" ht="12" customHeight="1" x14ac:dyDescent="0.2">
      <c r="E127" s="4"/>
      <c r="F127" s="4"/>
      <c r="G127" s="75"/>
      <c r="H127" s="4"/>
    </row>
    <row r="128" spans="5:8" s="3" customFormat="1" ht="12" customHeight="1" x14ac:dyDescent="0.2">
      <c r="E128" s="4"/>
      <c r="F128" s="4"/>
      <c r="G128" s="75"/>
      <c r="H128" s="4"/>
    </row>
    <row r="129" spans="5:8" s="3" customFormat="1" ht="12" customHeight="1" x14ac:dyDescent="0.2">
      <c r="E129" s="4"/>
      <c r="F129" s="4"/>
      <c r="G129" s="75"/>
      <c r="H129" s="4"/>
    </row>
    <row r="130" spans="5:8" s="3" customFormat="1" ht="12" customHeight="1" x14ac:dyDescent="0.2">
      <c r="E130" s="4"/>
      <c r="F130" s="4"/>
      <c r="G130" s="75"/>
      <c r="H130" s="4"/>
    </row>
    <row r="131" spans="5:8" s="3" customFormat="1" ht="12" customHeight="1" x14ac:dyDescent="0.2">
      <c r="E131" s="4"/>
      <c r="F131" s="4"/>
      <c r="G131" s="75"/>
      <c r="H131" s="4"/>
    </row>
    <row r="132" spans="5:8" s="3" customFormat="1" ht="12" customHeight="1" x14ac:dyDescent="0.2">
      <c r="E132" s="4"/>
      <c r="F132" s="4"/>
      <c r="G132" s="75"/>
      <c r="H132" s="4"/>
    </row>
    <row r="133" spans="5:8" s="3" customFormat="1" ht="12" customHeight="1" x14ac:dyDescent="0.2">
      <c r="E133" s="4"/>
      <c r="F133" s="4"/>
      <c r="G133" s="75"/>
      <c r="H133" s="4"/>
    </row>
    <row r="134" spans="5:8" s="3" customFormat="1" ht="12" customHeight="1" x14ac:dyDescent="0.2">
      <c r="E134" s="4"/>
      <c r="F134" s="4"/>
      <c r="G134" s="75"/>
      <c r="H134" s="4"/>
    </row>
    <row r="135" spans="5:8" s="3" customFormat="1" ht="12" customHeight="1" x14ac:dyDescent="0.2">
      <c r="E135" s="4"/>
      <c r="F135" s="4"/>
      <c r="G135" s="75"/>
      <c r="H135" s="4"/>
    </row>
    <row r="136" spans="5:8" s="3" customFormat="1" ht="12" customHeight="1" x14ac:dyDescent="0.2">
      <c r="E136" s="4"/>
      <c r="F136" s="4"/>
      <c r="G136" s="75"/>
      <c r="H136" s="4"/>
    </row>
    <row r="137" spans="5:8" s="3" customFormat="1" ht="12" customHeight="1" x14ac:dyDescent="0.2">
      <c r="E137" s="4"/>
      <c r="F137" s="4"/>
      <c r="G137" s="75"/>
      <c r="H137" s="4"/>
    </row>
    <row r="138" spans="5:8" s="3" customFormat="1" ht="12" customHeight="1" x14ac:dyDescent="0.2">
      <c r="E138" s="4"/>
      <c r="F138" s="4"/>
      <c r="G138" s="75"/>
      <c r="H138" s="4"/>
    </row>
    <row r="139" spans="5:8" s="3" customFormat="1" ht="12" customHeight="1" x14ac:dyDescent="0.2">
      <c r="E139" s="4"/>
      <c r="F139" s="4"/>
      <c r="G139" s="75"/>
      <c r="H139" s="4"/>
    </row>
    <row r="140" spans="5:8" s="3" customFormat="1" ht="12" customHeight="1" x14ac:dyDescent="0.2">
      <c r="E140" s="4"/>
      <c r="F140" s="4"/>
      <c r="G140" s="75"/>
      <c r="H140" s="4"/>
    </row>
    <row r="141" spans="5:8" s="3" customFormat="1" ht="12" customHeight="1" x14ac:dyDescent="0.2">
      <c r="E141" s="4"/>
      <c r="F141" s="4"/>
      <c r="G141" s="75"/>
      <c r="H141" s="4"/>
    </row>
    <row r="142" spans="5:8" s="3" customFormat="1" ht="12" customHeight="1" x14ac:dyDescent="0.2">
      <c r="E142" s="4"/>
      <c r="F142" s="4"/>
      <c r="G142" s="75"/>
      <c r="H142" s="4"/>
    </row>
    <row r="143" spans="5:8" s="3" customFormat="1" ht="12" customHeight="1" x14ac:dyDescent="0.2">
      <c r="E143" s="4"/>
      <c r="F143" s="4"/>
      <c r="G143" s="75"/>
      <c r="H143" s="4"/>
    </row>
    <row r="144" spans="5:8" s="3" customFormat="1" ht="12" customHeight="1" x14ac:dyDescent="0.2">
      <c r="E144" s="4"/>
      <c r="F144" s="4"/>
      <c r="G144" s="75"/>
      <c r="H144" s="4"/>
    </row>
    <row r="145" spans="5:8" s="3" customFormat="1" ht="12" customHeight="1" x14ac:dyDescent="0.2">
      <c r="E145" s="4"/>
      <c r="F145" s="4"/>
      <c r="G145" s="75"/>
      <c r="H145" s="4"/>
    </row>
    <row r="146" spans="5:8" s="3" customFormat="1" ht="12" customHeight="1" x14ac:dyDescent="0.2">
      <c r="E146" s="4"/>
      <c r="F146" s="4"/>
      <c r="G146" s="75"/>
      <c r="H146" s="4"/>
    </row>
    <row r="147" spans="5:8" s="3" customFormat="1" ht="12" customHeight="1" x14ac:dyDescent="0.2">
      <c r="E147" s="4"/>
      <c r="F147" s="4"/>
      <c r="G147" s="75"/>
      <c r="H147" s="4"/>
    </row>
    <row r="148" spans="5:8" s="3" customFormat="1" ht="12" customHeight="1" x14ac:dyDescent="0.2">
      <c r="E148" s="4"/>
      <c r="F148" s="4"/>
      <c r="G148" s="75"/>
      <c r="H148" s="4"/>
    </row>
    <row r="149" spans="5:8" s="3" customFormat="1" ht="12" customHeight="1" x14ac:dyDescent="0.2">
      <c r="E149" s="4"/>
      <c r="F149" s="4"/>
      <c r="G149" s="75"/>
      <c r="H149" s="4"/>
    </row>
    <row r="150" spans="5:8" s="3" customFormat="1" ht="12" customHeight="1" x14ac:dyDescent="0.2">
      <c r="E150" s="4"/>
      <c r="F150" s="4"/>
      <c r="G150" s="75"/>
      <c r="H150" s="4"/>
    </row>
    <row r="151" spans="5:8" s="3" customFormat="1" ht="12" customHeight="1" x14ac:dyDescent="0.2">
      <c r="E151" s="4"/>
      <c r="F151" s="4"/>
      <c r="G151" s="75"/>
      <c r="H151" s="4"/>
    </row>
    <row r="152" spans="5:8" s="3" customFormat="1" ht="12" customHeight="1" x14ac:dyDescent="0.2">
      <c r="E152" s="4"/>
      <c r="F152" s="4"/>
      <c r="G152" s="75"/>
      <c r="H152" s="4"/>
    </row>
    <row r="153" spans="5:8" s="3" customFormat="1" ht="12" customHeight="1" x14ac:dyDescent="0.2">
      <c r="E153" s="4"/>
      <c r="F153" s="4"/>
      <c r="G153" s="75"/>
      <c r="H153" s="4"/>
    </row>
  </sheetData>
  <sheetProtection selectLockedCells="1"/>
  <mergeCells count="1">
    <mergeCell ref="B1:H1"/>
  </mergeCells>
  <printOptions horizontalCentered="1"/>
  <pageMargins left="0.31496062992125984" right="0.31496062992125984" top="0.47244094488188981" bottom="0.47244094488188981" header="0.31496062992125984" footer="0.31496062992125984"/>
  <pageSetup paperSize="9" scale="90" firstPageNumber="99" orientation="portrait" useFirstPageNumber="1" r:id="rId1"/>
  <headerFooter alignWithMargins="0">
    <oddFooter>&amp;CPage &amp;P&amp;R&amp;"-,Bold"SECTION C2.2</oddFooter>
  </headerFooter>
  <rowBreaks count="1" manualBreakCount="1">
    <brk id="56" min="1" max="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037E73-4916-4DB1-8572-FF669716A20D}">
  <dimension ref="A1:I78"/>
  <sheetViews>
    <sheetView showGridLines="0" showZeros="0" view="pageBreakPreview" topLeftCell="B5" zoomScale="70" zoomScaleNormal="100" zoomScaleSheetLayoutView="70" workbookViewId="0">
      <selection activeCell="H68" sqref="H68"/>
    </sheetView>
  </sheetViews>
  <sheetFormatPr defaultColWidth="9.14453125" defaultRowHeight="15" x14ac:dyDescent="0.2"/>
  <cols>
    <col min="1" max="1" width="5.37890625" style="5" hidden="1" customWidth="1"/>
    <col min="2" max="2" width="7.6640625" style="5" customWidth="1"/>
    <col min="3" max="3" width="10.89453125" style="5" customWidth="1"/>
    <col min="4" max="4" width="43.71875" style="5" customWidth="1"/>
    <col min="5" max="5" width="7.26171875" style="5" customWidth="1"/>
    <col min="6" max="6" width="10.89453125" style="5" customWidth="1"/>
    <col min="7" max="7" width="11.43359375" style="85" customWidth="1"/>
    <col min="8" max="8" width="12.64453125" style="5" customWidth="1"/>
    <col min="9" max="16384" width="9.14453125" style="5"/>
  </cols>
  <sheetData>
    <row r="1" spans="1:8" s="1" customFormat="1" ht="25.5" customHeight="1" x14ac:dyDescent="0.2">
      <c r="B1" s="164" t="s">
        <v>287</v>
      </c>
      <c r="C1" s="164"/>
      <c r="D1" s="164"/>
      <c r="E1" s="164"/>
      <c r="F1" s="164"/>
      <c r="G1" s="164"/>
      <c r="H1" s="164"/>
    </row>
    <row r="2" spans="1:8" s="2" customFormat="1" ht="17.100000000000001" customHeight="1" x14ac:dyDescent="0.2">
      <c r="B2" s="2" t="str">
        <f>'Sec A- P&amp;A'!B2</f>
        <v>BID NO. KLM/EDN/WWTW/23/24</v>
      </c>
      <c r="G2" s="77"/>
      <c r="H2" s="6" t="s">
        <v>111</v>
      </c>
    </row>
    <row r="3" spans="1:8" s="3" customFormat="1" ht="27.4" customHeight="1" x14ac:dyDescent="0.15">
      <c r="B3" s="148" t="s">
        <v>1</v>
      </c>
      <c r="C3" s="148" t="s">
        <v>2</v>
      </c>
      <c r="D3" s="148" t="s">
        <v>3</v>
      </c>
      <c r="E3" s="148" t="s">
        <v>4</v>
      </c>
      <c r="F3" s="148" t="s">
        <v>5</v>
      </c>
      <c r="G3" s="150" t="s">
        <v>6</v>
      </c>
      <c r="H3" s="54" t="s">
        <v>7</v>
      </c>
    </row>
    <row r="4" spans="1:8" s="3" customFormat="1" ht="12" customHeight="1" x14ac:dyDescent="0.15">
      <c r="A4" s="3">
        <v>653</v>
      </c>
      <c r="B4" s="7"/>
      <c r="C4" s="9"/>
      <c r="D4" s="8" t="s">
        <v>112</v>
      </c>
      <c r="E4" s="9"/>
      <c r="F4" s="9"/>
      <c r="G4" s="78"/>
      <c r="H4" s="9"/>
    </row>
    <row r="5" spans="1:8" s="3" customFormat="1" ht="12" customHeight="1" x14ac:dyDescent="0.2">
      <c r="B5" s="10"/>
      <c r="C5" s="11"/>
      <c r="D5" s="11"/>
      <c r="E5" s="11"/>
      <c r="F5" s="11"/>
      <c r="G5" s="79"/>
      <c r="H5" s="11"/>
    </row>
    <row r="6" spans="1:8" s="3" customFormat="1" ht="12" customHeight="1" x14ac:dyDescent="0.15">
      <c r="A6" s="3">
        <v>1044</v>
      </c>
      <c r="B6" s="12" t="s">
        <v>113</v>
      </c>
      <c r="C6" s="13" t="s">
        <v>114</v>
      </c>
      <c r="D6" s="13" t="s">
        <v>281</v>
      </c>
      <c r="E6" s="9"/>
      <c r="F6" s="21"/>
      <c r="G6" s="78"/>
      <c r="H6" s="9"/>
    </row>
    <row r="7" spans="1:8" s="3" customFormat="1" ht="12" customHeight="1" x14ac:dyDescent="0.2">
      <c r="B7" s="10"/>
      <c r="C7" s="11"/>
      <c r="D7" s="11"/>
      <c r="E7" s="11"/>
      <c r="F7" s="22"/>
      <c r="G7" s="79"/>
      <c r="H7" s="11"/>
    </row>
    <row r="8" spans="1:8" s="3" customFormat="1" ht="12" customHeight="1" x14ac:dyDescent="0.15">
      <c r="A8" s="3">
        <v>654</v>
      </c>
      <c r="B8" s="12" t="s">
        <v>115</v>
      </c>
      <c r="C8" s="9"/>
      <c r="D8" s="13" t="s">
        <v>116</v>
      </c>
      <c r="E8" s="9"/>
      <c r="F8" s="21"/>
      <c r="G8" s="74"/>
      <c r="H8" s="9"/>
    </row>
    <row r="9" spans="1:8" s="3" customFormat="1" ht="12" customHeight="1" x14ac:dyDescent="0.2">
      <c r="B9" s="10"/>
      <c r="C9" s="11"/>
      <c r="D9" s="11"/>
      <c r="E9" s="11"/>
      <c r="F9" s="22"/>
      <c r="G9" s="87"/>
      <c r="H9" s="11"/>
    </row>
    <row r="10" spans="1:8" s="3" customFormat="1" ht="12" customHeight="1" x14ac:dyDescent="0.15">
      <c r="A10" s="3">
        <v>655</v>
      </c>
      <c r="B10" s="12" t="s">
        <v>117</v>
      </c>
      <c r="C10" s="9"/>
      <c r="D10" s="13" t="s">
        <v>118</v>
      </c>
      <c r="E10" s="14" t="s">
        <v>145</v>
      </c>
      <c r="F10" s="21">
        <v>20</v>
      </c>
      <c r="G10" s="74"/>
      <c r="H10" s="15">
        <f>F10*G10</f>
        <v>0</v>
      </c>
    </row>
    <row r="11" spans="1:8" s="3" customFormat="1" ht="12" customHeight="1" x14ac:dyDescent="0.2">
      <c r="B11" s="10"/>
      <c r="C11" s="11"/>
      <c r="D11" s="11"/>
      <c r="E11" s="11"/>
      <c r="F11" s="22"/>
      <c r="G11" s="87"/>
      <c r="H11" s="11"/>
    </row>
    <row r="12" spans="1:8" s="3" customFormat="1" ht="12" customHeight="1" x14ac:dyDescent="0.15">
      <c r="A12" s="3">
        <v>656</v>
      </c>
      <c r="B12" s="12" t="s">
        <v>119</v>
      </c>
      <c r="C12" s="9"/>
      <c r="D12" s="13" t="s">
        <v>120</v>
      </c>
      <c r="E12" s="14" t="s">
        <v>145</v>
      </c>
      <c r="F12" s="21">
        <v>20</v>
      </c>
      <c r="G12" s="74"/>
      <c r="H12" s="15">
        <f>F12*G12</f>
        <v>0</v>
      </c>
    </row>
    <row r="13" spans="1:8" s="3" customFormat="1" ht="12" customHeight="1" x14ac:dyDescent="0.2">
      <c r="B13" s="10"/>
      <c r="C13" s="11"/>
      <c r="D13" s="11"/>
      <c r="E13" s="11"/>
      <c r="F13" s="22"/>
      <c r="G13" s="87"/>
      <c r="H13" s="11"/>
    </row>
    <row r="14" spans="1:8" s="3" customFormat="1" ht="12" customHeight="1" x14ac:dyDescent="0.15">
      <c r="A14" s="3">
        <v>657</v>
      </c>
      <c r="B14" s="12" t="s">
        <v>121</v>
      </c>
      <c r="C14" s="9"/>
      <c r="D14" s="13" t="s">
        <v>122</v>
      </c>
      <c r="E14" s="14" t="s">
        <v>145</v>
      </c>
      <c r="F14" s="21">
        <v>20</v>
      </c>
      <c r="G14" s="74"/>
      <c r="H14" s="15">
        <f>F14*G14</f>
        <v>0</v>
      </c>
    </row>
    <row r="15" spans="1:8" s="3" customFormat="1" ht="12" customHeight="1" x14ac:dyDescent="0.2">
      <c r="B15" s="10"/>
      <c r="C15" s="11"/>
      <c r="D15" s="11"/>
      <c r="E15" s="11"/>
      <c r="F15" s="22"/>
      <c r="G15" s="87"/>
      <c r="H15" s="11"/>
    </row>
    <row r="16" spans="1:8" s="3" customFormat="1" ht="12" customHeight="1" x14ac:dyDescent="0.15">
      <c r="A16" s="3">
        <v>658</v>
      </c>
      <c r="B16" s="12" t="s">
        <v>123</v>
      </c>
      <c r="C16" s="9"/>
      <c r="D16" s="13" t="s">
        <v>124</v>
      </c>
      <c r="E16" s="14" t="s">
        <v>145</v>
      </c>
      <c r="F16" s="21">
        <v>20</v>
      </c>
      <c r="G16" s="74"/>
      <c r="H16" s="15">
        <f>F16*G16</f>
        <v>0</v>
      </c>
    </row>
    <row r="17" spans="1:8" s="3" customFormat="1" ht="12" customHeight="1" x14ac:dyDescent="0.2">
      <c r="B17" s="10"/>
      <c r="C17" s="11"/>
      <c r="D17" s="11"/>
      <c r="E17" s="11"/>
      <c r="F17" s="22"/>
      <c r="G17" s="87"/>
      <c r="H17" s="11"/>
    </row>
    <row r="18" spans="1:8" s="3" customFormat="1" ht="12" customHeight="1" x14ac:dyDescent="0.15">
      <c r="A18" s="3">
        <v>659</v>
      </c>
      <c r="B18" s="12" t="s">
        <v>125</v>
      </c>
      <c r="C18" s="9"/>
      <c r="D18" s="13" t="s">
        <v>126</v>
      </c>
      <c r="E18" s="9"/>
      <c r="F18" s="21"/>
      <c r="G18" s="74"/>
      <c r="H18" s="9"/>
    </row>
    <row r="19" spans="1:8" s="3" customFormat="1" ht="12" customHeight="1" x14ac:dyDescent="0.2">
      <c r="B19" s="10"/>
      <c r="C19" s="11"/>
      <c r="D19" s="11"/>
      <c r="E19" s="11"/>
      <c r="F19" s="22"/>
      <c r="G19" s="87"/>
      <c r="H19" s="11"/>
    </row>
    <row r="20" spans="1:8" s="3" customFormat="1" ht="13.5" customHeight="1" x14ac:dyDescent="0.15">
      <c r="A20" s="3">
        <v>660</v>
      </c>
      <c r="B20" s="12" t="s">
        <v>127</v>
      </c>
      <c r="C20" s="9"/>
      <c r="D20" s="13" t="s">
        <v>128</v>
      </c>
      <c r="E20" s="14" t="s">
        <v>39</v>
      </c>
      <c r="F20" s="39">
        <v>1</v>
      </c>
      <c r="G20" s="33">
        <v>150000</v>
      </c>
      <c r="H20" s="29">
        <f>G20*F20</f>
        <v>150000</v>
      </c>
    </row>
    <row r="21" spans="1:8" s="3" customFormat="1" ht="12" customHeight="1" x14ac:dyDescent="0.2">
      <c r="B21" s="10"/>
      <c r="C21" s="11"/>
      <c r="D21" s="11"/>
      <c r="E21" s="11"/>
      <c r="F21" s="22"/>
      <c r="G21" s="87"/>
      <c r="H21" s="11"/>
    </row>
    <row r="22" spans="1:8" s="3" customFormat="1" ht="24" customHeight="1" x14ac:dyDescent="0.15">
      <c r="A22" s="3">
        <v>661</v>
      </c>
      <c r="B22" s="12" t="s">
        <v>129</v>
      </c>
      <c r="C22" s="9"/>
      <c r="D22" s="13" t="s">
        <v>797</v>
      </c>
      <c r="E22" s="14" t="s">
        <v>42</v>
      </c>
      <c r="F22" s="32"/>
      <c r="G22" s="74">
        <f>H20</f>
        <v>150000</v>
      </c>
      <c r="H22" s="30">
        <f>F22*G22/100</f>
        <v>0</v>
      </c>
    </row>
    <row r="23" spans="1:8" s="3" customFormat="1" ht="12" customHeight="1" x14ac:dyDescent="0.2">
      <c r="B23" s="10"/>
      <c r="C23" s="11"/>
      <c r="D23" s="11"/>
      <c r="E23" s="11"/>
      <c r="F23" s="22"/>
      <c r="G23" s="87"/>
      <c r="H23" s="11"/>
    </row>
    <row r="24" spans="1:8" s="3" customFormat="1" ht="12" customHeight="1" x14ac:dyDescent="0.15">
      <c r="A24" s="3">
        <v>662</v>
      </c>
      <c r="B24" s="12" t="s">
        <v>131</v>
      </c>
      <c r="C24" s="13" t="s">
        <v>114</v>
      </c>
      <c r="D24" s="13" t="s">
        <v>132</v>
      </c>
      <c r="E24" s="9"/>
      <c r="F24" s="21"/>
      <c r="G24" s="74"/>
      <c r="H24" s="9"/>
    </row>
    <row r="25" spans="1:8" s="3" customFormat="1" ht="12" customHeight="1" x14ac:dyDescent="0.2">
      <c r="B25" s="10"/>
      <c r="C25" s="11"/>
      <c r="D25" s="11"/>
      <c r="E25" s="11"/>
      <c r="F25" s="22"/>
      <c r="G25" s="87"/>
      <c r="H25" s="11"/>
    </row>
    <row r="26" spans="1:8" s="3" customFormat="1" ht="12" customHeight="1" x14ac:dyDescent="0.15">
      <c r="A26" s="3">
        <v>663</v>
      </c>
      <c r="B26" s="12" t="s">
        <v>133</v>
      </c>
      <c r="C26" s="9"/>
      <c r="D26" s="13" t="s">
        <v>134</v>
      </c>
      <c r="E26" s="14" t="s">
        <v>145</v>
      </c>
      <c r="F26" s="21">
        <v>10</v>
      </c>
      <c r="G26" s="74"/>
      <c r="H26" s="15">
        <f>F26*G26</f>
        <v>0</v>
      </c>
    </row>
    <row r="27" spans="1:8" s="3" customFormat="1" ht="12" customHeight="1" x14ac:dyDescent="0.2">
      <c r="B27" s="10"/>
      <c r="C27" s="11"/>
      <c r="D27" s="11"/>
      <c r="E27" s="11"/>
      <c r="F27" s="22"/>
      <c r="G27" s="87"/>
      <c r="H27" s="11"/>
    </row>
    <row r="28" spans="1:8" s="3" customFormat="1" ht="12" customHeight="1" x14ac:dyDescent="0.15">
      <c r="A28" s="3">
        <v>664</v>
      </c>
      <c r="B28" s="12" t="s">
        <v>135</v>
      </c>
      <c r="C28" s="9"/>
      <c r="D28" s="13" t="s">
        <v>136</v>
      </c>
      <c r="E28" s="14" t="s">
        <v>145</v>
      </c>
      <c r="F28" s="21">
        <v>10</v>
      </c>
      <c r="G28" s="74"/>
      <c r="H28" s="15">
        <f>F28*G28</f>
        <v>0</v>
      </c>
    </row>
    <row r="29" spans="1:8" s="3" customFormat="1" ht="12" customHeight="1" x14ac:dyDescent="0.2">
      <c r="B29" s="10"/>
      <c r="C29" s="11"/>
      <c r="D29" s="11"/>
      <c r="E29" s="11"/>
      <c r="F29" s="22"/>
      <c r="G29" s="87"/>
      <c r="H29" s="11"/>
    </row>
    <row r="30" spans="1:8" s="3" customFormat="1" ht="12" customHeight="1" x14ac:dyDescent="0.15">
      <c r="A30" s="3">
        <v>665</v>
      </c>
      <c r="B30" s="12" t="s">
        <v>137</v>
      </c>
      <c r="C30" s="9"/>
      <c r="D30" s="13" t="s">
        <v>526</v>
      </c>
      <c r="E30" s="14" t="s">
        <v>145</v>
      </c>
      <c r="F30" s="21">
        <v>10</v>
      </c>
      <c r="G30" s="74"/>
      <c r="H30" s="15">
        <f>F30*G30</f>
        <v>0</v>
      </c>
    </row>
    <row r="31" spans="1:8" s="3" customFormat="1" ht="12" customHeight="1" x14ac:dyDescent="0.2">
      <c r="B31" s="10"/>
      <c r="C31" s="11"/>
      <c r="D31" s="11"/>
      <c r="E31" s="11"/>
      <c r="F31" s="22"/>
      <c r="G31" s="87"/>
      <c r="H31" s="11"/>
    </row>
    <row r="32" spans="1:8" s="3" customFormat="1" ht="12" customHeight="1" x14ac:dyDescent="0.15">
      <c r="A32" s="3">
        <v>666</v>
      </c>
      <c r="B32" s="12" t="s">
        <v>138</v>
      </c>
      <c r="C32" s="9"/>
      <c r="D32" s="13" t="s">
        <v>139</v>
      </c>
      <c r="E32" s="14" t="s">
        <v>145</v>
      </c>
      <c r="F32" s="21">
        <v>10</v>
      </c>
      <c r="G32" s="74"/>
      <c r="H32" s="15">
        <f>F32*G32</f>
        <v>0</v>
      </c>
    </row>
    <row r="33" spans="1:8" s="3" customFormat="1" ht="12" customHeight="1" x14ac:dyDescent="0.2">
      <c r="B33" s="10"/>
      <c r="C33" s="11"/>
      <c r="D33" s="11"/>
      <c r="E33" s="11"/>
      <c r="F33" s="22"/>
      <c r="G33" s="87"/>
      <c r="H33" s="11"/>
    </row>
    <row r="34" spans="1:8" s="3" customFormat="1" ht="12" customHeight="1" x14ac:dyDescent="0.15">
      <c r="A34" s="3">
        <v>667</v>
      </c>
      <c r="B34" s="12" t="s">
        <v>140</v>
      </c>
      <c r="C34" s="9"/>
      <c r="D34" s="13" t="s">
        <v>141</v>
      </c>
      <c r="E34" s="14" t="s">
        <v>142</v>
      </c>
      <c r="F34" s="21">
        <v>1000</v>
      </c>
      <c r="G34" s="74"/>
      <c r="H34" s="15">
        <f>F34*G34</f>
        <v>0</v>
      </c>
    </row>
    <row r="35" spans="1:8" s="3" customFormat="1" ht="12" customHeight="1" x14ac:dyDescent="0.2">
      <c r="B35" s="10"/>
      <c r="C35" s="11"/>
      <c r="D35" s="11"/>
      <c r="E35" s="11"/>
      <c r="F35" s="22"/>
      <c r="G35" s="87"/>
      <c r="H35" s="11"/>
    </row>
    <row r="36" spans="1:8" s="3" customFormat="1" ht="12.75" x14ac:dyDescent="0.15">
      <c r="A36" s="3">
        <v>668</v>
      </c>
      <c r="B36" s="12" t="s">
        <v>143</v>
      </c>
      <c r="C36" s="9"/>
      <c r="D36" s="13" t="s">
        <v>144</v>
      </c>
      <c r="E36" s="14" t="s">
        <v>145</v>
      </c>
      <c r="F36" s="21">
        <v>5</v>
      </c>
      <c r="G36" s="74"/>
      <c r="H36" s="15">
        <f>F36*G36</f>
        <v>0</v>
      </c>
    </row>
    <row r="37" spans="1:8" s="3" customFormat="1" ht="12" customHeight="1" x14ac:dyDescent="0.2">
      <c r="B37" s="10"/>
      <c r="C37" s="11"/>
      <c r="D37" s="11"/>
      <c r="E37" s="11"/>
      <c r="F37" s="22"/>
      <c r="G37" s="87"/>
      <c r="H37" s="11"/>
    </row>
    <row r="38" spans="1:8" s="3" customFormat="1" ht="12" customHeight="1" x14ac:dyDescent="0.15">
      <c r="A38" s="3">
        <v>669</v>
      </c>
      <c r="B38" s="12" t="s">
        <v>146</v>
      </c>
      <c r="C38" s="9"/>
      <c r="D38" s="13" t="s">
        <v>147</v>
      </c>
      <c r="E38" s="14" t="s">
        <v>145</v>
      </c>
      <c r="F38" s="21">
        <v>10</v>
      </c>
      <c r="G38" s="74"/>
      <c r="H38" s="15">
        <f>F38*G38</f>
        <v>0</v>
      </c>
    </row>
    <row r="39" spans="1:8" s="3" customFormat="1" ht="12" customHeight="1" x14ac:dyDescent="0.2">
      <c r="B39" s="10"/>
      <c r="C39" s="11"/>
      <c r="D39" s="11"/>
      <c r="E39" s="11"/>
      <c r="F39" s="22"/>
      <c r="G39" s="87"/>
      <c r="H39" s="11"/>
    </row>
    <row r="40" spans="1:8" s="3" customFormat="1" ht="12" customHeight="1" x14ac:dyDescent="0.15">
      <c r="A40" s="3">
        <v>670</v>
      </c>
      <c r="B40" s="12" t="s">
        <v>148</v>
      </c>
      <c r="C40" s="9"/>
      <c r="D40" s="13" t="s">
        <v>149</v>
      </c>
      <c r="E40" s="14" t="s">
        <v>145</v>
      </c>
      <c r="F40" s="21">
        <v>5</v>
      </c>
      <c r="G40" s="74"/>
      <c r="H40" s="15">
        <f>F40*G40</f>
        <v>0</v>
      </c>
    </row>
    <row r="41" spans="1:8" s="3" customFormat="1" ht="12" customHeight="1" x14ac:dyDescent="0.2">
      <c r="B41" s="10"/>
      <c r="C41" s="11"/>
      <c r="D41" s="11"/>
      <c r="E41" s="11"/>
      <c r="F41" s="22"/>
      <c r="G41" s="87"/>
      <c r="H41" s="11"/>
    </row>
    <row r="42" spans="1:8" s="3" customFormat="1" ht="12" customHeight="1" x14ac:dyDescent="0.15">
      <c r="A42" s="3">
        <v>671</v>
      </c>
      <c r="B42" s="12" t="s">
        <v>150</v>
      </c>
      <c r="C42" s="9"/>
      <c r="D42" s="13" t="s">
        <v>151</v>
      </c>
      <c r="E42" s="14" t="s">
        <v>145</v>
      </c>
      <c r="F42" s="21">
        <v>10</v>
      </c>
      <c r="G42" s="74"/>
      <c r="H42" s="15">
        <f>F42*G42</f>
        <v>0</v>
      </c>
    </row>
    <row r="43" spans="1:8" s="3" customFormat="1" ht="12" customHeight="1" x14ac:dyDescent="0.2">
      <c r="B43" s="10"/>
      <c r="C43" s="11"/>
      <c r="D43" s="11"/>
      <c r="E43" s="11"/>
      <c r="F43" s="22"/>
      <c r="G43" s="87"/>
      <c r="H43" s="11"/>
    </row>
    <row r="44" spans="1:8" s="3" customFormat="1" ht="12" customHeight="1" x14ac:dyDescent="0.15">
      <c r="A44" s="3">
        <v>672</v>
      </c>
      <c r="B44" s="12" t="s">
        <v>152</v>
      </c>
      <c r="C44" s="9"/>
      <c r="D44" s="13" t="s">
        <v>153</v>
      </c>
      <c r="E44" s="9"/>
      <c r="F44" s="21"/>
      <c r="G44" s="74"/>
      <c r="H44" s="9"/>
    </row>
    <row r="45" spans="1:8" s="3" customFormat="1" ht="12" customHeight="1" x14ac:dyDescent="0.2">
      <c r="B45" s="10"/>
      <c r="C45" s="11"/>
      <c r="D45" s="11"/>
      <c r="E45" s="11"/>
      <c r="F45" s="22"/>
      <c r="G45" s="87"/>
      <c r="H45" s="11"/>
    </row>
    <row r="46" spans="1:8" s="3" customFormat="1" ht="12" customHeight="1" x14ac:dyDescent="0.15">
      <c r="A46" s="3">
        <v>673</v>
      </c>
      <c r="B46" s="7"/>
      <c r="C46" s="9"/>
      <c r="D46" s="13" t="s">
        <v>154</v>
      </c>
      <c r="E46" s="14" t="s">
        <v>145</v>
      </c>
      <c r="F46" s="21">
        <v>5</v>
      </c>
      <c r="G46" s="74"/>
      <c r="H46" s="15">
        <f>F46*G46</f>
        <v>0</v>
      </c>
    </row>
    <row r="47" spans="1:8" s="3" customFormat="1" ht="12" customHeight="1" x14ac:dyDescent="0.2">
      <c r="B47" s="10"/>
      <c r="C47" s="11"/>
      <c r="D47" s="11"/>
      <c r="E47" s="11"/>
      <c r="F47" s="22"/>
      <c r="G47" s="87"/>
      <c r="H47" s="11"/>
    </row>
    <row r="48" spans="1:8" s="3" customFormat="1" ht="12" customHeight="1" x14ac:dyDescent="0.15">
      <c r="A48" s="3">
        <v>674</v>
      </c>
      <c r="B48" s="7"/>
      <c r="C48" s="9"/>
      <c r="D48" s="13" t="s">
        <v>155</v>
      </c>
      <c r="E48" s="14" t="s">
        <v>145</v>
      </c>
      <c r="F48" s="21">
        <v>5</v>
      </c>
      <c r="G48" s="74"/>
      <c r="H48" s="15">
        <f>F48*G48</f>
        <v>0</v>
      </c>
    </row>
    <row r="49" spans="1:8" s="3" customFormat="1" ht="12" customHeight="1" x14ac:dyDescent="0.2">
      <c r="B49" s="10"/>
      <c r="C49" s="11"/>
      <c r="D49" s="11"/>
      <c r="E49" s="11"/>
      <c r="F49" s="22"/>
      <c r="G49" s="87"/>
      <c r="H49" s="11"/>
    </row>
    <row r="50" spans="1:8" s="3" customFormat="1" ht="12" customHeight="1" x14ac:dyDescent="0.15">
      <c r="A50" s="3">
        <v>675</v>
      </c>
      <c r="B50" s="7"/>
      <c r="C50" s="9"/>
      <c r="D50" s="13" t="s">
        <v>156</v>
      </c>
      <c r="E50" s="14" t="s">
        <v>145</v>
      </c>
      <c r="F50" s="21">
        <v>5</v>
      </c>
      <c r="G50" s="74"/>
      <c r="H50" s="15">
        <f>F50*G50</f>
        <v>0</v>
      </c>
    </row>
    <row r="51" spans="1:8" s="3" customFormat="1" ht="12" customHeight="1" x14ac:dyDescent="0.2">
      <c r="B51" s="10"/>
      <c r="C51" s="11"/>
      <c r="D51" s="11"/>
      <c r="E51" s="11"/>
      <c r="F51" s="22"/>
      <c r="G51" s="87"/>
      <c r="H51" s="11"/>
    </row>
    <row r="52" spans="1:8" s="3" customFormat="1" ht="12" customHeight="1" x14ac:dyDescent="0.2">
      <c r="B52" s="7"/>
      <c r="C52" s="9"/>
      <c r="D52" s="9"/>
      <c r="E52" s="9"/>
      <c r="F52" s="21"/>
      <c r="G52" s="74"/>
      <c r="H52" s="9"/>
    </row>
    <row r="53" spans="1:8" s="3" customFormat="1" ht="12" customHeight="1" x14ac:dyDescent="0.2">
      <c r="B53" s="10"/>
      <c r="C53" s="11"/>
      <c r="D53" s="11"/>
      <c r="E53" s="11"/>
      <c r="F53" s="22"/>
      <c r="G53" s="87"/>
      <c r="H53" s="11"/>
    </row>
    <row r="54" spans="1:8" s="3" customFormat="1" ht="12" customHeight="1" x14ac:dyDescent="0.2">
      <c r="B54" s="7"/>
      <c r="C54" s="9"/>
      <c r="D54" s="9"/>
      <c r="E54" s="9"/>
      <c r="F54" s="21"/>
      <c r="G54" s="74"/>
      <c r="H54" s="9"/>
    </row>
    <row r="55" spans="1:8" s="3" customFormat="1" ht="12" customHeight="1" x14ac:dyDescent="0.2">
      <c r="B55" s="10"/>
      <c r="C55" s="11"/>
      <c r="D55" s="11"/>
      <c r="E55" s="11"/>
      <c r="F55" s="22"/>
      <c r="G55" s="87"/>
      <c r="H55" s="11"/>
    </row>
    <row r="56" spans="1:8" s="3" customFormat="1" ht="12" customHeight="1" x14ac:dyDescent="0.2">
      <c r="B56" s="7"/>
      <c r="C56" s="9"/>
      <c r="D56" s="9"/>
      <c r="E56" s="9"/>
      <c r="F56" s="21"/>
      <c r="G56" s="74"/>
      <c r="H56" s="9"/>
    </row>
    <row r="57" spans="1:8" s="3" customFormat="1" ht="12" customHeight="1" x14ac:dyDescent="0.2">
      <c r="B57" s="10"/>
      <c r="C57" s="11"/>
      <c r="D57" s="11"/>
      <c r="E57" s="11"/>
      <c r="F57" s="22"/>
      <c r="G57" s="87"/>
      <c r="H57" s="11"/>
    </row>
    <row r="58" spans="1:8" s="3" customFormat="1" ht="12" customHeight="1" x14ac:dyDescent="0.2">
      <c r="B58" s="7"/>
      <c r="C58" s="9"/>
      <c r="D58" s="9"/>
      <c r="E58" s="9"/>
      <c r="F58" s="21"/>
      <c r="G58" s="74"/>
      <c r="H58" s="9"/>
    </row>
    <row r="59" spans="1:8" s="3" customFormat="1" ht="12" customHeight="1" x14ac:dyDescent="0.2">
      <c r="B59" s="10"/>
      <c r="C59" s="11"/>
      <c r="D59" s="11"/>
      <c r="E59" s="11"/>
      <c r="F59" s="22"/>
      <c r="G59" s="87"/>
      <c r="H59" s="11"/>
    </row>
    <row r="60" spans="1:8" s="3" customFormat="1" ht="12" customHeight="1" x14ac:dyDescent="0.2">
      <c r="B60" s="7"/>
      <c r="C60" s="9"/>
      <c r="D60" s="9"/>
      <c r="E60" s="9"/>
      <c r="F60" s="21"/>
      <c r="G60" s="74"/>
      <c r="H60" s="9"/>
    </row>
    <row r="61" spans="1:8" s="3" customFormat="1" ht="12" customHeight="1" x14ac:dyDescent="0.2">
      <c r="B61" s="10"/>
      <c r="C61" s="11"/>
      <c r="D61" s="11"/>
      <c r="E61" s="11"/>
      <c r="F61" s="22"/>
      <c r="G61" s="87"/>
      <c r="H61" s="11"/>
    </row>
    <row r="62" spans="1:8" s="3" customFormat="1" ht="12" customHeight="1" x14ac:dyDescent="0.2">
      <c r="B62" s="7"/>
      <c r="C62" s="9"/>
      <c r="D62" s="9"/>
      <c r="E62" s="9"/>
      <c r="F62" s="21"/>
      <c r="G62" s="74"/>
      <c r="H62" s="9"/>
    </row>
    <row r="63" spans="1:8" s="3" customFormat="1" ht="12" customHeight="1" x14ac:dyDescent="0.2">
      <c r="B63" s="10"/>
      <c r="C63" s="11"/>
      <c r="D63" s="11"/>
      <c r="E63" s="11"/>
      <c r="F63" s="22"/>
      <c r="G63" s="87"/>
      <c r="H63" s="11"/>
    </row>
    <row r="64" spans="1:8" s="3" customFormat="1" ht="12" customHeight="1" x14ac:dyDescent="0.2">
      <c r="B64" s="7"/>
      <c r="C64" s="9"/>
      <c r="D64" s="9"/>
      <c r="E64" s="9"/>
      <c r="F64" s="21"/>
      <c r="G64" s="74"/>
      <c r="H64" s="9"/>
    </row>
    <row r="65" spans="2:9" s="3" customFormat="1" ht="12" customHeight="1" x14ac:dyDescent="0.2">
      <c r="B65" s="10"/>
      <c r="C65" s="11"/>
      <c r="D65" s="11"/>
      <c r="E65" s="11"/>
      <c r="F65" s="22"/>
      <c r="G65" s="87"/>
      <c r="H65" s="11"/>
    </row>
    <row r="66" spans="2:9" s="3" customFormat="1" ht="12" customHeight="1" x14ac:dyDescent="0.2">
      <c r="B66" s="7"/>
      <c r="C66" s="9"/>
      <c r="D66" s="9"/>
      <c r="E66" s="9"/>
      <c r="F66" s="21"/>
      <c r="G66" s="74"/>
      <c r="H66" s="9"/>
    </row>
    <row r="67" spans="2:9" s="3" customFormat="1" ht="12" customHeight="1" x14ac:dyDescent="0.2">
      <c r="B67" s="10"/>
      <c r="C67" s="11"/>
      <c r="D67" s="11"/>
      <c r="E67" s="11"/>
      <c r="F67" s="22"/>
      <c r="G67" s="87"/>
      <c r="H67" s="11"/>
    </row>
    <row r="68" spans="2:9" s="4" customFormat="1" ht="20.100000000000001" customHeight="1" x14ac:dyDescent="0.2">
      <c r="B68" s="139" t="s">
        <v>110</v>
      </c>
      <c r="C68" s="140"/>
      <c r="D68" s="140"/>
      <c r="E68" s="140"/>
      <c r="F68" s="140"/>
      <c r="G68" s="141"/>
      <c r="H68" s="142">
        <f>SUM(H4:H58)</f>
        <v>150000</v>
      </c>
      <c r="I68" s="152"/>
    </row>
    <row r="78" spans="2:9" ht="18.75" customHeight="1" x14ac:dyDescent="0.2"/>
  </sheetData>
  <sheetProtection selectLockedCells="1"/>
  <mergeCells count="1">
    <mergeCell ref="B1:H1"/>
  </mergeCells>
  <printOptions horizontalCentered="1"/>
  <pageMargins left="0.31496062992125984" right="0.31496062992125984" top="0.47244094488188981" bottom="0.47244094488188981" header="0.31496062992125984" footer="0.31496062992125984"/>
  <pageSetup paperSize="9" scale="90" firstPageNumber="101" orientation="portrait" useFirstPageNumber="1" r:id="rId1"/>
  <headerFooter alignWithMargins="0">
    <oddFooter>&amp;CPage &amp;P&amp;R&amp;"-,Bold"SECTION C2.2</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BBADFB-3E03-41AB-86D2-8019E1DDD9EC}">
  <dimension ref="A1:BK377"/>
  <sheetViews>
    <sheetView showZeros="0" view="pageBreakPreview" topLeftCell="B346" zoomScale="85" zoomScaleNormal="100" zoomScaleSheetLayoutView="85" workbookViewId="0">
      <selection activeCell="H377" sqref="H377"/>
    </sheetView>
  </sheetViews>
  <sheetFormatPr defaultColWidth="9.14453125" defaultRowHeight="15" x14ac:dyDescent="0.2"/>
  <cols>
    <col min="1" max="1" width="5.37890625" style="2" hidden="1" customWidth="1"/>
    <col min="2" max="2" width="9.28125" style="2" customWidth="1"/>
    <col min="3" max="3" width="9.55078125" style="2" customWidth="1"/>
    <col min="4" max="4" width="45.0625" style="2" customWidth="1"/>
    <col min="5" max="5" width="7.26171875" style="2" customWidth="1"/>
    <col min="6" max="6" width="10.0859375" style="2" customWidth="1"/>
    <col min="7" max="7" width="11.43359375" style="77" customWidth="1"/>
    <col min="8" max="8" width="14.9296875" style="161" customWidth="1"/>
    <col min="10" max="10" width="27.171875" customWidth="1"/>
    <col min="64" max="16384" width="9.14453125" style="2"/>
  </cols>
  <sheetData>
    <row r="1" spans="1:63" ht="25.5" customHeight="1" x14ac:dyDescent="0.2">
      <c r="B1" s="164" t="s">
        <v>287</v>
      </c>
      <c r="C1" s="164"/>
      <c r="D1" s="164"/>
      <c r="E1" s="164"/>
      <c r="F1" s="164"/>
      <c r="G1" s="164"/>
      <c r="H1" s="164"/>
    </row>
    <row r="2" spans="1:63" ht="17.100000000000001" customHeight="1" x14ac:dyDescent="0.2">
      <c r="B2" s="2" t="str">
        <f>'Sec A- P&amp;A'!B2</f>
        <v>BID NO. KLM/EDN/WWTW/23/24</v>
      </c>
      <c r="H2" s="157" t="s">
        <v>867</v>
      </c>
    </row>
    <row r="3" spans="1:63" s="3" customFormat="1" ht="27.4" customHeight="1" x14ac:dyDescent="0.2">
      <c r="B3" s="136" t="s">
        <v>1</v>
      </c>
      <c r="C3" s="136" t="s">
        <v>2</v>
      </c>
      <c r="D3" s="136" t="s">
        <v>3</v>
      </c>
      <c r="E3" s="136" t="s">
        <v>4</v>
      </c>
      <c r="F3" s="136" t="s">
        <v>5</v>
      </c>
      <c r="G3" s="137" t="s">
        <v>6</v>
      </c>
      <c r="H3" s="162" t="s">
        <v>7</v>
      </c>
      <c r="I3"/>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row>
    <row r="4" spans="1:63" s="3" customFormat="1" ht="12" customHeight="1" x14ac:dyDescent="0.2">
      <c r="A4" s="3">
        <v>702</v>
      </c>
      <c r="B4" s="7"/>
      <c r="C4" s="9"/>
      <c r="D4" s="8" t="s">
        <v>529</v>
      </c>
      <c r="E4" s="9"/>
      <c r="F4" s="9"/>
      <c r="G4" s="83"/>
      <c r="H4" s="82"/>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row>
    <row r="5" spans="1:63" s="3" customFormat="1" ht="12" customHeight="1" x14ac:dyDescent="0.2">
      <c r="B5" s="10"/>
      <c r="C5" s="11"/>
      <c r="D5" s="11"/>
      <c r="E5" s="11"/>
      <c r="F5" s="11"/>
      <c r="G5" s="84"/>
      <c r="H5" s="81"/>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row>
    <row r="6" spans="1:63" s="3" customFormat="1" ht="12" customHeight="1" x14ac:dyDescent="0.2">
      <c r="B6" s="89" t="s">
        <v>157</v>
      </c>
      <c r="C6" s="120"/>
      <c r="D6" s="8" t="s">
        <v>288</v>
      </c>
      <c r="E6" s="9"/>
      <c r="F6" s="9"/>
      <c r="G6" s="83"/>
      <c r="H6" s="82"/>
      <c r="I6"/>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row>
    <row r="7" spans="1:63" s="3" customFormat="1" ht="12" customHeight="1" x14ac:dyDescent="0.2">
      <c r="B7" s="10"/>
      <c r="C7" s="11"/>
      <c r="D7" s="11"/>
      <c r="E7" s="11"/>
      <c r="F7" s="11"/>
      <c r="G7" s="84"/>
      <c r="H7" s="81"/>
      <c r="I7"/>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row>
    <row r="8" spans="1:63" s="3" customFormat="1" ht="24" customHeight="1" x14ac:dyDescent="0.2">
      <c r="A8" s="3">
        <v>704</v>
      </c>
      <c r="B8" s="12" t="s">
        <v>160</v>
      </c>
      <c r="C8" s="13" t="s">
        <v>158</v>
      </c>
      <c r="D8" s="13" t="s">
        <v>159</v>
      </c>
      <c r="E8" s="9"/>
      <c r="F8" s="9"/>
      <c r="G8" s="83"/>
      <c r="H8" s="82"/>
      <c r="I8"/>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row>
    <row r="9" spans="1:63" s="3" customFormat="1" ht="12" customHeight="1" x14ac:dyDescent="0.2">
      <c r="B9" s="10"/>
      <c r="C9" s="11"/>
      <c r="D9" s="11"/>
      <c r="E9" s="11"/>
      <c r="F9" s="11"/>
      <c r="G9" s="84"/>
      <c r="H9" s="81"/>
      <c r="I9"/>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row>
    <row r="10" spans="1:63" s="3" customFormat="1" ht="12" customHeight="1" x14ac:dyDescent="0.2">
      <c r="A10" s="3">
        <v>705</v>
      </c>
      <c r="B10" s="12" t="s">
        <v>163</v>
      </c>
      <c r="C10" s="13" t="s">
        <v>161</v>
      </c>
      <c r="D10" s="13" t="s">
        <v>162</v>
      </c>
      <c r="E10" s="9"/>
      <c r="F10" s="9"/>
      <c r="G10" s="83"/>
      <c r="H10" s="82"/>
      <c r="I10"/>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row>
    <row r="11" spans="1:63" s="3" customFormat="1" ht="12" customHeight="1" x14ac:dyDescent="0.2">
      <c r="B11" s="10"/>
      <c r="C11" s="11"/>
      <c r="D11" s="11"/>
      <c r="E11" s="11"/>
      <c r="F11" s="11"/>
      <c r="G11" s="84"/>
      <c r="H11" s="81"/>
      <c r="I11"/>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row>
    <row r="12" spans="1:63" s="3" customFormat="1" x14ac:dyDescent="0.2">
      <c r="A12" s="3">
        <v>706</v>
      </c>
      <c r="B12" s="12" t="s">
        <v>289</v>
      </c>
      <c r="C12" s="9"/>
      <c r="D12" s="13" t="s">
        <v>236</v>
      </c>
      <c r="E12" s="14" t="s">
        <v>167</v>
      </c>
      <c r="F12" s="31">
        <v>1100</v>
      </c>
      <c r="G12" s="82"/>
      <c r="H12" s="82">
        <f>G12*F12</f>
        <v>0</v>
      </c>
      <c r="I12"/>
      <c r="J12"/>
      <c r="K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row>
    <row r="13" spans="1:63" s="3" customFormat="1" ht="12" customHeight="1" x14ac:dyDescent="0.2">
      <c r="B13" s="10"/>
      <c r="C13" s="11"/>
      <c r="D13" s="11"/>
      <c r="E13" s="11"/>
      <c r="F13" s="11"/>
      <c r="G13" s="84"/>
      <c r="H13" s="81"/>
      <c r="I13"/>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row>
    <row r="14" spans="1:63" s="3" customFormat="1" ht="15" customHeight="1" x14ac:dyDescent="0.2">
      <c r="A14" s="3">
        <v>707</v>
      </c>
      <c r="B14" s="12" t="s">
        <v>290</v>
      </c>
      <c r="C14" s="9"/>
      <c r="D14" s="13" t="s">
        <v>166</v>
      </c>
      <c r="E14" s="14" t="s">
        <v>167</v>
      </c>
      <c r="F14" s="31">
        <v>200</v>
      </c>
      <c r="G14" s="82"/>
      <c r="H14" s="82">
        <f>G14*F14</f>
        <v>0</v>
      </c>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row>
    <row r="15" spans="1:63" s="3" customFormat="1" ht="12" customHeight="1" x14ac:dyDescent="0.2">
      <c r="B15" s="10"/>
      <c r="C15" s="11"/>
      <c r="D15" s="11"/>
      <c r="E15" s="11"/>
      <c r="F15" s="11"/>
      <c r="G15" s="84"/>
      <c r="H15" s="81"/>
      <c r="I15"/>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row>
    <row r="16" spans="1:63" s="3" customFormat="1" ht="14.25" customHeight="1" x14ac:dyDescent="0.2">
      <c r="A16" s="3">
        <v>708</v>
      </c>
      <c r="B16" s="12" t="s">
        <v>165</v>
      </c>
      <c r="C16" s="9"/>
      <c r="D16" s="13" t="s">
        <v>231</v>
      </c>
      <c r="E16" s="9"/>
      <c r="F16" s="31"/>
      <c r="G16" s="82"/>
      <c r="H16" s="82">
        <f>G16*F16</f>
        <v>0</v>
      </c>
      <c r="I16"/>
      <c r="J16"/>
      <c r="K16"/>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row>
    <row r="17" spans="1:63" s="3" customFormat="1" ht="12" customHeight="1" x14ac:dyDescent="0.2">
      <c r="B17" s="10"/>
      <c r="C17" s="11"/>
      <c r="D17" s="11"/>
      <c r="E17" s="11"/>
      <c r="F17" s="11"/>
      <c r="G17" s="84"/>
      <c r="H17" s="81"/>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row>
    <row r="18" spans="1:63" s="3" customFormat="1" ht="12" customHeight="1" x14ac:dyDescent="0.2">
      <c r="A18" s="3">
        <v>709</v>
      </c>
      <c r="B18" s="12" t="s">
        <v>291</v>
      </c>
      <c r="C18" s="9"/>
      <c r="D18" s="13" t="s">
        <v>168</v>
      </c>
      <c r="E18" s="14" t="s">
        <v>87</v>
      </c>
      <c r="F18" s="31">
        <v>2</v>
      </c>
      <c r="G18" s="82"/>
      <c r="H18" s="82">
        <f>G18*F18</f>
        <v>0</v>
      </c>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row>
    <row r="19" spans="1:63" s="3" customFormat="1" ht="12" customHeight="1" x14ac:dyDescent="0.2">
      <c r="B19" s="10"/>
      <c r="C19" s="11"/>
      <c r="D19" s="11"/>
      <c r="E19" s="22"/>
      <c r="F19" s="22"/>
      <c r="G19" s="84"/>
      <c r="H19" s="81"/>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row>
    <row r="20" spans="1:63" s="3" customFormat="1" ht="12" customHeight="1" x14ac:dyDescent="0.2">
      <c r="A20" s="3">
        <v>710</v>
      </c>
      <c r="B20" s="12" t="s">
        <v>292</v>
      </c>
      <c r="C20" s="9"/>
      <c r="D20" s="13" t="s">
        <v>169</v>
      </c>
      <c r="E20" s="20" t="s">
        <v>87</v>
      </c>
      <c r="F20" s="31">
        <v>2</v>
      </c>
      <c r="G20" s="82"/>
      <c r="H20" s="82">
        <f>G20*F20</f>
        <v>0</v>
      </c>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row>
    <row r="21" spans="1:63" s="3" customFormat="1" ht="12" customHeight="1" x14ac:dyDescent="0.2">
      <c r="B21" s="10"/>
      <c r="C21" s="11"/>
      <c r="D21" s="11"/>
      <c r="E21" s="22"/>
      <c r="F21" s="22"/>
      <c r="G21" s="84"/>
      <c r="H21" s="8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row>
    <row r="22" spans="1:63" s="3" customFormat="1" ht="12" customHeight="1" x14ac:dyDescent="0.2">
      <c r="B22" s="89" t="s">
        <v>220</v>
      </c>
      <c r="C22" s="120" t="s">
        <v>252</v>
      </c>
      <c r="D22" s="8" t="s">
        <v>325</v>
      </c>
      <c r="E22" s="21"/>
      <c r="F22" s="31"/>
      <c r="G22" s="82"/>
      <c r="H22" s="82">
        <f>G22*F22</f>
        <v>0</v>
      </c>
      <c r="I22"/>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row>
    <row r="23" spans="1:63" s="3" customFormat="1" ht="12" customHeight="1" x14ac:dyDescent="0.2">
      <c r="B23" s="10"/>
      <c r="C23" s="11"/>
      <c r="D23" s="11"/>
      <c r="E23" s="22"/>
      <c r="F23" s="22"/>
      <c r="G23" s="84"/>
      <c r="H23" s="81"/>
      <c r="I23"/>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row>
    <row r="24" spans="1:63" s="3" customFormat="1" ht="32.25" customHeight="1" x14ac:dyDescent="0.2">
      <c r="B24" s="7" t="s">
        <v>324</v>
      </c>
      <c r="C24" s="9"/>
      <c r="D24" s="13" t="s">
        <v>983</v>
      </c>
      <c r="E24" s="20" t="s">
        <v>164</v>
      </c>
      <c r="F24" s="31">
        <v>110</v>
      </c>
      <c r="G24" s="86"/>
      <c r="H24" s="82">
        <f>G24*F24</f>
        <v>0</v>
      </c>
      <c r="I24"/>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row>
    <row r="25" spans="1:63" s="3" customFormat="1" ht="12" customHeight="1" x14ac:dyDescent="0.2">
      <c r="B25" s="10"/>
      <c r="C25" s="11"/>
      <c r="D25" s="11"/>
      <c r="E25" s="22"/>
      <c r="F25" s="22"/>
      <c r="G25" s="84"/>
      <c r="H25" s="81"/>
      <c r="I25"/>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row>
    <row r="26" spans="1:63" s="3" customFormat="1" ht="87" customHeight="1" x14ac:dyDescent="0.2">
      <c r="B26" s="7" t="s">
        <v>221</v>
      </c>
      <c r="C26" s="9"/>
      <c r="D26" s="13" t="s">
        <v>987</v>
      </c>
      <c r="E26" s="20" t="s">
        <v>164</v>
      </c>
      <c r="F26" s="31">
        <v>140</v>
      </c>
      <c r="G26" s="82"/>
      <c r="H26" s="82">
        <f>G26*F26</f>
        <v>0</v>
      </c>
      <c r="I26"/>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row>
    <row r="27" spans="1:63" s="3" customFormat="1" x14ac:dyDescent="0.2">
      <c r="B27" s="10"/>
      <c r="C27" s="11"/>
      <c r="D27" s="11"/>
      <c r="E27" s="22"/>
      <c r="F27" s="22"/>
      <c r="G27" s="84"/>
      <c r="H27" s="81"/>
      <c r="I27"/>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row>
    <row r="28" spans="1:63" s="3" customFormat="1" ht="37.5" customHeight="1" x14ac:dyDescent="0.2">
      <c r="B28" s="7" t="s">
        <v>222</v>
      </c>
      <c r="C28" s="9"/>
      <c r="D28" s="13" t="s">
        <v>984</v>
      </c>
      <c r="E28" s="20" t="s">
        <v>164</v>
      </c>
      <c r="F28" s="31">
        <v>140</v>
      </c>
      <c r="G28" s="82"/>
      <c r="H28" s="82">
        <f>G28*F28</f>
        <v>0</v>
      </c>
      <c r="I28"/>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row>
    <row r="29" spans="1:63" s="3" customFormat="1" x14ac:dyDescent="0.2">
      <c r="B29" s="10"/>
      <c r="C29" s="11"/>
      <c r="D29" s="11"/>
      <c r="E29" s="22"/>
      <c r="F29" s="22"/>
      <c r="G29" s="84"/>
      <c r="H29" s="81"/>
      <c r="I29"/>
      <c r="J29"/>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row>
    <row r="30" spans="1:63" s="3" customFormat="1" ht="72.75" customHeight="1" x14ac:dyDescent="0.2">
      <c r="B30" s="7" t="s">
        <v>223</v>
      </c>
      <c r="C30" s="9"/>
      <c r="D30" s="13" t="s">
        <v>989</v>
      </c>
      <c r="E30" s="20" t="s">
        <v>164</v>
      </c>
      <c r="F30" s="31">
        <v>140</v>
      </c>
      <c r="G30" s="82"/>
      <c r="H30" s="82">
        <f>G30*F30</f>
        <v>0</v>
      </c>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row>
    <row r="31" spans="1:63" s="3" customFormat="1" ht="12" customHeight="1" x14ac:dyDescent="0.2">
      <c r="B31" s="10"/>
      <c r="C31" s="11"/>
      <c r="D31" s="11"/>
      <c r="E31" s="22"/>
      <c r="F31" s="22"/>
      <c r="G31" s="84"/>
      <c r="H31" s="81"/>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row>
    <row r="32" spans="1:63" s="3" customFormat="1" ht="62.25" customHeight="1" x14ac:dyDescent="0.2">
      <c r="B32" s="7" t="s">
        <v>293</v>
      </c>
      <c r="C32" s="9"/>
      <c r="D32" s="13" t="s">
        <v>990</v>
      </c>
      <c r="E32" s="20" t="s">
        <v>87</v>
      </c>
      <c r="F32" s="31">
        <v>1</v>
      </c>
      <c r="G32" s="82"/>
      <c r="H32" s="82">
        <f>G32*F32</f>
        <v>0</v>
      </c>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row>
    <row r="33" spans="2:63" s="3" customFormat="1" ht="12" customHeight="1" x14ac:dyDescent="0.2">
      <c r="B33" s="10"/>
      <c r="C33" s="11"/>
      <c r="D33" s="11"/>
      <c r="E33" s="22"/>
      <c r="F33" s="22"/>
      <c r="G33" s="84"/>
      <c r="H33" s="81"/>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row>
    <row r="34" spans="2:63" s="3" customFormat="1" ht="29.25" customHeight="1" x14ac:dyDescent="0.2">
      <c r="B34" s="7" t="s">
        <v>294</v>
      </c>
      <c r="C34" s="9"/>
      <c r="D34" s="13" t="s">
        <v>988</v>
      </c>
      <c r="E34" s="20" t="s">
        <v>87</v>
      </c>
      <c r="F34" s="31">
        <v>1</v>
      </c>
      <c r="G34" s="82"/>
      <c r="H34" s="82">
        <f>G34*F34</f>
        <v>0</v>
      </c>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row>
    <row r="35" spans="2:63" s="3" customFormat="1" ht="12" customHeight="1" x14ac:dyDescent="0.2">
      <c r="B35" s="10"/>
      <c r="C35" s="11"/>
      <c r="D35" s="11"/>
      <c r="E35" s="22"/>
      <c r="F35" s="22"/>
      <c r="G35" s="84"/>
      <c r="H35" s="81"/>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row>
    <row r="36" spans="2:63" s="3" customFormat="1" x14ac:dyDescent="0.2">
      <c r="B36" s="7" t="s">
        <v>302</v>
      </c>
      <c r="C36" s="9" t="s">
        <v>992</v>
      </c>
      <c r="D36" s="13" t="s">
        <v>991</v>
      </c>
      <c r="E36" s="20" t="s">
        <v>109</v>
      </c>
      <c r="F36" s="32">
        <v>1</v>
      </c>
      <c r="G36" s="78"/>
      <c r="H36" s="82">
        <f>G36*F36</f>
        <v>0</v>
      </c>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row>
    <row r="37" spans="2:63" s="3" customFormat="1" x14ac:dyDescent="0.2">
      <c r="B37" s="10"/>
      <c r="C37" s="11"/>
      <c r="D37" s="11"/>
      <c r="E37" s="22"/>
      <c r="F37" s="90"/>
      <c r="G37" s="84"/>
      <c r="H37" s="81"/>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row>
    <row r="38" spans="2:63" s="3" customFormat="1" x14ac:dyDescent="0.2">
      <c r="B38" s="7" t="s">
        <v>303</v>
      </c>
      <c r="C38" s="9" t="s">
        <v>993</v>
      </c>
      <c r="D38" s="13" t="s">
        <v>466</v>
      </c>
      <c r="E38" s="20" t="s">
        <v>109</v>
      </c>
      <c r="F38" s="32">
        <v>1</v>
      </c>
      <c r="G38" s="78"/>
      <c r="H38" s="82">
        <f>G38*F38</f>
        <v>0</v>
      </c>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row>
    <row r="39" spans="2:63" s="3" customFormat="1" x14ac:dyDescent="0.2">
      <c r="B39" s="10"/>
      <c r="C39" s="11"/>
      <c r="D39" s="11"/>
      <c r="E39" s="22"/>
      <c r="F39" s="22"/>
      <c r="G39" s="84"/>
      <c r="H39" s="81"/>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row>
    <row r="40" spans="2:63" s="3" customFormat="1" x14ac:dyDescent="0.2">
      <c r="B40" s="7" t="s">
        <v>465</v>
      </c>
      <c r="C40" s="9"/>
      <c r="D40" s="13" t="s">
        <v>648</v>
      </c>
      <c r="E40" s="20" t="s">
        <v>87</v>
      </c>
      <c r="F40" s="31">
        <v>2</v>
      </c>
      <c r="G40" s="82"/>
      <c r="H40" s="82">
        <f>G40*F40</f>
        <v>0</v>
      </c>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row>
    <row r="41" spans="2:63" s="4" customFormat="1" ht="19.899999999999999" customHeight="1" x14ac:dyDescent="0.2">
      <c r="B41" s="139" t="s">
        <v>64</v>
      </c>
      <c r="C41" s="140"/>
      <c r="D41" s="140"/>
      <c r="E41" s="140"/>
      <c r="F41" s="140"/>
      <c r="G41" s="141"/>
      <c r="H41" s="160">
        <f>SUM(H4:H40)</f>
        <v>0</v>
      </c>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row>
    <row r="42" spans="2:63" s="4" customFormat="1" ht="20.100000000000001" customHeight="1" x14ac:dyDescent="0.2">
      <c r="B42" s="139" t="s">
        <v>65</v>
      </c>
      <c r="C42" s="140"/>
      <c r="D42" s="140"/>
      <c r="E42" s="140"/>
      <c r="F42" s="140"/>
      <c r="G42" s="141"/>
      <c r="H42" s="160">
        <f>H41</f>
        <v>0</v>
      </c>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row>
    <row r="43" spans="2:63" s="3" customFormat="1" x14ac:dyDescent="0.2">
      <c r="B43" s="10"/>
      <c r="C43" s="11"/>
      <c r="D43" s="11"/>
      <c r="E43" s="22"/>
      <c r="F43" s="22"/>
      <c r="G43" s="84"/>
      <c r="H43" s="81"/>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row>
    <row r="44" spans="2:63" s="3" customFormat="1" ht="32.25" x14ac:dyDescent="0.2">
      <c r="B44" s="7" t="s">
        <v>467</v>
      </c>
      <c r="C44" s="9" t="s">
        <v>993</v>
      </c>
      <c r="D44" s="9" t="s">
        <v>282</v>
      </c>
      <c r="E44" s="21" t="s">
        <v>109</v>
      </c>
      <c r="F44" s="21">
        <v>8</v>
      </c>
      <c r="G44" s="78"/>
      <c r="H44" s="82">
        <f>G44*F44</f>
        <v>0</v>
      </c>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row>
    <row r="45" spans="2:63" s="3" customFormat="1" ht="12" customHeight="1" x14ac:dyDescent="0.2">
      <c r="B45" s="10"/>
      <c r="C45" s="11"/>
      <c r="D45" s="11"/>
      <c r="E45" s="22"/>
      <c r="F45" s="22"/>
      <c r="G45" s="84"/>
      <c r="H45" s="81"/>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row>
    <row r="46" spans="2:63" s="3" customFormat="1" x14ac:dyDescent="0.2">
      <c r="B46" s="89" t="s">
        <v>326</v>
      </c>
      <c r="C46" s="120" t="s">
        <v>992</v>
      </c>
      <c r="D46" s="120" t="s">
        <v>530</v>
      </c>
      <c r="E46" s="21"/>
      <c r="F46" s="31"/>
      <c r="G46" s="83"/>
      <c r="H46" s="82">
        <f>G46*F46</f>
        <v>0</v>
      </c>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row>
    <row r="47" spans="2:63" s="3" customFormat="1" ht="12" customHeight="1" x14ac:dyDescent="0.2">
      <c r="B47" s="10"/>
      <c r="C47" s="11"/>
      <c r="D47" s="11"/>
      <c r="E47" s="22"/>
      <c r="F47" s="22"/>
      <c r="G47" s="84"/>
      <c r="H47" s="81"/>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row>
    <row r="48" spans="2:63" s="3" customFormat="1" ht="32.25" x14ac:dyDescent="0.2">
      <c r="B48" s="7" t="s">
        <v>327</v>
      </c>
      <c r="C48" s="9"/>
      <c r="D48" s="9" t="s">
        <v>314</v>
      </c>
      <c r="E48" s="21" t="s">
        <v>109</v>
      </c>
      <c r="F48" s="21">
        <v>120</v>
      </c>
      <c r="G48" s="83"/>
      <c r="H48" s="82">
        <f>G48*F48</f>
        <v>0</v>
      </c>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row>
    <row r="49" spans="2:63" s="3" customFormat="1" ht="12" customHeight="1" x14ac:dyDescent="0.2">
      <c r="B49" s="10"/>
      <c r="C49" s="11"/>
      <c r="D49" s="11"/>
      <c r="E49" s="22"/>
      <c r="F49" s="22"/>
      <c r="G49" s="84"/>
      <c r="H49" s="81"/>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row>
    <row r="50" spans="2:63" s="3" customFormat="1" ht="12" customHeight="1" x14ac:dyDescent="0.2">
      <c r="B50" s="10"/>
      <c r="C50" s="11"/>
      <c r="D50" s="11"/>
      <c r="E50" s="22"/>
      <c r="F50" s="22"/>
      <c r="G50" s="84"/>
      <c r="H50" s="81"/>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row>
    <row r="51" spans="2:63" s="3" customFormat="1" ht="51.75" customHeight="1" x14ac:dyDescent="0.2">
      <c r="B51" s="7" t="s">
        <v>328</v>
      </c>
      <c r="C51" s="9"/>
      <c r="D51" s="9" t="s">
        <v>662</v>
      </c>
      <c r="E51" s="21" t="s">
        <v>167</v>
      </c>
      <c r="F51" s="21">
        <v>110</v>
      </c>
      <c r="G51" s="83"/>
      <c r="H51" s="82">
        <f>G51*F51</f>
        <v>0</v>
      </c>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row>
    <row r="52" spans="2:63" s="3" customFormat="1" ht="12" customHeight="1" x14ac:dyDescent="0.2">
      <c r="B52" s="10"/>
      <c r="C52" s="11"/>
      <c r="D52" s="11"/>
      <c r="E52" s="11"/>
      <c r="F52" s="40"/>
      <c r="G52" s="84"/>
      <c r="H52" s="81"/>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row>
    <row r="53" spans="2:63" s="3" customFormat="1" ht="37.5" customHeight="1" x14ac:dyDescent="0.2">
      <c r="B53" s="7" t="s">
        <v>329</v>
      </c>
      <c r="C53" s="9" t="s">
        <v>677</v>
      </c>
      <c r="D53" s="13" t="s">
        <v>315</v>
      </c>
      <c r="E53" s="21" t="s">
        <v>167</v>
      </c>
      <c r="F53" s="31">
        <v>5</v>
      </c>
      <c r="G53" s="82"/>
      <c r="H53" s="82">
        <f>G53*F53</f>
        <v>0</v>
      </c>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row>
    <row r="54" spans="2:63" s="3" customFormat="1" ht="12" customHeight="1" x14ac:dyDescent="0.2">
      <c r="B54" s="10"/>
      <c r="C54" s="11"/>
      <c r="D54" s="11"/>
      <c r="E54" s="11"/>
      <c r="F54" s="40"/>
      <c r="G54" s="84"/>
      <c r="H54" s="81"/>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row>
    <row r="55" spans="2:63" s="3" customFormat="1" ht="24.75" customHeight="1" x14ac:dyDescent="0.2">
      <c r="B55" s="7" t="s">
        <v>330</v>
      </c>
      <c r="C55" s="9" t="s">
        <v>678</v>
      </c>
      <c r="D55" s="13" t="s">
        <v>531</v>
      </c>
      <c r="E55" s="21" t="s">
        <v>167</v>
      </c>
      <c r="F55" s="31">
        <v>110</v>
      </c>
      <c r="G55" s="82"/>
      <c r="H55" s="82">
        <f>G55*F55</f>
        <v>0</v>
      </c>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row>
    <row r="56" spans="2:63" s="3" customFormat="1" ht="12" customHeight="1" x14ac:dyDescent="0.2">
      <c r="B56" s="10"/>
      <c r="C56" s="11"/>
      <c r="D56" s="11"/>
      <c r="E56" s="11"/>
      <c r="F56" s="40"/>
      <c r="G56" s="84"/>
      <c r="H56" s="81"/>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row>
    <row r="57" spans="2:63" s="3" customFormat="1" ht="24.75" customHeight="1" x14ac:dyDescent="0.2">
      <c r="B57" s="89" t="s">
        <v>331</v>
      </c>
      <c r="C57" s="120" t="s">
        <v>1022</v>
      </c>
      <c r="D57" s="8" t="s">
        <v>305</v>
      </c>
      <c r="E57" s="99"/>
      <c r="F57" s="99"/>
      <c r="G57" s="100"/>
      <c r="H57" s="82">
        <f>G57*F57</f>
        <v>0</v>
      </c>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row>
    <row r="58" spans="2:63" s="3" customFormat="1" ht="12" customHeight="1" x14ac:dyDescent="0.2">
      <c r="B58" s="101"/>
      <c r="C58" s="68"/>
      <c r="D58" s="68"/>
      <c r="E58" s="68"/>
      <c r="F58" s="68"/>
      <c r="G58" s="102"/>
      <c r="H58" s="81"/>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row>
    <row r="59" spans="2:63" s="3" customFormat="1" ht="38.25" customHeight="1" x14ac:dyDescent="0.2">
      <c r="B59" s="12" t="s">
        <v>332</v>
      </c>
      <c r="C59" s="13"/>
      <c r="D59" s="13" t="s">
        <v>532</v>
      </c>
      <c r="E59" s="20" t="s">
        <v>167</v>
      </c>
      <c r="F59" s="21">
        <v>110</v>
      </c>
      <c r="G59" s="83"/>
      <c r="H59" s="82">
        <f>G59*F59</f>
        <v>0</v>
      </c>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row>
    <row r="60" spans="2:63" s="3" customFormat="1" ht="12" customHeight="1" x14ac:dyDescent="0.2">
      <c r="B60" s="10"/>
      <c r="C60" s="11"/>
      <c r="D60" s="11"/>
      <c r="E60" s="22"/>
      <c r="F60" s="22"/>
      <c r="G60" s="84"/>
      <c r="H60" s="81"/>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row>
    <row r="61" spans="2:63" s="3" customFormat="1" ht="27" customHeight="1" x14ac:dyDescent="0.2">
      <c r="B61" s="12" t="s">
        <v>333</v>
      </c>
      <c r="C61" s="13"/>
      <c r="D61" s="13" t="s">
        <v>650</v>
      </c>
      <c r="E61" s="20" t="s">
        <v>167</v>
      </c>
      <c r="F61" s="21">
        <v>90</v>
      </c>
      <c r="G61" s="83"/>
      <c r="H61" s="82">
        <f>G61*F61</f>
        <v>0</v>
      </c>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row>
    <row r="62" spans="2:63" s="3" customFormat="1" ht="12" customHeight="1" x14ac:dyDescent="0.2">
      <c r="B62" s="10"/>
      <c r="C62" s="11"/>
      <c r="D62" s="11"/>
      <c r="E62" s="22"/>
      <c r="F62" s="22"/>
      <c r="G62" s="84"/>
      <c r="H62" s="81"/>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row>
    <row r="63" spans="2:63" s="3" customFormat="1" ht="40.5" customHeight="1" x14ac:dyDescent="0.2">
      <c r="B63" s="12" t="s">
        <v>334</v>
      </c>
      <c r="C63" s="9"/>
      <c r="D63" s="13" t="s">
        <v>651</v>
      </c>
      <c r="E63" s="20" t="s">
        <v>164</v>
      </c>
      <c r="F63" s="21">
        <v>30</v>
      </c>
      <c r="G63" s="83"/>
      <c r="H63" s="82">
        <f>G63*F63</f>
        <v>0</v>
      </c>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row>
    <row r="64" spans="2:63" s="3" customFormat="1" ht="12" customHeight="1" x14ac:dyDescent="0.2">
      <c r="B64" s="10"/>
      <c r="C64" s="11"/>
      <c r="D64" s="11"/>
      <c r="E64" s="22"/>
      <c r="F64" s="22"/>
      <c r="G64" s="84"/>
      <c r="H64" s="81"/>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row>
    <row r="65" spans="2:63" s="3" customFormat="1" ht="39.75" customHeight="1" x14ac:dyDescent="0.2">
      <c r="B65" s="12" t="s">
        <v>335</v>
      </c>
      <c r="C65" s="9"/>
      <c r="D65" s="13" t="s">
        <v>652</v>
      </c>
      <c r="E65" s="20" t="s">
        <v>164</v>
      </c>
      <c r="F65" s="23">
        <v>18</v>
      </c>
      <c r="G65" s="74"/>
      <c r="H65" s="82">
        <f>G65*F65</f>
        <v>0</v>
      </c>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row>
    <row r="66" spans="2:63" s="4" customFormat="1" x14ac:dyDescent="0.2">
      <c r="B66" s="101"/>
      <c r="C66" s="68"/>
      <c r="D66" s="68"/>
      <c r="E66" s="104"/>
      <c r="F66" s="104"/>
      <c r="G66" s="105"/>
      <c r="H66" s="81"/>
      <c r="I66"/>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row>
    <row r="67" spans="2:63" s="3" customFormat="1" ht="32.25" x14ac:dyDescent="0.2">
      <c r="B67" s="12" t="s">
        <v>336</v>
      </c>
      <c r="C67" s="9"/>
      <c r="D67" s="13" t="s">
        <v>663</v>
      </c>
      <c r="E67" s="20" t="s">
        <v>167</v>
      </c>
      <c r="F67" s="23">
        <f>45+13</f>
        <v>58</v>
      </c>
      <c r="G67" s="74"/>
      <c r="H67" s="82">
        <f>G67*F67</f>
        <v>0</v>
      </c>
      <c r="I67"/>
      <c r="J6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row>
    <row r="68" spans="2:63" s="3" customFormat="1" x14ac:dyDescent="0.2">
      <c r="B68" s="101"/>
      <c r="C68" s="68"/>
      <c r="D68" s="68"/>
      <c r="E68" s="104"/>
      <c r="F68" s="104"/>
      <c r="G68" s="105"/>
      <c r="H68" s="81"/>
      <c r="I68"/>
      <c r="J68"/>
      <c r="K68"/>
      <c r="L68"/>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row>
    <row r="69" spans="2:63" ht="22.5" x14ac:dyDescent="0.2">
      <c r="B69" s="153" t="s">
        <v>337</v>
      </c>
      <c r="C69" s="120" t="s">
        <v>1022</v>
      </c>
      <c r="D69" s="8" t="s">
        <v>533</v>
      </c>
      <c r="E69" s="20"/>
      <c r="F69" s="23"/>
      <c r="G69" s="74"/>
      <c r="H69" s="82">
        <f>G69*F69</f>
        <v>0</v>
      </c>
    </row>
    <row r="70" spans="2:63" ht="12.75" customHeight="1" x14ac:dyDescent="0.2">
      <c r="B70" s="10"/>
      <c r="C70" s="11"/>
      <c r="D70" s="11"/>
      <c r="E70" s="22"/>
      <c r="F70" s="22"/>
      <c r="G70" s="84"/>
      <c r="H70" s="81"/>
    </row>
    <row r="71" spans="2:63" ht="22.5" x14ac:dyDescent="0.2">
      <c r="B71" s="12" t="s">
        <v>338</v>
      </c>
      <c r="C71" s="9"/>
      <c r="D71" s="13" t="s">
        <v>306</v>
      </c>
      <c r="E71" s="20" t="s">
        <v>167</v>
      </c>
      <c r="F71" s="23">
        <v>50</v>
      </c>
      <c r="G71" s="74"/>
      <c r="H71" s="82">
        <f>G71*F71</f>
        <v>0</v>
      </c>
    </row>
    <row r="72" spans="2:63" ht="9.75" customHeight="1" x14ac:dyDescent="0.2">
      <c r="B72" s="10"/>
      <c r="C72" s="11"/>
      <c r="D72" s="92"/>
      <c r="E72" s="22"/>
      <c r="F72" s="22"/>
      <c r="G72" s="84"/>
      <c r="H72" s="81"/>
    </row>
    <row r="73" spans="2:63" ht="22.5" x14ac:dyDescent="0.2">
      <c r="B73" s="12" t="s">
        <v>339</v>
      </c>
      <c r="C73" s="9"/>
      <c r="D73" s="13" t="s">
        <v>307</v>
      </c>
      <c r="E73" s="20" t="s">
        <v>167</v>
      </c>
      <c r="F73" s="23">
        <v>25</v>
      </c>
      <c r="G73" s="74"/>
      <c r="H73" s="82">
        <f>G73*F73</f>
        <v>0</v>
      </c>
    </row>
    <row r="74" spans="2:63" ht="12" customHeight="1" x14ac:dyDescent="0.2">
      <c r="B74" s="10"/>
      <c r="C74" s="11"/>
      <c r="D74" s="92"/>
      <c r="E74" s="22"/>
      <c r="F74" s="22"/>
      <c r="G74" s="84"/>
      <c r="H74" s="81"/>
    </row>
    <row r="75" spans="2:63" ht="22.5" x14ac:dyDescent="0.2">
      <c r="B75" s="12" t="s">
        <v>340</v>
      </c>
      <c r="C75" s="9"/>
      <c r="D75" s="13" t="s">
        <v>312</v>
      </c>
      <c r="E75" s="20" t="s">
        <v>167</v>
      </c>
      <c r="F75" s="23">
        <v>6</v>
      </c>
      <c r="G75" s="74"/>
      <c r="H75" s="82">
        <f>G75*F75</f>
        <v>0</v>
      </c>
    </row>
    <row r="76" spans="2:63" ht="12" customHeight="1" x14ac:dyDescent="0.2">
      <c r="B76" s="10"/>
      <c r="C76" s="11"/>
      <c r="D76" s="92"/>
      <c r="E76" s="22"/>
      <c r="F76" s="22"/>
      <c r="G76" s="84"/>
      <c r="H76" s="81"/>
    </row>
    <row r="77" spans="2:63" ht="32.25" x14ac:dyDescent="0.2">
      <c r="B77" s="12" t="s">
        <v>341</v>
      </c>
      <c r="C77" s="9"/>
      <c r="D77" s="13" t="s">
        <v>653</v>
      </c>
      <c r="E77" s="20" t="s">
        <v>164</v>
      </c>
      <c r="F77" s="23">
        <v>10</v>
      </c>
      <c r="G77" s="74"/>
      <c r="H77" s="82">
        <f>G77*F77</f>
        <v>0</v>
      </c>
    </row>
    <row r="78" spans="2:63" ht="12.75" customHeight="1" x14ac:dyDescent="0.2">
      <c r="B78" s="10"/>
      <c r="C78" s="11"/>
      <c r="D78" s="92"/>
      <c r="E78" s="22"/>
      <c r="F78" s="22"/>
      <c r="G78" s="84"/>
      <c r="H78" s="81"/>
    </row>
    <row r="79" spans="2:63" s="4" customFormat="1" ht="19.899999999999999" customHeight="1" x14ac:dyDescent="0.2">
      <c r="B79" s="139" t="s">
        <v>64</v>
      </c>
      <c r="C79" s="140"/>
      <c r="D79" s="140"/>
      <c r="E79" s="143"/>
      <c r="F79" s="143"/>
      <c r="G79" s="141"/>
      <c r="H79" s="163">
        <f>SUM(H42:H78)</f>
        <v>0</v>
      </c>
      <c r="I79"/>
      <c r="J79"/>
      <c r="K79"/>
      <c r="L79"/>
      <c r="M79"/>
      <c r="N79"/>
      <c r="O79"/>
      <c r="P79"/>
      <c r="Q79"/>
      <c r="R79"/>
      <c r="S79"/>
      <c r="T79"/>
      <c r="U79"/>
      <c r="V79"/>
      <c r="W79"/>
      <c r="X79"/>
      <c r="Y79"/>
      <c r="Z79"/>
      <c r="AA79"/>
      <c r="AB79"/>
      <c r="AC79"/>
      <c r="AD79"/>
      <c r="AE79"/>
      <c r="AF79"/>
      <c r="AG79"/>
      <c r="AH79"/>
      <c r="AI79"/>
      <c r="AJ79"/>
      <c r="AK79"/>
      <c r="AL79"/>
      <c r="AM79"/>
      <c r="AN79"/>
      <c r="AO79"/>
      <c r="AP79"/>
      <c r="AQ79"/>
      <c r="AR79"/>
      <c r="AS79"/>
      <c r="AT79"/>
      <c r="AU79"/>
      <c r="AV79"/>
      <c r="AW79"/>
      <c r="AX79"/>
      <c r="AY79"/>
      <c r="AZ79"/>
      <c r="BA79"/>
      <c r="BB79"/>
      <c r="BC79"/>
      <c r="BD79"/>
      <c r="BE79"/>
      <c r="BF79"/>
      <c r="BG79"/>
      <c r="BH79"/>
      <c r="BI79"/>
      <c r="BJ79"/>
      <c r="BK79"/>
    </row>
    <row r="80" spans="2:63" s="4" customFormat="1" ht="20.100000000000001" customHeight="1" x14ac:dyDescent="0.2">
      <c r="B80" s="139" t="s">
        <v>65</v>
      </c>
      <c r="C80" s="140"/>
      <c r="D80" s="140"/>
      <c r="E80" s="143"/>
      <c r="F80" s="143"/>
      <c r="G80" s="141"/>
      <c r="H80" s="160">
        <f>H79</f>
        <v>0</v>
      </c>
      <c r="I80"/>
      <c r="J80"/>
      <c r="K80"/>
      <c r="L80"/>
      <c r="M80"/>
      <c r="N80"/>
      <c r="O80"/>
      <c r="P80"/>
      <c r="Q80"/>
      <c r="R80"/>
      <c r="S80"/>
      <c r="T80"/>
      <c r="U80"/>
      <c r="V80"/>
      <c r="W80"/>
      <c r="X80"/>
      <c r="Y80"/>
      <c r="Z80"/>
      <c r="AA80"/>
      <c r="AB80"/>
      <c r="AC80"/>
      <c r="AD80"/>
      <c r="AE80"/>
      <c r="AF80"/>
      <c r="AG80"/>
      <c r="AH80"/>
      <c r="AI80"/>
      <c r="AJ80"/>
      <c r="AK80"/>
      <c r="AL80"/>
      <c r="AM80"/>
      <c r="AN80"/>
      <c r="AO80"/>
      <c r="AP80"/>
      <c r="AQ80"/>
      <c r="AR80"/>
      <c r="AS80"/>
      <c r="AT80"/>
      <c r="AU80"/>
      <c r="AV80"/>
      <c r="AW80"/>
      <c r="AX80"/>
      <c r="AY80"/>
      <c r="AZ80"/>
      <c r="BA80"/>
      <c r="BB80"/>
      <c r="BC80"/>
      <c r="BD80"/>
      <c r="BE80"/>
      <c r="BF80"/>
      <c r="BG80"/>
      <c r="BH80"/>
      <c r="BI80"/>
      <c r="BJ80"/>
      <c r="BK80"/>
    </row>
    <row r="81" spans="2:8" ht="22.5" x14ac:dyDescent="0.2">
      <c r="B81" s="12" t="s">
        <v>342</v>
      </c>
      <c r="C81" s="9" t="s">
        <v>656</v>
      </c>
      <c r="D81" s="13" t="s">
        <v>313</v>
      </c>
      <c r="E81" s="20" t="s">
        <v>164</v>
      </c>
      <c r="F81" s="23">
        <v>6</v>
      </c>
      <c r="G81" s="74"/>
      <c r="H81" s="82">
        <f>G81*F81</f>
        <v>0</v>
      </c>
    </row>
    <row r="82" spans="2:8" ht="12.75" customHeight="1" x14ac:dyDescent="0.2">
      <c r="B82" s="10"/>
      <c r="C82" s="11"/>
      <c r="D82" s="92"/>
      <c r="E82" s="22"/>
      <c r="F82" s="22"/>
      <c r="G82" s="84"/>
      <c r="H82" s="81"/>
    </row>
    <row r="83" spans="2:8" ht="32.25" x14ac:dyDescent="0.2">
      <c r="B83" s="12" t="s">
        <v>343</v>
      </c>
      <c r="C83" s="9"/>
      <c r="D83" s="13" t="s">
        <v>664</v>
      </c>
      <c r="E83" s="20" t="s">
        <v>167</v>
      </c>
      <c r="F83" s="23">
        <v>10</v>
      </c>
      <c r="G83" s="74"/>
      <c r="H83" s="82">
        <f>G83*F83</f>
        <v>0</v>
      </c>
    </row>
    <row r="84" spans="2:8" ht="14.25" customHeight="1" x14ac:dyDescent="0.2">
      <c r="B84" s="10"/>
      <c r="C84" s="11"/>
      <c r="D84" s="92"/>
      <c r="E84" s="22"/>
      <c r="F84" s="22"/>
      <c r="G84" s="84"/>
      <c r="H84" s="81"/>
    </row>
    <row r="85" spans="2:8" ht="27.75" customHeight="1" x14ac:dyDescent="0.2">
      <c r="B85" s="12" t="s">
        <v>535</v>
      </c>
      <c r="C85" s="9"/>
      <c r="D85" s="13" t="s">
        <v>654</v>
      </c>
      <c r="E85" s="20" t="s">
        <v>87</v>
      </c>
      <c r="F85" s="23">
        <v>1</v>
      </c>
      <c r="G85" s="74"/>
      <c r="H85" s="82">
        <f>G85*F85</f>
        <v>0</v>
      </c>
    </row>
    <row r="86" spans="2:8" ht="12" customHeight="1" x14ac:dyDescent="0.2">
      <c r="B86" s="10"/>
      <c r="C86" s="11"/>
      <c r="D86" s="92"/>
      <c r="E86" s="22"/>
      <c r="F86" s="22"/>
      <c r="G86" s="84"/>
      <c r="H86" s="81"/>
    </row>
    <row r="87" spans="2:8" ht="22.5" x14ac:dyDescent="0.2">
      <c r="B87" s="12" t="s">
        <v>588</v>
      </c>
      <c r="C87" s="9"/>
      <c r="D87" s="13" t="s">
        <v>655</v>
      </c>
      <c r="E87" s="20" t="s">
        <v>87</v>
      </c>
      <c r="F87" s="23">
        <v>4</v>
      </c>
      <c r="G87" s="74"/>
      <c r="H87" s="82">
        <f>G87*F87</f>
        <v>0</v>
      </c>
    </row>
    <row r="88" spans="2:8" ht="12" customHeight="1" x14ac:dyDescent="0.2">
      <c r="B88" s="10"/>
      <c r="C88" s="11"/>
      <c r="D88" s="92"/>
      <c r="E88" s="22"/>
      <c r="F88" s="22"/>
      <c r="G88" s="84"/>
      <c r="H88" s="81"/>
    </row>
    <row r="89" spans="2:8" ht="24" customHeight="1" x14ac:dyDescent="0.2">
      <c r="B89" s="153" t="s">
        <v>344</v>
      </c>
      <c r="C89" s="120" t="s">
        <v>1022</v>
      </c>
      <c r="D89" s="8" t="s">
        <v>308</v>
      </c>
      <c r="E89" s="21"/>
      <c r="F89" s="23"/>
      <c r="G89" s="74"/>
      <c r="H89" s="82">
        <f>G89*F89</f>
        <v>0</v>
      </c>
    </row>
    <row r="90" spans="2:8" ht="11.1" customHeight="1" x14ac:dyDescent="0.2">
      <c r="B90" s="10"/>
      <c r="C90" s="11"/>
      <c r="D90" s="11"/>
      <c r="E90" s="22"/>
      <c r="F90" s="22"/>
      <c r="G90" s="84"/>
      <c r="H90" s="81"/>
    </row>
    <row r="91" spans="2:8" x14ac:dyDescent="0.2">
      <c r="B91" s="12" t="s">
        <v>345</v>
      </c>
      <c r="C91" s="9"/>
      <c r="D91" s="13" t="s">
        <v>310</v>
      </c>
      <c r="E91" s="20"/>
      <c r="F91" s="23"/>
      <c r="G91" s="74"/>
      <c r="H91" s="82">
        <f>G91*F91</f>
        <v>0</v>
      </c>
    </row>
    <row r="92" spans="2:8" ht="11.1" customHeight="1" x14ac:dyDescent="0.2">
      <c r="B92" s="10"/>
      <c r="C92" s="11"/>
      <c r="D92" s="11"/>
      <c r="E92" s="22"/>
      <c r="F92" s="22"/>
      <c r="G92" s="84"/>
      <c r="H92" s="81"/>
    </row>
    <row r="93" spans="2:8" x14ac:dyDescent="0.2">
      <c r="B93" s="12" t="s">
        <v>347</v>
      </c>
      <c r="C93" s="9"/>
      <c r="D93" s="13" t="s">
        <v>309</v>
      </c>
      <c r="E93" s="20" t="s">
        <v>167</v>
      </c>
      <c r="F93" s="23">
        <v>50</v>
      </c>
      <c r="G93" s="74"/>
      <c r="H93" s="82">
        <f>G93*F93</f>
        <v>0</v>
      </c>
    </row>
    <row r="94" spans="2:8" ht="11.1" customHeight="1" x14ac:dyDescent="0.2">
      <c r="B94" s="10"/>
      <c r="C94" s="11"/>
      <c r="D94" s="11"/>
      <c r="E94" s="22"/>
      <c r="F94" s="22"/>
      <c r="G94" s="84"/>
      <c r="H94" s="81"/>
    </row>
    <row r="95" spans="2:8" ht="28.5" customHeight="1" x14ac:dyDescent="0.2">
      <c r="B95" s="12" t="s">
        <v>348</v>
      </c>
      <c r="C95" s="9"/>
      <c r="D95" s="13" t="s">
        <v>657</v>
      </c>
      <c r="E95" s="20" t="s">
        <v>167</v>
      </c>
      <c r="F95" s="23">
        <v>50</v>
      </c>
      <c r="G95" s="74"/>
      <c r="H95" s="82">
        <f>G95*F95</f>
        <v>0</v>
      </c>
    </row>
    <row r="96" spans="2:8" ht="11.1" customHeight="1" x14ac:dyDescent="0.2">
      <c r="B96" s="10"/>
      <c r="C96" s="11"/>
      <c r="D96" s="11"/>
      <c r="E96" s="22"/>
      <c r="F96" s="22"/>
      <c r="G96" s="84"/>
      <c r="H96" s="81"/>
    </row>
    <row r="97" spans="2:8" x14ac:dyDescent="0.2">
      <c r="B97" s="12" t="s">
        <v>349</v>
      </c>
      <c r="C97" s="9"/>
      <c r="D97" s="13" t="s">
        <v>536</v>
      </c>
      <c r="E97" s="20" t="s">
        <v>167</v>
      </c>
      <c r="F97" s="23">
        <v>50</v>
      </c>
      <c r="G97" s="74"/>
      <c r="H97" s="82">
        <f>G97*F97</f>
        <v>0</v>
      </c>
    </row>
    <row r="98" spans="2:8" ht="11.1" customHeight="1" x14ac:dyDescent="0.2">
      <c r="B98" s="10"/>
      <c r="C98" s="11"/>
      <c r="D98" s="11"/>
      <c r="E98" s="22"/>
      <c r="F98" s="22"/>
      <c r="G98" s="84"/>
      <c r="H98" s="81"/>
    </row>
    <row r="99" spans="2:8" x14ac:dyDescent="0.2">
      <c r="B99" s="12" t="s">
        <v>346</v>
      </c>
      <c r="C99" s="9"/>
      <c r="D99" s="13" t="s">
        <v>311</v>
      </c>
      <c r="E99" s="21"/>
      <c r="F99" s="23"/>
      <c r="G99" s="74"/>
      <c r="H99" s="82">
        <f>G99*F99</f>
        <v>0</v>
      </c>
    </row>
    <row r="100" spans="2:8" ht="11.1" customHeight="1" x14ac:dyDescent="0.2">
      <c r="B100" s="10"/>
      <c r="C100" s="11"/>
      <c r="D100" s="11"/>
      <c r="E100" s="22"/>
      <c r="F100" s="22"/>
      <c r="G100" s="84"/>
      <c r="H100" s="81"/>
    </row>
    <row r="101" spans="2:8" x14ac:dyDescent="0.2">
      <c r="B101" s="12" t="s">
        <v>350</v>
      </c>
      <c r="C101" s="9"/>
      <c r="D101" s="13" t="s">
        <v>354</v>
      </c>
      <c r="E101" s="20" t="s">
        <v>167</v>
      </c>
      <c r="F101" s="23">
        <v>50</v>
      </c>
      <c r="G101" s="74"/>
      <c r="H101" s="82">
        <f>G101*F101</f>
        <v>0</v>
      </c>
    </row>
    <row r="102" spans="2:8" ht="11.1" customHeight="1" x14ac:dyDescent="0.2">
      <c r="B102" s="10"/>
      <c r="C102" s="11"/>
      <c r="D102" s="11"/>
      <c r="E102" s="22"/>
      <c r="F102" s="22"/>
      <c r="G102" s="84"/>
      <c r="H102" s="81"/>
    </row>
    <row r="103" spans="2:8" ht="22.5" x14ac:dyDescent="0.2">
      <c r="B103" s="12" t="s">
        <v>352</v>
      </c>
      <c r="C103" s="9"/>
      <c r="D103" s="13" t="s">
        <v>658</v>
      </c>
      <c r="E103" s="20" t="s">
        <v>167</v>
      </c>
      <c r="F103" s="23">
        <v>50</v>
      </c>
      <c r="G103" s="74"/>
      <c r="H103" s="82">
        <f>G103*F103</f>
        <v>0</v>
      </c>
    </row>
    <row r="104" spans="2:8" ht="11.1" customHeight="1" x14ac:dyDescent="0.2">
      <c r="B104" s="10"/>
      <c r="C104" s="11"/>
      <c r="D104" s="11"/>
      <c r="E104" s="22"/>
      <c r="F104" s="22"/>
      <c r="G104" s="84"/>
      <c r="H104" s="81"/>
    </row>
    <row r="105" spans="2:8" ht="22.5" x14ac:dyDescent="0.2">
      <c r="B105" s="12" t="s">
        <v>351</v>
      </c>
      <c r="C105" s="13"/>
      <c r="D105" s="13" t="s">
        <v>353</v>
      </c>
      <c r="E105" s="20" t="s">
        <v>167</v>
      </c>
      <c r="F105" s="23">
        <v>50</v>
      </c>
      <c r="G105" s="74"/>
      <c r="H105" s="82">
        <f>G105*F105</f>
        <v>0</v>
      </c>
    </row>
    <row r="106" spans="2:8" ht="11.1" customHeight="1" x14ac:dyDescent="0.2">
      <c r="B106" s="10"/>
      <c r="C106" s="11"/>
      <c r="D106" s="11"/>
      <c r="E106" s="22"/>
      <c r="F106" s="22"/>
      <c r="G106" s="84"/>
      <c r="H106" s="81"/>
    </row>
    <row r="107" spans="2:8" x14ac:dyDescent="0.2">
      <c r="B107" s="12" t="s">
        <v>595</v>
      </c>
      <c r="C107" s="13"/>
      <c r="D107" s="13" t="s">
        <v>596</v>
      </c>
      <c r="E107" s="20"/>
      <c r="F107" s="23"/>
      <c r="G107" s="74"/>
      <c r="H107" s="82">
        <f>G107*F107</f>
        <v>0</v>
      </c>
    </row>
    <row r="108" spans="2:8" ht="11.1" customHeight="1" x14ac:dyDescent="0.2">
      <c r="B108" s="10"/>
      <c r="C108" s="11"/>
      <c r="D108" s="11"/>
      <c r="E108" s="22"/>
      <c r="F108" s="22"/>
      <c r="G108" s="84"/>
      <c r="H108" s="81"/>
    </row>
    <row r="109" spans="2:8" x14ac:dyDescent="0.2">
      <c r="B109" s="12" t="s">
        <v>597</v>
      </c>
      <c r="C109" s="13"/>
      <c r="D109" s="13" t="s">
        <v>598</v>
      </c>
      <c r="E109" s="20" t="s">
        <v>167</v>
      </c>
      <c r="F109" s="23">
        <v>60</v>
      </c>
      <c r="G109" s="74"/>
      <c r="H109" s="82">
        <f>G109*F109</f>
        <v>0</v>
      </c>
    </row>
    <row r="110" spans="2:8" ht="11.1" customHeight="1" x14ac:dyDescent="0.2">
      <c r="B110" s="10"/>
      <c r="C110" s="11"/>
      <c r="D110" s="11"/>
      <c r="E110" s="22"/>
      <c r="F110" s="22"/>
      <c r="G110" s="84"/>
      <c r="H110" s="81"/>
    </row>
    <row r="111" spans="2:8" x14ac:dyDescent="0.2">
      <c r="B111" s="12" t="s">
        <v>597</v>
      </c>
      <c r="C111" s="13"/>
      <c r="D111" s="13" t="s">
        <v>994</v>
      </c>
      <c r="E111" s="20" t="s">
        <v>167</v>
      </c>
      <c r="F111" s="23">
        <v>60</v>
      </c>
      <c r="G111" s="74"/>
      <c r="H111" s="82">
        <f>G111*F111</f>
        <v>0</v>
      </c>
    </row>
    <row r="112" spans="2:8" ht="11.1" customHeight="1" x14ac:dyDescent="0.2">
      <c r="B112" s="10"/>
      <c r="C112" s="11"/>
      <c r="D112" s="11"/>
      <c r="E112" s="22"/>
      <c r="F112" s="22"/>
      <c r="G112" s="84"/>
      <c r="H112" s="81"/>
    </row>
    <row r="113" spans="1:63" ht="28.5" customHeight="1" x14ac:dyDescent="0.2">
      <c r="B113" s="12" t="s">
        <v>599</v>
      </c>
      <c r="C113" s="13"/>
      <c r="D113" s="13" t="s">
        <v>600</v>
      </c>
      <c r="E113" s="20" t="s">
        <v>167</v>
      </c>
      <c r="F113" s="23">
        <v>60</v>
      </c>
      <c r="G113" s="74"/>
      <c r="H113" s="82">
        <f>G113*F113</f>
        <v>0</v>
      </c>
    </row>
    <row r="114" spans="1:63" ht="11.1" customHeight="1" x14ac:dyDescent="0.2">
      <c r="B114" s="10"/>
      <c r="C114" s="11"/>
      <c r="D114" s="11"/>
      <c r="E114" s="22"/>
      <c r="F114" s="22"/>
      <c r="G114" s="84"/>
      <c r="H114" s="81"/>
    </row>
    <row r="115" spans="1:63" x14ac:dyDescent="0.2">
      <c r="B115" s="12" t="s">
        <v>611</v>
      </c>
      <c r="C115" s="13"/>
      <c r="D115" s="13" t="s">
        <v>612</v>
      </c>
      <c r="E115" s="20"/>
      <c r="F115" s="23"/>
      <c r="G115" s="74"/>
      <c r="H115" s="82">
        <f>G115*F115</f>
        <v>0</v>
      </c>
    </row>
    <row r="116" spans="1:63" ht="11.1" customHeight="1" x14ac:dyDescent="0.2">
      <c r="B116" s="10"/>
      <c r="C116" s="11"/>
      <c r="D116" s="11"/>
      <c r="E116" s="22"/>
      <c r="F116" s="22"/>
      <c r="G116" s="84"/>
      <c r="H116" s="81"/>
    </row>
    <row r="117" spans="1:63" ht="22.5" x14ac:dyDescent="0.2">
      <c r="B117" s="12" t="s">
        <v>613</v>
      </c>
      <c r="C117" s="13"/>
      <c r="D117" s="13" t="s">
        <v>614</v>
      </c>
      <c r="E117" s="20" t="s">
        <v>164</v>
      </c>
      <c r="F117" s="23">
        <v>10</v>
      </c>
      <c r="G117" s="74"/>
      <c r="H117" s="82">
        <f>G117*F117</f>
        <v>0</v>
      </c>
    </row>
    <row r="118" spans="1:63" ht="11.1" customHeight="1" x14ac:dyDescent="0.2">
      <c r="B118" s="10"/>
      <c r="C118" s="11"/>
      <c r="D118" s="11"/>
      <c r="E118" s="22"/>
      <c r="F118" s="22"/>
      <c r="G118" s="84"/>
      <c r="H118" s="81"/>
    </row>
    <row r="119" spans="1:63" x14ac:dyDescent="0.2">
      <c r="B119" s="12" t="s">
        <v>615</v>
      </c>
      <c r="C119" s="13"/>
      <c r="D119" s="13" t="s">
        <v>616</v>
      </c>
      <c r="E119" s="20" t="s">
        <v>164</v>
      </c>
      <c r="F119" s="23">
        <v>10</v>
      </c>
      <c r="G119" s="74"/>
      <c r="H119" s="82">
        <f>G119*F119</f>
        <v>0</v>
      </c>
    </row>
    <row r="120" spans="1:63" ht="11.1" customHeight="1" x14ac:dyDescent="0.2">
      <c r="B120" s="10"/>
      <c r="C120" s="11"/>
      <c r="D120" s="11"/>
      <c r="E120" s="22"/>
      <c r="F120" s="22"/>
      <c r="G120" s="84"/>
      <c r="H120" s="81"/>
    </row>
    <row r="121" spans="1:63" ht="22.5" x14ac:dyDescent="0.2">
      <c r="B121" s="38" t="s">
        <v>389</v>
      </c>
      <c r="C121" s="9"/>
      <c r="D121" s="37" t="s">
        <v>390</v>
      </c>
      <c r="E121" s="21" t="s">
        <v>48</v>
      </c>
      <c r="F121" s="23">
        <v>1</v>
      </c>
      <c r="G121" s="74">
        <v>10000</v>
      </c>
      <c r="H121" s="82">
        <f>G121*F121</f>
        <v>10000</v>
      </c>
    </row>
    <row r="122" spans="1:63" ht="11.1" customHeight="1" x14ac:dyDescent="0.2">
      <c r="B122" s="101"/>
      <c r="C122" s="68"/>
      <c r="D122" s="68"/>
      <c r="E122" s="104"/>
      <c r="F122" s="104"/>
      <c r="G122" s="105"/>
      <c r="H122" s="81"/>
    </row>
    <row r="123" spans="1:63" s="4" customFormat="1" ht="20.100000000000001" customHeight="1" x14ac:dyDescent="0.2">
      <c r="B123" s="139" t="s">
        <v>469</v>
      </c>
      <c r="C123" s="140"/>
      <c r="D123" s="140"/>
      <c r="E123" s="143"/>
      <c r="F123" s="140"/>
      <c r="G123" s="141"/>
      <c r="H123" s="158">
        <f>SUM(H80:H121)</f>
        <v>10000</v>
      </c>
      <c r="I123"/>
      <c r="J123"/>
      <c r="K123"/>
      <c r="L123"/>
      <c r="M123"/>
      <c r="N123"/>
      <c r="O123"/>
      <c r="P123"/>
      <c r="Q123"/>
      <c r="R123"/>
      <c r="S123"/>
      <c r="T123"/>
      <c r="U123"/>
      <c r="V123"/>
      <c r="W123"/>
      <c r="X123"/>
      <c r="Y123"/>
      <c r="Z123"/>
      <c r="AA123"/>
      <c r="AB123"/>
      <c r="AC123"/>
      <c r="AD123"/>
      <c r="AE123"/>
      <c r="AF123"/>
      <c r="AG123"/>
      <c r="AH123"/>
      <c r="AI123"/>
      <c r="AJ123"/>
      <c r="AK123"/>
      <c r="AL123"/>
      <c r="AM123"/>
      <c r="AN123"/>
      <c r="AO123"/>
      <c r="AP123"/>
      <c r="AQ123"/>
      <c r="AR123"/>
      <c r="AS123"/>
      <c r="AT123"/>
      <c r="AU123"/>
      <c r="AV123"/>
      <c r="AW123"/>
      <c r="AX123"/>
      <c r="AY123"/>
      <c r="AZ123"/>
      <c r="BA123"/>
      <c r="BB123"/>
      <c r="BC123"/>
      <c r="BD123"/>
      <c r="BE123"/>
      <c r="BF123"/>
      <c r="BG123"/>
      <c r="BH123"/>
      <c r="BI123"/>
      <c r="BJ123"/>
      <c r="BK123"/>
    </row>
    <row r="124" spans="1:63" s="4" customFormat="1" ht="20.100000000000001" customHeight="1" x14ac:dyDescent="0.2">
      <c r="B124" s="139" t="s">
        <v>65</v>
      </c>
      <c r="C124" s="140"/>
      <c r="D124" s="140"/>
      <c r="E124" s="143"/>
      <c r="F124" s="143"/>
      <c r="G124" s="141"/>
      <c r="H124" s="158">
        <f>H123</f>
        <v>10000</v>
      </c>
      <c r="I124"/>
      <c r="J124"/>
      <c r="K124"/>
      <c r="L124"/>
      <c r="M124"/>
      <c r="N124"/>
      <c r="O124"/>
      <c r="P124"/>
      <c r="Q124"/>
      <c r="R124"/>
      <c r="S124"/>
      <c r="T124"/>
      <c r="U124"/>
      <c r="V124"/>
      <c r="W124"/>
      <c r="X124"/>
      <c r="Y124"/>
      <c r="Z124"/>
      <c r="AA124"/>
      <c r="AB124"/>
      <c r="AC124"/>
      <c r="AD124"/>
      <c r="AE124"/>
      <c r="AF124"/>
      <c r="AG124"/>
      <c r="AH124"/>
      <c r="AI124"/>
      <c r="AJ124"/>
      <c r="AK124"/>
      <c r="AL124"/>
      <c r="AM124"/>
      <c r="AN124"/>
      <c r="AO124"/>
      <c r="AP124"/>
      <c r="AQ124"/>
      <c r="AR124"/>
      <c r="AS124"/>
      <c r="AT124"/>
      <c r="AU124"/>
      <c r="AV124"/>
      <c r="AW124"/>
      <c r="AX124"/>
      <c r="AY124"/>
      <c r="AZ124"/>
      <c r="BA124"/>
      <c r="BB124"/>
      <c r="BC124"/>
      <c r="BD124"/>
      <c r="BE124"/>
      <c r="BF124"/>
      <c r="BG124"/>
      <c r="BH124"/>
      <c r="BI124"/>
      <c r="BJ124"/>
      <c r="BK124"/>
    </row>
    <row r="125" spans="1:63" s="3" customFormat="1" ht="22.5" x14ac:dyDescent="0.2">
      <c r="A125" s="3">
        <v>1164</v>
      </c>
      <c r="B125" s="153" t="s">
        <v>551</v>
      </c>
      <c r="C125" s="120" t="s">
        <v>1022</v>
      </c>
      <c r="D125" s="8" t="s">
        <v>452</v>
      </c>
      <c r="E125" s="9"/>
      <c r="F125" s="9"/>
      <c r="G125" s="9"/>
      <c r="H125" s="82">
        <f>G125*F125</f>
        <v>0</v>
      </c>
      <c r="I125"/>
      <c r="J125"/>
      <c r="K125"/>
      <c r="L125"/>
      <c r="M125"/>
      <c r="N125"/>
      <c r="O125"/>
      <c r="P125"/>
      <c r="Q125"/>
      <c r="R125"/>
      <c r="S125"/>
      <c r="T125"/>
      <c r="U125"/>
      <c r="V125"/>
      <c r="W125"/>
      <c r="X125"/>
      <c r="Y125"/>
      <c r="Z125"/>
      <c r="AA125"/>
      <c r="AB125"/>
      <c r="AC125"/>
      <c r="AD125"/>
      <c r="AE125"/>
      <c r="AF125"/>
      <c r="AG125"/>
      <c r="AH125"/>
      <c r="AI125"/>
      <c r="AJ125"/>
      <c r="AK125"/>
      <c r="AL125"/>
      <c r="AM125"/>
      <c r="AN125"/>
      <c r="AO125"/>
      <c r="AP125"/>
      <c r="AQ125"/>
      <c r="AR125"/>
      <c r="AS125"/>
      <c r="AT125"/>
      <c r="AU125"/>
      <c r="AV125"/>
      <c r="AW125"/>
      <c r="AX125"/>
      <c r="AY125"/>
      <c r="AZ125"/>
      <c r="BA125"/>
      <c r="BB125"/>
      <c r="BC125"/>
      <c r="BD125"/>
      <c r="BE125"/>
      <c r="BF125"/>
      <c r="BG125"/>
      <c r="BH125"/>
      <c r="BI125"/>
      <c r="BJ125"/>
      <c r="BK125"/>
    </row>
    <row r="126" spans="1:63" s="3" customFormat="1" ht="11.1" customHeight="1" x14ac:dyDescent="0.2">
      <c r="B126" s="10"/>
      <c r="C126" s="11"/>
      <c r="D126" s="11"/>
      <c r="E126" s="11"/>
      <c r="F126" s="11"/>
      <c r="G126" s="11"/>
      <c r="H126" s="81"/>
      <c r="I126"/>
      <c r="J126"/>
      <c r="K126"/>
      <c r="L126"/>
      <c r="M126"/>
      <c r="N126"/>
      <c r="O126"/>
      <c r="P126"/>
      <c r="Q126"/>
      <c r="R126"/>
      <c r="S126"/>
      <c r="T126"/>
      <c r="U126"/>
      <c r="V126"/>
      <c r="W126"/>
      <c r="X126"/>
      <c r="Y126"/>
      <c r="Z126"/>
      <c r="AA126"/>
      <c r="AB126"/>
      <c r="AC126"/>
      <c r="AD126"/>
      <c r="AE126"/>
      <c r="AF126"/>
      <c r="AG126"/>
      <c r="AH126"/>
      <c r="AI126"/>
      <c r="AJ126"/>
      <c r="AK126"/>
      <c r="AL126"/>
      <c r="AM126"/>
      <c r="AN126"/>
      <c r="AO126"/>
      <c r="AP126"/>
      <c r="AQ126"/>
      <c r="AR126"/>
      <c r="AS126"/>
      <c r="AT126"/>
      <c r="AU126"/>
      <c r="AV126"/>
      <c r="AW126"/>
      <c r="AX126"/>
      <c r="AY126"/>
      <c r="AZ126"/>
      <c r="BA126"/>
      <c r="BB126"/>
      <c r="BC126"/>
      <c r="BD126"/>
      <c r="BE126"/>
      <c r="BF126"/>
      <c r="BG126"/>
      <c r="BH126"/>
      <c r="BI126"/>
      <c r="BJ126"/>
      <c r="BK126"/>
    </row>
    <row r="127" spans="1:63" s="3" customFormat="1" ht="12" customHeight="1" x14ac:dyDescent="0.2">
      <c r="A127" s="3">
        <v>1129</v>
      </c>
      <c r="B127" s="12" t="s">
        <v>552</v>
      </c>
      <c r="C127" s="9"/>
      <c r="D127" s="13" t="s">
        <v>537</v>
      </c>
      <c r="E127" s="9"/>
      <c r="F127" s="9"/>
      <c r="G127" s="9"/>
      <c r="H127" s="82">
        <f>G127*F127</f>
        <v>0</v>
      </c>
      <c r="I127"/>
      <c r="J127"/>
      <c r="K127"/>
      <c r="L127"/>
      <c r="M127"/>
      <c r="N127"/>
      <c r="O127"/>
      <c r="P127"/>
      <c r="Q127"/>
      <c r="R127"/>
      <c r="S127"/>
      <c r="T127"/>
      <c r="U127"/>
      <c r="V127"/>
      <c r="W127"/>
      <c r="X127"/>
      <c r="Y127"/>
      <c r="Z127"/>
      <c r="AA127"/>
      <c r="AB127"/>
      <c r="AC127"/>
      <c r="AD127"/>
      <c r="AE127"/>
      <c r="AF127"/>
      <c r="AG127"/>
      <c r="AH127"/>
      <c r="AI127"/>
      <c r="AJ127"/>
      <c r="AK127"/>
      <c r="AL127"/>
      <c r="AM127"/>
      <c r="AN127"/>
      <c r="AO127"/>
      <c r="AP127"/>
      <c r="AQ127"/>
      <c r="AR127"/>
      <c r="AS127"/>
      <c r="AT127"/>
      <c r="AU127"/>
      <c r="AV127"/>
      <c r="AW127"/>
      <c r="AX127"/>
      <c r="AY127"/>
      <c r="AZ127"/>
      <c r="BA127"/>
      <c r="BB127"/>
      <c r="BC127"/>
      <c r="BD127"/>
      <c r="BE127"/>
      <c r="BF127"/>
      <c r="BG127"/>
      <c r="BH127"/>
      <c r="BI127"/>
      <c r="BJ127"/>
      <c r="BK127"/>
    </row>
    <row r="128" spans="1:63" s="3" customFormat="1" ht="11.1" customHeight="1" x14ac:dyDescent="0.2">
      <c r="B128" s="10"/>
      <c r="C128" s="11"/>
      <c r="D128" s="11"/>
      <c r="E128" s="11"/>
      <c r="F128" s="11"/>
      <c r="G128" s="11"/>
      <c r="H128" s="81"/>
      <c r="I128"/>
      <c r="J128"/>
      <c r="K128"/>
      <c r="L128"/>
      <c r="M128"/>
      <c r="N128"/>
      <c r="O128"/>
      <c r="P128"/>
      <c r="Q128"/>
      <c r="R128"/>
      <c r="S128"/>
      <c r="T128"/>
      <c r="U128"/>
      <c r="V128"/>
      <c r="W128"/>
      <c r="X128"/>
      <c r="Y128"/>
      <c r="Z128"/>
      <c r="AA128"/>
      <c r="AB128"/>
      <c r="AC128"/>
      <c r="AD128"/>
      <c r="AE128"/>
      <c r="AF128"/>
      <c r="AG128"/>
      <c r="AH128"/>
      <c r="AI128"/>
      <c r="AJ128"/>
      <c r="AK128"/>
      <c r="AL128"/>
      <c r="AM128"/>
      <c r="AN128"/>
      <c r="AO128"/>
      <c r="AP128"/>
      <c r="AQ128"/>
      <c r="AR128"/>
      <c r="AS128"/>
      <c r="AT128"/>
      <c r="AU128"/>
      <c r="AV128"/>
      <c r="AW128"/>
      <c r="AX128"/>
      <c r="AY128"/>
      <c r="AZ128"/>
      <c r="BA128"/>
      <c r="BB128"/>
      <c r="BC128"/>
      <c r="BD128"/>
      <c r="BE128"/>
      <c r="BF128"/>
      <c r="BG128"/>
      <c r="BH128"/>
      <c r="BI128"/>
      <c r="BJ128"/>
      <c r="BK128"/>
    </row>
    <row r="129" spans="1:63" s="3" customFormat="1" ht="22.5" x14ac:dyDescent="0.2">
      <c r="A129" s="3">
        <v>1130</v>
      </c>
      <c r="B129" s="12" t="s">
        <v>553</v>
      </c>
      <c r="C129" s="9"/>
      <c r="D129" s="13" t="s">
        <v>538</v>
      </c>
      <c r="E129" s="9"/>
      <c r="F129" s="9"/>
      <c r="G129" s="9"/>
      <c r="H129" s="82">
        <f>G129*F129</f>
        <v>0</v>
      </c>
      <c r="I129"/>
      <c r="J129"/>
      <c r="K129"/>
      <c r="L129"/>
      <c r="M129"/>
      <c r="N129"/>
      <c r="O129"/>
      <c r="P129"/>
      <c r="Q129"/>
      <c r="R129"/>
      <c r="S129"/>
      <c r="T129"/>
      <c r="U129"/>
      <c r="V129"/>
      <c r="W129"/>
      <c r="X129"/>
      <c r="Y129"/>
      <c r="Z129"/>
      <c r="AA129"/>
      <c r="AB129"/>
      <c r="AC129"/>
      <c r="AD129"/>
      <c r="AE129"/>
      <c r="AF129"/>
      <c r="AG129"/>
      <c r="AH129"/>
      <c r="AI129"/>
      <c r="AJ129"/>
      <c r="AK129"/>
      <c r="AL129"/>
      <c r="AM129"/>
      <c r="AN129"/>
      <c r="AO129"/>
      <c r="AP129"/>
      <c r="AQ129"/>
      <c r="AR129"/>
      <c r="AS129"/>
      <c r="AT129"/>
      <c r="AU129"/>
      <c r="AV129"/>
      <c r="AW129"/>
      <c r="AX129"/>
      <c r="AY129"/>
      <c r="AZ129"/>
      <c r="BA129"/>
      <c r="BB129"/>
      <c r="BC129"/>
      <c r="BD129"/>
      <c r="BE129"/>
      <c r="BF129"/>
      <c r="BG129"/>
      <c r="BH129"/>
      <c r="BI129"/>
      <c r="BJ129"/>
      <c r="BK129"/>
    </row>
    <row r="130" spans="1:63" s="3" customFormat="1" ht="11.1" customHeight="1" x14ac:dyDescent="0.2">
      <c r="B130" s="10"/>
      <c r="C130" s="11"/>
      <c r="D130" s="111"/>
      <c r="E130" s="11"/>
      <c r="F130" s="11"/>
      <c r="G130" s="11"/>
      <c r="H130" s="81"/>
      <c r="I130"/>
      <c r="J130"/>
      <c r="K130"/>
      <c r="L130"/>
      <c r="M130"/>
      <c r="N130"/>
      <c r="O130"/>
      <c r="P130"/>
      <c r="Q130"/>
      <c r="R130"/>
      <c r="S130"/>
      <c r="T130"/>
      <c r="U130"/>
      <c r="V130"/>
      <c r="W130"/>
      <c r="X130"/>
      <c r="Y130"/>
      <c r="Z130"/>
      <c r="AA130"/>
      <c r="AB130"/>
      <c r="AC130"/>
      <c r="AD130"/>
      <c r="AE130"/>
      <c r="AF130"/>
      <c r="AG130"/>
      <c r="AH130"/>
      <c r="AI130"/>
      <c r="AJ130"/>
      <c r="AK130"/>
      <c r="AL130"/>
      <c r="AM130"/>
      <c r="AN130"/>
      <c r="AO130"/>
      <c r="AP130"/>
      <c r="AQ130"/>
      <c r="AR130"/>
      <c r="AS130"/>
      <c r="AT130"/>
      <c r="AU130"/>
      <c r="AV130"/>
      <c r="AW130"/>
      <c r="AX130"/>
      <c r="AY130"/>
      <c r="AZ130"/>
      <c r="BA130"/>
      <c r="BB130"/>
      <c r="BC130"/>
      <c r="BD130"/>
      <c r="BE130"/>
      <c r="BF130"/>
      <c r="BG130"/>
      <c r="BH130"/>
      <c r="BI130"/>
      <c r="BJ130"/>
      <c r="BK130"/>
    </row>
    <row r="131" spans="1:63" s="3" customFormat="1" ht="12" customHeight="1" x14ac:dyDescent="0.2">
      <c r="A131" s="3">
        <v>1131</v>
      </c>
      <c r="B131" s="12" t="s">
        <v>554</v>
      </c>
      <c r="C131" s="9"/>
      <c r="D131" s="13" t="s">
        <v>539</v>
      </c>
      <c r="E131" s="14" t="s">
        <v>109</v>
      </c>
      <c r="F131" s="31">
        <v>5</v>
      </c>
      <c r="G131" s="30"/>
      <c r="H131" s="82">
        <f>G131*F131</f>
        <v>0</v>
      </c>
      <c r="I131"/>
      <c r="J131"/>
      <c r="K131"/>
      <c r="L131"/>
      <c r="M131"/>
      <c r="N131"/>
      <c r="O131"/>
      <c r="P131"/>
      <c r="Q131"/>
      <c r="R131"/>
      <c r="S131"/>
      <c r="T131"/>
      <c r="U131"/>
      <c r="V131"/>
      <c r="W131"/>
      <c r="X131"/>
      <c r="Y131"/>
      <c r="Z131"/>
      <c r="AA131"/>
      <c r="AB131"/>
      <c r="AC131"/>
      <c r="AD131"/>
      <c r="AE131"/>
      <c r="AF131"/>
      <c r="AG131"/>
      <c r="AH131"/>
      <c r="AI131"/>
      <c r="AJ131"/>
      <c r="AK131"/>
      <c r="AL131"/>
      <c r="AM131"/>
      <c r="AN131"/>
      <c r="AO131"/>
      <c r="AP131"/>
      <c r="AQ131"/>
      <c r="AR131"/>
      <c r="AS131"/>
      <c r="AT131"/>
      <c r="AU131"/>
      <c r="AV131"/>
      <c r="AW131"/>
      <c r="AX131"/>
      <c r="AY131"/>
      <c r="AZ131"/>
      <c r="BA131"/>
      <c r="BB131"/>
      <c r="BC131"/>
      <c r="BD131"/>
      <c r="BE131"/>
      <c r="BF131"/>
      <c r="BG131"/>
      <c r="BH131"/>
      <c r="BI131"/>
      <c r="BJ131"/>
      <c r="BK131"/>
    </row>
    <row r="132" spans="1:63" s="3" customFormat="1" ht="11.1" customHeight="1" x14ac:dyDescent="0.2">
      <c r="B132" s="10"/>
      <c r="C132" s="11"/>
      <c r="D132" s="92"/>
      <c r="E132" s="11"/>
      <c r="F132" s="11"/>
      <c r="G132" s="11"/>
      <c r="H132" s="81"/>
      <c r="I132"/>
      <c r="J132"/>
      <c r="K132"/>
      <c r="L132"/>
      <c r="M132"/>
      <c r="N132"/>
      <c r="O132"/>
      <c r="P132"/>
      <c r="Q132"/>
      <c r="R132"/>
      <c r="S132"/>
      <c r="T132"/>
      <c r="U132"/>
      <c r="V132"/>
      <c r="W132"/>
      <c r="X132"/>
      <c r="Y132"/>
      <c r="Z132"/>
      <c r="AA132"/>
      <c r="AB132"/>
      <c r="AC132"/>
      <c r="AD132"/>
      <c r="AE132"/>
      <c r="AF132"/>
      <c r="AG132"/>
      <c r="AH132"/>
      <c r="AI132"/>
      <c r="AJ132"/>
      <c r="AK132"/>
      <c r="AL132"/>
      <c r="AM132"/>
      <c r="AN132"/>
      <c r="AO132"/>
      <c r="AP132"/>
      <c r="AQ132"/>
      <c r="AR132"/>
      <c r="AS132"/>
      <c r="AT132"/>
      <c r="AU132"/>
      <c r="AV132"/>
      <c r="AW132"/>
      <c r="AX132"/>
      <c r="AY132"/>
      <c r="AZ132"/>
      <c r="BA132"/>
      <c r="BB132"/>
      <c r="BC132"/>
      <c r="BD132"/>
      <c r="BE132"/>
      <c r="BF132"/>
      <c r="BG132"/>
      <c r="BH132"/>
      <c r="BI132"/>
      <c r="BJ132"/>
      <c r="BK132"/>
    </row>
    <row r="133" spans="1:63" s="3" customFormat="1" ht="16.5" customHeight="1" x14ac:dyDescent="0.2">
      <c r="A133" s="3">
        <v>1134</v>
      </c>
      <c r="B133" s="12" t="s">
        <v>453</v>
      </c>
      <c r="C133" s="9"/>
      <c r="D133" s="13" t="s">
        <v>555</v>
      </c>
      <c r="E133" s="14" t="s">
        <v>109</v>
      </c>
      <c r="F133" s="31">
        <v>2</v>
      </c>
      <c r="G133" s="30"/>
      <c r="H133" s="82">
        <f>G133*F133</f>
        <v>0</v>
      </c>
      <c r="I133"/>
      <c r="J133"/>
      <c r="K133"/>
      <c r="L133"/>
      <c r="M133"/>
      <c r="N133"/>
      <c r="O133"/>
      <c r="P133"/>
      <c r="Q133"/>
      <c r="R133"/>
      <c r="S133"/>
      <c r="T133"/>
      <c r="U133"/>
      <c r="V133"/>
      <c r="W133"/>
      <c r="X133"/>
      <c r="Y133"/>
      <c r="Z133"/>
      <c r="AA133"/>
      <c r="AB133"/>
      <c r="AC133"/>
      <c r="AD133"/>
      <c r="AE133"/>
      <c r="AF133"/>
      <c r="AG133"/>
      <c r="AH133"/>
      <c r="AI133"/>
      <c r="AJ133"/>
      <c r="AK133"/>
      <c r="AL133"/>
      <c r="AM133"/>
      <c r="AN133"/>
      <c r="AO133"/>
      <c r="AP133"/>
      <c r="AQ133"/>
      <c r="AR133"/>
      <c r="AS133"/>
      <c r="AT133"/>
      <c r="AU133"/>
      <c r="AV133"/>
      <c r="AW133"/>
      <c r="AX133"/>
      <c r="AY133"/>
      <c r="AZ133"/>
      <c r="BA133"/>
      <c r="BB133"/>
      <c r="BC133"/>
      <c r="BD133"/>
      <c r="BE133"/>
      <c r="BF133"/>
      <c r="BG133"/>
      <c r="BH133"/>
      <c r="BI133"/>
      <c r="BJ133"/>
      <c r="BK133"/>
    </row>
    <row r="134" spans="1:63" s="3" customFormat="1" ht="11.1" customHeight="1" x14ac:dyDescent="0.2">
      <c r="B134" s="10"/>
      <c r="C134" s="11"/>
      <c r="D134" s="92"/>
      <c r="E134" s="11"/>
      <c r="F134" s="11"/>
      <c r="G134" s="11"/>
      <c r="H134" s="81"/>
      <c r="I134"/>
      <c r="J134"/>
      <c r="K134"/>
      <c r="L134"/>
      <c r="M134"/>
      <c r="N134"/>
      <c r="O134"/>
      <c r="P134"/>
      <c r="Q134"/>
      <c r="R134"/>
      <c r="S134"/>
      <c r="T134"/>
      <c r="U134"/>
      <c r="V134"/>
      <c r="W134"/>
      <c r="X134"/>
      <c r="Y134"/>
      <c r="Z134"/>
      <c r="AA134"/>
      <c r="AB134"/>
      <c r="AC134"/>
      <c r="AD134"/>
      <c r="AE134"/>
      <c r="AF134"/>
      <c r="AG134"/>
      <c r="AH134"/>
      <c r="AI134"/>
      <c r="AJ134"/>
      <c r="AK134"/>
      <c r="AL134"/>
      <c r="AM134"/>
      <c r="AN134"/>
      <c r="AO134"/>
      <c r="AP134"/>
      <c r="AQ134"/>
      <c r="AR134"/>
      <c r="AS134"/>
      <c r="AT134"/>
      <c r="AU134"/>
      <c r="AV134"/>
      <c r="AW134"/>
      <c r="AX134"/>
      <c r="AY134"/>
      <c r="AZ134"/>
      <c r="BA134"/>
      <c r="BB134"/>
      <c r="BC134"/>
      <c r="BD134"/>
      <c r="BE134"/>
      <c r="BF134"/>
      <c r="BG134"/>
      <c r="BH134"/>
      <c r="BI134"/>
      <c r="BJ134"/>
      <c r="BK134"/>
    </row>
    <row r="135" spans="1:63" s="3" customFormat="1" ht="12" customHeight="1" x14ac:dyDescent="0.2">
      <c r="A135" s="3">
        <v>1140</v>
      </c>
      <c r="B135" s="12" t="s">
        <v>457</v>
      </c>
      <c r="C135" s="9"/>
      <c r="D135" s="13" t="s">
        <v>540</v>
      </c>
      <c r="E135" s="9"/>
      <c r="F135" s="31"/>
      <c r="G135" s="30"/>
      <c r="H135" s="82">
        <f>G135*F135</f>
        <v>0</v>
      </c>
      <c r="I135"/>
      <c r="J135"/>
      <c r="K135"/>
      <c r="L135"/>
      <c r="M135"/>
      <c r="N135"/>
      <c r="O135"/>
      <c r="P135"/>
      <c r="Q135"/>
      <c r="R135"/>
      <c r="S135"/>
      <c r="T135"/>
      <c r="U135"/>
      <c r="V135"/>
      <c r="W135"/>
      <c r="X135"/>
      <c r="Y135"/>
      <c r="Z135"/>
      <c r="AA135"/>
      <c r="AB135"/>
      <c r="AC135"/>
      <c r="AD135"/>
      <c r="AE135"/>
      <c r="AF135"/>
      <c r="AG135"/>
      <c r="AH135"/>
      <c r="AI135"/>
      <c r="AJ135"/>
      <c r="AK135"/>
      <c r="AL135"/>
      <c r="AM135"/>
      <c r="AN135"/>
      <c r="AO135"/>
      <c r="AP135"/>
      <c r="AQ135"/>
      <c r="AR135"/>
      <c r="AS135"/>
      <c r="AT135"/>
      <c r="AU135"/>
      <c r="AV135"/>
      <c r="AW135"/>
      <c r="AX135"/>
      <c r="AY135"/>
      <c r="AZ135"/>
      <c r="BA135"/>
      <c r="BB135"/>
      <c r="BC135"/>
      <c r="BD135"/>
      <c r="BE135"/>
      <c r="BF135"/>
      <c r="BG135"/>
      <c r="BH135"/>
      <c r="BI135"/>
      <c r="BJ135"/>
      <c r="BK135"/>
    </row>
    <row r="136" spans="1:63" s="3" customFormat="1" ht="11.1" customHeight="1" x14ac:dyDescent="0.2">
      <c r="B136" s="10"/>
      <c r="C136" s="11"/>
      <c r="D136" s="92"/>
      <c r="E136" s="11"/>
      <c r="F136" s="11"/>
      <c r="G136" s="11"/>
      <c r="H136" s="81"/>
      <c r="I136"/>
      <c r="J136"/>
      <c r="K136"/>
      <c r="L136"/>
      <c r="M136"/>
      <c r="N136"/>
      <c r="O136"/>
      <c r="P136"/>
      <c r="Q136"/>
      <c r="R136"/>
      <c r="S136"/>
      <c r="T136"/>
      <c r="U136"/>
      <c r="V136"/>
      <c r="W136"/>
      <c r="X136"/>
      <c r="Y136"/>
      <c r="Z136"/>
      <c r="AA136"/>
      <c r="AB136"/>
      <c r="AC136"/>
      <c r="AD136"/>
      <c r="AE136"/>
      <c r="AF136"/>
      <c r="AG136"/>
      <c r="AH136"/>
      <c r="AI136"/>
      <c r="AJ136"/>
      <c r="AK136"/>
      <c r="AL136"/>
      <c r="AM136"/>
      <c r="AN136"/>
      <c r="AO136"/>
      <c r="AP136"/>
      <c r="AQ136"/>
      <c r="AR136"/>
      <c r="AS136"/>
      <c r="AT136"/>
      <c r="AU136"/>
      <c r="AV136"/>
      <c r="AW136"/>
      <c r="AX136"/>
      <c r="AY136"/>
      <c r="AZ136"/>
      <c r="BA136"/>
      <c r="BB136"/>
      <c r="BC136"/>
      <c r="BD136"/>
      <c r="BE136"/>
      <c r="BF136"/>
      <c r="BG136"/>
      <c r="BH136"/>
      <c r="BI136"/>
      <c r="BJ136"/>
      <c r="BK136"/>
    </row>
    <row r="137" spans="1:63" s="3" customFormat="1" ht="30" customHeight="1" x14ac:dyDescent="0.2">
      <c r="A137" s="3">
        <v>1141</v>
      </c>
      <c r="B137" s="12" t="s">
        <v>460</v>
      </c>
      <c r="C137" s="9"/>
      <c r="D137" s="13" t="s">
        <v>541</v>
      </c>
      <c r="E137" s="14" t="s">
        <v>109</v>
      </c>
      <c r="F137" s="31">
        <v>5</v>
      </c>
      <c r="G137" s="30"/>
      <c r="H137" s="82">
        <f>G137*F137</f>
        <v>0</v>
      </c>
      <c r="I137"/>
      <c r="J137"/>
      <c r="K137"/>
      <c r="L137"/>
      <c r="M137"/>
      <c r="N137"/>
      <c r="O137"/>
      <c r="P137"/>
      <c r="Q137"/>
      <c r="R137"/>
      <c r="S137"/>
      <c r="T137"/>
      <c r="U137"/>
      <c r="V137"/>
      <c r="W137"/>
      <c r="X137"/>
      <c r="Y137"/>
      <c r="Z137"/>
      <c r="AA137"/>
      <c r="AB137"/>
      <c r="AC137"/>
      <c r="AD137"/>
      <c r="AE137"/>
      <c r="AF137"/>
      <c r="AG137"/>
      <c r="AH137"/>
      <c r="AI137"/>
      <c r="AJ137"/>
      <c r="AK137"/>
      <c r="AL137"/>
      <c r="AM137"/>
      <c r="AN137"/>
      <c r="AO137"/>
      <c r="AP137"/>
      <c r="AQ137"/>
      <c r="AR137"/>
      <c r="AS137"/>
      <c r="AT137"/>
      <c r="AU137"/>
      <c r="AV137"/>
      <c r="AW137"/>
      <c r="AX137"/>
      <c r="AY137"/>
      <c r="AZ137"/>
      <c r="BA137"/>
      <c r="BB137"/>
      <c r="BC137"/>
      <c r="BD137"/>
      <c r="BE137"/>
      <c r="BF137"/>
      <c r="BG137"/>
      <c r="BH137"/>
      <c r="BI137"/>
      <c r="BJ137"/>
      <c r="BK137"/>
    </row>
    <row r="138" spans="1:63" s="3" customFormat="1" ht="11.1" customHeight="1" x14ac:dyDescent="0.2">
      <c r="B138" s="10"/>
      <c r="C138" s="11"/>
      <c r="D138" s="111"/>
      <c r="E138" s="11"/>
      <c r="F138" s="11"/>
      <c r="G138" s="11"/>
      <c r="H138" s="81"/>
      <c r="I138"/>
      <c r="J138"/>
      <c r="K138"/>
      <c r="L138"/>
      <c r="M138"/>
      <c r="N138"/>
      <c r="O138"/>
      <c r="P138"/>
      <c r="Q138"/>
      <c r="R138"/>
      <c r="S138"/>
      <c r="T138"/>
      <c r="U138"/>
      <c r="V138"/>
      <c r="W138"/>
      <c r="X138"/>
      <c r="Y138"/>
      <c r="Z138"/>
      <c r="AA138"/>
      <c r="AB138"/>
      <c r="AC138"/>
      <c r="AD138"/>
      <c r="AE138"/>
      <c r="AF138"/>
      <c r="AG138"/>
      <c r="AH138"/>
      <c r="AI138"/>
      <c r="AJ138"/>
      <c r="AK138"/>
      <c r="AL138"/>
      <c r="AM138"/>
      <c r="AN138"/>
      <c r="AO138"/>
      <c r="AP138"/>
      <c r="AQ138"/>
      <c r="AR138"/>
      <c r="AS138"/>
      <c r="AT138"/>
      <c r="AU138"/>
      <c r="AV138"/>
      <c r="AW138"/>
      <c r="AX138"/>
      <c r="AY138"/>
      <c r="AZ138"/>
      <c r="BA138"/>
      <c r="BB138"/>
      <c r="BC138"/>
      <c r="BD138"/>
      <c r="BE138"/>
      <c r="BF138"/>
      <c r="BG138"/>
      <c r="BH138"/>
      <c r="BI138"/>
      <c r="BJ138"/>
      <c r="BK138"/>
    </row>
    <row r="139" spans="1:63" s="3" customFormat="1" ht="27.6" customHeight="1" x14ac:dyDescent="0.2">
      <c r="A139" s="3">
        <v>1143</v>
      </c>
      <c r="B139" s="12" t="s">
        <v>461</v>
      </c>
      <c r="C139" s="9"/>
      <c r="D139" s="13" t="s">
        <v>458</v>
      </c>
      <c r="E139" s="14" t="s">
        <v>109</v>
      </c>
      <c r="F139" s="31">
        <v>10</v>
      </c>
      <c r="G139" s="30"/>
      <c r="H139" s="82">
        <f>G139*F139</f>
        <v>0</v>
      </c>
      <c r="I139"/>
      <c r="J139"/>
      <c r="K139"/>
      <c r="L139"/>
      <c r="M139"/>
      <c r="N139"/>
      <c r="O139"/>
      <c r="P139"/>
      <c r="Q139"/>
      <c r="R139"/>
      <c r="S139"/>
      <c r="T139"/>
      <c r="U139"/>
      <c r="V139"/>
      <c r="W139"/>
      <c r="X139"/>
      <c r="Y139"/>
      <c r="Z139"/>
      <c r="AA139"/>
      <c r="AB139"/>
      <c r="AC139"/>
      <c r="AD139"/>
      <c r="AE139"/>
      <c r="AF139"/>
      <c r="AG139"/>
      <c r="AH139"/>
      <c r="AI139"/>
      <c r="AJ139"/>
      <c r="AK139"/>
      <c r="AL139"/>
      <c r="AM139"/>
      <c r="AN139"/>
      <c r="AO139"/>
      <c r="AP139"/>
      <c r="AQ139"/>
      <c r="AR139"/>
      <c r="AS139"/>
      <c r="AT139"/>
      <c r="AU139"/>
      <c r="AV139"/>
      <c r="AW139"/>
      <c r="AX139"/>
      <c r="AY139"/>
      <c r="AZ139"/>
      <c r="BA139"/>
      <c r="BB139"/>
      <c r="BC139"/>
      <c r="BD139"/>
      <c r="BE139"/>
      <c r="BF139"/>
      <c r="BG139"/>
      <c r="BH139"/>
      <c r="BI139"/>
      <c r="BJ139"/>
      <c r="BK139"/>
    </row>
    <row r="140" spans="1:63" s="3" customFormat="1" ht="12" customHeight="1" x14ac:dyDescent="0.2">
      <c r="B140" s="10"/>
      <c r="C140" s="11"/>
      <c r="D140" s="92"/>
      <c r="E140" s="11"/>
      <c r="F140" s="11"/>
      <c r="G140" s="11"/>
      <c r="H140" s="81"/>
      <c r="I140"/>
      <c r="J140"/>
      <c r="K140"/>
      <c r="L140"/>
      <c r="M140"/>
      <c r="N140"/>
      <c r="O140"/>
      <c r="P140"/>
      <c r="Q140"/>
      <c r="R140"/>
      <c r="S140"/>
      <c r="T140"/>
      <c r="U140"/>
      <c r="V140"/>
      <c r="W140"/>
      <c r="X140"/>
      <c r="Y140"/>
      <c r="Z140"/>
      <c r="AA140"/>
      <c r="AB140"/>
      <c r="AC140"/>
      <c r="AD140"/>
      <c r="AE140"/>
      <c r="AF140"/>
      <c r="AG140"/>
      <c r="AH140"/>
      <c r="AI140"/>
      <c r="AJ140"/>
      <c r="AK140"/>
      <c r="AL140"/>
      <c r="AM140"/>
      <c r="AN140"/>
      <c r="AO140"/>
      <c r="AP140"/>
      <c r="AQ140"/>
      <c r="AR140"/>
      <c r="AS140"/>
      <c r="AT140"/>
      <c r="AU140"/>
      <c r="AV140"/>
      <c r="AW140"/>
      <c r="AX140"/>
      <c r="AY140"/>
      <c r="AZ140"/>
      <c r="BA140"/>
      <c r="BB140"/>
      <c r="BC140"/>
      <c r="BD140"/>
      <c r="BE140"/>
      <c r="BF140"/>
      <c r="BG140"/>
      <c r="BH140"/>
      <c r="BI140"/>
      <c r="BJ140"/>
      <c r="BK140"/>
    </row>
    <row r="141" spans="1:63" s="3" customFormat="1" ht="12" customHeight="1" x14ac:dyDescent="0.2">
      <c r="A141" s="3">
        <v>1145</v>
      </c>
      <c r="B141" s="12" t="s">
        <v>456</v>
      </c>
      <c r="C141" s="9" t="s">
        <v>542</v>
      </c>
      <c r="D141" s="13" t="s">
        <v>543</v>
      </c>
      <c r="E141" s="9"/>
      <c r="F141" s="31"/>
      <c r="G141" s="30"/>
      <c r="H141" s="82">
        <f>G141*F141</f>
        <v>0</v>
      </c>
      <c r="I141"/>
      <c r="J141"/>
      <c r="K141"/>
      <c r="L141"/>
      <c r="M141"/>
      <c r="N141"/>
      <c r="O141"/>
      <c r="P141"/>
      <c r="Q141"/>
      <c r="R141"/>
      <c r="S141"/>
      <c r="T141"/>
      <c r="U141"/>
      <c r="V141"/>
      <c r="W141"/>
      <c r="X141"/>
      <c r="Y141"/>
      <c r="Z141"/>
      <c r="AA141"/>
      <c r="AB141"/>
      <c r="AC141"/>
      <c r="AD141"/>
      <c r="AE141"/>
      <c r="AF141"/>
      <c r="AG141"/>
      <c r="AH141"/>
      <c r="AI141"/>
      <c r="AJ141"/>
      <c r="AK141"/>
      <c r="AL141"/>
      <c r="AM141"/>
      <c r="AN141"/>
      <c r="AO141"/>
      <c r="AP141"/>
      <c r="AQ141"/>
      <c r="AR141"/>
      <c r="AS141"/>
      <c r="AT141"/>
      <c r="AU141"/>
      <c r="AV141"/>
      <c r="AW141"/>
      <c r="AX141"/>
      <c r="AY141"/>
      <c r="AZ141"/>
      <c r="BA141"/>
      <c r="BB141"/>
      <c r="BC141"/>
      <c r="BD141"/>
      <c r="BE141"/>
      <c r="BF141"/>
      <c r="BG141"/>
      <c r="BH141"/>
      <c r="BI141"/>
      <c r="BJ141"/>
      <c r="BK141"/>
    </row>
    <row r="142" spans="1:63" s="3" customFormat="1" ht="12" customHeight="1" x14ac:dyDescent="0.2">
      <c r="B142" s="10"/>
      <c r="C142" s="11"/>
      <c r="D142" s="92"/>
      <c r="E142" s="11"/>
      <c r="F142" s="11"/>
      <c r="G142" s="11"/>
      <c r="H142" s="81"/>
      <c r="I142"/>
      <c r="J142"/>
      <c r="K142"/>
      <c r="L142"/>
      <c r="M142"/>
      <c r="N142"/>
      <c r="O142"/>
      <c r="P142"/>
      <c r="Q142"/>
      <c r="R142"/>
      <c r="S142"/>
      <c r="T142"/>
      <c r="U142"/>
      <c r="V142"/>
      <c r="W142"/>
      <c r="X142"/>
      <c r="Y142"/>
      <c r="Z142"/>
      <c r="AA142"/>
      <c r="AB142"/>
      <c r="AC142"/>
      <c r="AD142"/>
      <c r="AE142"/>
      <c r="AF142"/>
      <c r="AG142"/>
      <c r="AH142"/>
      <c r="AI142"/>
      <c r="AJ142"/>
      <c r="AK142"/>
      <c r="AL142"/>
      <c r="AM142"/>
      <c r="AN142"/>
      <c r="AO142"/>
      <c r="AP142"/>
      <c r="AQ142"/>
      <c r="AR142"/>
      <c r="AS142"/>
      <c r="AT142"/>
      <c r="AU142"/>
      <c r="AV142"/>
      <c r="AW142"/>
      <c r="AX142"/>
      <c r="AY142"/>
      <c r="AZ142"/>
      <c r="BA142"/>
      <c r="BB142"/>
      <c r="BC142"/>
      <c r="BD142"/>
      <c r="BE142"/>
      <c r="BF142"/>
      <c r="BG142"/>
      <c r="BH142"/>
      <c r="BI142"/>
      <c r="BJ142"/>
      <c r="BK142"/>
    </row>
    <row r="143" spans="1:63" s="3" customFormat="1" ht="17.25" customHeight="1" x14ac:dyDescent="0.2">
      <c r="A143" s="3">
        <v>1147</v>
      </c>
      <c r="B143" s="12" t="s">
        <v>463</v>
      </c>
      <c r="C143" s="9"/>
      <c r="D143" s="13" t="s">
        <v>459</v>
      </c>
      <c r="E143" s="14" t="s">
        <v>109</v>
      </c>
      <c r="F143" s="31">
        <v>2</v>
      </c>
      <c r="G143" s="30"/>
      <c r="H143" s="82">
        <f>G143*F143</f>
        <v>0</v>
      </c>
      <c r="I143"/>
      <c r="J143"/>
      <c r="K143"/>
      <c r="L143"/>
      <c r="M143"/>
      <c r="N143"/>
      <c r="O143"/>
      <c r="P143"/>
      <c r="Q143"/>
      <c r="R143"/>
      <c r="S143"/>
      <c r="T143"/>
      <c r="U143"/>
      <c r="V143"/>
      <c r="W143"/>
      <c r="X143"/>
      <c r="Y143"/>
      <c r="Z143"/>
      <c r="AA143"/>
      <c r="AB143"/>
      <c r="AC143"/>
      <c r="AD143"/>
      <c r="AE143"/>
      <c r="AF143"/>
      <c r="AG143"/>
      <c r="AH143"/>
      <c r="AI143"/>
      <c r="AJ143"/>
      <c r="AK143"/>
      <c r="AL143"/>
      <c r="AM143"/>
      <c r="AN143"/>
      <c r="AO143"/>
      <c r="AP143"/>
      <c r="AQ143"/>
      <c r="AR143"/>
      <c r="AS143"/>
      <c r="AT143"/>
      <c r="AU143"/>
      <c r="AV143"/>
      <c r="AW143"/>
      <c r="AX143"/>
      <c r="AY143"/>
      <c r="AZ143"/>
      <c r="BA143"/>
      <c r="BB143"/>
      <c r="BC143"/>
      <c r="BD143"/>
      <c r="BE143"/>
      <c r="BF143"/>
      <c r="BG143"/>
      <c r="BH143"/>
      <c r="BI143"/>
      <c r="BJ143"/>
      <c r="BK143"/>
    </row>
    <row r="144" spans="1:63" s="3" customFormat="1" ht="12" customHeight="1" x14ac:dyDescent="0.2">
      <c r="B144" s="10"/>
      <c r="C144" s="11"/>
      <c r="D144" s="92"/>
      <c r="E144" s="11"/>
      <c r="F144" s="11"/>
      <c r="G144" s="11"/>
      <c r="H144" s="81"/>
      <c r="I144"/>
      <c r="J144"/>
      <c r="K144"/>
      <c r="L144"/>
      <c r="M144"/>
      <c r="N144"/>
      <c r="O144"/>
      <c r="P144"/>
      <c r="Q144"/>
      <c r="R144"/>
      <c r="S144"/>
      <c r="T144"/>
      <c r="U144"/>
      <c r="V144"/>
      <c r="W144"/>
      <c r="X144"/>
      <c r="Y144"/>
      <c r="Z144"/>
      <c r="AA144"/>
      <c r="AB144"/>
      <c r="AC144"/>
      <c r="AD144"/>
      <c r="AE144"/>
      <c r="AF144"/>
      <c r="AG144"/>
      <c r="AH144"/>
      <c r="AI144"/>
      <c r="AJ144"/>
      <c r="AK144"/>
      <c r="AL144"/>
      <c r="AM144"/>
      <c r="AN144"/>
      <c r="AO144"/>
      <c r="AP144"/>
      <c r="AQ144"/>
      <c r="AR144"/>
      <c r="AS144"/>
      <c r="AT144"/>
      <c r="AU144"/>
      <c r="AV144"/>
      <c r="AW144"/>
      <c r="AX144"/>
      <c r="AY144"/>
      <c r="AZ144"/>
      <c r="BA144"/>
      <c r="BB144"/>
      <c r="BC144"/>
      <c r="BD144"/>
      <c r="BE144"/>
      <c r="BF144"/>
      <c r="BG144"/>
      <c r="BH144"/>
      <c r="BI144"/>
      <c r="BJ144"/>
      <c r="BK144"/>
    </row>
    <row r="145" spans="2:63" s="3" customFormat="1" ht="22.5" x14ac:dyDescent="0.2">
      <c r="B145" s="12" t="s">
        <v>464</v>
      </c>
      <c r="C145" s="9"/>
      <c r="D145" s="13" t="s">
        <v>995</v>
      </c>
      <c r="E145" s="14" t="s">
        <v>109</v>
      </c>
      <c r="F145" s="31">
        <f>4.2*3*0.15</f>
        <v>2</v>
      </c>
      <c r="G145" s="30"/>
      <c r="H145" s="82">
        <f>G145*F145</f>
        <v>0</v>
      </c>
      <c r="I145"/>
      <c r="J145"/>
      <c r="K145"/>
      <c r="L145"/>
      <c r="M145"/>
      <c r="N145"/>
      <c r="O145"/>
      <c r="P145"/>
      <c r="Q145"/>
      <c r="R145"/>
      <c r="S145"/>
      <c r="T145"/>
      <c r="U145"/>
      <c r="V145"/>
      <c r="W145"/>
      <c r="X145"/>
      <c r="Y145"/>
      <c r="Z145"/>
      <c r="AA145"/>
      <c r="AB145"/>
      <c r="AC145"/>
      <c r="AD145"/>
      <c r="AE145"/>
      <c r="AF145"/>
      <c r="AG145"/>
      <c r="AH145"/>
      <c r="AI145"/>
      <c r="AJ145"/>
      <c r="AK145"/>
      <c r="AL145"/>
      <c r="AM145"/>
      <c r="AN145"/>
      <c r="AO145"/>
      <c r="AP145"/>
      <c r="AQ145"/>
      <c r="AR145"/>
      <c r="AS145"/>
      <c r="AT145"/>
      <c r="AU145"/>
      <c r="AV145"/>
      <c r="AW145"/>
      <c r="AX145"/>
      <c r="AY145"/>
      <c r="AZ145"/>
      <c r="BA145"/>
      <c r="BB145"/>
      <c r="BC145"/>
      <c r="BD145"/>
      <c r="BE145"/>
      <c r="BF145"/>
      <c r="BG145"/>
      <c r="BH145"/>
      <c r="BI145"/>
      <c r="BJ145"/>
      <c r="BK145"/>
    </row>
    <row r="146" spans="2:63" s="3" customFormat="1" ht="12" customHeight="1" x14ac:dyDescent="0.2">
      <c r="B146" s="10"/>
      <c r="C146" s="11"/>
      <c r="D146" s="92"/>
      <c r="E146" s="11"/>
      <c r="F146" s="11"/>
      <c r="G146" s="11"/>
      <c r="H146" s="81"/>
      <c r="I146"/>
      <c r="J146"/>
      <c r="K146"/>
      <c r="L146"/>
      <c r="M146"/>
      <c r="N146"/>
      <c r="O146"/>
      <c r="P146"/>
      <c r="Q146"/>
      <c r="R146"/>
      <c r="S146"/>
      <c r="T146"/>
      <c r="U146"/>
      <c r="V146"/>
      <c r="W146"/>
      <c r="X146"/>
      <c r="Y146"/>
      <c r="Z146"/>
      <c r="AA146"/>
      <c r="AB146"/>
      <c r="AC146"/>
      <c r="AD146"/>
      <c r="AE146"/>
      <c r="AF146"/>
      <c r="AG146"/>
      <c r="AH146"/>
      <c r="AI146"/>
      <c r="AJ146"/>
      <c r="AK146"/>
      <c r="AL146"/>
      <c r="AM146"/>
      <c r="AN146"/>
      <c r="AO146"/>
      <c r="AP146"/>
      <c r="AQ146"/>
      <c r="AR146"/>
      <c r="AS146"/>
      <c r="AT146"/>
      <c r="AU146"/>
      <c r="AV146"/>
      <c r="AW146"/>
      <c r="AX146"/>
      <c r="AY146"/>
      <c r="AZ146"/>
      <c r="BA146"/>
      <c r="BB146"/>
      <c r="BC146"/>
      <c r="BD146"/>
      <c r="BE146"/>
      <c r="BF146"/>
      <c r="BG146"/>
      <c r="BH146"/>
      <c r="BI146"/>
      <c r="BJ146"/>
      <c r="BK146"/>
    </row>
    <row r="147" spans="2:63" s="3" customFormat="1" ht="22.5" x14ac:dyDescent="0.2">
      <c r="B147" s="12" t="s">
        <v>470</v>
      </c>
      <c r="C147" s="9"/>
      <c r="D147" s="13" t="s">
        <v>659</v>
      </c>
      <c r="E147" s="14" t="s">
        <v>109</v>
      </c>
      <c r="F147" s="31">
        <v>2</v>
      </c>
      <c r="G147" s="30"/>
      <c r="H147" s="82">
        <f>G147*F147</f>
        <v>0</v>
      </c>
      <c r="I147"/>
      <c r="J147"/>
      <c r="K147"/>
      <c r="L147"/>
      <c r="M147"/>
      <c r="N147"/>
      <c r="O147"/>
      <c r="P147"/>
      <c r="Q147"/>
      <c r="R147"/>
      <c r="S147"/>
      <c r="T147"/>
      <c r="U147"/>
      <c r="V147"/>
      <c r="W147"/>
      <c r="X147"/>
      <c r="Y147"/>
      <c r="Z147"/>
      <c r="AA147"/>
      <c r="AB147"/>
      <c r="AC147"/>
      <c r="AD147"/>
      <c r="AE147"/>
      <c r="AF147"/>
      <c r="AG147"/>
      <c r="AH147"/>
      <c r="AI147"/>
      <c r="AJ147"/>
      <c r="AK147"/>
      <c r="AL147"/>
      <c r="AM147"/>
      <c r="AN147"/>
      <c r="AO147"/>
      <c r="AP147"/>
      <c r="AQ147"/>
      <c r="AR147"/>
      <c r="AS147"/>
      <c r="AT147"/>
      <c r="AU147"/>
      <c r="AV147"/>
      <c r="AW147"/>
      <c r="AX147"/>
      <c r="AY147"/>
      <c r="AZ147"/>
      <c r="BA147"/>
      <c r="BB147"/>
      <c r="BC147"/>
      <c r="BD147"/>
      <c r="BE147"/>
      <c r="BF147"/>
      <c r="BG147"/>
      <c r="BH147"/>
      <c r="BI147"/>
      <c r="BJ147"/>
      <c r="BK147"/>
    </row>
    <row r="148" spans="2:63" s="3" customFormat="1" ht="12" customHeight="1" x14ac:dyDescent="0.2">
      <c r="B148" s="10"/>
      <c r="C148" s="11"/>
      <c r="D148" s="92"/>
      <c r="E148" s="11"/>
      <c r="F148" s="11"/>
      <c r="G148" s="11"/>
      <c r="H148" s="81"/>
      <c r="I148"/>
      <c r="J148"/>
      <c r="K148"/>
      <c r="L148"/>
      <c r="M148"/>
      <c r="N148"/>
      <c r="O148"/>
      <c r="P148"/>
      <c r="Q148"/>
      <c r="R148"/>
      <c r="S148"/>
      <c r="T148"/>
      <c r="U148"/>
      <c r="V148"/>
      <c r="W148"/>
      <c r="X148"/>
      <c r="Y148"/>
      <c r="Z148"/>
      <c r="AA148"/>
      <c r="AB148"/>
      <c r="AC148"/>
      <c r="AD148"/>
      <c r="AE148"/>
      <c r="AF148"/>
      <c r="AG148"/>
      <c r="AH148"/>
      <c r="AI148"/>
      <c r="AJ148"/>
      <c r="AK148"/>
      <c r="AL148"/>
      <c r="AM148"/>
      <c r="AN148"/>
      <c r="AO148"/>
      <c r="AP148"/>
      <c r="AQ148"/>
      <c r="AR148"/>
      <c r="AS148"/>
      <c r="AT148"/>
      <c r="AU148"/>
      <c r="AV148"/>
      <c r="AW148"/>
      <c r="AX148"/>
      <c r="AY148"/>
      <c r="AZ148"/>
      <c r="BA148"/>
      <c r="BB148"/>
      <c r="BC148"/>
      <c r="BD148"/>
      <c r="BE148"/>
      <c r="BF148"/>
      <c r="BG148"/>
      <c r="BH148"/>
      <c r="BI148"/>
      <c r="BJ148"/>
      <c r="BK148"/>
    </row>
    <row r="149" spans="2:63" s="3" customFormat="1" ht="12" customHeight="1" x14ac:dyDescent="0.2">
      <c r="B149" s="12" t="s">
        <v>556</v>
      </c>
      <c r="C149" s="9"/>
      <c r="D149" s="13" t="s">
        <v>544</v>
      </c>
      <c r="E149" s="14"/>
      <c r="F149" s="31"/>
      <c r="G149" s="30"/>
      <c r="H149" s="82">
        <f>G149*F149</f>
        <v>0</v>
      </c>
      <c r="I149"/>
      <c r="J149"/>
      <c r="K149"/>
      <c r="L149"/>
      <c r="M149"/>
      <c r="N149"/>
      <c r="O149"/>
      <c r="P149"/>
      <c r="Q149"/>
      <c r="R149"/>
      <c r="S149"/>
      <c r="T149"/>
      <c r="U149"/>
      <c r="V149"/>
      <c r="W149"/>
      <c r="X149"/>
      <c r="Y149"/>
      <c r="Z149"/>
      <c r="AA149"/>
      <c r="AB149"/>
      <c r="AC149"/>
      <c r="AD149"/>
      <c r="AE149"/>
      <c r="AF149"/>
      <c r="AG149"/>
      <c r="AH149"/>
      <c r="AI149"/>
      <c r="AJ149"/>
      <c r="AK149"/>
      <c r="AL149"/>
      <c r="AM149"/>
      <c r="AN149"/>
      <c r="AO149"/>
      <c r="AP149"/>
      <c r="AQ149"/>
      <c r="AR149"/>
      <c r="AS149"/>
      <c r="AT149"/>
      <c r="AU149"/>
      <c r="AV149"/>
      <c r="AW149"/>
      <c r="AX149"/>
      <c r="AY149"/>
      <c r="AZ149"/>
      <c r="BA149"/>
      <c r="BB149"/>
      <c r="BC149"/>
      <c r="BD149"/>
      <c r="BE149"/>
      <c r="BF149"/>
      <c r="BG149"/>
      <c r="BH149"/>
      <c r="BI149"/>
      <c r="BJ149"/>
      <c r="BK149"/>
    </row>
    <row r="150" spans="2:63" s="3" customFormat="1" ht="12" customHeight="1" x14ac:dyDescent="0.2">
      <c r="B150" s="10"/>
      <c r="C150" s="11"/>
      <c r="D150" s="92"/>
      <c r="E150" s="11"/>
      <c r="F150" s="11"/>
      <c r="G150" s="11"/>
      <c r="H150" s="81"/>
      <c r="I150"/>
      <c r="J150"/>
      <c r="K150"/>
      <c r="L150"/>
      <c r="M150"/>
      <c r="N150"/>
      <c r="O150"/>
      <c r="P150"/>
      <c r="Q150"/>
      <c r="R150"/>
      <c r="S150"/>
      <c r="T150"/>
      <c r="U150"/>
      <c r="V150"/>
      <c r="W150"/>
      <c r="X150"/>
      <c r="Y150"/>
      <c r="Z150"/>
      <c r="AA150"/>
      <c r="AB150"/>
      <c r="AC150"/>
      <c r="AD150"/>
      <c r="AE150"/>
      <c r="AF150"/>
      <c r="AG150"/>
      <c r="AH150"/>
      <c r="AI150"/>
      <c r="AJ150"/>
      <c r="AK150"/>
      <c r="AL150"/>
      <c r="AM150"/>
      <c r="AN150"/>
      <c r="AO150"/>
      <c r="AP150"/>
      <c r="AQ150"/>
      <c r="AR150"/>
      <c r="AS150"/>
      <c r="AT150"/>
      <c r="AU150"/>
      <c r="AV150"/>
      <c r="AW150"/>
      <c r="AX150"/>
      <c r="AY150"/>
      <c r="AZ150"/>
      <c r="BA150"/>
      <c r="BB150"/>
      <c r="BC150"/>
      <c r="BD150"/>
      <c r="BE150"/>
      <c r="BF150"/>
      <c r="BG150"/>
      <c r="BH150"/>
      <c r="BI150"/>
      <c r="BJ150"/>
      <c r="BK150"/>
    </row>
    <row r="151" spans="2:63" s="3" customFormat="1" ht="12" customHeight="1" x14ac:dyDescent="0.2">
      <c r="B151" s="12" t="s">
        <v>557</v>
      </c>
      <c r="C151" s="9"/>
      <c r="D151" s="13" t="s">
        <v>477</v>
      </c>
      <c r="E151" s="14" t="s">
        <v>455</v>
      </c>
      <c r="F151" s="113">
        <v>0.5</v>
      </c>
      <c r="G151" s="30"/>
      <c r="H151" s="82">
        <f>G151*F151</f>
        <v>0</v>
      </c>
      <c r="I151"/>
      <c r="J151"/>
      <c r="K151"/>
      <c r="L151"/>
      <c r="M151"/>
      <c r="N151"/>
      <c r="O151"/>
      <c r="P151"/>
      <c r="Q151"/>
      <c r="R151"/>
      <c r="S151"/>
      <c r="T151"/>
      <c r="U151"/>
      <c r="V151"/>
      <c r="W151"/>
      <c r="X151"/>
      <c r="Y151"/>
      <c r="Z151"/>
      <c r="AA151"/>
      <c r="AB151"/>
      <c r="AC151"/>
      <c r="AD151"/>
      <c r="AE151"/>
      <c r="AF151"/>
      <c r="AG151"/>
      <c r="AH151"/>
      <c r="AI151"/>
      <c r="AJ151"/>
      <c r="AK151"/>
      <c r="AL151"/>
      <c r="AM151"/>
      <c r="AN151"/>
      <c r="AO151"/>
      <c r="AP151"/>
      <c r="AQ151"/>
      <c r="AR151"/>
      <c r="AS151"/>
      <c r="AT151"/>
      <c r="AU151"/>
      <c r="AV151"/>
      <c r="AW151"/>
      <c r="AX151"/>
      <c r="AY151"/>
      <c r="AZ151"/>
      <c r="BA151"/>
      <c r="BB151"/>
      <c r="BC151"/>
      <c r="BD151"/>
      <c r="BE151"/>
      <c r="BF151"/>
      <c r="BG151"/>
      <c r="BH151"/>
      <c r="BI151"/>
      <c r="BJ151"/>
      <c r="BK151"/>
    </row>
    <row r="152" spans="2:63" s="3" customFormat="1" ht="12" customHeight="1" x14ac:dyDescent="0.2">
      <c r="B152" s="10"/>
      <c r="C152" s="11"/>
      <c r="D152" s="92"/>
      <c r="E152" s="11"/>
      <c r="F152" s="11"/>
      <c r="G152" s="11"/>
      <c r="H152" s="81"/>
      <c r="I152"/>
      <c r="J152"/>
      <c r="K152"/>
      <c r="L152"/>
      <c r="M152"/>
      <c r="N152"/>
      <c r="O152"/>
      <c r="P152"/>
      <c r="Q152"/>
      <c r="R152"/>
      <c r="S152"/>
      <c r="T152"/>
      <c r="U152"/>
      <c r="V152"/>
      <c r="W152"/>
      <c r="X152"/>
      <c r="Y152"/>
      <c r="Z152"/>
      <c r="AA152"/>
      <c r="AB152"/>
      <c r="AC152"/>
      <c r="AD152"/>
      <c r="AE152"/>
      <c r="AF152"/>
      <c r="AG152"/>
      <c r="AH152"/>
      <c r="AI152"/>
      <c r="AJ152"/>
      <c r="AK152"/>
      <c r="AL152"/>
      <c r="AM152"/>
      <c r="AN152"/>
      <c r="AO152"/>
      <c r="AP152"/>
      <c r="AQ152"/>
      <c r="AR152"/>
      <c r="AS152"/>
      <c r="AT152"/>
      <c r="AU152"/>
      <c r="AV152"/>
      <c r="AW152"/>
      <c r="AX152"/>
      <c r="AY152"/>
      <c r="AZ152"/>
      <c r="BA152"/>
      <c r="BB152"/>
      <c r="BC152"/>
      <c r="BD152"/>
      <c r="BE152"/>
      <c r="BF152"/>
      <c r="BG152"/>
      <c r="BH152"/>
      <c r="BI152"/>
      <c r="BJ152"/>
      <c r="BK152"/>
    </row>
    <row r="153" spans="2:63" s="3" customFormat="1" ht="12" customHeight="1" x14ac:dyDescent="0.2">
      <c r="B153" s="12" t="s">
        <v>558</v>
      </c>
      <c r="C153" s="9"/>
      <c r="D153" s="13" t="s">
        <v>454</v>
      </c>
      <c r="E153" s="14" t="s">
        <v>455</v>
      </c>
      <c r="F153" s="113">
        <v>0.5</v>
      </c>
      <c r="G153" s="30"/>
      <c r="H153" s="82">
        <f>G153*F153</f>
        <v>0</v>
      </c>
      <c r="I153"/>
      <c r="J153"/>
      <c r="K153"/>
      <c r="L153"/>
      <c r="M153"/>
      <c r="N153"/>
      <c r="O153"/>
      <c r="P153"/>
      <c r="Q153"/>
      <c r="R153"/>
      <c r="S153"/>
      <c r="T153"/>
      <c r="U153"/>
      <c r="V153"/>
      <c r="W153"/>
      <c r="X153"/>
      <c r="Y153"/>
      <c r="Z153"/>
      <c r="AA153"/>
      <c r="AB153"/>
      <c r="AC153"/>
      <c r="AD153"/>
      <c r="AE153"/>
      <c r="AF153"/>
      <c r="AG153"/>
      <c r="AH153"/>
      <c r="AI153"/>
      <c r="AJ153"/>
      <c r="AK153"/>
      <c r="AL153"/>
      <c r="AM153"/>
      <c r="AN153"/>
      <c r="AO153"/>
      <c r="AP153"/>
      <c r="AQ153"/>
      <c r="AR153"/>
      <c r="AS153"/>
      <c r="AT153"/>
      <c r="AU153"/>
      <c r="AV153"/>
      <c r="AW153"/>
      <c r="AX153"/>
      <c r="AY153"/>
      <c r="AZ153"/>
      <c r="BA153"/>
      <c r="BB153"/>
      <c r="BC153"/>
      <c r="BD153"/>
      <c r="BE153"/>
      <c r="BF153"/>
      <c r="BG153"/>
      <c r="BH153"/>
      <c r="BI153"/>
      <c r="BJ153"/>
      <c r="BK153"/>
    </row>
    <row r="154" spans="2:63" s="3" customFormat="1" ht="12" customHeight="1" x14ac:dyDescent="0.2">
      <c r="B154" s="10"/>
      <c r="C154" s="11"/>
      <c r="D154" s="11"/>
      <c r="E154" s="11"/>
      <c r="F154" s="11"/>
      <c r="G154" s="11"/>
      <c r="H154" s="81"/>
      <c r="I154"/>
      <c r="J154"/>
      <c r="K154"/>
      <c r="L154"/>
      <c r="M154"/>
      <c r="N154"/>
      <c r="O154"/>
      <c r="P154"/>
      <c r="Q154"/>
      <c r="R154"/>
      <c r="S154"/>
      <c r="T154"/>
      <c r="U154"/>
      <c r="V154"/>
      <c r="W154"/>
      <c r="X154"/>
      <c r="Y154"/>
      <c r="Z154"/>
      <c r="AA154"/>
      <c r="AB154"/>
      <c r="AC154"/>
      <c r="AD154"/>
      <c r="AE154"/>
      <c r="AF154"/>
      <c r="AG154"/>
      <c r="AH154"/>
      <c r="AI154"/>
      <c r="AJ154"/>
      <c r="AK154"/>
      <c r="AL154"/>
      <c r="AM154"/>
      <c r="AN154"/>
      <c r="AO154"/>
      <c r="AP154"/>
      <c r="AQ154"/>
      <c r="AR154"/>
      <c r="AS154"/>
      <c r="AT154"/>
      <c r="AU154"/>
      <c r="AV154"/>
      <c r="AW154"/>
      <c r="AX154"/>
      <c r="AY154"/>
      <c r="AZ154"/>
      <c r="BA154"/>
      <c r="BB154"/>
      <c r="BC154"/>
      <c r="BD154"/>
      <c r="BE154"/>
      <c r="BF154"/>
      <c r="BG154"/>
      <c r="BH154"/>
      <c r="BI154"/>
      <c r="BJ154"/>
      <c r="BK154"/>
    </row>
    <row r="155" spans="2:63" s="3" customFormat="1" ht="12" customHeight="1" x14ac:dyDescent="0.2">
      <c r="B155" s="12" t="s">
        <v>559</v>
      </c>
      <c r="C155" s="9"/>
      <c r="D155" s="13" t="s">
        <v>545</v>
      </c>
      <c r="E155" s="14" t="s">
        <v>167</v>
      </c>
      <c r="F155" s="31">
        <f>4.2*3</f>
        <v>13</v>
      </c>
      <c r="G155" s="30"/>
      <c r="H155" s="82">
        <f>G155*F155</f>
        <v>0</v>
      </c>
      <c r="I155"/>
      <c r="J155"/>
      <c r="K155"/>
      <c r="L155"/>
      <c r="M155"/>
      <c r="N155"/>
      <c r="O155"/>
      <c r="P155"/>
      <c r="Q155"/>
      <c r="R155"/>
      <c r="S155"/>
      <c r="T155"/>
      <c r="U155"/>
      <c r="V155"/>
      <c r="W155"/>
      <c r="X155"/>
      <c r="Y155"/>
      <c r="Z155"/>
      <c r="AA155"/>
      <c r="AB155"/>
      <c r="AC155"/>
      <c r="AD155"/>
      <c r="AE155"/>
      <c r="AF155"/>
      <c r="AG155"/>
      <c r="AH155"/>
      <c r="AI155"/>
      <c r="AJ155"/>
      <c r="AK155"/>
      <c r="AL155"/>
      <c r="AM155"/>
      <c r="AN155"/>
      <c r="AO155"/>
      <c r="AP155"/>
      <c r="AQ155"/>
      <c r="AR155"/>
      <c r="AS155"/>
      <c r="AT155"/>
      <c r="AU155"/>
      <c r="AV155"/>
      <c r="AW155"/>
      <c r="AX155"/>
      <c r="AY155"/>
      <c r="AZ155"/>
      <c r="BA155"/>
      <c r="BB155"/>
      <c r="BC155"/>
      <c r="BD155"/>
      <c r="BE155"/>
      <c r="BF155"/>
      <c r="BG155"/>
      <c r="BH155"/>
      <c r="BI155"/>
      <c r="BJ155"/>
      <c r="BK155"/>
    </row>
    <row r="156" spans="2:63" s="3" customFormat="1" ht="12" customHeight="1" x14ac:dyDescent="0.2">
      <c r="B156" s="10"/>
      <c r="C156" s="11"/>
      <c r="D156" s="11"/>
      <c r="E156" s="11"/>
      <c r="F156" s="11"/>
      <c r="G156" s="11"/>
      <c r="H156" s="159"/>
      <c r="I156"/>
      <c r="J156"/>
      <c r="K156"/>
      <c r="L156"/>
      <c r="M156"/>
      <c r="N156"/>
      <c r="O156"/>
      <c r="P156"/>
      <c r="Q156"/>
      <c r="R156"/>
      <c r="S156"/>
      <c r="T156"/>
      <c r="U156"/>
      <c r="V156"/>
      <c r="W156"/>
      <c r="X156"/>
      <c r="Y156"/>
      <c r="Z156"/>
      <c r="AA156"/>
      <c r="AB156"/>
      <c r="AC156"/>
      <c r="AD156"/>
      <c r="AE156"/>
      <c r="AF156"/>
      <c r="AG156"/>
      <c r="AH156"/>
      <c r="AI156"/>
      <c r="AJ156"/>
      <c r="AK156"/>
      <c r="AL156"/>
      <c r="AM156"/>
      <c r="AN156"/>
      <c r="AO156"/>
      <c r="AP156"/>
      <c r="AQ156"/>
      <c r="AR156"/>
      <c r="AS156"/>
      <c r="AT156"/>
      <c r="AU156"/>
      <c r="AV156"/>
      <c r="AW156"/>
      <c r="AX156"/>
      <c r="AY156"/>
      <c r="AZ156"/>
      <c r="BA156"/>
      <c r="BB156"/>
      <c r="BC156"/>
      <c r="BD156"/>
      <c r="BE156"/>
      <c r="BF156"/>
      <c r="BG156"/>
      <c r="BH156"/>
      <c r="BI156"/>
      <c r="BJ156"/>
      <c r="BK156"/>
    </row>
    <row r="157" spans="2:63" s="3" customFormat="1" ht="15" customHeight="1" x14ac:dyDescent="0.2">
      <c r="B157" s="12" t="s">
        <v>560</v>
      </c>
      <c r="C157" s="9" t="s">
        <v>546</v>
      </c>
      <c r="D157" s="13" t="s">
        <v>547</v>
      </c>
      <c r="E157" s="14"/>
      <c r="F157" s="31"/>
      <c r="G157" s="30"/>
      <c r="H157" s="82"/>
      <c r="I157"/>
      <c r="J157"/>
      <c r="K157"/>
      <c r="L157"/>
      <c r="M157"/>
      <c r="N157"/>
      <c r="O157"/>
      <c r="P157"/>
      <c r="Q157"/>
      <c r="R157"/>
      <c r="S157"/>
      <c r="T157"/>
      <c r="U157"/>
      <c r="V157"/>
      <c r="W157"/>
      <c r="X157"/>
      <c r="Y157"/>
      <c r="Z157"/>
      <c r="AA157"/>
      <c r="AB157"/>
      <c r="AC157"/>
      <c r="AD157"/>
      <c r="AE157"/>
      <c r="AF157"/>
      <c r="AG157"/>
      <c r="AH157"/>
      <c r="AI157"/>
      <c r="AJ157"/>
      <c r="AK157"/>
      <c r="AL157"/>
      <c r="AM157"/>
      <c r="AN157"/>
      <c r="AO157"/>
      <c r="AP157"/>
      <c r="AQ157"/>
      <c r="AR157"/>
      <c r="AS157"/>
      <c r="AT157"/>
      <c r="AU157"/>
      <c r="AV157"/>
      <c r="AW157"/>
      <c r="AX157"/>
      <c r="AY157"/>
      <c r="AZ157"/>
      <c r="BA157"/>
      <c r="BB157"/>
      <c r="BC157"/>
      <c r="BD157"/>
      <c r="BE157"/>
      <c r="BF157"/>
      <c r="BG157"/>
      <c r="BH157"/>
      <c r="BI157"/>
      <c r="BJ157"/>
      <c r="BK157"/>
    </row>
    <row r="158" spans="2:63" s="3" customFormat="1" ht="12" customHeight="1" x14ac:dyDescent="0.2">
      <c r="B158" s="10"/>
      <c r="C158" s="11"/>
      <c r="D158" s="11"/>
      <c r="E158" s="11"/>
      <c r="F158" s="11"/>
      <c r="G158" s="11"/>
      <c r="H158" s="159"/>
      <c r="I158"/>
      <c r="J158"/>
      <c r="K158"/>
      <c r="L158"/>
      <c r="M158"/>
      <c r="N158"/>
      <c r="O158"/>
      <c r="P158"/>
      <c r="Q158"/>
      <c r="R158"/>
      <c r="S158"/>
      <c r="T158"/>
      <c r="U158"/>
      <c r="V158"/>
      <c r="W158"/>
      <c r="X158"/>
      <c r="Y158"/>
      <c r="Z158"/>
      <c r="AA158"/>
      <c r="AB158"/>
      <c r="AC158"/>
      <c r="AD158"/>
      <c r="AE158"/>
      <c r="AF158"/>
      <c r="AG158"/>
      <c r="AH158"/>
      <c r="AI158"/>
      <c r="AJ158"/>
      <c r="AK158"/>
      <c r="AL158"/>
      <c r="AM158"/>
      <c r="AN158"/>
      <c r="AO158"/>
      <c r="AP158"/>
      <c r="AQ158"/>
      <c r="AR158"/>
      <c r="AS158"/>
      <c r="AT158"/>
      <c r="AU158"/>
      <c r="AV158"/>
      <c r="AW158"/>
      <c r="AX158"/>
      <c r="AY158"/>
      <c r="AZ158"/>
      <c r="BA158"/>
      <c r="BB158"/>
      <c r="BC158"/>
      <c r="BD158"/>
      <c r="BE158"/>
      <c r="BF158"/>
      <c r="BG158"/>
      <c r="BH158"/>
      <c r="BI158"/>
      <c r="BJ158"/>
      <c r="BK158"/>
    </row>
    <row r="159" spans="2:63" s="3" customFormat="1" ht="12" customHeight="1" x14ac:dyDescent="0.2">
      <c r="B159" s="12" t="s">
        <v>561</v>
      </c>
      <c r="C159" s="9"/>
      <c r="D159" s="13" t="s">
        <v>996</v>
      </c>
      <c r="E159" s="14" t="s">
        <v>167</v>
      </c>
      <c r="F159" s="31">
        <v>13</v>
      </c>
      <c r="G159" s="30"/>
      <c r="H159" s="82">
        <f>G159*F159</f>
        <v>0</v>
      </c>
      <c r="I159"/>
      <c r="J159"/>
      <c r="K159"/>
      <c r="L159"/>
      <c r="M159"/>
      <c r="N159"/>
      <c r="O159"/>
      <c r="P159"/>
      <c r="Q159"/>
      <c r="R159"/>
      <c r="S159"/>
      <c r="T159"/>
      <c r="U159"/>
      <c r="V159"/>
      <c r="W159"/>
      <c r="X159"/>
      <c r="Y159"/>
      <c r="Z159"/>
      <c r="AA159"/>
      <c r="AB159"/>
      <c r="AC159"/>
      <c r="AD159"/>
      <c r="AE159"/>
      <c r="AF159"/>
      <c r="AG159"/>
      <c r="AH159"/>
      <c r="AI159"/>
      <c r="AJ159"/>
      <c r="AK159"/>
      <c r="AL159"/>
      <c r="AM159"/>
      <c r="AN159"/>
      <c r="AO159"/>
      <c r="AP159"/>
      <c r="AQ159"/>
      <c r="AR159"/>
      <c r="AS159"/>
      <c r="AT159"/>
      <c r="AU159"/>
      <c r="AV159"/>
      <c r="AW159"/>
      <c r="AX159"/>
      <c r="AY159"/>
      <c r="AZ159"/>
      <c r="BA159"/>
      <c r="BB159"/>
      <c r="BC159"/>
      <c r="BD159"/>
      <c r="BE159"/>
      <c r="BF159"/>
      <c r="BG159"/>
      <c r="BH159"/>
      <c r="BI159"/>
      <c r="BJ159"/>
      <c r="BK159"/>
    </row>
    <row r="160" spans="2:63" s="3" customFormat="1" ht="12" customHeight="1" x14ac:dyDescent="0.2">
      <c r="B160" s="10"/>
      <c r="C160" s="11"/>
      <c r="D160" s="11"/>
      <c r="E160" s="11"/>
      <c r="F160" s="11"/>
      <c r="G160" s="11"/>
      <c r="H160" s="159"/>
      <c r="I160"/>
      <c r="J160"/>
      <c r="K160"/>
      <c r="L160"/>
      <c r="M160"/>
      <c r="N160"/>
      <c r="O160"/>
      <c r="P160"/>
      <c r="Q160"/>
      <c r="R160"/>
      <c r="S160"/>
      <c r="T160"/>
      <c r="U160"/>
      <c r="V160"/>
      <c r="W160"/>
      <c r="X160"/>
      <c r="Y160"/>
      <c r="Z160"/>
      <c r="AA160"/>
      <c r="AB160"/>
      <c r="AC160"/>
      <c r="AD160"/>
      <c r="AE160"/>
      <c r="AF160"/>
      <c r="AG160"/>
      <c r="AH160"/>
      <c r="AI160"/>
      <c r="AJ160"/>
      <c r="AK160"/>
      <c r="AL160"/>
      <c r="AM160"/>
      <c r="AN160"/>
      <c r="AO160"/>
      <c r="AP160"/>
      <c r="AQ160"/>
      <c r="AR160"/>
      <c r="AS160"/>
      <c r="AT160"/>
      <c r="AU160"/>
      <c r="AV160"/>
      <c r="AW160"/>
      <c r="AX160"/>
      <c r="AY160"/>
      <c r="AZ160"/>
      <c r="BA160"/>
      <c r="BB160"/>
      <c r="BC160"/>
      <c r="BD160"/>
      <c r="BE160"/>
      <c r="BF160"/>
      <c r="BG160"/>
      <c r="BH160"/>
      <c r="BI160"/>
      <c r="BJ160"/>
      <c r="BK160"/>
    </row>
    <row r="161" spans="2:63" s="3" customFormat="1" ht="12" customHeight="1" x14ac:dyDescent="0.2">
      <c r="B161" s="12" t="s">
        <v>562</v>
      </c>
      <c r="C161" s="9" t="s">
        <v>548</v>
      </c>
      <c r="D161" s="13" t="s">
        <v>549</v>
      </c>
      <c r="E161" s="14"/>
      <c r="F161" s="31"/>
      <c r="G161" s="30"/>
      <c r="H161" s="82">
        <f>G161*F161</f>
        <v>0</v>
      </c>
      <c r="I161"/>
      <c r="J161"/>
      <c r="K161"/>
      <c r="L161"/>
      <c r="M161"/>
      <c r="N161"/>
      <c r="O161"/>
      <c r="P161"/>
      <c r="Q161"/>
      <c r="R161"/>
      <c r="S161"/>
      <c r="T161"/>
      <c r="U161"/>
      <c r="V161"/>
      <c r="W161"/>
      <c r="X161"/>
      <c r="Y161"/>
      <c r="Z161"/>
      <c r="AA161"/>
      <c r="AB161"/>
      <c r="AC161"/>
      <c r="AD161"/>
      <c r="AE161"/>
      <c r="AF161"/>
      <c r="AG161"/>
      <c r="AH161"/>
      <c r="AI161"/>
      <c r="AJ161"/>
      <c r="AK161"/>
      <c r="AL161"/>
      <c r="AM161"/>
      <c r="AN161"/>
      <c r="AO161"/>
      <c r="AP161"/>
      <c r="AQ161"/>
      <c r="AR161"/>
      <c r="AS161"/>
      <c r="AT161"/>
      <c r="AU161"/>
      <c r="AV161"/>
      <c r="AW161"/>
      <c r="AX161"/>
      <c r="AY161"/>
      <c r="AZ161"/>
      <c r="BA161"/>
      <c r="BB161"/>
      <c r="BC161"/>
      <c r="BD161"/>
      <c r="BE161"/>
      <c r="BF161"/>
      <c r="BG161"/>
      <c r="BH161"/>
      <c r="BI161"/>
      <c r="BJ161"/>
      <c r="BK161"/>
    </row>
    <row r="162" spans="2:63" s="3" customFormat="1" ht="12" customHeight="1" x14ac:dyDescent="0.2">
      <c r="B162" s="10"/>
      <c r="C162" s="11"/>
      <c r="D162" s="11"/>
      <c r="E162" s="11"/>
      <c r="F162" s="11"/>
      <c r="G162" s="11"/>
      <c r="H162" s="159"/>
      <c r="I162"/>
      <c r="J162"/>
      <c r="K162"/>
      <c r="L162"/>
      <c r="M162"/>
      <c r="N162"/>
      <c r="O162"/>
      <c r="P162"/>
      <c r="Q162"/>
      <c r="R162"/>
      <c r="S162"/>
      <c r="T162"/>
      <c r="U162"/>
      <c r="V162"/>
      <c r="W162"/>
      <c r="X162"/>
      <c r="Y162"/>
      <c r="Z162"/>
      <c r="AA162"/>
      <c r="AB162"/>
      <c r="AC162"/>
      <c r="AD162"/>
      <c r="AE162"/>
      <c r="AF162"/>
      <c r="AG162"/>
      <c r="AH162"/>
      <c r="AI162"/>
      <c r="AJ162"/>
      <c r="AK162"/>
      <c r="AL162"/>
      <c r="AM162"/>
      <c r="AN162"/>
      <c r="AO162"/>
      <c r="AP162"/>
      <c r="AQ162"/>
      <c r="AR162"/>
      <c r="AS162"/>
      <c r="AT162"/>
      <c r="AU162"/>
      <c r="AV162"/>
      <c r="AW162"/>
      <c r="AX162"/>
      <c r="AY162"/>
      <c r="AZ162"/>
      <c r="BA162"/>
      <c r="BB162"/>
      <c r="BC162"/>
      <c r="BD162"/>
      <c r="BE162"/>
      <c r="BF162"/>
      <c r="BG162"/>
      <c r="BH162"/>
      <c r="BI162"/>
      <c r="BJ162"/>
      <c r="BK162"/>
    </row>
    <row r="163" spans="2:63" s="3" customFormat="1" ht="48.75" customHeight="1" x14ac:dyDescent="0.2">
      <c r="B163" s="12" t="s">
        <v>563</v>
      </c>
      <c r="C163" s="9"/>
      <c r="D163" s="13" t="s">
        <v>997</v>
      </c>
      <c r="E163" s="20" t="s">
        <v>167</v>
      </c>
      <c r="F163" s="31">
        <v>45</v>
      </c>
      <c r="G163" s="30"/>
      <c r="H163" s="82">
        <f>G163*F163</f>
        <v>0</v>
      </c>
      <c r="I163"/>
      <c r="J163"/>
      <c r="K163"/>
      <c r="L163"/>
      <c r="M163"/>
      <c r="N163"/>
      <c r="O163"/>
      <c r="P163"/>
      <c r="Q163"/>
      <c r="R163"/>
      <c r="S163"/>
      <c r="T163"/>
      <c r="U163"/>
      <c r="V163"/>
      <c r="W163"/>
      <c r="X163"/>
      <c r="Y163"/>
      <c r="Z163"/>
      <c r="AA163"/>
      <c r="AB163"/>
      <c r="AC163"/>
      <c r="AD163"/>
      <c r="AE163"/>
      <c r="AF163"/>
      <c r="AG163"/>
      <c r="AH163"/>
      <c r="AI163"/>
      <c r="AJ163"/>
      <c r="AK163"/>
      <c r="AL163"/>
      <c r="AM163"/>
      <c r="AN163"/>
      <c r="AO163"/>
      <c r="AP163"/>
      <c r="AQ163"/>
      <c r="AR163"/>
      <c r="AS163"/>
      <c r="AT163"/>
      <c r="AU163"/>
      <c r="AV163"/>
      <c r="AW163"/>
      <c r="AX163"/>
      <c r="AY163"/>
      <c r="AZ163"/>
      <c r="BA163"/>
      <c r="BB163"/>
      <c r="BC163"/>
      <c r="BD163"/>
      <c r="BE163"/>
      <c r="BF163"/>
      <c r="BG163"/>
      <c r="BH163"/>
      <c r="BI163"/>
      <c r="BJ163"/>
      <c r="BK163"/>
    </row>
    <row r="164" spans="2:63" s="3" customFormat="1" ht="12" customHeight="1" x14ac:dyDescent="0.2">
      <c r="B164" s="10"/>
      <c r="C164" s="11"/>
      <c r="D164" s="11"/>
      <c r="E164" s="11"/>
      <c r="F164" s="11"/>
      <c r="G164" s="11"/>
      <c r="H164" s="159"/>
      <c r="I164"/>
      <c r="J164"/>
      <c r="K164"/>
      <c r="L164"/>
      <c r="M164"/>
      <c r="N164"/>
      <c r="O164"/>
      <c r="P164"/>
      <c r="Q164"/>
      <c r="R164"/>
      <c r="S164"/>
      <c r="T164"/>
      <c r="U164"/>
      <c r="V164"/>
      <c r="W164"/>
      <c r="X164"/>
      <c r="Y164"/>
      <c r="Z164"/>
      <c r="AA164"/>
      <c r="AB164"/>
      <c r="AC164"/>
      <c r="AD164"/>
      <c r="AE164"/>
      <c r="AF164"/>
      <c r="AG164"/>
      <c r="AH164"/>
      <c r="AI164"/>
      <c r="AJ164"/>
      <c r="AK164"/>
      <c r="AL164"/>
      <c r="AM164"/>
      <c r="AN164"/>
      <c r="AO164"/>
      <c r="AP164"/>
      <c r="AQ164"/>
      <c r="AR164"/>
      <c r="AS164"/>
      <c r="AT164"/>
      <c r="AU164"/>
      <c r="AV164"/>
      <c r="AW164"/>
      <c r="AX164"/>
      <c r="AY164"/>
      <c r="AZ164"/>
      <c r="BA164"/>
      <c r="BB164"/>
      <c r="BC164"/>
      <c r="BD164"/>
      <c r="BE164"/>
      <c r="BF164"/>
      <c r="BG164"/>
      <c r="BH164"/>
      <c r="BI164"/>
      <c r="BJ164"/>
      <c r="BK164"/>
    </row>
    <row r="165" spans="2:63" s="3" customFormat="1" ht="12" customHeight="1" x14ac:dyDescent="0.2">
      <c r="B165" s="12" t="s">
        <v>564</v>
      </c>
      <c r="C165" s="9"/>
      <c r="D165" s="13" t="s">
        <v>462</v>
      </c>
      <c r="E165" s="14"/>
      <c r="F165" s="31"/>
      <c r="G165" s="30"/>
      <c r="H165" s="82">
        <f>G165*F165</f>
        <v>0</v>
      </c>
      <c r="I165"/>
      <c r="J165"/>
      <c r="K165"/>
      <c r="L165"/>
      <c r="M165"/>
      <c r="N165"/>
      <c r="O165"/>
      <c r="P165"/>
      <c r="Q165"/>
      <c r="R165"/>
      <c r="S165"/>
      <c r="T165"/>
      <c r="U165"/>
      <c r="V165"/>
      <c r="W165"/>
      <c r="X165"/>
      <c r="Y165"/>
      <c r="Z165"/>
      <c r="AA165"/>
      <c r="AB165"/>
      <c r="AC165"/>
      <c r="AD165"/>
      <c r="AE165"/>
      <c r="AF165"/>
      <c r="AG165"/>
      <c r="AH165"/>
      <c r="AI165"/>
      <c r="AJ165"/>
      <c r="AK165"/>
      <c r="AL165"/>
      <c r="AM165"/>
      <c r="AN165"/>
      <c r="AO165"/>
      <c r="AP165"/>
      <c r="AQ165"/>
      <c r="AR165"/>
      <c r="AS165"/>
      <c r="AT165"/>
      <c r="AU165"/>
      <c r="AV165"/>
      <c r="AW165"/>
      <c r="AX165"/>
      <c r="AY165"/>
      <c r="AZ165"/>
      <c r="BA165"/>
      <c r="BB165"/>
      <c r="BC165"/>
      <c r="BD165"/>
      <c r="BE165"/>
      <c r="BF165"/>
      <c r="BG165"/>
      <c r="BH165"/>
      <c r="BI165"/>
      <c r="BJ165"/>
      <c r="BK165"/>
    </row>
    <row r="166" spans="2:63" s="3" customFormat="1" ht="12" customHeight="1" x14ac:dyDescent="0.2">
      <c r="B166" s="10"/>
      <c r="C166" s="11"/>
      <c r="D166" s="11"/>
      <c r="E166" s="11"/>
      <c r="F166" s="11"/>
      <c r="G166" s="11"/>
      <c r="H166" s="159"/>
      <c r="I166"/>
      <c r="J166"/>
      <c r="K166"/>
      <c r="L166"/>
      <c r="M166"/>
      <c r="N166"/>
      <c r="O166"/>
      <c r="P166"/>
      <c r="Q166"/>
      <c r="R166"/>
      <c r="S166"/>
      <c r="T166"/>
      <c r="U166"/>
      <c r="V166"/>
      <c r="W166"/>
      <c r="X166"/>
      <c r="Y166"/>
      <c r="Z166"/>
      <c r="AA166"/>
      <c r="AB166"/>
      <c r="AC166"/>
      <c r="AD166"/>
      <c r="AE166"/>
      <c r="AF166"/>
      <c r="AG166"/>
      <c r="AH166"/>
      <c r="AI166"/>
      <c r="AJ166"/>
      <c r="AK166"/>
      <c r="AL166"/>
      <c r="AM166"/>
      <c r="AN166"/>
      <c r="AO166"/>
      <c r="AP166"/>
      <c r="AQ166"/>
      <c r="AR166"/>
      <c r="AS166"/>
      <c r="AT166"/>
      <c r="AU166"/>
      <c r="AV166"/>
      <c r="AW166"/>
      <c r="AX166"/>
      <c r="AY166"/>
      <c r="AZ166"/>
      <c r="BA166"/>
      <c r="BB166"/>
      <c r="BC166"/>
      <c r="BD166"/>
      <c r="BE166"/>
      <c r="BF166"/>
      <c r="BG166"/>
      <c r="BH166"/>
      <c r="BI166"/>
      <c r="BJ166"/>
      <c r="BK166"/>
    </row>
    <row r="167" spans="2:63" s="4" customFormat="1" ht="55.5" customHeight="1" x14ac:dyDescent="0.2">
      <c r="B167" s="38" t="s">
        <v>565</v>
      </c>
      <c r="C167" s="28" t="s">
        <v>550</v>
      </c>
      <c r="D167" s="37" t="s">
        <v>998</v>
      </c>
      <c r="E167" s="20" t="s">
        <v>87</v>
      </c>
      <c r="F167" s="31">
        <v>1</v>
      </c>
      <c r="G167" s="30"/>
      <c r="H167" s="82">
        <f>G167*F167</f>
        <v>0</v>
      </c>
      <c r="I167"/>
      <c r="J167"/>
      <c r="K167"/>
      <c r="L167"/>
      <c r="M167"/>
      <c r="N167"/>
      <c r="O167"/>
      <c r="P167"/>
      <c r="Q167"/>
      <c r="R167"/>
      <c r="S167"/>
      <c r="T167"/>
      <c r="U167"/>
      <c r="V167"/>
      <c r="W167"/>
      <c r="X167"/>
      <c r="Y167"/>
      <c r="Z167"/>
      <c r="AA167"/>
      <c r="AB167"/>
      <c r="AC167"/>
      <c r="AD167"/>
      <c r="AE167"/>
      <c r="AF167"/>
      <c r="AG167"/>
      <c r="AH167"/>
      <c r="AI167"/>
      <c r="AJ167"/>
      <c r="AK167"/>
      <c r="AL167"/>
      <c r="AM167"/>
      <c r="AN167"/>
      <c r="AO167"/>
      <c r="AP167"/>
      <c r="AQ167"/>
      <c r="AR167"/>
      <c r="AS167"/>
      <c r="AT167"/>
      <c r="AU167"/>
      <c r="AV167"/>
      <c r="AW167"/>
      <c r="AX167"/>
      <c r="AY167"/>
      <c r="AZ167"/>
      <c r="BA167"/>
      <c r="BB167"/>
      <c r="BC167"/>
      <c r="BD167"/>
      <c r="BE167"/>
      <c r="BF167"/>
      <c r="BG167"/>
      <c r="BH167"/>
      <c r="BI167"/>
      <c r="BJ167"/>
      <c r="BK167"/>
    </row>
    <row r="168" spans="2:63" s="3" customFormat="1" ht="12" customHeight="1" x14ac:dyDescent="0.2">
      <c r="B168" s="10"/>
      <c r="C168" s="11"/>
      <c r="D168" s="11"/>
      <c r="E168" s="11"/>
      <c r="F168" s="11"/>
      <c r="G168" s="11"/>
      <c r="H168" s="159"/>
      <c r="I168"/>
      <c r="J168"/>
      <c r="K168"/>
      <c r="L168"/>
      <c r="M168"/>
      <c r="N168"/>
      <c r="O168"/>
      <c r="P168"/>
      <c r="Q168"/>
      <c r="R168"/>
      <c r="S168"/>
      <c r="T168"/>
      <c r="U168"/>
      <c r="V168"/>
      <c r="W168"/>
      <c r="X168"/>
      <c r="Y168"/>
      <c r="Z168"/>
      <c r="AA168"/>
      <c r="AB168"/>
      <c r="AC168"/>
      <c r="AD168"/>
      <c r="AE168"/>
      <c r="AF168"/>
      <c r="AG168"/>
      <c r="AH168"/>
      <c r="AI168"/>
      <c r="AJ168"/>
      <c r="AK168"/>
      <c r="AL168"/>
      <c r="AM168"/>
      <c r="AN168"/>
      <c r="AO168"/>
      <c r="AP168"/>
      <c r="AQ168"/>
      <c r="AR168"/>
      <c r="AS168"/>
      <c r="AT168"/>
      <c r="AU168"/>
      <c r="AV168"/>
      <c r="AW168"/>
      <c r="AX168"/>
      <c r="AY168"/>
      <c r="AZ168"/>
      <c r="BA168"/>
      <c r="BB168"/>
      <c r="BC168"/>
      <c r="BD168"/>
      <c r="BE168"/>
      <c r="BF168"/>
      <c r="BG168"/>
      <c r="BH168"/>
      <c r="BI168"/>
      <c r="BJ168"/>
      <c r="BK168"/>
    </row>
    <row r="169" spans="2:63" ht="22.5" x14ac:dyDescent="0.2">
      <c r="B169" s="12" t="s">
        <v>566</v>
      </c>
      <c r="C169" s="13"/>
      <c r="D169" s="13" t="s">
        <v>665</v>
      </c>
      <c r="E169" s="20" t="s">
        <v>87</v>
      </c>
      <c r="F169" s="23">
        <v>1</v>
      </c>
      <c r="G169" s="74"/>
      <c r="H169" s="82">
        <f>G169*F169</f>
        <v>0</v>
      </c>
    </row>
    <row r="170" spans="2:63" ht="12" customHeight="1" x14ac:dyDescent="0.2">
      <c r="B170" s="10"/>
      <c r="C170" s="11"/>
      <c r="D170" s="11"/>
      <c r="E170" s="22"/>
      <c r="F170" s="22"/>
      <c r="G170" s="84"/>
      <c r="H170" s="159"/>
    </row>
    <row r="171" spans="2:63" ht="22.5" x14ac:dyDescent="0.2">
      <c r="B171" s="12" t="s">
        <v>567</v>
      </c>
      <c r="C171" s="9"/>
      <c r="D171" s="13" t="s">
        <v>999</v>
      </c>
      <c r="E171" s="20" t="s">
        <v>87</v>
      </c>
      <c r="F171" s="23">
        <v>2</v>
      </c>
      <c r="G171" s="74"/>
      <c r="H171" s="82">
        <f>G171*F171</f>
        <v>0</v>
      </c>
    </row>
    <row r="172" spans="2:63" s="4" customFormat="1" ht="20.100000000000001" customHeight="1" x14ac:dyDescent="0.2">
      <c r="B172" s="139" t="s">
        <v>469</v>
      </c>
      <c r="C172" s="140"/>
      <c r="D172" s="140"/>
      <c r="E172" s="143"/>
      <c r="F172" s="140"/>
      <c r="G172" s="141"/>
      <c r="H172" s="160">
        <f>SUM(H124:H171)</f>
        <v>10000</v>
      </c>
      <c r="I172"/>
      <c r="J172"/>
      <c r="K172"/>
      <c r="L172"/>
      <c r="M172"/>
      <c r="N172"/>
      <c r="O172"/>
      <c r="P172"/>
      <c r="Q172"/>
      <c r="R172"/>
      <c r="S172"/>
      <c r="T172"/>
      <c r="U172"/>
      <c r="V172"/>
      <c r="W172"/>
      <c r="X172"/>
      <c r="Y172"/>
      <c r="Z172"/>
      <c r="AA172"/>
      <c r="AB172"/>
      <c r="AC172"/>
      <c r="AD172"/>
      <c r="AE172"/>
      <c r="AF172"/>
      <c r="AG172"/>
      <c r="AH172"/>
      <c r="AI172"/>
      <c r="AJ172"/>
      <c r="AK172"/>
      <c r="AL172"/>
      <c r="AM172"/>
      <c r="AN172"/>
      <c r="AO172"/>
      <c r="AP172"/>
      <c r="AQ172"/>
      <c r="AR172"/>
      <c r="AS172"/>
      <c r="AT172"/>
      <c r="AU172"/>
      <c r="AV172"/>
      <c r="AW172"/>
      <c r="AX172"/>
      <c r="AY172"/>
      <c r="AZ172"/>
      <c r="BA172"/>
      <c r="BB172"/>
      <c r="BC172"/>
      <c r="BD172"/>
      <c r="BE172"/>
      <c r="BF172"/>
      <c r="BG172"/>
      <c r="BH172"/>
      <c r="BI172"/>
      <c r="BJ172"/>
      <c r="BK172"/>
    </row>
    <row r="173" spans="2:63" s="4" customFormat="1" ht="20.100000000000001" customHeight="1" x14ac:dyDescent="0.2">
      <c r="B173" s="139" t="s">
        <v>65</v>
      </c>
      <c r="C173" s="140"/>
      <c r="D173" s="140"/>
      <c r="E173" s="143"/>
      <c r="F173" s="143"/>
      <c r="G173" s="141"/>
      <c r="H173" s="160">
        <f>H172</f>
        <v>10000</v>
      </c>
      <c r="I173"/>
      <c r="J173"/>
      <c r="K173"/>
      <c r="L173"/>
      <c r="M173"/>
      <c r="N173"/>
      <c r="O173"/>
      <c r="P173"/>
      <c r="Q173"/>
      <c r="R173"/>
      <c r="S173"/>
      <c r="T173"/>
      <c r="U173"/>
      <c r="V173"/>
      <c r="W173"/>
      <c r="X173"/>
      <c r="Y173"/>
      <c r="Z173"/>
      <c r="AA173"/>
      <c r="AB173"/>
      <c r="AC173"/>
      <c r="AD173"/>
      <c r="AE173"/>
      <c r="AF173"/>
      <c r="AG173"/>
      <c r="AH173"/>
      <c r="AI173"/>
      <c r="AJ173"/>
      <c r="AK173"/>
      <c r="AL173"/>
      <c r="AM173"/>
      <c r="AN173"/>
      <c r="AO173"/>
      <c r="AP173"/>
      <c r="AQ173"/>
      <c r="AR173"/>
      <c r="AS173"/>
      <c r="AT173"/>
      <c r="AU173"/>
      <c r="AV173"/>
      <c r="AW173"/>
      <c r="AX173"/>
      <c r="AY173"/>
      <c r="AZ173"/>
      <c r="BA173"/>
      <c r="BB173"/>
      <c r="BC173"/>
      <c r="BD173"/>
      <c r="BE173"/>
      <c r="BF173"/>
      <c r="BG173"/>
      <c r="BH173"/>
      <c r="BI173"/>
      <c r="BJ173"/>
      <c r="BK173"/>
    </row>
    <row r="174" spans="2:63" ht="12" customHeight="1" x14ac:dyDescent="0.2">
      <c r="B174" s="10"/>
      <c r="C174" s="11"/>
      <c r="D174" s="11"/>
      <c r="E174" s="22"/>
      <c r="F174" s="22"/>
      <c r="G174" s="84"/>
      <c r="H174" s="159"/>
    </row>
    <row r="175" spans="2:63" ht="22.5" x14ac:dyDescent="0.2">
      <c r="B175" s="12" t="s">
        <v>568</v>
      </c>
      <c r="C175" s="13"/>
      <c r="D175" s="13" t="s">
        <v>1001</v>
      </c>
      <c r="E175" s="21" t="s">
        <v>87</v>
      </c>
      <c r="F175" s="23">
        <v>2</v>
      </c>
      <c r="G175" s="74"/>
      <c r="H175" s="82">
        <f>G175*F175</f>
        <v>0</v>
      </c>
    </row>
    <row r="176" spans="2:63" ht="12" customHeight="1" x14ac:dyDescent="0.2">
      <c r="B176" s="10"/>
      <c r="C176" s="11"/>
      <c r="D176" s="11"/>
      <c r="E176" s="22"/>
      <c r="F176" s="22"/>
      <c r="G176" s="84"/>
      <c r="H176" s="159"/>
    </row>
    <row r="177" spans="2:63" ht="22.5" x14ac:dyDescent="0.2">
      <c r="B177" s="12" t="s">
        <v>569</v>
      </c>
      <c r="C177" s="13"/>
      <c r="D177" s="13" t="s">
        <v>1000</v>
      </c>
      <c r="E177" s="20" t="s">
        <v>87</v>
      </c>
      <c r="F177" s="23">
        <v>2</v>
      </c>
      <c r="G177" s="74"/>
      <c r="H177" s="82">
        <f>G177*F177</f>
        <v>0</v>
      </c>
    </row>
    <row r="178" spans="2:63" ht="12" customHeight="1" x14ac:dyDescent="0.2">
      <c r="B178" s="10"/>
      <c r="C178" s="11"/>
      <c r="D178" s="11"/>
      <c r="E178" s="22"/>
      <c r="F178" s="22"/>
      <c r="G178" s="84"/>
      <c r="H178" s="159"/>
    </row>
    <row r="179" spans="2:63" ht="22.5" x14ac:dyDescent="0.2">
      <c r="B179" s="12" t="s">
        <v>570</v>
      </c>
      <c r="C179" s="13"/>
      <c r="D179" s="13" t="s">
        <v>660</v>
      </c>
      <c r="E179" s="20" t="s">
        <v>87</v>
      </c>
      <c r="F179" s="23">
        <v>16</v>
      </c>
      <c r="G179" s="74"/>
      <c r="H179" s="82">
        <f>G179*F179</f>
        <v>0</v>
      </c>
    </row>
    <row r="180" spans="2:63" ht="12" customHeight="1" x14ac:dyDescent="0.2">
      <c r="B180" s="10"/>
      <c r="C180" s="11"/>
      <c r="D180" s="11"/>
      <c r="E180" s="22"/>
      <c r="F180" s="22"/>
      <c r="G180" s="84"/>
      <c r="H180" s="159"/>
    </row>
    <row r="181" spans="2:63" s="41" customFormat="1" x14ac:dyDescent="0.2">
      <c r="B181" s="12" t="s">
        <v>580</v>
      </c>
      <c r="C181" s="28"/>
      <c r="D181" s="37" t="s">
        <v>128</v>
      </c>
      <c r="E181" s="20" t="s">
        <v>39</v>
      </c>
      <c r="F181" s="39">
        <v>1</v>
      </c>
      <c r="G181" s="33">
        <v>25000</v>
      </c>
      <c r="H181" s="82">
        <f>G181*F181</f>
        <v>25000</v>
      </c>
      <c r="I181"/>
      <c r="J181"/>
      <c r="K181"/>
      <c r="L181"/>
      <c r="M181"/>
      <c r="N181"/>
      <c r="O181"/>
      <c r="P181"/>
      <c r="Q181"/>
      <c r="R181"/>
      <c r="S181"/>
      <c r="T181"/>
      <c r="U181"/>
      <c r="V181"/>
      <c r="W181"/>
      <c r="X181"/>
      <c r="Y181"/>
      <c r="Z181"/>
      <c r="AA181"/>
      <c r="AB181"/>
      <c r="AC181"/>
      <c r="AD181"/>
      <c r="AE181"/>
      <c r="AF181"/>
      <c r="AG181"/>
      <c r="AH181"/>
      <c r="AI181"/>
      <c r="AJ181"/>
      <c r="AK181"/>
      <c r="AL181"/>
      <c r="AM181"/>
      <c r="AN181"/>
      <c r="AO181"/>
      <c r="AP181"/>
      <c r="AQ181"/>
      <c r="AR181"/>
      <c r="AS181"/>
      <c r="AT181"/>
      <c r="AU181"/>
      <c r="AV181"/>
      <c r="AW181"/>
      <c r="AX181"/>
      <c r="AY181"/>
      <c r="AZ181"/>
      <c r="BA181"/>
      <c r="BB181"/>
      <c r="BC181"/>
      <c r="BD181"/>
      <c r="BE181"/>
      <c r="BF181"/>
      <c r="BG181"/>
      <c r="BH181"/>
      <c r="BI181"/>
      <c r="BJ181"/>
      <c r="BK181"/>
    </row>
    <row r="182" spans="2:63" ht="12" customHeight="1" x14ac:dyDescent="0.2">
      <c r="B182" s="10"/>
      <c r="C182" s="11"/>
      <c r="D182" s="11"/>
      <c r="E182" s="11"/>
      <c r="F182" s="22"/>
      <c r="G182" s="87"/>
      <c r="H182" s="159"/>
    </row>
    <row r="183" spans="2:63" ht="14.25" customHeight="1" x14ac:dyDescent="0.2">
      <c r="B183" s="12" t="s">
        <v>581</v>
      </c>
      <c r="C183" s="9"/>
      <c r="D183" s="13" t="s">
        <v>130</v>
      </c>
      <c r="E183" s="14" t="s">
        <v>42</v>
      </c>
      <c r="F183" s="32"/>
      <c r="G183" s="74">
        <f>G181</f>
        <v>25000</v>
      </c>
      <c r="H183" s="82">
        <f>G183*F183</f>
        <v>0</v>
      </c>
    </row>
    <row r="184" spans="2:63" ht="12" customHeight="1" x14ac:dyDescent="0.2">
      <c r="B184" s="10"/>
      <c r="C184" s="11"/>
      <c r="D184" s="11"/>
      <c r="E184" s="22"/>
      <c r="F184" s="22"/>
      <c r="G184" s="84"/>
      <c r="H184" s="159"/>
    </row>
    <row r="185" spans="2:63" ht="22.5" x14ac:dyDescent="0.2">
      <c r="B185" s="153" t="s">
        <v>582</v>
      </c>
      <c r="C185" s="120" t="s">
        <v>571</v>
      </c>
      <c r="D185" s="8" t="s">
        <v>577</v>
      </c>
      <c r="E185" s="20"/>
      <c r="F185" s="23"/>
      <c r="G185" s="74"/>
      <c r="H185" s="82">
        <f>G185*F185</f>
        <v>0</v>
      </c>
    </row>
    <row r="186" spans="2:63" ht="12" customHeight="1" x14ac:dyDescent="0.2">
      <c r="B186" s="10"/>
      <c r="C186" s="11"/>
      <c r="D186" s="11"/>
      <c r="E186" s="22"/>
      <c r="F186" s="22"/>
      <c r="G186" s="84"/>
      <c r="H186" s="159"/>
    </row>
    <row r="187" spans="2:63" ht="22.5" x14ac:dyDescent="0.2">
      <c r="B187" s="12" t="s">
        <v>583</v>
      </c>
      <c r="C187" s="9" t="s">
        <v>572</v>
      </c>
      <c r="D187" s="13" t="s">
        <v>573</v>
      </c>
      <c r="E187" s="14" t="s">
        <v>167</v>
      </c>
      <c r="F187" s="23">
        <v>970</v>
      </c>
      <c r="G187" s="74"/>
      <c r="H187" s="82">
        <f>G187*F187</f>
        <v>0</v>
      </c>
    </row>
    <row r="188" spans="2:63" ht="12" customHeight="1" x14ac:dyDescent="0.2">
      <c r="B188" s="10"/>
      <c r="C188" s="11"/>
      <c r="D188" s="11"/>
      <c r="E188" s="22"/>
      <c r="F188" s="22"/>
      <c r="G188" s="84"/>
      <c r="H188" s="159"/>
    </row>
    <row r="189" spans="2:63" ht="50.25" customHeight="1" x14ac:dyDescent="0.2">
      <c r="B189" s="12" t="s">
        <v>584</v>
      </c>
      <c r="C189" s="9" t="s">
        <v>574</v>
      </c>
      <c r="D189" s="13" t="s">
        <v>575</v>
      </c>
      <c r="E189" s="20" t="s">
        <v>167</v>
      </c>
      <c r="F189" s="23">
        <v>970</v>
      </c>
      <c r="G189" s="74"/>
      <c r="H189" s="82">
        <f>G189*F189</f>
        <v>0</v>
      </c>
    </row>
    <row r="190" spans="2:63" x14ac:dyDescent="0.2">
      <c r="B190" s="10"/>
      <c r="C190" s="11"/>
      <c r="D190" s="11"/>
      <c r="E190" s="22"/>
      <c r="F190" s="22"/>
      <c r="G190" s="84"/>
      <c r="H190" s="159"/>
    </row>
    <row r="191" spans="2:63" ht="22.5" x14ac:dyDescent="0.2">
      <c r="B191" s="12" t="s">
        <v>585</v>
      </c>
      <c r="C191" s="9" t="s">
        <v>191</v>
      </c>
      <c r="D191" s="13" t="s">
        <v>661</v>
      </c>
      <c r="E191" s="20" t="s">
        <v>167</v>
      </c>
      <c r="F191" s="23">
        <v>2250</v>
      </c>
      <c r="G191" s="74"/>
      <c r="H191" s="82">
        <f>G191*F191</f>
        <v>0</v>
      </c>
    </row>
    <row r="192" spans="2:63" x14ac:dyDescent="0.2">
      <c r="B192" s="10"/>
      <c r="C192" s="11"/>
      <c r="D192" s="11"/>
      <c r="E192" s="22"/>
      <c r="F192" s="22"/>
      <c r="G192" s="84"/>
      <c r="H192" s="159"/>
    </row>
    <row r="193" spans="2:63" ht="49.5" customHeight="1" x14ac:dyDescent="0.2">
      <c r="B193" s="12" t="s">
        <v>586</v>
      </c>
      <c r="C193" s="9" t="s">
        <v>576</v>
      </c>
      <c r="D193" s="13" t="s">
        <v>578</v>
      </c>
      <c r="E193" s="20" t="s">
        <v>167</v>
      </c>
      <c r="F193" s="23">
        <v>970</v>
      </c>
      <c r="G193" s="74"/>
      <c r="H193" s="82">
        <f>G193*F193</f>
        <v>0</v>
      </c>
    </row>
    <row r="194" spans="2:63" x14ac:dyDescent="0.2">
      <c r="B194" s="10"/>
      <c r="C194" s="11"/>
      <c r="D194" s="11"/>
      <c r="E194" s="22"/>
      <c r="F194" s="22"/>
      <c r="G194" s="84"/>
      <c r="H194" s="159"/>
    </row>
    <row r="195" spans="2:63" ht="45" customHeight="1" x14ac:dyDescent="0.2">
      <c r="B195" s="12" t="s">
        <v>587</v>
      </c>
      <c r="C195" s="9" t="s">
        <v>184</v>
      </c>
      <c r="D195" s="13" t="s">
        <v>671</v>
      </c>
      <c r="E195" s="20" t="s">
        <v>579</v>
      </c>
      <c r="F195" s="93">
        <v>10</v>
      </c>
      <c r="G195" s="83"/>
      <c r="H195" s="82">
        <f>G195*F195</f>
        <v>0</v>
      </c>
    </row>
    <row r="196" spans="2:63" x14ac:dyDescent="0.2">
      <c r="B196" s="10"/>
      <c r="C196" s="11"/>
      <c r="D196" s="11"/>
      <c r="E196" s="22"/>
      <c r="F196" s="22"/>
      <c r="G196" s="84"/>
      <c r="H196" s="159"/>
    </row>
    <row r="197" spans="2:63" s="3" customFormat="1" ht="12" customHeight="1" x14ac:dyDescent="0.2">
      <c r="B197" s="7" t="s">
        <v>798</v>
      </c>
      <c r="C197" s="9"/>
      <c r="D197" s="120" t="s">
        <v>728</v>
      </c>
      <c r="E197" s="121"/>
      <c r="F197" s="122"/>
      <c r="G197" s="123"/>
      <c r="H197" s="123"/>
      <c r="I197"/>
      <c r="J197"/>
      <c r="K197"/>
      <c r="L197"/>
      <c r="M197"/>
      <c r="N197"/>
      <c r="O197"/>
      <c r="P197"/>
      <c r="Q197"/>
      <c r="R197"/>
      <c r="S197"/>
      <c r="T197"/>
      <c r="U197"/>
      <c r="V197"/>
      <c r="W197"/>
      <c r="X197"/>
      <c r="Y197"/>
      <c r="Z197"/>
      <c r="AA197"/>
      <c r="AB197"/>
      <c r="AC197"/>
      <c r="AD197"/>
      <c r="AE197"/>
      <c r="AF197"/>
      <c r="AG197"/>
      <c r="AH197"/>
      <c r="AI197"/>
      <c r="AJ197"/>
      <c r="AK197"/>
      <c r="AL197"/>
      <c r="AM197"/>
      <c r="AN197"/>
      <c r="AO197"/>
      <c r="AP197"/>
      <c r="AQ197"/>
      <c r="AR197"/>
      <c r="AS197"/>
      <c r="AT197"/>
      <c r="AU197"/>
      <c r="AV197"/>
      <c r="AW197"/>
      <c r="AX197"/>
      <c r="AY197"/>
      <c r="AZ197"/>
      <c r="BA197"/>
      <c r="BB197"/>
      <c r="BC197"/>
      <c r="BD197"/>
      <c r="BE197"/>
      <c r="BF197"/>
      <c r="BG197"/>
      <c r="BH197"/>
      <c r="BI197"/>
      <c r="BJ197"/>
      <c r="BK197"/>
    </row>
    <row r="198" spans="2:63" s="3" customFormat="1" ht="12" customHeight="1" x14ac:dyDescent="0.2">
      <c r="B198" s="10"/>
      <c r="C198" s="11"/>
      <c r="D198" s="11"/>
      <c r="E198" s="40"/>
      <c r="F198" s="125"/>
      <c r="G198" s="126"/>
      <c r="H198" s="126"/>
      <c r="I198"/>
      <c r="J198"/>
      <c r="K198"/>
      <c r="L198"/>
      <c r="M198"/>
      <c r="N198"/>
      <c r="O198"/>
      <c r="P198"/>
      <c r="Q198"/>
      <c r="R198"/>
      <c r="S198"/>
      <c r="T198"/>
      <c r="U198"/>
      <c r="V198"/>
      <c r="W198"/>
      <c r="X198"/>
      <c r="Y198"/>
      <c r="Z198"/>
      <c r="AA198"/>
      <c r="AB198"/>
      <c r="AC198"/>
      <c r="AD198"/>
      <c r="AE198"/>
      <c r="AF198"/>
      <c r="AG198"/>
      <c r="AH198"/>
      <c r="AI198"/>
      <c r="AJ198"/>
      <c r="AK198"/>
      <c r="AL198"/>
      <c r="AM198"/>
      <c r="AN198"/>
      <c r="AO198"/>
      <c r="AP198"/>
      <c r="AQ198"/>
      <c r="AR198"/>
      <c r="AS198"/>
      <c r="AT198"/>
      <c r="AU198"/>
      <c r="AV198"/>
      <c r="AW198"/>
      <c r="AX198"/>
      <c r="AY198"/>
      <c r="AZ198"/>
      <c r="BA198"/>
      <c r="BB198"/>
      <c r="BC198"/>
      <c r="BD198"/>
      <c r="BE198"/>
      <c r="BF198"/>
      <c r="BG198"/>
      <c r="BH198"/>
      <c r="BI198"/>
      <c r="BJ198"/>
      <c r="BK198"/>
    </row>
    <row r="199" spans="2:63" s="3" customFormat="1" ht="12" customHeight="1" x14ac:dyDescent="0.2">
      <c r="B199" s="89" t="s">
        <v>799</v>
      </c>
      <c r="C199" s="9"/>
      <c r="D199" s="120" t="s">
        <v>680</v>
      </c>
      <c r="E199" s="121"/>
      <c r="F199" s="122"/>
      <c r="G199" s="123"/>
      <c r="H199" s="123"/>
      <c r="I199"/>
      <c r="J199"/>
      <c r="K199"/>
      <c r="L199"/>
      <c r="M199"/>
      <c r="N199"/>
      <c r="O199"/>
      <c r="P199"/>
      <c r="Q199"/>
      <c r="R199"/>
      <c r="S199"/>
      <c r="T199"/>
      <c r="U199"/>
      <c r="V199"/>
      <c r="W199"/>
      <c r="X199"/>
      <c r="Y199"/>
      <c r="Z199"/>
      <c r="AA199"/>
      <c r="AB199"/>
      <c r="AC199"/>
      <c r="AD199"/>
      <c r="AE199"/>
      <c r="AF199"/>
      <c r="AG199"/>
      <c r="AH199"/>
      <c r="AI199"/>
      <c r="AJ199"/>
      <c r="AK199"/>
      <c r="AL199"/>
      <c r="AM199"/>
      <c r="AN199"/>
      <c r="AO199"/>
      <c r="AP199"/>
      <c r="AQ199"/>
      <c r="AR199"/>
      <c r="AS199"/>
      <c r="AT199"/>
      <c r="AU199"/>
      <c r="AV199"/>
      <c r="AW199"/>
      <c r="AX199"/>
      <c r="AY199"/>
      <c r="AZ199"/>
      <c r="BA199"/>
      <c r="BB199"/>
      <c r="BC199"/>
      <c r="BD199"/>
      <c r="BE199"/>
      <c r="BF199"/>
      <c r="BG199"/>
      <c r="BH199"/>
      <c r="BI199"/>
      <c r="BJ199"/>
      <c r="BK199"/>
    </row>
    <row r="200" spans="2:63" s="3" customFormat="1" ht="12" customHeight="1" x14ac:dyDescent="0.2">
      <c r="B200" s="10"/>
      <c r="C200" s="11"/>
      <c r="D200" s="11"/>
      <c r="E200" s="40"/>
      <c r="F200" s="125"/>
      <c r="G200" s="126"/>
      <c r="H200" s="126"/>
      <c r="I200"/>
      <c r="J200"/>
      <c r="K200"/>
      <c r="L200"/>
      <c r="M200"/>
      <c r="N200"/>
      <c r="O200"/>
      <c r="P200"/>
      <c r="Q200"/>
      <c r="R200"/>
      <c r="S200"/>
      <c r="T200"/>
      <c r="U200"/>
      <c r="V200"/>
      <c r="W200"/>
      <c r="X200"/>
      <c r="Y200"/>
      <c r="Z200"/>
      <c r="AA200"/>
      <c r="AB200"/>
      <c r="AC200"/>
      <c r="AD200"/>
      <c r="AE200"/>
      <c r="AF200"/>
      <c r="AG200"/>
      <c r="AH200"/>
      <c r="AI200"/>
      <c r="AJ200"/>
      <c r="AK200"/>
      <c r="AL200"/>
      <c r="AM200"/>
      <c r="AN200"/>
      <c r="AO200"/>
      <c r="AP200"/>
      <c r="AQ200"/>
      <c r="AR200"/>
      <c r="AS200"/>
      <c r="AT200"/>
      <c r="AU200"/>
      <c r="AV200"/>
      <c r="AW200"/>
      <c r="AX200"/>
      <c r="AY200"/>
      <c r="AZ200"/>
      <c r="BA200"/>
      <c r="BB200"/>
      <c r="BC200"/>
      <c r="BD200"/>
      <c r="BE200"/>
      <c r="BF200"/>
      <c r="BG200"/>
      <c r="BH200"/>
      <c r="BI200"/>
      <c r="BJ200"/>
      <c r="BK200"/>
    </row>
    <row r="201" spans="2:63" s="3" customFormat="1" ht="13.5" customHeight="1" x14ac:dyDescent="0.2">
      <c r="B201" s="7" t="s">
        <v>800</v>
      </c>
      <c r="C201" s="9"/>
      <c r="D201" s="9" t="s">
        <v>681</v>
      </c>
      <c r="E201" s="121" t="s">
        <v>16</v>
      </c>
      <c r="F201" s="122">
        <v>1</v>
      </c>
      <c r="G201" s="123"/>
      <c r="H201" s="131">
        <f>G201*F201</f>
        <v>0</v>
      </c>
      <c r="I201"/>
      <c r="J201"/>
      <c r="K201"/>
      <c r="L201"/>
      <c r="M201"/>
      <c r="N201"/>
      <c r="O201"/>
      <c r="P201"/>
      <c r="Q201"/>
      <c r="R201"/>
      <c r="S201"/>
      <c r="T201"/>
      <c r="U201"/>
      <c r="V201"/>
      <c r="W201"/>
      <c r="X201"/>
      <c r="Y201"/>
      <c r="Z201"/>
      <c r="AA201"/>
      <c r="AB201"/>
      <c r="AC201"/>
      <c r="AD201"/>
      <c r="AE201"/>
      <c r="AF201"/>
      <c r="AG201"/>
      <c r="AH201"/>
      <c r="AI201"/>
      <c r="AJ201"/>
      <c r="AK201"/>
      <c r="AL201"/>
      <c r="AM201"/>
      <c r="AN201"/>
      <c r="AO201"/>
      <c r="AP201"/>
      <c r="AQ201"/>
      <c r="AR201"/>
      <c r="AS201"/>
      <c r="AT201"/>
      <c r="AU201"/>
      <c r="AV201"/>
      <c r="AW201"/>
      <c r="AX201"/>
      <c r="AY201"/>
      <c r="AZ201"/>
      <c r="BA201"/>
      <c r="BB201"/>
      <c r="BC201"/>
      <c r="BD201"/>
      <c r="BE201"/>
      <c r="BF201"/>
      <c r="BG201"/>
      <c r="BH201"/>
      <c r="BI201"/>
      <c r="BJ201"/>
      <c r="BK201"/>
    </row>
    <row r="202" spans="2:63" s="3" customFormat="1" ht="12" customHeight="1" x14ac:dyDescent="0.2">
      <c r="B202" s="10"/>
      <c r="C202" s="11"/>
      <c r="D202" s="11"/>
      <c r="E202" s="40"/>
      <c r="F202" s="125"/>
      <c r="G202" s="126"/>
      <c r="H202" s="126"/>
      <c r="I202"/>
      <c r="J202"/>
      <c r="K202"/>
      <c r="L202"/>
      <c r="M202"/>
      <c r="N202"/>
      <c r="O202"/>
      <c r="P202"/>
      <c r="Q202"/>
      <c r="R202"/>
      <c r="S202"/>
      <c r="T202"/>
      <c r="U202"/>
      <c r="V202"/>
      <c r="W202"/>
      <c r="X202"/>
      <c r="Y202"/>
      <c r="Z202"/>
      <c r="AA202"/>
      <c r="AB202"/>
      <c r="AC202"/>
      <c r="AD202"/>
      <c r="AE202"/>
      <c r="AF202"/>
      <c r="AG202"/>
      <c r="AH202"/>
      <c r="AI202"/>
      <c r="AJ202"/>
      <c r="AK202"/>
      <c r="AL202"/>
      <c r="AM202"/>
      <c r="AN202"/>
      <c r="AO202"/>
      <c r="AP202"/>
      <c r="AQ202"/>
      <c r="AR202"/>
      <c r="AS202"/>
      <c r="AT202"/>
      <c r="AU202"/>
      <c r="AV202"/>
      <c r="AW202"/>
      <c r="AX202"/>
      <c r="AY202"/>
      <c r="AZ202"/>
      <c r="BA202"/>
      <c r="BB202"/>
      <c r="BC202"/>
      <c r="BD202"/>
      <c r="BE202"/>
      <c r="BF202"/>
      <c r="BG202"/>
      <c r="BH202"/>
      <c r="BI202"/>
      <c r="BJ202"/>
      <c r="BK202"/>
    </row>
    <row r="203" spans="2:63" s="3" customFormat="1" ht="12" customHeight="1" x14ac:dyDescent="0.2">
      <c r="B203" s="7" t="s">
        <v>801</v>
      </c>
      <c r="C203" s="9"/>
      <c r="D203" s="9" t="s">
        <v>682</v>
      </c>
      <c r="E203" s="121" t="s">
        <v>87</v>
      </c>
      <c r="F203" s="122">
        <v>1</v>
      </c>
      <c r="G203" s="123"/>
      <c r="H203" s="131">
        <f>G203*F203</f>
        <v>0</v>
      </c>
      <c r="I203"/>
      <c r="J203"/>
      <c r="K203"/>
      <c r="L203"/>
      <c r="M203"/>
      <c r="N203"/>
      <c r="O203"/>
      <c r="P203"/>
      <c r="Q203"/>
      <c r="R203"/>
      <c r="S203"/>
      <c r="T203"/>
      <c r="U203"/>
      <c r="V203"/>
      <c r="W203"/>
      <c r="X203"/>
      <c r="Y203"/>
      <c r="Z203"/>
      <c r="AA203"/>
      <c r="AB203"/>
      <c r="AC203"/>
      <c r="AD203"/>
      <c r="AE203"/>
      <c r="AF203"/>
      <c r="AG203"/>
      <c r="AH203"/>
      <c r="AI203"/>
      <c r="AJ203"/>
      <c r="AK203"/>
      <c r="AL203"/>
      <c r="AM203"/>
      <c r="AN203"/>
      <c r="AO203"/>
      <c r="AP203"/>
      <c r="AQ203"/>
      <c r="AR203"/>
      <c r="AS203"/>
      <c r="AT203"/>
      <c r="AU203"/>
      <c r="AV203"/>
      <c r="AW203"/>
      <c r="AX203"/>
      <c r="AY203"/>
      <c r="AZ203"/>
      <c r="BA203"/>
      <c r="BB203"/>
      <c r="BC203"/>
      <c r="BD203"/>
      <c r="BE203"/>
      <c r="BF203"/>
      <c r="BG203"/>
      <c r="BH203"/>
      <c r="BI203"/>
      <c r="BJ203"/>
      <c r="BK203"/>
    </row>
    <row r="204" spans="2:63" s="3" customFormat="1" ht="12" customHeight="1" x14ac:dyDescent="0.2">
      <c r="B204" s="10"/>
      <c r="C204" s="11"/>
      <c r="D204" s="11"/>
      <c r="E204" s="40"/>
      <c r="F204" s="125"/>
      <c r="G204" s="126"/>
      <c r="H204" s="126"/>
      <c r="I204"/>
      <c r="J204"/>
      <c r="K204"/>
      <c r="L204"/>
      <c r="M204"/>
      <c r="N204"/>
      <c r="O204"/>
      <c r="P204"/>
      <c r="Q204"/>
      <c r="R204"/>
      <c r="S204"/>
      <c r="T204"/>
      <c r="U204"/>
      <c r="V204"/>
      <c r="W204"/>
      <c r="X204"/>
      <c r="Y204"/>
      <c r="Z204"/>
      <c r="AA204"/>
      <c r="AB204"/>
      <c r="AC204"/>
      <c r="AD204"/>
      <c r="AE204"/>
      <c r="AF204"/>
      <c r="AG204"/>
      <c r="AH204"/>
      <c r="AI204"/>
      <c r="AJ204"/>
      <c r="AK204"/>
      <c r="AL204"/>
      <c r="AM204"/>
      <c r="AN204"/>
      <c r="AO204"/>
      <c r="AP204"/>
      <c r="AQ204"/>
      <c r="AR204"/>
      <c r="AS204"/>
      <c r="AT204"/>
      <c r="AU204"/>
      <c r="AV204"/>
      <c r="AW204"/>
      <c r="AX204"/>
      <c r="AY204"/>
      <c r="AZ204"/>
      <c r="BA204"/>
      <c r="BB204"/>
      <c r="BC204"/>
      <c r="BD204"/>
      <c r="BE204"/>
      <c r="BF204"/>
      <c r="BG204"/>
      <c r="BH204"/>
      <c r="BI204"/>
      <c r="BJ204"/>
      <c r="BK204"/>
    </row>
    <row r="205" spans="2:63" s="3" customFormat="1" ht="38.25" customHeight="1" x14ac:dyDescent="0.2">
      <c r="B205" s="7" t="s">
        <v>802</v>
      </c>
      <c r="C205" s="9"/>
      <c r="D205" s="9" t="s">
        <v>683</v>
      </c>
      <c r="E205" s="121" t="s">
        <v>87</v>
      </c>
      <c r="F205" s="122">
        <v>1</v>
      </c>
      <c r="G205" s="123"/>
      <c r="H205" s="131">
        <f>G205*F205</f>
        <v>0</v>
      </c>
      <c r="I205"/>
      <c r="J205"/>
      <c r="K205"/>
      <c r="L205"/>
      <c r="M205"/>
      <c r="N205"/>
      <c r="O205"/>
      <c r="P205"/>
      <c r="Q205"/>
      <c r="R205"/>
      <c r="S205"/>
      <c r="T205"/>
      <c r="U205"/>
      <c r="V205"/>
      <c r="W205"/>
      <c r="X205"/>
      <c r="Y205"/>
      <c r="Z205"/>
      <c r="AA205"/>
      <c r="AB205"/>
      <c r="AC205"/>
      <c r="AD205"/>
      <c r="AE205"/>
      <c r="AF205"/>
      <c r="AG205"/>
      <c r="AH205"/>
      <c r="AI205"/>
      <c r="AJ205"/>
      <c r="AK205"/>
      <c r="AL205"/>
      <c r="AM205"/>
      <c r="AN205"/>
      <c r="AO205"/>
      <c r="AP205"/>
      <c r="AQ205"/>
      <c r="AR205"/>
      <c r="AS205"/>
      <c r="AT205"/>
      <c r="AU205"/>
      <c r="AV205"/>
      <c r="AW205"/>
      <c r="AX205"/>
      <c r="AY205"/>
      <c r="AZ205"/>
      <c r="BA205"/>
      <c r="BB205"/>
      <c r="BC205"/>
      <c r="BD205"/>
      <c r="BE205"/>
      <c r="BF205"/>
      <c r="BG205"/>
      <c r="BH205"/>
      <c r="BI205"/>
      <c r="BJ205"/>
      <c r="BK205"/>
    </row>
    <row r="206" spans="2:63" s="3" customFormat="1" ht="12" customHeight="1" x14ac:dyDescent="0.2">
      <c r="B206" s="10"/>
      <c r="C206" s="11"/>
      <c r="D206" s="11"/>
      <c r="E206" s="40"/>
      <c r="F206" s="125"/>
      <c r="G206" s="126"/>
      <c r="H206" s="126"/>
      <c r="I206"/>
      <c r="J206"/>
      <c r="K206"/>
      <c r="L206"/>
      <c r="M206"/>
      <c r="N206"/>
      <c r="O206"/>
      <c r="P206"/>
      <c r="Q206"/>
      <c r="R206"/>
      <c r="S206"/>
      <c r="T206"/>
      <c r="U206"/>
      <c r="V206"/>
      <c r="W206"/>
      <c r="X206"/>
      <c r="Y206"/>
      <c r="Z206"/>
      <c r="AA206"/>
      <c r="AB206"/>
      <c r="AC206"/>
      <c r="AD206"/>
      <c r="AE206"/>
      <c r="AF206"/>
      <c r="AG206"/>
      <c r="AH206"/>
      <c r="AI206"/>
      <c r="AJ206"/>
      <c r="AK206"/>
      <c r="AL206"/>
      <c r="AM206"/>
      <c r="AN206"/>
      <c r="AO206"/>
      <c r="AP206"/>
      <c r="AQ206"/>
      <c r="AR206"/>
      <c r="AS206"/>
      <c r="AT206"/>
      <c r="AU206"/>
      <c r="AV206"/>
      <c r="AW206"/>
      <c r="AX206"/>
      <c r="AY206"/>
      <c r="AZ206"/>
      <c r="BA206"/>
      <c r="BB206"/>
      <c r="BC206"/>
      <c r="BD206"/>
      <c r="BE206"/>
      <c r="BF206"/>
      <c r="BG206"/>
      <c r="BH206"/>
      <c r="BI206"/>
      <c r="BJ206"/>
      <c r="BK206"/>
    </row>
    <row r="207" spans="2:63" s="3" customFormat="1" x14ac:dyDescent="0.2">
      <c r="B207" s="7" t="s">
        <v>803</v>
      </c>
      <c r="C207" s="9"/>
      <c r="D207" s="9" t="s">
        <v>684</v>
      </c>
      <c r="E207" s="121" t="s">
        <v>87</v>
      </c>
      <c r="F207" s="122">
        <v>1</v>
      </c>
      <c r="G207" s="123"/>
      <c r="H207" s="131">
        <f>G207*F207</f>
        <v>0</v>
      </c>
      <c r="I207"/>
      <c r="J207"/>
      <c r="K207"/>
      <c r="L207"/>
      <c r="M207"/>
      <c r="N207"/>
      <c r="O207"/>
      <c r="P207"/>
      <c r="Q207"/>
      <c r="R207"/>
      <c r="S207"/>
      <c r="T207"/>
      <c r="U207"/>
      <c r="V207"/>
      <c r="W207"/>
      <c r="X207"/>
      <c r="Y207"/>
      <c r="Z207"/>
      <c r="AA207"/>
      <c r="AB207"/>
      <c r="AC207"/>
      <c r="AD207"/>
      <c r="AE207"/>
      <c r="AF207"/>
      <c r="AG207"/>
      <c r="AH207"/>
      <c r="AI207"/>
      <c r="AJ207"/>
      <c r="AK207"/>
      <c r="AL207"/>
      <c r="AM207"/>
      <c r="AN207"/>
      <c r="AO207"/>
      <c r="AP207"/>
      <c r="AQ207"/>
      <c r="AR207"/>
      <c r="AS207"/>
      <c r="AT207"/>
      <c r="AU207"/>
      <c r="AV207"/>
      <c r="AW207"/>
      <c r="AX207"/>
      <c r="AY207"/>
      <c r="AZ207"/>
      <c r="BA207"/>
      <c r="BB207"/>
      <c r="BC207"/>
      <c r="BD207"/>
      <c r="BE207"/>
      <c r="BF207"/>
      <c r="BG207"/>
      <c r="BH207"/>
      <c r="BI207"/>
      <c r="BJ207"/>
      <c r="BK207"/>
    </row>
    <row r="208" spans="2:63" s="3" customFormat="1" ht="12" customHeight="1" x14ac:dyDescent="0.2">
      <c r="B208" s="10"/>
      <c r="C208" s="11"/>
      <c r="D208" s="11"/>
      <c r="E208" s="40"/>
      <c r="F208" s="125"/>
      <c r="G208" s="126"/>
      <c r="H208" s="126"/>
      <c r="I208"/>
      <c r="J208"/>
      <c r="K208"/>
      <c r="L208"/>
      <c r="M208"/>
      <c r="N208"/>
      <c r="O208"/>
      <c r="P208"/>
      <c r="Q208"/>
      <c r="R208"/>
      <c r="S208"/>
      <c r="T208"/>
      <c r="U208"/>
      <c r="V208"/>
      <c r="W208"/>
      <c r="X208"/>
      <c r="Y208"/>
      <c r="Z208"/>
      <c r="AA208"/>
      <c r="AB208"/>
      <c r="AC208"/>
      <c r="AD208"/>
      <c r="AE208"/>
      <c r="AF208"/>
      <c r="AG208"/>
      <c r="AH208"/>
      <c r="AI208"/>
      <c r="AJ208"/>
      <c r="AK208"/>
      <c r="AL208"/>
      <c r="AM208"/>
      <c r="AN208"/>
      <c r="AO208"/>
      <c r="AP208"/>
      <c r="AQ208"/>
      <c r="AR208"/>
      <c r="AS208"/>
      <c r="AT208"/>
      <c r="AU208"/>
      <c r="AV208"/>
      <c r="AW208"/>
      <c r="AX208"/>
      <c r="AY208"/>
      <c r="AZ208"/>
      <c r="BA208"/>
      <c r="BB208"/>
      <c r="BC208"/>
      <c r="BD208"/>
      <c r="BE208"/>
      <c r="BF208"/>
      <c r="BG208"/>
      <c r="BH208"/>
      <c r="BI208"/>
      <c r="BJ208"/>
      <c r="BK208"/>
    </row>
    <row r="209" spans="1:63" s="3" customFormat="1" x14ac:dyDescent="0.2">
      <c r="B209" s="89" t="s">
        <v>804</v>
      </c>
      <c r="C209" s="9"/>
      <c r="D209" s="120" t="s">
        <v>685</v>
      </c>
      <c r="E209" s="121"/>
      <c r="F209" s="122"/>
      <c r="G209" s="123"/>
      <c r="H209" s="123"/>
      <c r="I209"/>
      <c r="J209"/>
      <c r="K209"/>
      <c r="L209"/>
      <c r="M209"/>
      <c r="N209"/>
      <c r="O209"/>
      <c r="P209"/>
      <c r="Q209"/>
      <c r="R209"/>
      <c r="S209"/>
      <c r="T209"/>
      <c r="U209"/>
      <c r="V209"/>
      <c r="W209"/>
      <c r="X209"/>
      <c r="Y209"/>
      <c r="Z209"/>
      <c r="AA209"/>
      <c r="AB209"/>
      <c r="AC209"/>
      <c r="AD209"/>
      <c r="AE209"/>
      <c r="AF209"/>
      <c r="AG209"/>
      <c r="AH209"/>
      <c r="AI209"/>
      <c r="AJ209"/>
      <c r="AK209"/>
      <c r="AL209"/>
      <c r="AM209"/>
      <c r="AN209"/>
      <c r="AO209"/>
      <c r="AP209"/>
      <c r="AQ209"/>
      <c r="AR209"/>
      <c r="AS209"/>
      <c r="AT209"/>
      <c r="AU209"/>
      <c r="AV209"/>
      <c r="AW209"/>
      <c r="AX209"/>
      <c r="AY209"/>
      <c r="AZ209"/>
      <c r="BA209"/>
      <c r="BB209"/>
      <c r="BC209"/>
      <c r="BD209"/>
      <c r="BE209"/>
      <c r="BF209"/>
      <c r="BG209"/>
      <c r="BH209"/>
      <c r="BI209"/>
      <c r="BJ209"/>
      <c r="BK209"/>
    </row>
    <row r="210" spans="1:63" s="3" customFormat="1" ht="12" customHeight="1" x14ac:dyDescent="0.2">
      <c r="B210" s="10"/>
      <c r="C210" s="11"/>
      <c r="D210" s="11"/>
      <c r="E210" s="40"/>
      <c r="F210" s="125"/>
      <c r="G210" s="126"/>
      <c r="H210" s="126"/>
      <c r="I210"/>
      <c r="J210"/>
      <c r="K210"/>
      <c r="L210"/>
      <c r="M210"/>
      <c r="N210"/>
      <c r="O210"/>
      <c r="P210"/>
      <c r="Q210"/>
      <c r="R210"/>
      <c r="S210"/>
      <c r="T210"/>
      <c r="U210"/>
      <c r="V210"/>
      <c r="W210"/>
      <c r="X210"/>
      <c r="Y210"/>
      <c r="Z210"/>
      <c r="AA210"/>
      <c r="AB210"/>
      <c r="AC210"/>
      <c r="AD210"/>
      <c r="AE210"/>
      <c r="AF210"/>
      <c r="AG210"/>
      <c r="AH210"/>
      <c r="AI210"/>
      <c r="AJ210"/>
      <c r="AK210"/>
      <c r="AL210"/>
      <c r="AM210"/>
      <c r="AN210"/>
      <c r="AO210"/>
      <c r="AP210"/>
      <c r="AQ210"/>
      <c r="AR210"/>
      <c r="AS210"/>
      <c r="AT210"/>
      <c r="AU210"/>
      <c r="AV210"/>
      <c r="AW210"/>
      <c r="AX210"/>
      <c r="AY210"/>
      <c r="AZ210"/>
      <c r="BA210"/>
      <c r="BB210"/>
      <c r="BC210"/>
      <c r="BD210"/>
      <c r="BE210"/>
      <c r="BF210"/>
      <c r="BG210"/>
      <c r="BH210"/>
      <c r="BI210"/>
      <c r="BJ210"/>
      <c r="BK210"/>
    </row>
    <row r="211" spans="1:63" s="3" customFormat="1" ht="12" customHeight="1" x14ac:dyDescent="0.2">
      <c r="B211" s="7" t="s">
        <v>805</v>
      </c>
      <c r="C211" s="9"/>
      <c r="D211" s="9" t="s">
        <v>686</v>
      </c>
      <c r="E211" s="121" t="s">
        <v>16</v>
      </c>
      <c r="F211" s="31">
        <v>1</v>
      </c>
      <c r="G211" s="123"/>
      <c r="H211" s="131">
        <f>G211*F211</f>
        <v>0</v>
      </c>
      <c r="I211"/>
      <c r="J211"/>
      <c r="K211"/>
      <c r="L211"/>
      <c r="M211"/>
      <c r="N211"/>
      <c r="O211"/>
      <c r="P211"/>
      <c r="Q211"/>
      <c r="R211"/>
      <c r="S211"/>
      <c r="T211"/>
      <c r="U211"/>
      <c r="V211"/>
      <c r="W211"/>
      <c r="X211"/>
      <c r="Y211"/>
      <c r="Z211"/>
      <c r="AA211"/>
      <c r="AB211"/>
      <c r="AC211"/>
      <c r="AD211"/>
      <c r="AE211"/>
      <c r="AF211"/>
      <c r="AG211"/>
      <c r="AH211"/>
      <c r="AI211"/>
      <c r="AJ211"/>
      <c r="AK211"/>
      <c r="AL211"/>
      <c r="AM211"/>
      <c r="AN211"/>
      <c r="AO211"/>
      <c r="AP211"/>
      <c r="AQ211"/>
      <c r="AR211"/>
      <c r="AS211"/>
      <c r="AT211"/>
      <c r="AU211"/>
      <c r="AV211"/>
      <c r="AW211"/>
      <c r="AX211"/>
      <c r="AY211"/>
      <c r="AZ211"/>
      <c r="BA211"/>
      <c r="BB211"/>
      <c r="BC211"/>
      <c r="BD211"/>
      <c r="BE211"/>
      <c r="BF211"/>
      <c r="BG211"/>
      <c r="BH211"/>
      <c r="BI211"/>
      <c r="BJ211"/>
      <c r="BK211"/>
    </row>
    <row r="212" spans="1:63" s="3" customFormat="1" ht="12" customHeight="1" x14ac:dyDescent="0.2">
      <c r="B212" s="10"/>
      <c r="C212" s="11"/>
      <c r="D212" s="11"/>
      <c r="E212" s="40"/>
      <c r="F212" s="129"/>
      <c r="G212" s="126"/>
      <c r="H212" s="126"/>
      <c r="I212"/>
      <c r="J212"/>
      <c r="K212"/>
      <c r="L212"/>
      <c r="M212"/>
      <c r="N212"/>
      <c r="O212"/>
      <c r="P212"/>
      <c r="Q212"/>
      <c r="R212"/>
      <c r="S212"/>
      <c r="T212"/>
      <c r="U212"/>
      <c r="V212"/>
      <c r="W212"/>
      <c r="X212"/>
      <c r="Y212"/>
      <c r="Z212"/>
      <c r="AA212"/>
      <c r="AB212"/>
      <c r="AC212"/>
      <c r="AD212"/>
      <c r="AE212"/>
      <c r="AF212"/>
      <c r="AG212"/>
      <c r="AH212"/>
      <c r="AI212"/>
      <c r="AJ212"/>
      <c r="AK212"/>
      <c r="AL212"/>
      <c r="AM212"/>
      <c r="AN212"/>
      <c r="AO212"/>
      <c r="AP212"/>
      <c r="AQ212"/>
      <c r="AR212"/>
      <c r="AS212"/>
      <c r="AT212"/>
      <c r="AU212"/>
      <c r="AV212"/>
      <c r="AW212"/>
      <c r="AX212"/>
      <c r="AY212"/>
      <c r="AZ212"/>
      <c r="BA212"/>
      <c r="BB212"/>
      <c r="BC212"/>
      <c r="BD212"/>
      <c r="BE212"/>
      <c r="BF212"/>
      <c r="BG212"/>
      <c r="BH212"/>
      <c r="BI212"/>
      <c r="BJ212"/>
      <c r="BK212"/>
    </row>
    <row r="213" spans="1:63" customFormat="1" ht="22.5" x14ac:dyDescent="0.2">
      <c r="B213" s="7" t="s">
        <v>806</v>
      </c>
      <c r="C213" s="9"/>
      <c r="D213" s="9" t="s">
        <v>687</v>
      </c>
      <c r="E213" s="121" t="s">
        <v>87</v>
      </c>
      <c r="F213" s="31">
        <v>4</v>
      </c>
      <c r="G213" s="123"/>
      <c r="H213" s="131">
        <f>G213*F213</f>
        <v>0</v>
      </c>
    </row>
    <row r="214" spans="1:63" customFormat="1" x14ac:dyDescent="0.2">
      <c r="B214" s="10"/>
      <c r="C214" s="11"/>
      <c r="D214" s="11"/>
      <c r="E214" s="40"/>
      <c r="F214" s="129"/>
      <c r="G214" s="126"/>
      <c r="H214" s="126"/>
    </row>
    <row r="215" spans="1:63" customFormat="1" ht="18" customHeight="1" x14ac:dyDescent="0.2">
      <c r="B215" s="139" t="s">
        <v>469</v>
      </c>
      <c r="C215" s="140"/>
      <c r="D215" s="140"/>
      <c r="E215" s="143"/>
      <c r="F215" s="140"/>
      <c r="G215" s="141"/>
      <c r="H215" s="160">
        <f>SUM(H173:H213)</f>
        <v>35000</v>
      </c>
    </row>
    <row r="216" spans="1:63" customFormat="1" ht="18" customHeight="1" x14ac:dyDescent="0.2">
      <c r="B216" s="139" t="s">
        <v>65</v>
      </c>
      <c r="C216" s="140"/>
      <c r="D216" s="140"/>
      <c r="E216" s="143"/>
      <c r="F216" s="143"/>
      <c r="G216" s="141"/>
      <c r="H216" s="64">
        <f>H215</f>
        <v>35000</v>
      </c>
    </row>
    <row r="217" spans="1:63" customFormat="1" x14ac:dyDescent="0.2">
      <c r="B217" s="7" t="s">
        <v>807</v>
      </c>
      <c r="C217" s="9"/>
      <c r="D217" s="9" t="s">
        <v>688</v>
      </c>
      <c r="E217" s="121" t="s">
        <v>16</v>
      </c>
      <c r="F217" s="31">
        <v>1</v>
      </c>
      <c r="G217" s="123"/>
      <c r="H217" s="131">
        <f>G217*F217</f>
        <v>0</v>
      </c>
    </row>
    <row r="218" spans="1:63" customFormat="1" x14ac:dyDescent="0.2">
      <c r="B218" s="10"/>
      <c r="C218" s="11"/>
      <c r="D218" s="11"/>
      <c r="E218" s="40"/>
      <c r="F218" s="125"/>
      <c r="G218" s="126"/>
      <c r="H218" s="126"/>
    </row>
    <row r="219" spans="1:63" customFormat="1" x14ac:dyDescent="0.2">
      <c r="B219" s="89" t="s">
        <v>808</v>
      </c>
      <c r="C219" s="9"/>
      <c r="D219" s="120" t="s">
        <v>689</v>
      </c>
      <c r="E219" s="121"/>
      <c r="F219" s="122"/>
      <c r="G219" s="123"/>
      <c r="H219" s="123"/>
    </row>
    <row r="220" spans="1:63" customFormat="1" x14ac:dyDescent="0.2">
      <c r="B220" s="10"/>
      <c r="C220" s="11"/>
      <c r="D220" s="11"/>
      <c r="E220" s="40"/>
      <c r="F220" s="125"/>
      <c r="G220" s="126"/>
      <c r="H220" s="126"/>
    </row>
    <row r="221" spans="1:63" customFormat="1" ht="23.25" customHeight="1" x14ac:dyDescent="0.2">
      <c r="B221" s="7"/>
      <c r="C221" s="9"/>
      <c r="D221" s="130" t="s">
        <v>690</v>
      </c>
      <c r="E221" s="121"/>
      <c r="F221" s="122"/>
      <c r="G221" s="123"/>
      <c r="H221" s="123"/>
    </row>
    <row r="222" spans="1:63" customFormat="1" x14ac:dyDescent="0.2">
      <c r="B222" s="10"/>
      <c r="C222" s="11"/>
      <c r="D222" s="11"/>
      <c r="E222" s="40"/>
      <c r="F222" s="125"/>
      <c r="G222" s="126"/>
      <c r="H222" s="126"/>
    </row>
    <row r="223" spans="1:63" s="3" customFormat="1" x14ac:dyDescent="0.2">
      <c r="A223" s="3">
        <v>1000</v>
      </c>
      <c r="B223" s="12"/>
      <c r="C223" s="9"/>
      <c r="D223" s="130" t="s">
        <v>691</v>
      </c>
      <c r="E223" s="20"/>
      <c r="F223" s="31"/>
      <c r="G223" s="128"/>
      <c r="H223" s="131"/>
      <c r="I223"/>
      <c r="J223"/>
      <c r="K223"/>
      <c r="L223"/>
      <c r="M223"/>
      <c r="N223"/>
      <c r="O223"/>
      <c r="P223"/>
      <c r="Q223"/>
      <c r="R223"/>
      <c r="S223"/>
      <c r="T223"/>
      <c r="U223"/>
      <c r="V223"/>
      <c r="W223"/>
      <c r="X223"/>
      <c r="Y223"/>
      <c r="Z223"/>
      <c r="AA223"/>
      <c r="AB223"/>
      <c r="AC223"/>
      <c r="AD223"/>
      <c r="AE223"/>
      <c r="AF223"/>
      <c r="AG223"/>
      <c r="AH223"/>
      <c r="AI223"/>
      <c r="AJ223"/>
      <c r="AK223"/>
      <c r="AL223"/>
      <c r="AM223"/>
      <c r="AN223"/>
      <c r="AO223"/>
      <c r="AP223"/>
      <c r="AQ223"/>
      <c r="AR223"/>
      <c r="AS223"/>
      <c r="AT223"/>
      <c r="AU223"/>
      <c r="AV223"/>
      <c r="AW223"/>
      <c r="AX223"/>
      <c r="AY223"/>
      <c r="AZ223"/>
      <c r="BA223"/>
      <c r="BB223"/>
      <c r="BC223"/>
      <c r="BD223"/>
      <c r="BE223"/>
      <c r="BF223"/>
      <c r="BG223"/>
      <c r="BH223"/>
      <c r="BI223"/>
      <c r="BJ223"/>
      <c r="BK223"/>
    </row>
    <row r="224" spans="1:63" s="3" customFormat="1" ht="12" customHeight="1" x14ac:dyDescent="0.2">
      <c r="B224" s="10"/>
      <c r="C224" s="11"/>
      <c r="D224" s="27"/>
      <c r="E224" s="22"/>
      <c r="F224" s="125"/>
      <c r="G224" s="126"/>
      <c r="H224" s="126"/>
      <c r="I224"/>
      <c r="J224"/>
      <c r="K224"/>
      <c r="L224"/>
      <c r="M224"/>
      <c r="N224"/>
      <c r="O224"/>
      <c r="P224"/>
      <c r="Q224"/>
      <c r="R224"/>
      <c r="S224"/>
      <c r="T224"/>
      <c r="U224"/>
      <c r="V224"/>
      <c r="W224"/>
      <c r="X224"/>
      <c r="Y224"/>
      <c r="Z224"/>
      <c r="AA224"/>
      <c r="AB224"/>
      <c r="AC224"/>
      <c r="AD224"/>
      <c r="AE224"/>
      <c r="AF224"/>
      <c r="AG224"/>
      <c r="AH224"/>
      <c r="AI224"/>
      <c r="AJ224"/>
      <c r="AK224"/>
      <c r="AL224"/>
      <c r="AM224"/>
      <c r="AN224"/>
      <c r="AO224"/>
      <c r="AP224"/>
      <c r="AQ224"/>
      <c r="AR224"/>
      <c r="AS224"/>
      <c r="AT224"/>
      <c r="AU224"/>
      <c r="AV224"/>
      <c r="AW224"/>
      <c r="AX224"/>
      <c r="AY224"/>
      <c r="AZ224"/>
      <c r="BA224"/>
      <c r="BB224"/>
      <c r="BC224"/>
      <c r="BD224"/>
      <c r="BE224"/>
      <c r="BF224"/>
      <c r="BG224"/>
      <c r="BH224"/>
      <c r="BI224"/>
      <c r="BJ224"/>
      <c r="BK224"/>
    </row>
    <row r="225" spans="1:63" s="3" customFormat="1" x14ac:dyDescent="0.2">
      <c r="A225" s="3">
        <v>1001</v>
      </c>
      <c r="B225" s="12" t="s">
        <v>809</v>
      </c>
      <c r="C225" s="9"/>
      <c r="D225" s="130" t="s">
        <v>692</v>
      </c>
      <c r="E225" s="20" t="s">
        <v>164</v>
      </c>
      <c r="F225" s="31">
        <v>30</v>
      </c>
      <c r="G225" s="131"/>
      <c r="H225" s="131">
        <f>G225*F225</f>
        <v>0</v>
      </c>
      <c r="I225"/>
      <c r="J225"/>
      <c r="K225"/>
      <c r="L225"/>
      <c r="M225"/>
      <c r="N225"/>
      <c r="O225"/>
      <c r="P225"/>
      <c r="Q225"/>
      <c r="R225"/>
      <c r="S225"/>
      <c r="T225"/>
      <c r="U225"/>
      <c r="V225"/>
      <c r="W225"/>
      <c r="X225"/>
      <c r="Y225"/>
      <c r="Z225"/>
      <c r="AA225"/>
      <c r="AB225"/>
      <c r="AC225"/>
      <c r="AD225"/>
      <c r="AE225"/>
      <c r="AF225"/>
      <c r="AG225"/>
      <c r="AH225"/>
      <c r="AI225"/>
      <c r="AJ225"/>
      <c r="AK225"/>
      <c r="AL225"/>
      <c r="AM225"/>
      <c r="AN225"/>
      <c r="AO225"/>
      <c r="AP225"/>
      <c r="AQ225"/>
      <c r="AR225"/>
      <c r="AS225"/>
      <c r="AT225"/>
      <c r="AU225"/>
      <c r="AV225"/>
      <c r="AW225"/>
      <c r="AX225"/>
      <c r="AY225"/>
      <c r="AZ225"/>
      <c r="BA225"/>
      <c r="BB225"/>
      <c r="BC225"/>
      <c r="BD225"/>
      <c r="BE225"/>
      <c r="BF225"/>
      <c r="BG225"/>
      <c r="BH225"/>
      <c r="BI225"/>
      <c r="BJ225"/>
      <c r="BK225"/>
    </row>
    <row r="226" spans="1:63" s="3" customFormat="1" ht="12" customHeight="1" x14ac:dyDescent="0.2">
      <c r="B226" s="10"/>
      <c r="C226" s="11"/>
      <c r="D226" s="27"/>
      <c r="E226" s="22"/>
      <c r="F226" s="125"/>
      <c r="G226" s="126"/>
      <c r="H226" s="126"/>
      <c r="I226"/>
      <c r="J226"/>
      <c r="K226"/>
      <c r="L226"/>
      <c r="M226"/>
      <c r="N226"/>
      <c r="O226"/>
      <c r="P226"/>
      <c r="Q226"/>
      <c r="R226"/>
      <c r="S226"/>
      <c r="T226"/>
      <c r="U226"/>
      <c r="V226"/>
      <c r="W226"/>
      <c r="X226"/>
      <c r="Y226"/>
      <c r="Z226"/>
      <c r="AA226"/>
      <c r="AB226"/>
      <c r="AC226"/>
      <c r="AD226"/>
      <c r="AE226"/>
      <c r="AF226"/>
      <c r="AG226"/>
      <c r="AH226"/>
      <c r="AI226"/>
      <c r="AJ226"/>
      <c r="AK226"/>
      <c r="AL226"/>
      <c r="AM226"/>
      <c r="AN226"/>
      <c r="AO226"/>
      <c r="AP226"/>
      <c r="AQ226"/>
      <c r="AR226"/>
      <c r="AS226"/>
      <c r="AT226"/>
      <c r="AU226"/>
      <c r="AV226"/>
      <c r="AW226"/>
      <c r="AX226"/>
      <c r="AY226"/>
      <c r="AZ226"/>
      <c r="BA226"/>
      <c r="BB226"/>
      <c r="BC226"/>
      <c r="BD226"/>
      <c r="BE226"/>
      <c r="BF226"/>
      <c r="BG226"/>
      <c r="BH226"/>
      <c r="BI226"/>
      <c r="BJ226"/>
      <c r="BK226"/>
    </row>
    <row r="227" spans="1:63" customFormat="1" ht="13.5" customHeight="1" x14ac:dyDescent="0.2">
      <c r="B227" s="7" t="s">
        <v>810</v>
      </c>
      <c r="C227" s="9"/>
      <c r="D227" s="9" t="s">
        <v>693</v>
      </c>
      <c r="E227" s="121" t="s">
        <v>16</v>
      </c>
      <c r="F227" s="31">
        <v>1</v>
      </c>
      <c r="G227" s="123"/>
      <c r="H227" s="131">
        <f>G227*F227</f>
        <v>0</v>
      </c>
    </row>
    <row r="228" spans="1:63" customFormat="1" ht="11.25" customHeight="1" x14ac:dyDescent="0.2">
      <c r="B228" s="10"/>
      <c r="C228" s="11"/>
      <c r="D228" s="11"/>
      <c r="E228" s="40"/>
      <c r="F228" s="125"/>
      <c r="G228" s="126"/>
      <c r="H228" s="126"/>
    </row>
    <row r="229" spans="1:63" customFormat="1" x14ac:dyDescent="0.2">
      <c r="B229" s="7" t="s">
        <v>811</v>
      </c>
      <c r="C229" s="9"/>
      <c r="D229" s="9" t="s">
        <v>694</v>
      </c>
      <c r="E229" s="121" t="s">
        <v>16</v>
      </c>
      <c r="F229" s="31">
        <v>1</v>
      </c>
      <c r="G229" s="123"/>
      <c r="H229" s="131">
        <f>G229*F229</f>
        <v>0</v>
      </c>
    </row>
    <row r="230" spans="1:63" customFormat="1" x14ac:dyDescent="0.2">
      <c r="B230" s="10"/>
      <c r="C230" s="11"/>
      <c r="D230" s="11"/>
      <c r="E230" s="40"/>
      <c r="F230" s="125"/>
      <c r="G230" s="126"/>
      <c r="H230" s="126"/>
    </row>
    <row r="231" spans="1:63" customFormat="1" ht="12" customHeight="1" x14ac:dyDescent="0.2">
      <c r="B231" s="89" t="s">
        <v>812</v>
      </c>
      <c r="C231" s="9"/>
      <c r="D231" s="120" t="s">
        <v>695</v>
      </c>
      <c r="E231" s="121"/>
      <c r="F231" s="122"/>
      <c r="G231" s="123"/>
      <c r="H231" s="123"/>
    </row>
    <row r="232" spans="1:63" customFormat="1" ht="12" customHeight="1" x14ac:dyDescent="0.2">
      <c r="B232" s="10"/>
      <c r="C232" s="11"/>
      <c r="D232" s="11"/>
      <c r="E232" s="40"/>
      <c r="F232" s="125"/>
      <c r="G232" s="126"/>
      <c r="H232" s="126"/>
    </row>
    <row r="233" spans="1:63" customFormat="1" ht="12" customHeight="1" x14ac:dyDescent="0.2">
      <c r="B233" s="7"/>
      <c r="C233" s="9"/>
      <c r="D233" s="132" t="s">
        <v>217</v>
      </c>
      <c r="E233" s="121"/>
      <c r="F233" s="122"/>
      <c r="G233" s="123"/>
      <c r="H233" s="123"/>
    </row>
    <row r="234" spans="1:63" customFormat="1" ht="12" customHeight="1" x14ac:dyDescent="0.2">
      <c r="B234" s="10"/>
      <c r="C234" s="11"/>
      <c r="D234" s="11"/>
      <c r="E234" s="40"/>
      <c r="F234" s="125"/>
      <c r="G234" s="126"/>
      <c r="H234" s="126"/>
    </row>
    <row r="235" spans="1:63" customFormat="1" ht="12" customHeight="1" x14ac:dyDescent="0.2">
      <c r="B235" s="7"/>
      <c r="C235" s="9"/>
      <c r="D235" s="9" t="s">
        <v>696</v>
      </c>
      <c r="E235" s="121"/>
      <c r="F235" s="122"/>
      <c r="G235" s="123"/>
      <c r="H235" s="123"/>
    </row>
    <row r="236" spans="1:63" customFormat="1" ht="12" customHeight="1" x14ac:dyDescent="0.2">
      <c r="B236" s="10"/>
      <c r="C236" s="11"/>
      <c r="D236" s="11"/>
      <c r="E236" s="40"/>
      <c r="F236" s="125"/>
      <c r="G236" s="126"/>
      <c r="H236" s="126"/>
    </row>
    <row r="237" spans="1:63" customFormat="1" ht="12" customHeight="1" x14ac:dyDescent="0.2">
      <c r="B237" s="7" t="s">
        <v>813</v>
      </c>
      <c r="C237" s="9"/>
      <c r="D237" s="9" t="s">
        <v>697</v>
      </c>
      <c r="E237" s="121" t="s">
        <v>164</v>
      </c>
      <c r="F237" s="122">
        <v>25</v>
      </c>
      <c r="G237" s="123"/>
      <c r="H237" s="131">
        <f>G237*F237</f>
        <v>0</v>
      </c>
    </row>
    <row r="238" spans="1:63" customFormat="1" ht="12" customHeight="1" x14ac:dyDescent="0.2">
      <c r="B238" s="10"/>
      <c r="C238" s="11"/>
      <c r="D238" s="11"/>
      <c r="E238" s="40"/>
      <c r="F238" s="125"/>
      <c r="G238" s="126"/>
      <c r="H238" s="126"/>
    </row>
    <row r="239" spans="1:63" customFormat="1" ht="27.75" customHeight="1" x14ac:dyDescent="0.2">
      <c r="B239" s="7" t="s">
        <v>814</v>
      </c>
      <c r="C239" s="9"/>
      <c r="D239" s="130" t="s">
        <v>698</v>
      </c>
      <c r="E239" s="21" t="s">
        <v>87</v>
      </c>
      <c r="F239" s="122">
        <v>45</v>
      </c>
      <c r="G239" s="123"/>
      <c r="H239" s="131">
        <f>G239*F239</f>
        <v>0</v>
      </c>
    </row>
    <row r="240" spans="1:63" s="3" customFormat="1" ht="12" customHeight="1" x14ac:dyDescent="0.2">
      <c r="B240" s="10"/>
      <c r="C240" s="11"/>
      <c r="D240" s="27"/>
      <c r="E240" s="22"/>
      <c r="F240" s="125"/>
      <c r="G240" s="126"/>
      <c r="H240" s="126"/>
      <c r="I240"/>
      <c r="J240"/>
      <c r="K240"/>
      <c r="L240"/>
      <c r="M240"/>
      <c r="N240"/>
      <c r="O240"/>
      <c r="P240"/>
      <c r="Q240"/>
      <c r="R240"/>
      <c r="S240"/>
      <c r="T240"/>
      <c r="U240"/>
      <c r="V240"/>
      <c r="W240"/>
      <c r="X240"/>
      <c r="Y240"/>
      <c r="Z240"/>
      <c r="AA240"/>
      <c r="AB240"/>
      <c r="AC240"/>
      <c r="AD240"/>
      <c r="AE240"/>
      <c r="AF240"/>
      <c r="AG240"/>
      <c r="AH240"/>
      <c r="AI240"/>
      <c r="AJ240"/>
      <c r="AK240"/>
      <c r="AL240"/>
      <c r="AM240"/>
      <c r="AN240"/>
      <c r="AO240"/>
      <c r="AP240"/>
      <c r="AQ240"/>
      <c r="AR240"/>
      <c r="AS240"/>
      <c r="AT240"/>
      <c r="AU240"/>
      <c r="AV240"/>
      <c r="AW240"/>
      <c r="AX240"/>
      <c r="AY240"/>
      <c r="AZ240"/>
      <c r="BA240"/>
      <c r="BB240"/>
      <c r="BC240"/>
      <c r="BD240"/>
      <c r="BE240"/>
      <c r="BF240"/>
      <c r="BG240"/>
      <c r="BH240"/>
      <c r="BI240"/>
      <c r="BJ240"/>
      <c r="BK240"/>
    </row>
    <row r="241" spans="2:63" s="3" customFormat="1" ht="30" customHeight="1" x14ac:dyDescent="0.2">
      <c r="B241" s="12" t="s">
        <v>815</v>
      </c>
      <c r="C241" s="9"/>
      <c r="D241" s="130" t="s">
        <v>699</v>
      </c>
      <c r="E241" s="21" t="s">
        <v>87</v>
      </c>
      <c r="F241" s="31">
        <v>4</v>
      </c>
      <c r="G241" s="131"/>
      <c r="H241" s="131">
        <f>G241*F241</f>
        <v>0</v>
      </c>
      <c r="I241"/>
      <c r="J241"/>
      <c r="K241"/>
      <c r="L241"/>
      <c r="M241"/>
      <c r="N241"/>
      <c r="O241"/>
      <c r="P241"/>
      <c r="Q241"/>
      <c r="R241"/>
      <c r="S241"/>
      <c r="T241"/>
      <c r="U241"/>
      <c r="V241"/>
      <c r="W241"/>
      <c r="X241"/>
      <c r="Y241"/>
      <c r="Z241"/>
      <c r="AA241"/>
      <c r="AB241"/>
      <c r="AC241"/>
      <c r="AD241"/>
      <c r="AE241"/>
      <c r="AF241"/>
      <c r="AG241"/>
      <c r="AH241"/>
      <c r="AI241"/>
      <c r="AJ241"/>
      <c r="AK241"/>
      <c r="AL241"/>
      <c r="AM241"/>
      <c r="AN241"/>
      <c r="AO241"/>
      <c r="AP241"/>
      <c r="AQ241"/>
      <c r="AR241"/>
      <c r="AS241"/>
      <c r="AT241"/>
      <c r="AU241"/>
      <c r="AV241"/>
      <c r="AW241"/>
      <c r="AX241"/>
      <c r="AY241"/>
      <c r="AZ241"/>
      <c r="BA241"/>
      <c r="BB241"/>
      <c r="BC241"/>
      <c r="BD241"/>
      <c r="BE241"/>
      <c r="BF241"/>
      <c r="BG241"/>
      <c r="BH241"/>
      <c r="BI241"/>
      <c r="BJ241"/>
      <c r="BK241"/>
    </row>
    <row r="242" spans="2:63" customFormat="1" ht="12" customHeight="1" x14ac:dyDescent="0.2">
      <c r="B242" s="10"/>
      <c r="C242" s="11"/>
      <c r="D242" s="11"/>
      <c r="E242" s="40"/>
      <c r="F242" s="125"/>
      <c r="G242" s="126"/>
      <c r="H242" s="126"/>
    </row>
    <row r="243" spans="2:63" s="3" customFormat="1" ht="30" customHeight="1" x14ac:dyDescent="0.2">
      <c r="B243" s="12" t="s">
        <v>816</v>
      </c>
      <c r="C243" s="9"/>
      <c r="D243" s="130" t="s">
        <v>700</v>
      </c>
      <c r="E243" s="21" t="s">
        <v>87</v>
      </c>
      <c r="F243" s="31">
        <v>4</v>
      </c>
      <c r="G243" s="131"/>
      <c r="H243" s="131">
        <f>G243*F243</f>
        <v>0</v>
      </c>
      <c r="I243"/>
      <c r="J243"/>
      <c r="K243"/>
      <c r="L243"/>
      <c r="M243"/>
      <c r="N243"/>
      <c r="O243"/>
      <c r="P243"/>
      <c r="Q243"/>
      <c r="R243"/>
      <c r="S243"/>
      <c r="T243"/>
      <c r="U243"/>
      <c r="V243"/>
      <c r="W243"/>
      <c r="X243"/>
      <c r="Y243"/>
      <c r="Z243"/>
      <c r="AA243"/>
      <c r="AB243"/>
      <c r="AC243"/>
      <c r="AD243"/>
      <c r="AE243"/>
      <c r="AF243"/>
      <c r="AG243"/>
      <c r="AH243"/>
      <c r="AI243"/>
      <c r="AJ243"/>
      <c r="AK243"/>
      <c r="AL243"/>
      <c r="AM243"/>
      <c r="AN243"/>
      <c r="AO243"/>
      <c r="AP243"/>
      <c r="AQ243"/>
      <c r="AR243"/>
      <c r="AS243"/>
      <c r="AT243"/>
      <c r="AU243"/>
      <c r="AV243"/>
      <c r="AW243"/>
      <c r="AX243"/>
      <c r="AY243"/>
      <c r="AZ243"/>
      <c r="BA243"/>
      <c r="BB243"/>
      <c r="BC243"/>
      <c r="BD243"/>
      <c r="BE243"/>
      <c r="BF243"/>
      <c r="BG243"/>
      <c r="BH243"/>
      <c r="BI243"/>
      <c r="BJ243"/>
      <c r="BK243"/>
    </row>
    <row r="244" spans="2:63" customFormat="1" ht="12" customHeight="1" x14ac:dyDescent="0.2">
      <c r="B244" s="10"/>
      <c r="C244" s="11"/>
      <c r="D244" s="11"/>
      <c r="E244" s="40"/>
      <c r="F244" s="125"/>
      <c r="G244" s="126"/>
      <c r="H244" s="126"/>
    </row>
    <row r="245" spans="2:63" customFormat="1" ht="22.5" x14ac:dyDescent="0.2">
      <c r="B245" s="7" t="s">
        <v>817</v>
      </c>
      <c r="C245" s="9"/>
      <c r="D245" s="130" t="s">
        <v>701</v>
      </c>
      <c r="E245" s="21" t="s">
        <v>87</v>
      </c>
      <c r="F245" s="122">
        <v>3</v>
      </c>
      <c r="G245" s="123"/>
      <c r="H245" s="131">
        <f>G245*F245</f>
        <v>0</v>
      </c>
    </row>
    <row r="246" spans="2:63" customFormat="1" ht="12" customHeight="1" x14ac:dyDescent="0.2">
      <c r="B246" s="10"/>
      <c r="C246" s="11"/>
      <c r="D246" s="11"/>
      <c r="E246" s="40"/>
      <c r="F246" s="125"/>
      <c r="G246" s="126"/>
      <c r="H246" s="126"/>
    </row>
    <row r="247" spans="2:63" customFormat="1" ht="12" customHeight="1" x14ac:dyDescent="0.2">
      <c r="B247" s="89" t="s">
        <v>818</v>
      </c>
      <c r="C247" s="9" t="s">
        <v>1002</v>
      </c>
      <c r="D247" s="132" t="s">
        <v>693</v>
      </c>
      <c r="E247" s="21"/>
      <c r="F247" s="31"/>
      <c r="G247" s="123"/>
      <c r="H247" s="123"/>
    </row>
    <row r="248" spans="2:63" customFormat="1" ht="12" customHeight="1" x14ac:dyDescent="0.2">
      <c r="B248" s="10"/>
      <c r="C248" s="11"/>
      <c r="D248" s="27"/>
      <c r="E248" s="22"/>
      <c r="F248" s="125"/>
      <c r="G248" s="126"/>
      <c r="H248" s="126"/>
    </row>
    <row r="249" spans="2:63" customFormat="1" ht="12" customHeight="1" x14ac:dyDescent="0.2">
      <c r="B249" s="7"/>
      <c r="C249" s="9"/>
      <c r="D249" s="130" t="s">
        <v>696</v>
      </c>
      <c r="E249" s="21"/>
      <c r="F249" s="122"/>
      <c r="G249" s="123"/>
      <c r="H249" s="123"/>
    </row>
    <row r="250" spans="2:63" customFormat="1" ht="12" customHeight="1" x14ac:dyDescent="0.2">
      <c r="B250" s="10"/>
      <c r="C250" s="11"/>
      <c r="D250" s="27"/>
      <c r="E250" s="22"/>
      <c r="F250" s="125"/>
      <c r="G250" s="126"/>
      <c r="H250" s="126"/>
    </row>
    <row r="251" spans="2:63" s="3" customFormat="1" x14ac:dyDescent="0.2">
      <c r="B251" s="12" t="s">
        <v>819</v>
      </c>
      <c r="C251" s="9"/>
      <c r="D251" s="130" t="s">
        <v>702</v>
      </c>
      <c r="E251" s="21" t="s">
        <v>87</v>
      </c>
      <c r="F251" s="31">
        <v>2</v>
      </c>
      <c r="G251" s="131"/>
      <c r="H251" s="131">
        <f>G251*F251</f>
        <v>0</v>
      </c>
      <c r="I251"/>
      <c r="J251"/>
      <c r="K251"/>
      <c r="L251"/>
      <c r="M251"/>
      <c r="N251"/>
      <c r="O251"/>
      <c r="P251"/>
      <c r="Q251"/>
      <c r="R251"/>
      <c r="S251"/>
      <c r="T251"/>
      <c r="U251"/>
      <c r="V251"/>
      <c r="W251"/>
      <c r="X251"/>
      <c r="Y251"/>
      <c r="Z251"/>
      <c r="AA251"/>
      <c r="AB251"/>
      <c r="AC251"/>
      <c r="AD251"/>
      <c r="AE251"/>
      <c r="AF251"/>
      <c r="AG251"/>
      <c r="AH251"/>
      <c r="AI251"/>
      <c r="AJ251"/>
      <c r="AK251"/>
      <c r="AL251"/>
      <c r="AM251"/>
      <c r="AN251"/>
      <c r="AO251"/>
      <c r="AP251"/>
      <c r="AQ251"/>
      <c r="AR251"/>
      <c r="AS251"/>
      <c r="AT251"/>
      <c r="AU251"/>
      <c r="AV251"/>
      <c r="AW251"/>
      <c r="AX251"/>
      <c r="AY251"/>
      <c r="AZ251"/>
      <c r="BA251"/>
      <c r="BB251"/>
      <c r="BC251"/>
      <c r="BD251"/>
      <c r="BE251"/>
      <c r="BF251"/>
      <c r="BG251"/>
      <c r="BH251"/>
      <c r="BI251"/>
      <c r="BJ251"/>
      <c r="BK251"/>
    </row>
    <row r="252" spans="2:63" s="3" customFormat="1" ht="12" customHeight="1" x14ac:dyDescent="0.2">
      <c r="B252" s="10"/>
      <c r="C252" s="11"/>
      <c r="D252" s="27"/>
      <c r="E252" s="22"/>
      <c r="F252" s="125"/>
      <c r="G252" s="126"/>
      <c r="H252" s="126"/>
      <c r="I252"/>
      <c r="J252"/>
      <c r="K252"/>
      <c r="L252"/>
      <c r="M252"/>
      <c r="N252"/>
      <c r="O252"/>
      <c r="P252"/>
      <c r="Q252"/>
      <c r="R252"/>
      <c r="S252"/>
      <c r="T252"/>
      <c r="U252"/>
      <c r="V252"/>
      <c r="W252"/>
      <c r="X252"/>
      <c r="Y252"/>
      <c r="Z252"/>
      <c r="AA252"/>
      <c r="AB252"/>
      <c r="AC252"/>
      <c r="AD252"/>
      <c r="AE252"/>
      <c r="AF252"/>
      <c r="AG252"/>
      <c r="AH252"/>
      <c r="AI252"/>
      <c r="AJ252"/>
      <c r="AK252"/>
      <c r="AL252"/>
      <c r="AM252"/>
      <c r="AN252"/>
      <c r="AO252"/>
      <c r="AP252"/>
      <c r="AQ252"/>
      <c r="AR252"/>
      <c r="AS252"/>
      <c r="AT252"/>
      <c r="AU252"/>
      <c r="AV252"/>
      <c r="AW252"/>
      <c r="AX252"/>
      <c r="AY252"/>
      <c r="AZ252"/>
      <c r="BA252"/>
      <c r="BB252"/>
      <c r="BC252"/>
      <c r="BD252"/>
      <c r="BE252"/>
      <c r="BF252"/>
      <c r="BG252"/>
      <c r="BH252"/>
      <c r="BI252"/>
      <c r="BJ252"/>
      <c r="BK252"/>
    </row>
    <row r="253" spans="2:63" s="3" customFormat="1" x14ac:dyDescent="0.2">
      <c r="B253" s="12" t="s">
        <v>820</v>
      </c>
      <c r="C253" s="9"/>
      <c r="D253" s="130" t="s">
        <v>703</v>
      </c>
      <c r="E253" s="21" t="s">
        <v>87</v>
      </c>
      <c r="F253" s="31">
        <v>1</v>
      </c>
      <c r="G253" s="131"/>
      <c r="H253" s="131">
        <f>G253*F253</f>
        <v>0</v>
      </c>
      <c r="I253"/>
      <c r="J253"/>
      <c r="K253"/>
      <c r="L253"/>
      <c r="M253"/>
      <c r="N253"/>
      <c r="O253"/>
      <c r="P253"/>
      <c r="Q253"/>
      <c r="R253"/>
      <c r="S253"/>
      <c r="T253"/>
      <c r="U253"/>
      <c r="V253"/>
      <c r="W253"/>
      <c r="X253"/>
      <c r="Y253"/>
      <c r="Z253"/>
      <c r="AA253"/>
      <c r="AB253"/>
      <c r="AC253"/>
      <c r="AD253"/>
      <c r="AE253"/>
      <c r="AF253"/>
      <c r="AG253"/>
      <c r="AH253"/>
      <c r="AI253"/>
      <c r="AJ253"/>
      <c r="AK253"/>
      <c r="AL253"/>
      <c r="AM253"/>
      <c r="AN253"/>
      <c r="AO253"/>
      <c r="AP253"/>
      <c r="AQ253"/>
      <c r="AR253"/>
      <c r="AS253"/>
      <c r="AT253"/>
      <c r="AU253"/>
      <c r="AV253"/>
      <c r="AW253"/>
      <c r="AX253"/>
      <c r="AY253"/>
      <c r="AZ253"/>
      <c r="BA253"/>
      <c r="BB253"/>
      <c r="BC253"/>
      <c r="BD253"/>
      <c r="BE253"/>
      <c r="BF253"/>
      <c r="BG253"/>
      <c r="BH253"/>
      <c r="BI253"/>
      <c r="BJ253"/>
      <c r="BK253"/>
    </row>
    <row r="254" spans="2:63" s="3" customFormat="1" ht="12" customHeight="1" x14ac:dyDescent="0.2">
      <c r="B254" s="10"/>
      <c r="C254" s="11"/>
      <c r="D254" s="27"/>
      <c r="E254" s="22"/>
      <c r="F254" s="125"/>
      <c r="G254" s="126"/>
      <c r="H254" s="126"/>
      <c r="I254"/>
      <c r="J254"/>
      <c r="K254"/>
      <c r="L254"/>
      <c r="M254"/>
      <c r="N254"/>
      <c r="O254"/>
      <c r="P254"/>
      <c r="Q254"/>
      <c r="R254"/>
      <c r="S254"/>
      <c r="T254"/>
      <c r="U254"/>
      <c r="V254"/>
      <c r="W254"/>
      <c r="X254"/>
      <c r="Y254"/>
      <c r="Z254"/>
      <c r="AA254"/>
      <c r="AB254"/>
      <c r="AC254"/>
      <c r="AD254"/>
      <c r="AE254"/>
      <c r="AF254"/>
      <c r="AG254"/>
      <c r="AH254"/>
      <c r="AI254"/>
      <c r="AJ254"/>
      <c r="AK254"/>
      <c r="AL254"/>
      <c r="AM254"/>
      <c r="AN254"/>
      <c r="AO254"/>
      <c r="AP254"/>
      <c r="AQ254"/>
      <c r="AR254"/>
      <c r="AS254"/>
      <c r="AT254"/>
      <c r="AU254"/>
      <c r="AV254"/>
      <c r="AW254"/>
      <c r="AX254"/>
      <c r="AY254"/>
      <c r="AZ254"/>
      <c r="BA254"/>
      <c r="BB254"/>
      <c r="BC254"/>
      <c r="BD254"/>
      <c r="BE254"/>
      <c r="BF254"/>
      <c r="BG254"/>
      <c r="BH254"/>
      <c r="BI254"/>
      <c r="BJ254"/>
      <c r="BK254"/>
    </row>
    <row r="255" spans="2:63" s="3" customFormat="1" x14ac:dyDescent="0.2">
      <c r="B255" s="12" t="s">
        <v>821</v>
      </c>
      <c r="C255" s="9"/>
      <c r="D255" s="130" t="s">
        <v>704</v>
      </c>
      <c r="E255" s="21" t="s">
        <v>87</v>
      </c>
      <c r="F255" s="31">
        <v>2</v>
      </c>
      <c r="G255" s="131"/>
      <c r="H255" s="131">
        <f>G255*F255</f>
        <v>0</v>
      </c>
      <c r="I255"/>
      <c r="J255"/>
      <c r="K255"/>
      <c r="L255"/>
      <c r="M255"/>
      <c r="N255"/>
      <c r="O255"/>
      <c r="P255"/>
      <c r="Q255"/>
      <c r="R255"/>
      <c r="S255"/>
      <c r="T255"/>
      <c r="U255"/>
      <c r="V255"/>
      <c r="W255"/>
      <c r="X255"/>
      <c r="Y255"/>
      <c r="Z255"/>
      <c r="AA255"/>
      <c r="AB255"/>
      <c r="AC255"/>
      <c r="AD255"/>
      <c r="AE255"/>
      <c r="AF255"/>
      <c r="AG255"/>
      <c r="AH255"/>
      <c r="AI255"/>
      <c r="AJ255"/>
      <c r="AK255"/>
      <c r="AL255"/>
      <c r="AM255"/>
      <c r="AN255"/>
      <c r="AO255"/>
      <c r="AP255"/>
      <c r="AQ255"/>
      <c r="AR255"/>
      <c r="AS255"/>
      <c r="AT255"/>
      <c r="AU255"/>
      <c r="AV255"/>
      <c r="AW255"/>
      <c r="AX255"/>
      <c r="AY255"/>
      <c r="AZ255"/>
      <c r="BA255"/>
      <c r="BB255"/>
      <c r="BC255"/>
      <c r="BD255"/>
      <c r="BE255"/>
      <c r="BF255"/>
      <c r="BG255"/>
      <c r="BH255"/>
      <c r="BI255"/>
      <c r="BJ255"/>
      <c r="BK255"/>
    </row>
    <row r="256" spans="2:63" s="3" customFormat="1" ht="12" customHeight="1" x14ac:dyDescent="0.2">
      <c r="B256" s="10"/>
      <c r="C256" s="11"/>
      <c r="D256" s="27"/>
      <c r="E256" s="22"/>
      <c r="F256" s="125"/>
      <c r="G256" s="126"/>
      <c r="H256" s="126"/>
      <c r="I256"/>
      <c r="J256"/>
      <c r="K256"/>
      <c r="L256"/>
      <c r="M256"/>
      <c r="N256"/>
      <c r="O256"/>
      <c r="P256"/>
      <c r="Q256"/>
      <c r="R256"/>
      <c r="S256"/>
      <c r="T256"/>
      <c r="U256"/>
      <c r="V256"/>
      <c r="W256"/>
      <c r="X256"/>
      <c r="Y256"/>
      <c r="Z256"/>
      <c r="AA256"/>
      <c r="AB256"/>
      <c r="AC256"/>
      <c r="AD256"/>
      <c r="AE256"/>
      <c r="AF256"/>
      <c r="AG256"/>
      <c r="AH256"/>
      <c r="AI256"/>
      <c r="AJ256"/>
      <c r="AK256"/>
      <c r="AL256"/>
      <c r="AM256"/>
      <c r="AN256"/>
      <c r="AO256"/>
      <c r="AP256"/>
      <c r="AQ256"/>
      <c r="AR256"/>
      <c r="AS256"/>
      <c r="AT256"/>
      <c r="AU256"/>
      <c r="AV256"/>
      <c r="AW256"/>
      <c r="AX256"/>
      <c r="AY256"/>
      <c r="AZ256"/>
      <c r="BA256"/>
      <c r="BB256"/>
      <c r="BC256"/>
      <c r="BD256"/>
      <c r="BE256"/>
      <c r="BF256"/>
      <c r="BG256"/>
      <c r="BH256"/>
      <c r="BI256"/>
      <c r="BJ256"/>
      <c r="BK256"/>
    </row>
    <row r="257" spans="2:63" s="3" customFormat="1" ht="16.5" customHeight="1" x14ac:dyDescent="0.2">
      <c r="B257" s="12" t="s">
        <v>822</v>
      </c>
      <c r="C257" s="9"/>
      <c r="D257" s="130" t="s">
        <v>705</v>
      </c>
      <c r="E257" s="21" t="s">
        <v>87</v>
      </c>
      <c r="F257" s="31">
        <v>2</v>
      </c>
      <c r="G257" s="131"/>
      <c r="H257" s="131">
        <f>G257*F257</f>
        <v>0</v>
      </c>
      <c r="I257"/>
      <c r="J257"/>
      <c r="K257"/>
      <c r="L257"/>
      <c r="M257"/>
      <c r="N257"/>
      <c r="O257"/>
      <c r="P257"/>
      <c r="Q257"/>
      <c r="R257"/>
      <c r="S257"/>
      <c r="T257"/>
      <c r="U257"/>
      <c r="V257"/>
      <c r="W257"/>
      <c r="X257"/>
      <c r="Y257"/>
      <c r="Z257"/>
      <c r="AA257"/>
      <c r="AB257"/>
      <c r="AC257"/>
      <c r="AD257"/>
      <c r="AE257"/>
      <c r="AF257"/>
      <c r="AG257"/>
      <c r="AH257"/>
      <c r="AI257"/>
      <c r="AJ257"/>
      <c r="AK257"/>
      <c r="AL257"/>
      <c r="AM257"/>
      <c r="AN257"/>
      <c r="AO257"/>
      <c r="AP257"/>
      <c r="AQ257"/>
      <c r="AR257"/>
      <c r="AS257"/>
      <c r="AT257"/>
      <c r="AU257"/>
      <c r="AV257"/>
      <c r="AW257"/>
      <c r="AX257"/>
      <c r="AY257"/>
      <c r="AZ257"/>
      <c r="BA257"/>
      <c r="BB257"/>
      <c r="BC257"/>
      <c r="BD257"/>
      <c r="BE257"/>
      <c r="BF257"/>
      <c r="BG257"/>
      <c r="BH257"/>
      <c r="BI257"/>
      <c r="BJ257"/>
      <c r="BK257"/>
    </row>
    <row r="258" spans="2:63" s="3" customFormat="1" ht="12" customHeight="1" x14ac:dyDescent="0.2">
      <c r="B258" s="10"/>
      <c r="C258" s="11"/>
      <c r="D258" s="27"/>
      <c r="E258" s="22"/>
      <c r="F258" s="125"/>
      <c r="G258" s="126"/>
      <c r="H258" s="126"/>
      <c r="I258"/>
      <c r="J258"/>
      <c r="K258"/>
      <c r="L258"/>
      <c r="M258"/>
      <c r="N258"/>
      <c r="O258"/>
      <c r="P258"/>
      <c r="Q258"/>
      <c r="R258"/>
      <c r="S258"/>
      <c r="T258"/>
      <c r="U258"/>
      <c r="V258"/>
      <c r="W258"/>
      <c r="X258"/>
      <c r="Y258"/>
      <c r="Z258"/>
      <c r="AA258"/>
      <c r="AB258"/>
      <c r="AC258"/>
      <c r="AD258"/>
      <c r="AE258"/>
      <c r="AF258"/>
      <c r="AG258"/>
      <c r="AH258"/>
      <c r="AI258"/>
      <c r="AJ258"/>
      <c r="AK258"/>
      <c r="AL258"/>
      <c r="AM258"/>
      <c r="AN258"/>
      <c r="AO258"/>
      <c r="AP258"/>
      <c r="AQ258"/>
      <c r="AR258"/>
      <c r="AS258"/>
      <c r="AT258"/>
      <c r="AU258"/>
      <c r="AV258"/>
      <c r="AW258"/>
      <c r="AX258"/>
      <c r="AY258"/>
      <c r="AZ258"/>
      <c r="BA258"/>
      <c r="BB258"/>
      <c r="BC258"/>
      <c r="BD258"/>
      <c r="BE258"/>
      <c r="BF258"/>
      <c r="BG258"/>
      <c r="BH258"/>
      <c r="BI258"/>
      <c r="BJ258"/>
      <c r="BK258"/>
    </row>
    <row r="259" spans="2:63" s="3" customFormat="1" ht="15.75" customHeight="1" x14ac:dyDescent="0.2">
      <c r="B259" s="12" t="s">
        <v>823</v>
      </c>
      <c r="C259" s="9"/>
      <c r="D259" s="130" t="s">
        <v>706</v>
      </c>
      <c r="E259" s="21" t="s">
        <v>87</v>
      </c>
      <c r="F259" s="31">
        <v>1</v>
      </c>
      <c r="G259" s="131"/>
      <c r="H259" s="131">
        <f>G259*F259</f>
        <v>0</v>
      </c>
      <c r="I259"/>
      <c r="J259"/>
      <c r="K259"/>
      <c r="L259"/>
      <c r="M259"/>
      <c r="N259"/>
      <c r="O259"/>
      <c r="P259"/>
      <c r="Q259"/>
      <c r="R259"/>
      <c r="S259"/>
      <c r="T259"/>
      <c r="U259"/>
      <c r="V259"/>
      <c r="W259"/>
      <c r="X259"/>
      <c r="Y259"/>
      <c r="Z259"/>
      <c r="AA259"/>
      <c r="AB259"/>
      <c r="AC259"/>
      <c r="AD259"/>
      <c r="AE259"/>
      <c r="AF259"/>
      <c r="AG259"/>
      <c r="AH259"/>
      <c r="AI259"/>
      <c r="AJ259"/>
      <c r="AK259"/>
      <c r="AL259"/>
      <c r="AM259"/>
      <c r="AN259"/>
      <c r="AO259"/>
      <c r="AP259"/>
      <c r="AQ259"/>
      <c r="AR259"/>
      <c r="AS259"/>
      <c r="AT259"/>
      <c r="AU259"/>
      <c r="AV259"/>
      <c r="AW259"/>
      <c r="AX259"/>
      <c r="AY259"/>
      <c r="AZ259"/>
      <c r="BA259"/>
      <c r="BB259"/>
      <c r="BC259"/>
      <c r="BD259"/>
      <c r="BE259"/>
      <c r="BF259"/>
      <c r="BG259"/>
      <c r="BH259"/>
      <c r="BI259"/>
      <c r="BJ259"/>
      <c r="BK259"/>
    </row>
    <row r="260" spans="2:63" s="3" customFormat="1" ht="12" customHeight="1" x14ac:dyDescent="0.2">
      <c r="B260" s="10"/>
      <c r="C260" s="11"/>
      <c r="D260" s="27"/>
      <c r="E260" s="22"/>
      <c r="F260" s="125"/>
      <c r="G260" s="126"/>
      <c r="H260" s="126"/>
      <c r="I260"/>
      <c r="J260"/>
      <c r="K260"/>
      <c r="L260"/>
      <c r="M260"/>
      <c r="N260"/>
      <c r="O260"/>
      <c r="P260"/>
      <c r="Q260"/>
      <c r="R260"/>
      <c r="S260"/>
      <c r="T260"/>
      <c r="U260"/>
      <c r="V260"/>
      <c r="W260"/>
      <c r="X260"/>
      <c r="Y260"/>
      <c r="Z260"/>
      <c r="AA260"/>
      <c r="AB260"/>
      <c r="AC260"/>
      <c r="AD260"/>
      <c r="AE260"/>
      <c r="AF260"/>
      <c r="AG260"/>
      <c r="AH260"/>
      <c r="AI260"/>
      <c r="AJ260"/>
      <c r="AK260"/>
      <c r="AL260"/>
      <c r="AM260"/>
      <c r="AN260"/>
      <c r="AO260"/>
      <c r="AP260"/>
      <c r="AQ260"/>
      <c r="AR260"/>
      <c r="AS260"/>
      <c r="AT260"/>
      <c r="AU260"/>
      <c r="AV260"/>
      <c r="AW260"/>
      <c r="AX260"/>
      <c r="AY260"/>
      <c r="AZ260"/>
      <c r="BA260"/>
      <c r="BB260"/>
      <c r="BC260"/>
      <c r="BD260"/>
      <c r="BE260"/>
      <c r="BF260"/>
      <c r="BG260"/>
      <c r="BH260"/>
      <c r="BI260"/>
      <c r="BJ260"/>
      <c r="BK260"/>
    </row>
    <row r="261" spans="2:63" customFormat="1" ht="12" customHeight="1" x14ac:dyDescent="0.2">
      <c r="B261" s="89" t="s">
        <v>824</v>
      </c>
      <c r="C261" s="9"/>
      <c r="D261" s="132" t="s">
        <v>707</v>
      </c>
      <c r="E261" s="21"/>
      <c r="F261" s="122"/>
      <c r="G261" s="123"/>
      <c r="H261" s="123"/>
    </row>
    <row r="262" spans="2:63" customFormat="1" ht="12" customHeight="1" x14ac:dyDescent="0.2">
      <c r="B262" s="10"/>
      <c r="C262" s="11"/>
      <c r="D262" s="27"/>
      <c r="E262" s="22"/>
      <c r="F262" s="125"/>
      <c r="G262" s="126"/>
      <c r="H262" s="126"/>
    </row>
    <row r="263" spans="2:63" customFormat="1" ht="18" customHeight="1" x14ac:dyDescent="0.2">
      <c r="B263" s="139" t="s">
        <v>469</v>
      </c>
      <c r="C263" s="140"/>
      <c r="D263" s="140"/>
      <c r="E263" s="143"/>
      <c r="F263" s="140"/>
      <c r="G263" s="141"/>
      <c r="H263" s="160">
        <f>SUM(H216:H262)</f>
        <v>35000</v>
      </c>
    </row>
    <row r="264" spans="2:63" customFormat="1" ht="18" customHeight="1" x14ac:dyDescent="0.2">
      <c r="B264" s="139" t="s">
        <v>65</v>
      </c>
      <c r="C264" s="140"/>
      <c r="D264" s="140"/>
      <c r="E264" s="143"/>
      <c r="F264" s="143"/>
      <c r="G264" s="141"/>
      <c r="H264" s="160">
        <f>H263</f>
        <v>35000</v>
      </c>
    </row>
    <row r="265" spans="2:63" customFormat="1" ht="100.5" customHeight="1" x14ac:dyDescent="0.2">
      <c r="B265" s="7" t="s">
        <v>825</v>
      </c>
      <c r="C265" s="9" t="s">
        <v>708</v>
      </c>
      <c r="D265" s="9" t="s">
        <v>709</v>
      </c>
      <c r="E265" s="121" t="s">
        <v>87</v>
      </c>
      <c r="F265" s="122">
        <v>2</v>
      </c>
      <c r="G265" s="123"/>
      <c r="H265" s="131">
        <f>G265*F265</f>
        <v>0</v>
      </c>
    </row>
    <row r="266" spans="2:63" customFormat="1" ht="12" customHeight="1" x14ac:dyDescent="0.2">
      <c r="B266" s="10"/>
      <c r="C266" s="11"/>
      <c r="D266" s="27"/>
      <c r="E266" s="22"/>
      <c r="F266" s="125"/>
      <c r="G266" s="126"/>
      <c r="H266" s="126"/>
    </row>
    <row r="267" spans="2:63" customFormat="1" ht="12" customHeight="1" x14ac:dyDescent="0.2">
      <c r="B267" s="89" t="s">
        <v>826</v>
      </c>
      <c r="C267" s="9" t="s">
        <v>1003</v>
      </c>
      <c r="D267" s="132" t="s">
        <v>710</v>
      </c>
      <c r="E267" s="21"/>
      <c r="F267" s="122"/>
      <c r="G267" s="123"/>
      <c r="H267" s="123"/>
    </row>
    <row r="268" spans="2:63" customFormat="1" ht="12" customHeight="1" x14ac:dyDescent="0.2">
      <c r="B268" s="10"/>
      <c r="C268" s="11"/>
      <c r="D268" s="27"/>
      <c r="E268" s="22"/>
      <c r="F268" s="125"/>
      <c r="G268" s="126"/>
      <c r="H268" s="126"/>
    </row>
    <row r="269" spans="2:63" customFormat="1" ht="86.25" customHeight="1" x14ac:dyDescent="0.2">
      <c r="B269" s="7" t="s">
        <v>827</v>
      </c>
      <c r="C269" s="9"/>
      <c r="D269" s="9" t="s">
        <v>711</v>
      </c>
      <c r="E269" s="21" t="s">
        <v>87</v>
      </c>
      <c r="F269" s="31">
        <v>1</v>
      </c>
      <c r="G269" s="123"/>
      <c r="H269" s="131">
        <f>G269*F269</f>
        <v>0</v>
      </c>
    </row>
    <row r="270" spans="2:63" customFormat="1" ht="12" customHeight="1" x14ac:dyDescent="0.2">
      <c r="B270" s="10"/>
      <c r="C270" s="11"/>
      <c r="D270" s="27"/>
      <c r="E270" s="22"/>
      <c r="F270" s="125"/>
      <c r="G270" s="126"/>
      <c r="H270" s="126"/>
    </row>
    <row r="271" spans="2:63" s="3" customFormat="1" x14ac:dyDescent="0.2">
      <c r="B271" s="89" t="s">
        <v>828</v>
      </c>
      <c r="C271" s="9"/>
      <c r="D271" s="120" t="s">
        <v>712</v>
      </c>
      <c r="E271" s="21"/>
      <c r="F271" s="31"/>
      <c r="G271" s="133"/>
      <c r="H271" s="133"/>
      <c r="I271"/>
      <c r="J271"/>
      <c r="K271"/>
      <c r="L271"/>
      <c r="M271"/>
      <c r="N271"/>
      <c r="O271"/>
      <c r="P271"/>
      <c r="Q271"/>
      <c r="R271"/>
      <c r="S271"/>
      <c r="T271"/>
      <c r="U271"/>
      <c r="V271"/>
      <c r="W271"/>
      <c r="X271"/>
      <c r="Y271"/>
      <c r="Z271"/>
      <c r="AA271"/>
      <c r="AB271"/>
      <c r="AC271"/>
      <c r="AD271"/>
      <c r="AE271"/>
      <c r="AF271"/>
      <c r="AG271"/>
      <c r="AH271"/>
      <c r="AI271"/>
      <c r="AJ271"/>
      <c r="AK271"/>
      <c r="AL271"/>
      <c r="AM271"/>
      <c r="AN271"/>
      <c r="AO271"/>
      <c r="AP271"/>
      <c r="AQ271"/>
      <c r="AR271"/>
      <c r="AS271"/>
      <c r="AT271"/>
      <c r="AU271"/>
      <c r="AV271"/>
      <c r="AW271"/>
      <c r="AX271"/>
      <c r="AY271"/>
      <c r="AZ271"/>
      <c r="BA271"/>
      <c r="BB271"/>
      <c r="BC271"/>
      <c r="BD271"/>
      <c r="BE271"/>
      <c r="BF271"/>
      <c r="BG271"/>
      <c r="BH271"/>
      <c r="BI271"/>
      <c r="BJ271"/>
      <c r="BK271"/>
    </row>
    <row r="272" spans="2:63" s="3" customFormat="1" ht="12" customHeight="1" x14ac:dyDescent="0.2">
      <c r="B272" s="10"/>
      <c r="C272" s="11"/>
      <c r="D272" s="11"/>
      <c r="E272" s="40"/>
      <c r="F272" s="125"/>
      <c r="G272" s="126"/>
      <c r="H272" s="126"/>
      <c r="I272"/>
      <c r="J272"/>
      <c r="K272"/>
      <c r="L272"/>
      <c r="M272"/>
      <c r="N272"/>
      <c r="O272"/>
      <c r="P272"/>
      <c r="Q272"/>
      <c r="R272"/>
      <c r="S272"/>
      <c r="T272"/>
      <c r="U272"/>
      <c r="V272"/>
      <c r="W272"/>
      <c r="X272"/>
      <c r="Y272"/>
      <c r="Z272"/>
      <c r="AA272"/>
      <c r="AB272"/>
      <c r="AC272"/>
      <c r="AD272"/>
      <c r="AE272"/>
      <c r="AF272"/>
      <c r="AG272"/>
      <c r="AH272"/>
      <c r="AI272"/>
      <c r="AJ272"/>
      <c r="AK272"/>
      <c r="AL272"/>
      <c r="AM272"/>
      <c r="AN272"/>
      <c r="AO272"/>
      <c r="AP272"/>
      <c r="AQ272"/>
      <c r="AR272"/>
      <c r="AS272"/>
      <c r="AT272"/>
      <c r="AU272"/>
      <c r="AV272"/>
      <c r="AW272"/>
      <c r="AX272"/>
      <c r="AY272"/>
      <c r="AZ272"/>
      <c r="BA272"/>
      <c r="BB272"/>
      <c r="BC272"/>
      <c r="BD272"/>
      <c r="BE272"/>
      <c r="BF272"/>
      <c r="BG272"/>
      <c r="BH272"/>
      <c r="BI272"/>
      <c r="BJ272"/>
      <c r="BK272"/>
    </row>
    <row r="273" spans="2:63" s="3" customFormat="1" ht="63.75" x14ac:dyDescent="0.2">
      <c r="B273" s="7" t="s">
        <v>829</v>
      </c>
      <c r="C273" s="9"/>
      <c r="D273" s="9" t="s">
        <v>713</v>
      </c>
      <c r="E273" s="21" t="s">
        <v>16</v>
      </c>
      <c r="F273" s="31">
        <v>1</v>
      </c>
      <c r="G273" s="133"/>
      <c r="H273" s="131">
        <f>G273*F273</f>
        <v>0</v>
      </c>
      <c r="I273"/>
      <c r="J273"/>
      <c r="K273"/>
      <c r="L273"/>
      <c r="M273"/>
      <c r="N273"/>
      <c r="O273"/>
      <c r="P273"/>
      <c r="Q273"/>
      <c r="R273"/>
      <c r="S273"/>
      <c r="T273"/>
      <c r="U273"/>
      <c r="V273"/>
      <c r="W273"/>
      <c r="X273"/>
      <c r="Y273"/>
      <c r="Z273"/>
      <c r="AA273"/>
      <c r="AB273"/>
      <c r="AC273"/>
      <c r="AD273"/>
      <c r="AE273"/>
      <c r="AF273"/>
      <c r="AG273"/>
      <c r="AH273"/>
      <c r="AI273"/>
      <c r="AJ273"/>
      <c r="AK273"/>
      <c r="AL273"/>
      <c r="AM273"/>
      <c r="AN273"/>
      <c r="AO273"/>
      <c r="AP273"/>
      <c r="AQ273"/>
      <c r="AR273"/>
      <c r="AS273"/>
      <c r="AT273"/>
      <c r="AU273"/>
      <c r="AV273"/>
      <c r="AW273"/>
      <c r="AX273"/>
      <c r="AY273"/>
      <c r="AZ273"/>
      <c r="BA273"/>
      <c r="BB273"/>
      <c r="BC273"/>
      <c r="BD273"/>
      <c r="BE273"/>
      <c r="BF273"/>
      <c r="BG273"/>
      <c r="BH273"/>
      <c r="BI273"/>
      <c r="BJ273"/>
      <c r="BK273"/>
    </row>
    <row r="274" spans="2:63" s="3" customFormat="1" ht="12" customHeight="1" x14ac:dyDescent="0.2">
      <c r="B274" s="10"/>
      <c r="C274" s="11"/>
      <c r="D274" s="11"/>
      <c r="E274" s="40"/>
      <c r="F274" s="125"/>
      <c r="G274" s="126"/>
      <c r="H274" s="126"/>
      <c r="I274"/>
      <c r="J274"/>
      <c r="K274"/>
      <c r="L274"/>
      <c r="M274"/>
      <c r="N274"/>
      <c r="O274"/>
      <c r="P274"/>
      <c r="Q274"/>
      <c r="R274"/>
      <c r="S274"/>
      <c r="T274"/>
      <c r="U274"/>
      <c r="V274"/>
      <c r="W274"/>
      <c r="X274"/>
      <c r="Y274"/>
      <c r="Z274"/>
      <c r="AA274"/>
      <c r="AB274"/>
      <c r="AC274"/>
      <c r="AD274"/>
      <c r="AE274"/>
      <c r="AF274"/>
      <c r="AG274"/>
      <c r="AH274"/>
      <c r="AI274"/>
      <c r="AJ274"/>
      <c r="AK274"/>
      <c r="AL274"/>
      <c r="AM274"/>
      <c r="AN274"/>
      <c r="AO274"/>
      <c r="AP274"/>
      <c r="AQ274"/>
      <c r="AR274"/>
      <c r="AS274"/>
      <c r="AT274"/>
      <c r="AU274"/>
      <c r="AV274"/>
      <c r="AW274"/>
      <c r="AX274"/>
      <c r="AY274"/>
      <c r="AZ274"/>
      <c r="BA274"/>
      <c r="BB274"/>
      <c r="BC274"/>
      <c r="BD274"/>
      <c r="BE274"/>
      <c r="BF274"/>
      <c r="BG274"/>
      <c r="BH274"/>
      <c r="BI274"/>
      <c r="BJ274"/>
      <c r="BK274"/>
    </row>
    <row r="275" spans="2:63" customFormat="1" ht="12" customHeight="1" x14ac:dyDescent="0.2">
      <c r="B275" s="89" t="s">
        <v>830</v>
      </c>
      <c r="C275" s="9"/>
      <c r="D275" s="120" t="s">
        <v>714</v>
      </c>
      <c r="E275" s="21"/>
      <c r="F275" s="122"/>
      <c r="G275" s="123"/>
      <c r="H275" s="123"/>
    </row>
    <row r="276" spans="2:63" customFormat="1" ht="12" customHeight="1" x14ac:dyDescent="0.2">
      <c r="B276" s="10"/>
      <c r="C276" s="11"/>
      <c r="D276" s="27"/>
      <c r="E276" s="22"/>
      <c r="F276" s="125"/>
      <c r="G276" s="126"/>
      <c r="H276" s="126"/>
    </row>
    <row r="277" spans="2:63" customFormat="1" ht="12" customHeight="1" x14ac:dyDescent="0.2">
      <c r="B277" s="7" t="s">
        <v>831</v>
      </c>
      <c r="C277" s="9"/>
      <c r="D277" s="9" t="s">
        <v>715</v>
      </c>
      <c r="E277" s="121" t="s">
        <v>16</v>
      </c>
      <c r="F277" s="122">
        <v>1</v>
      </c>
      <c r="G277" s="123"/>
      <c r="H277" s="131">
        <f>G277*F277</f>
        <v>0</v>
      </c>
    </row>
    <row r="278" spans="2:63" customFormat="1" ht="12" customHeight="1" x14ac:dyDescent="0.2">
      <c r="B278" s="10"/>
      <c r="C278" s="11"/>
      <c r="D278" s="11"/>
      <c r="E278" s="40"/>
      <c r="F278" s="125"/>
      <c r="G278" s="126"/>
      <c r="H278" s="126"/>
    </row>
    <row r="279" spans="2:63" customFormat="1" ht="12" customHeight="1" x14ac:dyDescent="0.2">
      <c r="B279" s="7" t="s">
        <v>832</v>
      </c>
      <c r="C279" s="9"/>
      <c r="D279" s="9" t="s">
        <v>693</v>
      </c>
      <c r="E279" s="121" t="s">
        <v>87</v>
      </c>
      <c r="F279" s="122">
        <v>5</v>
      </c>
      <c r="G279" s="123"/>
      <c r="H279" s="131">
        <f>G279*F279</f>
        <v>0</v>
      </c>
    </row>
    <row r="280" spans="2:63" customFormat="1" ht="12" customHeight="1" x14ac:dyDescent="0.2">
      <c r="B280" s="10"/>
      <c r="C280" s="11"/>
      <c r="D280" s="11"/>
      <c r="E280" s="40"/>
      <c r="F280" s="125"/>
      <c r="G280" s="126"/>
      <c r="H280" s="126"/>
    </row>
    <row r="281" spans="2:63" customFormat="1" ht="12" customHeight="1" x14ac:dyDescent="0.2">
      <c r="B281" s="7" t="s">
        <v>833</v>
      </c>
      <c r="C281" s="9"/>
      <c r="D281" s="9" t="s">
        <v>707</v>
      </c>
      <c r="E281" s="121" t="s">
        <v>87</v>
      </c>
      <c r="F281" s="122">
        <v>2</v>
      </c>
      <c r="G281" s="123"/>
      <c r="H281" s="131">
        <f>G281*F281</f>
        <v>0</v>
      </c>
    </row>
    <row r="282" spans="2:63" customFormat="1" ht="12" customHeight="1" x14ac:dyDescent="0.2">
      <c r="B282" s="10"/>
      <c r="C282" s="11"/>
      <c r="D282" s="11"/>
      <c r="E282" s="40"/>
      <c r="F282" s="125"/>
      <c r="G282" s="126"/>
      <c r="H282" s="126"/>
    </row>
    <row r="283" spans="2:63" customFormat="1" ht="12" customHeight="1" x14ac:dyDescent="0.2">
      <c r="B283" s="7" t="s">
        <v>834</v>
      </c>
      <c r="C283" s="9"/>
      <c r="D283" s="9" t="s">
        <v>716</v>
      </c>
      <c r="E283" s="121" t="s">
        <v>87</v>
      </c>
      <c r="F283" s="122">
        <v>1</v>
      </c>
      <c r="G283" s="123"/>
      <c r="H283" s="131">
        <f>G283*F283</f>
        <v>0</v>
      </c>
    </row>
    <row r="284" spans="2:63" customFormat="1" ht="12" customHeight="1" x14ac:dyDescent="0.2">
      <c r="B284" s="10"/>
      <c r="C284" s="11"/>
      <c r="D284" s="11"/>
      <c r="E284" s="40"/>
      <c r="F284" s="125"/>
      <c r="G284" s="126"/>
      <c r="H284" s="126"/>
    </row>
    <row r="285" spans="2:63" s="3" customFormat="1" ht="12" customHeight="1" x14ac:dyDescent="0.2">
      <c r="B285" s="7" t="s">
        <v>835</v>
      </c>
      <c r="C285" s="9"/>
      <c r="D285" s="9" t="s">
        <v>712</v>
      </c>
      <c r="E285" s="121" t="s">
        <v>87</v>
      </c>
      <c r="F285" s="122">
        <v>1</v>
      </c>
      <c r="G285" s="123"/>
      <c r="H285" s="131">
        <f>G285*F285</f>
        <v>0</v>
      </c>
      <c r="I285"/>
      <c r="J285"/>
      <c r="K285"/>
      <c r="L285"/>
      <c r="M285"/>
      <c r="N285"/>
      <c r="O285"/>
      <c r="P285"/>
      <c r="Q285"/>
      <c r="R285"/>
      <c r="S285"/>
      <c r="T285"/>
      <c r="U285"/>
      <c r="V285"/>
      <c r="W285"/>
      <c r="X285"/>
      <c r="Y285"/>
      <c r="Z285"/>
      <c r="AA285"/>
      <c r="AB285"/>
      <c r="AC285"/>
      <c r="AD285"/>
      <c r="AE285"/>
      <c r="AF285"/>
      <c r="AG285"/>
      <c r="AH285"/>
      <c r="AI285"/>
      <c r="AJ285"/>
      <c r="AK285"/>
      <c r="AL285"/>
      <c r="AM285"/>
      <c r="AN285"/>
      <c r="AO285"/>
      <c r="AP285"/>
      <c r="AQ285"/>
      <c r="AR285"/>
      <c r="AS285"/>
      <c r="AT285"/>
      <c r="AU285"/>
      <c r="AV285"/>
      <c r="AW285"/>
      <c r="AX285"/>
      <c r="AY285"/>
      <c r="AZ285"/>
      <c r="BA285"/>
      <c r="BB285"/>
      <c r="BC285"/>
      <c r="BD285"/>
      <c r="BE285"/>
      <c r="BF285"/>
      <c r="BG285"/>
      <c r="BH285"/>
      <c r="BI285"/>
      <c r="BJ285"/>
      <c r="BK285"/>
    </row>
    <row r="286" spans="2:63" customFormat="1" ht="12" customHeight="1" x14ac:dyDescent="0.2">
      <c r="B286" s="10"/>
      <c r="C286" s="11"/>
      <c r="D286" s="11"/>
      <c r="E286" s="40"/>
      <c r="F286" s="125"/>
      <c r="G286" s="126"/>
      <c r="H286" s="126"/>
    </row>
    <row r="287" spans="2:63" s="3" customFormat="1" x14ac:dyDescent="0.2">
      <c r="B287" s="89"/>
      <c r="C287" s="9"/>
      <c r="D287" s="120" t="s">
        <v>763</v>
      </c>
      <c r="E287" s="21"/>
      <c r="F287" s="31"/>
      <c r="G287" s="133"/>
      <c r="H287" s="133"/>
      <c r="I287"/>
      <c r="J287"/>
      <c r="K287"/>
      <c r="L287"/>
      <c r="M287"/>
      <c r="N287"/>
      <c r="O287"/>
      <c r="P287"/>
      <c r="Q287"/>
      <c r="R287"/>
      <c r="S287"/>
      <c r="T287"/>
      <c r="U287"/>
      <c r="V287"/>
      <c r="W287"/>
      <c r="X287"/>
      <c r="Y287"/>
      <c r="Z287"/>
      <c r="AA287"/>
      <c r="AB287"/>
      <c r="AC287"/>
      <c r="AD287"/>
      <c r="AE287"/>
      <c r="AF287"/>
      <c r="AG287"/>
      <c r="AH287"/>
      <c r="AI287"/>
      <c r="AJ287"/>
      <c r="AK287"/>
      <c r="AL287"/>
      <c r="AM287"/>
      <c r="AN287"/>
      <c r="AO287"/>
      <c r="AP287"/>
      <c r="AQ287"/>
      <c r="AR287"/>
      <c r="AS287"/>
      <c r="AT287"/>
      <c r="AU287"/>
      <c r="AV287"/>
      <c r="AW287"/>
      <c r="AX287"/>
      <c r="AY287"/>
      <c r="AZ287"/>
      <c r="BA287"/>
      <c r="BB287"/>
      <c r="BC287"/>
      <c r="BD287"/>
      <c r="BE287"/>
      <c r="BF287"/>
      <c r="BG287"/>
      <c r="BH287"/>
      <c r="BI287"/>
      <c r="BJ287"/>
      <c r="BK287"/>
    </row>
    <row r="288" spans="2:63" s="3" customFormat="1" ht="12" customHeight="1" x14ac:dyDescent="0.2">
      <c r="B288" s="10"/>
      <c r="C288" s="11"/>
      <c r="D288" s="11"/>
      <c r="E288" s="40"/>
      <c r="F288" s="125"/>
      <c r="G288" s="126"/>
      <c r="H288" s="126"/>
      <c r="I288"/>
      <c r="J288"/>
      <c r="K288"/>
      <c r="L288"/>
      <c r="M288"/>
      <c r="N288"/>
      <c r="O288"/>
      <c r="P288"/>
      <c r="Q288"/>
      <c r="R288"/>
      <c r="S288"/>
      <c r="T288"/>
      <c r="U288"/>
      <c r="V288"/>
      <c r="W288"/>
      <c r="X288"/>
      <c r="Y288"/>
      <c r="Z288"/>
      <c r="AA288"/>
      <c r="AB288"/>
      <c r="AC288"/>
      <c r="AD288"/>
      <c r="AE288"/>
      <c r="AF288"/>
      <c r="AG288"/>
      <c r="AH288"/>
      <c r="AI288"/>
      <c r="AJ288"/>
      <c r="AK288"/>
      <c r="AL288"/>
      <c r="AM288"/>
      <c r="AN288"/>
      <c r="AO288"/>
      <c r="AP288"/>
      <c r="AQ288"/>
      <c r="AR288"/>
      <c r="AS288"/>
      <c r="AT288"/>
      <c r="AU288"/>
      <c r="AV288"/>
      <c r="AW288"/>
      <c r="AX288"/>
      <c r="AY288"/>
      <c r="AZ288"/>
      <c r="BA288"/>
      <c r="BB288"/>
      <c r="BC288"/>
      <c r="BD288"/>
      <c r="BE288"/>
      <c r="BF288"/>
      <c r="BG288"/>
      <c r="BH288"/>
      <c r="BI288"/>
      <c r="BJ288"/>
      <c r="BK288"/>
    </row>
    <row r="289" spans="1:63" s="3" customFormat="1" ht="12" customHeight="1" x14ac:dyDescent="0.2">
      <c r="B289" s="89" t="s">
        <v>836</v>
      </c>
      <c r="C289" s="9"/>
      <c r="D289" s="120" t="s">
        <v>729</v>
      </c>
      <c r="E289" s="121"/>
      <c r="F289" s="122"/>
      <c r="G289" s="123"/>
      <c r="H289" s="123"/>
      <c r="I289"/>
      <c r="J289"/>
      <c r="K289"/>
      <c r="L289"/>
      <c r="M289"/>
      <c r="N289"/>
      <c r="O289"/>
      <c r="P289"/>
      <c r="Q289"/>
      <c r="R289"/>
      <c r="S289"/>
      <c r="T289"/>
      <c r="U289"/>
      <c r="V289"/>
      <c r="W289"/>
      <c r="X289"/>
      <c r="Y289"/>
      <c r="Z289"/>
      <c r="AA289"/>
      <c r="AB289"/>
      <c r="AC289"/>
      <c r="AD289"/>
      <c r="AE289"/>
      <c r="AF289"/>
      <c r="AG289"/>
      <c r="AH289"/>
      <c r="AI289"/>
      <c r="AJ289"/>
      <c r="AK289"/>
      <c r="AL289"/>
      <c r="AM289"/>
      <c r="AN289"/>
      <c r="AO289"/>
      <c r="AP289"/>
      <c r="AQ289"/>
      <c r="AR289"/>
      <c r="AS289"/>
      <c r="AT289"/>
      <c r="AU289"/>
      <c r="AV289"/>
      <c r="AW289"/>
      <c r="AX289"/>
      <c r="AY289"/>
      <c r="AZ289"/>
      <c r="BA289"/>
      <c r="BB289"/>
      <c r="BC289"/>
      <c r="BD289"/>
      <c r="BE289"/>
      <c r="BF289"/>
      <c r="BG289"/>
      <c r="BH289"/>
      <c r="BI289"/>
      <c r="BJ289"/>
      <c r="BK289"/>
    </row>
    <row r="290" spans="1:63" s="3" customFormat="1" ht="12" customHeight="1" x14ac:dyDescent="0.2">
      <c r="B290" s="10"/>
      <c r="C290" s="11"/>
      <c r="D290" s="11"/>
      <c r="E290" s="40"/>
      <c r="F290" s="125"/>
      <c r="G290" s="126"/>
      <c r="H290" s="126"/>
      <c r="I290"/>
      <c r="J290"/>
      <c r="K290"/>
      <c r="L290"/>
      <c r="M290"/>
      <c r="N290"/>
      <c r="O290"/>
      <c r="P290"/>
      <c r="Q290"/>
      <c r="R290"/>
      <c r="S290"/>
      <c r="T290"/>
      <c r="U290"/>
      <c r="V290"/>
      <c r="W290"/>
      <c r="X290"/>
      <c r="Y290"/>
      <c r="Z290"/>
      <c r="AA290"/>
      <c r="AB290"/>
      <c r="AC290"/>
      <c r="AD290"/>
      <c r="AE290"/>
      <c r="AF290"/>
      <c r="AG290"/>
      <c r="AH290"/>
      <c r="AI290"/>
      <c r="AJ290"/>
      <c r="AK290"/>
      <c r="AL290"/>
      <c r="AM290"/>
      <c r="AN290"/>
      <c r="AO290"/>
      <c r="AP290"/>
      <c r="AQ290"/>
      <c r="AR290"/>
      <c r="AS290"/>
      <c r="AT290"/>
      <c r="AU290"/>
      <c r="AV290"/>
      <c r="AW290"/>
      <c r="AX290"/>
      <c r="AY290"/>
      <c r="AZ290"/>
      <c r="BA290"/>
      <c r="BB290"/>
      <c r="BC290"/>
      <c r="BD290"/>
      <c r="BE290"/>
      <c r="BF290"/>
      <c r="BG290"/>
      <c r="BH290"/>
      <c r="BI290"/>
      <c r="BJ290"/>
      <c r="BK290"/>
    </row>
    <row r="291" spans="1:63" s="3" customFormat="1" ht="22.5" x14ac:dyDescent="0.2">
      <c r="B291" s="7" t="s">
        <v>837</v>
      </c>
      <c r="C291" s="9"/>
      <c r="D291" s="9" t="s">
        <v>730</v>
      </c>
      <c r="E291" s="121" t="s">
        <v>16</v>
      </c>
      <c r="F291" s="122">
        <v>1</v>
      </c>
      <c r="G291" s="123"/>
      <c r="H291" s="131">
        <f>G291*F291</f>
        <v>0</v>
      </c>
      <c r="I291"/>
      <c r="J291"/>
      <c r="K291"/>
      <c r="L291"/>
      <c r="M291"/>
      <c r="N291"/>
      <c r="O291"/>
      <c r="P291"/>
      <c r="Q291"/>
      <c r="R291"/>
      <c r="S291"/>
      <c r="T291"/>
      <c r="U291"/>
      <c r="V291"/>
      <c r="W291"/>
      <c r="X291"/>
      <c r="Y291"/>
      <c r="Z291"/>
      <c r="AA291"/>
      <c r="AB291"/>
      <c r="AC291"/>
      <c r="AD291"/>
      <c r="AE291"/>
      <c r="AF291"/>
      <c r="AG291"/>
      <c r="AH291"/>
      <c r="AI291"/>
      <c r="AJ291"/>
      <c r="AK291"/>
      <c r="AL291"/>
      <c r="AM291"/>
      <c r="AN291"/>
      <c r="AO291"/>
      <c r="AP291"/>
      <c r="AQ291"/>
      <c r="AR291"/>
      <c r="AS291"/>
      <c r="AT291"/>
      <c r="AU291"/>
      <c r="AV291"/>
      <c r="AW291"/>
      <c r="AX291"/>
      <c r="AY291"/>
      <c r="AZ291"/>
      <c r="BA291"/>
      <c r="BB291"/>
      <c r="BC291"/>
      <c r="BD291"/>
      <c r="BE291"/>
      <c r="BF291"/>
      <c r="BG291"/>
      <c r="BH291"/>
      <c r="BI291"/>
      <c r="BJ291"/>
      <c r="BK291"/>
    </row>
    <row r="292" spans="1:63" s="3" customFormat="1" ht="12" customHeight="1" x14ac:dyDescent="0.2">
      <c r="B292" s="10"/>
      <c r="C292" s="11"/>
      <c r="D292" s="27"/>
      <c r="E292" s="40"/>
      <c r="F292" s="125"/>
      <c r="G292" s="126"/>
      <c r="H292" s="126"/>
      <c r="I292"/>
      <c r="J292"/>
      <c r="K292"/>
      <c r="L292"/>
      <c r="M292"/>
      <c r="N292"/>
      <c r="O292"/>
      <c r="P292"/>
      <c r="Q292"/>
      <c r="R292"/>
      <c r="S292"/>
      <c r="T292"/>
      <c r="U292"/>
      <c r="V292"/>
      <c r="W292"/>
      <c r="X292"/>
      <c r="Y292"/>
      <c r="Z292"/>
      <c r="AA292"/>
      <c r="AB292"/>
      <c r="AC292"/>
      <c r="AD292"/>
      <c r="AE292"/>
      <c r="AF292"/>
      <c r="AG292"/>
      <c r="AH292"/>
      <c r="AI292"/>
      <c r="AJ292"/>
      <c r="AK292"/>
      <c r="AL292"/>
      <c r="AM292"/>
      <c r="AN292"/>
      <c r="AO292"/>
      <c r="AP292"/>
      <c r="AQ292"/>
      <c r="AR292"/>
      <c r="AS292"/>
      <c r="AT292"/>
      <c r="AU292"/>
      <c r="AV292"/>
      <c r="AW292"/>
      <c r="AX292"/>
      <c r="AY292"/>
      <c r="AZ292"/>
      <c r="BA292"/>
      <c r="BB292"/>
      <c r="BC292"/>
      <c r="BD292"/>
      <c r="BE292"/>
      <c r="BF292"/>
      <c r="BG292"/>
      <c r="BH292"/>
      <c r="BI292"/>
      <c r="BJ292"/>
      <c r="BK292"/>
    </row>
    <row r="293" spans="1:63" s="3" customFormat="1" ht="26.25" customHeight="1" x14ac:dyDescent="0.2">
      <c r="A293" s="3">
        <v>1000</v>
      </c>
      <c r="B293" s="12" t="s">
        <v>838</v>
      </c>
      <c r="C293" s="9" t="s">
        <v>731</v>
      </c>
      <c r="D293" s="130" t="s">
        <v>732</v>
      </c>
      <c r="E293" s="20" t="s">
        <v>726</v>
      </c>
      <c r="F293" s="31">
        <v>1</v>
      </c>
      <c r="G293" s="128">
        <v>200000</v>
      </c>
      <c r="H293" s="131">
        <f>G293</f>
        <v>200000</v>
      </c>
      <c r="I293"/>
      <c r="J293"/>
      <c r="K293"/>
      <c r="L293"/>
      <c r="M293"/>
      <c r="N293"/>
      <c r="O293"/>
      <c r="P293"/>
      <c r="Q293"/>
      <c r="R293"/>
      <c r="S293"/>
      <c r="T293"/>
      <c r="U293"/>
      <c r="V293"/>
      <c r="W293"/>
      <c r="X293"/>
      <c r="Y293"/>
      <c r="Z293"/>
      <c r="AA293"/>
      <c r="AB293"/>
      <c r="AC293"/>
      <c r="AD293"/>
      <c r="AE293"/>
      <c r="AF293"/>
      <c r="AG293"/>
      <c r="AH293"/>
      <c r="AI293"/>
      <c r="AJ293"/>
      <c r="AK293"/>
      <c r="AL293"/>
      <c r="AM293"/>
      <c r="AN293"/>
      <c r="AO293"/>
      <c r="AP293"/>
      <c r="AQ293"/>
      <c r="AR293"/>
      <c r="AS293"/>
      <c r="AT293"/>
      <c r="AU293"/>
      <c r="AV293"/>
      <c r="AW293"/>
      <c r="AX293"/>
      <c r="AY293"/>
      <c r="AZ293"/>
      <c r="BA293"/>
      <c r="BB293"/>
      <c r="BC293"/>
      <c r="BD293"/>
      <c r="BE293"/>
      <c r="BF293"/>
      <c r="BG293"/>
      <c r="BH293"/>
      <c r="BI293"/>
      <c r="BJ293"/>
      <c r="BK293"/>
    </row>
    <row r="294" spans="1:63" s="3" customFormat="1" ht="12" customHeight="1" x14ac:dyDescent="0.2">
      <c r="B294" s="10"/>
      <c r="C294" s="11"/>
      <c r="D294" s="27"/>
      <c r="E294" s="40"/>
      <c r="F294" s="125"/>
      <c r="G294" s="126"/>
      <c r="H294" s="126"/>
      <c r="I294"/>
      <c r="J294"/>
      <c r="K294"/>
      <c r="L294"/>
      <c r="M294"/>
      <c r="N294"/>
      <c r="O294"/>
      <c r="P294"/>
      <c r="Q294"/>
      <c r="R294"/>
      <c r="S294"/>
      <c r="T294"/>
      <c r="U294"/>
      <c r="V294"/>
      <c r="W294"/>
      <c r="X294"/>
      <c r="Y294"/>
      <c r="Z294"/>
      <c r="AA294"/>
      <c r="AB294"/>
      <c r="AC294"/>
      <c r="AD294"/>
      <c r="AE294"/>
      <c r="AF294"/>
      <c r="AG294"/>
      <c r="AH294"/>
      <c r="AI294"/>
      <c r="AJ294"/>
      <c r="AK294"/>
      <c r="AL294"/>
      <c r="AM294"/>
      <c r="AN294"/>
      <c r="AO294"/>
      <c r="AP294"/>
      <c r="AQ294"/>
      <c r="AR294"/>
      <c r="AS294"/>
      <c r="AT294"/>
      <c r="AU294"/>
      <c r="AV294"/>
      <c r="AW294"/>
      <c r="AX294"/>
      <c r="AY294"/>
      <c r="AZ294"/>
      <c r="BA294"/>
      <c r="BB294"/>
      <c r="BC294"/>
      <c r="BD294"/>
      <c r="BE294"/>
      <c r="BF294"/>
      <c r="BG294"/>
      <c r="BH294"/>
      <c r="BI294"/>
      <c r="BJ294"/>
      <c r="BK294"/>
    </row>
    <row r="295" spans="1:63" s="3" customFormat="1" ht="12" customHeight="1" x14ac:dyDescent="0.2">
      <c r="B295" s="12" t="s">
        <v>839</v>
      </c>
      <c r="C295" s="9"/>
      <c r="D295" s="130" t="s">
        <v>853</v>
      </c>
      <c r="E295" s="21" t="s">
        <v>42</v>
      </c>
      <c r="F295" s="135"/>
      <c r="G295" s="123">
        <f>H293</f>
        <v>200000</v>
      </c>
      <c r="H295" s="131">
        <f>G295*F295</f>
        <v>0</v>
      </c>
      <c r="I295"/>
      <c r="J295"/>
      <c r="K295"/>
      <c r="L295"/>
      <c r="M295"/>
      <c r="N295"/>
      <c r="O295"/>
      <c r="P295"/>
      <c r="Q295"/>
      <c r="R295"/>
      <c r="S295"/>
      <c r="T295"/>
      <c r="U295"/>
      <c r="V295"/>
      <c r="W295"/>
      <c r="X295"/>
      <c r="Y295"/>
      <c r="Z295"/>
      <c r="AA295"/>
      <c r="AB295"/>
      <c r="AC295"/>
      <c r="AD295"/>
      <c r="AE295"/>
      <c r="AF295"/>
      <c r="AG295"/>
      <c r="AH295"/>
      <c r="AI295"/>
      <c r="AJ295"/>
      <c r="AK295"/>
      <c r="AL295"/>
      <c r="AM295"/>
      <c r="AN295"/>
      <c r="AO295"/>
      <c r="AP295"/>
      <c r="AQ295"/>
      <c r="AR295"/>
      <c r="AS295"/>
      <c r="AT295"/>
      <c r="AU295"/>
      <c r="AV295"/>
      <c r="AW295"/>
      <c r="AX295"/>
      <c r="AY295"/>
      <c r="AZ295"/>
      <c r="BA295"/>
      <c r="BB295"/>
      <c r="BC295"/>
      <c r="BD295"/>
      <c r="BE295"/>
      <c r="BF295"/>
      <c r="BG295"/>
      <c r="BH295"/>
      <c r="BI295"/>
      <c r="BJ295"/>
      <c r="BK295"/>
    </row>
    <row r="296" spans="1:63" s="3" customFormat="1" ht="12" customHeight="1" x14ac:dyDescent="0.2">
      <c r="B296" s="10"/>
      <c r="C296" s="11"/>
      <c r="D296" s="11"/>
      <c r="E296" s="40"/>
      <c r="F296" s="125"/>
      <c r="G296" s="126"/>
      <c r="H296" s="126"/>
      <c r="I296"/>
      <c r="J296"/>
      <c r="K296"/>
      <c r="L296"/>
      <c r="M296"/>
      <c r="N296"/>
      <c r="O296"/>
      <c r="P296"/>
      <c r="Q296"/>
      <c r="R296"/>
      <c r="S296"/>
      <c r="T296"/>
      <c r="U296"/>
      <c r="V296"/>
      <c r="W296"/>
      <c r="X296"/>
      <c r="Y296"/>
      <c r="Z296"/>
      <c r="AA296"/>
      <c r="AB296"/>
      <c r="AC296"/>
      <c r="AD296"/>
      <c r="AE296"/>
      <c r="AF296"/>
      <c r="AG296"/>
      <c r="AH296"/>
      <c r="AI296"/>
      <c r="AJ296"/>
      <c r="AK296"/>
      <c r="AL296"/>
      <c r="AM296"/>
      <c r="AN296"/>
      <c r="AO296"/>
      <c r="AP296"/>
      <c r="AQ296"/>
      <c r="AR296"/>
      <c r="AS296"/>
      <c r="AT296"/>
      <c r="AU296"/>
      <c r="AV296"/>
      <c r="AW296"/>
      <c r="AX296"/>
      <c r="AY296"/>
      <c r="AZ296"/>
      <c r="BA296"/>
      <c r="BB296"/>
      <c r="BC296"/>
      <c r="BD296"/>
      <c r="BE296"/>
      <c r="BF296"/>
      <c r="BG296"/>
      <c r="BH296"/>
      <c r="BI296"/>
      <c r="BJ296"/>
      <c r="BK296"/>
    </row>
    <row r="297" spans="1:63" s="3" customFormat="1" ht="12" customHeight="1" x14ac:dyDescent="0.2">
      <c r="B297" s="7" t="s">
        <v>840</v>
      </c>
      <c r="C297" s="9"/>
      <c r="D297" s="9" t="s">
        <v>733</v>
      </c>
      <c r="E297" s="121" t="s">
        <v>16</v>
      </c>
      <c r="F297" s="122">
        <v>1</v>
      </c>
      <c r="G297" s="123"/>
      <c r="H297" s="131">
        <f>G297*F297</f>
        <v>0</v>
      </c>
      <c r="I297"/>
      <c r="J297"/>
      <c r="K297"/>
      <c r="L297"/>
      <c r="M297"/>
      <c r="N297"/>
      <c r="O297"/>
      <c r="P297"/>
      <c r="Q297"/>
      <c r="R297"/>
      <c r="S297"/>
      <c r="T297"/>
      <c r="U297"/>
      <c r="V297"/>
      <c r="W297"/>
      <c r="X297"/>
      <c r="Y297"/>
      <c r="Z297"/>
      <c r="AA297"/>
      <c r="AB297"/>
      <c r="AC297"/>
      <c r="AD297"/>
      <c r="AE297"/>
      <c r="AF297"/>
      <c r="AG297"/>
      <c r="AH297"/>
      <c r="AI297"/>
      <c r="AJ297"/>
      <c r="AK297"/>
      <c r="AL297"/>
      <c r="AM297"/>
      <c r="AN297"/>
      <c r="AO297"/>
      <c r="AP297"/>
      <c r="AQ297"/>
      <c r="AR297"/>
      <c r="AS297"/>
      <c r="AT297"/>
      <c r="AU297"/>
      <c r="AV297"/>
      <c r="AW297"/>
      <c r="AX297"/>
      <c r="AY297"/>
      <c r="AZ297"/>
      <c r="BA297"/>
      <c r="BB297"/>
      <c r="BC297"/>
      <c r="BD297"/>
      <c r="BE297"/>
      <c r="BF297"/>
      <c r="BG297"/>
      <c r="BH297"/>
      <c r="BI297"/>
      <c r="BJ297"/>
      <c r="BK297"/>
    </row>
    <row r="298" spans="1:63" s="3" customFormat="1" ht="12" customHeight="1" x14ac:dyDescent="0.2">
      <c r="B298" s="10"/>
      <c r="C298" s="11"/>
      <c r="D298" s="11"/>
      <c r="E298" s="40"/>
      <c r="F298" s="125"/>
      <c r="G298" s="126"/>
      <c r="H298" s="126"/>
      <c r="I298"/>
      <c r="J298"/>
      <c r="K298"/>
      <c r="L298"/>
      <c r="M298"/>
      <c r="N298"/>
      <c r="O298"/>
      <c r="P298"/>
      <c r="Q298"/>
      <c r="R298"/>
      <c r="S298"/>
      <c r="T298"/>
      <c r="U298"/>
      <c r="V298"/>
      <c r="W298"/>
      <c r="X298"/>
      <c r="Y298"/>
      <c r="Z298"/>
      <c r="AA298"/>
      <c r="AB298"/>
      <c r="AC298"/>
      <c r="AD298"/>
      <c r="AE298"/>
      <c r="AF298"/>
      <c r="AG298"/>
      <c r="AH298"/>
      <c r="AI298"/>
      <c r="AJ298"/>
      <c r="AK298"/>
      <c r="AL298"/>
      <c r="AM298"/>
      <c r="AN298"/>
      <c r="AO298"/>
      <c r="AP298"/>
      <c r="AQ298"/>
      <c r="AR298"/>
      <c r="AS298"/>
      <c r="AT298"/>
      <c r="AU298"/>
      <c r="AV298"/>
      <c r="AW298"/>
      <c r="AX298"/>
      <c r="AY298"/>
      <c r="AZ298"/>
      <c r="BA298"/>
      <c r="BB298"/>
      <c r="BC298"/>
      <c r="BD298"/>
      <c r="BE298"/>
      <c r="BF298"/>
      <c r="BG298"/>
      <c r="BH298"/>
      <c r="BI298"/>
      <c r="BJ298"/>
      <c r="BK298"/>
    </row>
    <row r="299" spans="1:63" s="3" customFormat="1" ht="12" customHeight="1" x14ac:dyDescent="0.2">
      <c r="B299" s="7" t="s">
        <v>842</v>
      </c>
      <c r="C299" s="9"/>
      <c r="D299" s="9" t="s">
        <v>734</v>
      </c>
      <c r="E299" s="121" t="s">
        <v>16</v>
      </c>
      <c r="F299" s="122">
        <v>1</v>
      </c>
      <c r="G299" s="123"/>
      <c r="H299" s="131">
        <f>G299*F299</f>
        <v>0</v>
      </c>
      <c r="I299"/>
      <c r="J299"/>
      <c r="K299"/>
      <c r="L299"/>
      <c r="M299"/>
      <c r="N299"/>
      <c r="O299"/>
      <c r="P299"/>
      <c r="Q299"/>
      <c r="R299"/>
      <c r="S299"/>
      <c r="T299"/>
      <c r="U299"/>
      <c r="V299"/>
      <c r="W299"/>
      <c r="X299"/>
      <c r="Y299"/>
      <c r="Z299"/>
      <c r="AA299"/>
      <c r="AB299"/>
      <c r="AC299"/>
      <c r="AD299"/>
      <c r="AE299"/>
      <c r="AF299"/>
      <c r="AG299"/>
      <c r="AH299"/>
      <c r="AI299"/>
      <c r="AJ299"/>
      <c r="AK299"/>
      <c r="AL299"/>
      <c r="AM299"/>
      <c r="AN299"/>
      <c r="AO299"/>
      <c r="AP299"/>
      <c r="AQ299"/>
      <c r="AR299"/>
      <c r="AS299"/>
      <c r="AT299"/>
      <c r="AU299"/>
      <c r="AV299"/>
      <c r="AW299"/>
      <c r="AX299"/>
      <c r="AY299"/>
      <c r="AZ299"/>
      <c r="BA299"/>
      <c r="BB299"/>
      <c r="BC299"/>
      <c r="BD299"/>
      <c r="BE299"/>
      <c r="BF299"/>
      <c r="BG299"/>
      <c r="BH299"/>
      <c r="BI299"/>
      <c r="BJ299"/>
      <c r="BK299"/>
    </row>
    <row r="300" spans="1:63" s="3" customFormat="1" ht="12" customHeight="1" x14ac:dyDescent="0.2">
      <c r="B300" s="10"/>
      <c r="C300" s="11"/>
      <c r="D300" s="11"/>
      <c r="E300" s="40"/>
      <c r="F300" s="125"/>
      <c r="G300" s="126"/>
      <c r="H300" s="126"/>
      <c r="I300"/>
      <c r="J300"/>
      <c r="K300"/>
      <c r="L300"/>
      <c r="M300"/>
      <c r="N300"/>
      <c r="O300"/>
      <c r="P300"/>
      <c r="Q300"/>
      <c r="R300"/>
      <c r="S300"/>
      <c r="T300"/>
      <c r="U300"/>
      <c r="V300"/>
      <c r="W300"/>
      <c r="X300"/>
      <c r="Y300"/>
      <c r="Z300"/>
      <c r="AA300"/>
      <c r="AB300"/>
      <c r="AC300"/>
      <c r="AD300"/>
      <c r="AE300"/>
      <c r="AF300"/>
      <c r="AG300"/>
      <c r="AH300"/>
      <c r="AI300"/>
      <c r="AJ300"/>
      <c r="AK300"/>
      <c r="AL300"/>
      <c r="AM300"/>
      <c r="AN300"/>
      <c r="AO300"/>
      <c r="AP300"/>
      <c r="AQ300"/>
      <c r="AR300"/>
      <c r="AS300"/>
      <c r="AT300"/>
      <c r="AU300"/>
      <c r="AV300"/>
      <c r="AW300"/>
      <c r="AX300"/>
      <c r="AY300"/>
      <c r="AZ300"/>
      <c r="BA300"/>
      <c r="BB300"/>
      <c r="BC300"/>
      <c r="BD300"/>
      <c r="BE300"/>
      <c r="BF300"/>
      <c r="BG300"/>
      <c r="BH300"/>
      <c r="BI300"/>
      <c r="BJ300"/>
      <c r="BK300"/>
    </row>
    <row r="301" spans="1:63" s="3" customFormat="1" ht="12" customHeight="1" x14ac:dyDescent="0.2">
      <c r="B301" s="7"/>
      <c r="C301" s="9"/>
      <c r="D301" s="132" t="s">
        <v>735</v>
      </c>
      <c r="E301" s="121"/>
      <c r="F301" s="122"/>
      <c r="G301" s="123"/>
      <c r="H301" s="123"/>
      <c r="I301"/>
      <c r="J301"/>
      <c r="K301"/>
      <c r="L301"/>
      <c r="M301"/>
      <c r="N301"/>
      <c r="O301"/>
      <c r="P301"/>
      <c r="Q301"/>
      <c r="R301"/>
      <c r="S301"/>
      <c r="T301"/>
      <c r="U301"/>
      <c r="V301"/>
      <c r="W301"/>
      <c r="X301"/>
      <c r="Y301"/>
      <c r="Z301"/>
      <c r="AA301"/>
      <c r="AB301"/>
      <c r="AC301"/>
      <c r="AD301"/>
      <c r="AE301"/>
      <c r="AF301"/>
      <c r="AG301"/>
      <c r="AH301"/>
      <c r="AI301"/>
      <c r="AJ301"/>
      <c r="AK301"/>
      <c r="AL301"/>
      <c r="AM301"/>
      <c r="AN301"/>
      <c r="AO301"/>
      <c r="AP301"/>
      <c r="AQ301"/>
      <c r="AR301"/>
      <c r="AS301"/>
      <c r="AT301"/>
      <c r="AU301"/>
      <c r="AV301"/>
      <c r="AW301"/>
      <c r="AX301"/>
      <c r="AY301"/>
      <c r="AZ301"/>
      <c r="BA301"/>
      <c r="BB301"/>
      <c r="BC301"/>
      <c r="BD301"/>
      <c r="BE301"/>
      <c r="BF301"/>
      <c r="BG301"/>
      <c r="BH301"/>
      <c r="BI301"/>
      <c r="BJ301"/>
      <c r="BK301"/>
    </row>
    <row r="302" spans="1:63" s="3" customFormat="1" ht="12" customHeight="1" x14ac:dyDescent="0.2">
      <c r="B302" s="10"/>
      <c r="C302" s="11"/>
      <c r="D302" s="11"/>
      <c r="E302" s="40"/>
      <c r="F302" s="125"/>
      <c r="G302" s="126"/>
      <c r="H302" s="126"/>
      <c r="I302"/>
      <c r="J302"/>
      <c r="K302"/>
      <c r="L302"/>
      <c r="M302"/>
      <c r="N302"/>
      <c r="O302"/>
      <c r="P302"/>
      <c r="Q302"/>
      <c r="R302"/>
      <c r="S302"/>
      <c r="T302"/>
      <c r="U302"/>
      <c r="V302"/>
      <c r="W302"/>
      <c r="X302"/>
      <c r="Y302"/>
      <c r="Z302"/>
      <c r="AA302"/>
      <c r="AB302"/>
      <c r="AC302"/>
      <c r="AD302"/>
      <c r="AE302"/>
      <c r="AF302"/>
      <c r="AG302"/>
      <c r="AH302"/>
      <c r="AI302"/>
      <c r="AJ302"/>
      <c r="AK302"/>
      <c r="AL302"/>
      <c r="AM302"/>
      <c r="AN302"/>
      <c r="AO302"/>
      <c r="AP302"/>
      <c r="AQ302"/>
      <c r="AR302"/>
      <c r="AS302"/>
      <c r="AT302"/>
      <c r="AU302"/>
      <c r="AV302"/>
      <c r="AW302"/>
      <c r="AX302"/>
      <c r="AY302"/>
      <c r="AZ302"/>
      <c r="BA302"/>
      <c r="BB302"/>
      <c r="BC302"/>
      <c r="BD302"/>
      <c r="BE302"/>
      <c r="BF302"/>
      <c r="BG302"/>
      <c r="BH302"/>
      <c r="BI302"/>
      <c r="BJ302"/>
      <c r="BK302"/>
    </row>
    <row r="303" spans="1:63" s="3" customFormat="1" ht="22.5" x14ac:dyDescent="0.2">
      <c r="B303" s="7" t="s">
        <v>843</v>
      </c>
      <c r="C303" s="9"/>
      <c r="D303" s="9" t="s">
        <v>736</v>
      </c>
      <c r="E303" s="121" t="s">
        <v>16</v>
      </c>
      <c r="F303" s="122">
        <v>1</v>
      </c>
      <c r="G303" s="123"/>
      <c r="H303" s="131">
        <f>G303*F303</f>
        <v>0</v>
      </c>
      <c r="I303"/>
      <c r="J303"/>
      <c r="K303"/>
      <c r="L303"/>
      <c r="M303"/>
      <c r="N303"/>
      <c r="O303"/>
      <c r="P303"/>
      <c r="Q303"/>
      <c r="R303"/>
      <c r="S303"/>
      <c r="T303"/>
      <c r="U303"/>
      <c r="V303"/>
      <c r="W303"/>
      <c r="X303"/>
      <c r="Y303"/>
      <c r="Z303"/>
      <c r="AA303"/>
      <c r="AB303"/>
      <c r="AC303"/>
      <c r="AD303"/>
      <c r="AE303"/>
      <c r="AF303"/>
      <c r="AG303"/>
      <c r="AH303"/>
      <c r="AI303"/>
      <c r="AJ303"/>
      <c r="AK303"/>
      <c r="AL303"/>
      <c r="AM303"/>
      <c r="AN303"/>
      <c r="AO303"/>
      <c r="AP303"/>
      <c r="AQ303"/>
      <c r="AR303"/>
      <c r="AS303"/>
      <c r="AT303"/>
      <c r="AU303"/>
      <c r="AV303"/>
      <c r="AW303"/>
      <c r="AX303"/>
      <c r="AY303"/>
      <c r="AZ303"/>
      <c r="BA303"/>
      <c r="BB303"/>
      <c r="BC303"/>
      <c r="BD303"/>
      <c r="BE303"/>
      <c r="BF303"/>
      <c r="BG303"/>
      <c r="BH303"/>
      <c r="BI303"/>
      <c r="BJ303"/>
      <c r="BK303"/>
    </row>
    <row r="304" spans="1:63" s="3" customFormat="1" ht="12" customHeight="1" x14ac:dyDescent="0.2">
      <c r="B304" s="10"/>
      <c r="C304" s="11"/>
      <c r="D304" s="27"/>
      <c r="E304" s="22"/>
      <c r="F304" s="125"/>
      <c r="G304" s="126"/>
      <c r="H304" s="126"/>
      <c r="I304"/>
      <c r="J304"/>
      <c r="K304"/>
      <c r="L304"/>
      <c r="M304"/>
      <c r="N304"/>
      <c r="O304"/>
      <c r="P304"/>
      <c r="Q304"/>
      <c r="R304"/>
      <c r="S304"/>
      <c r="T304"/>
      <c r="U304"/>
      <c r="V304"/>
      <c r="W304"/>
      <c r="X304"/>
      <c r="Y304"/>
      <c r="Z304"/>
      <c r="AA304"/>
      <c r="AB304"/>
      <c r="AC304"/>
      <c r="AD304"/>
      <c r="AE304"/>
      <c r="AF304"/>
      <c r="AG304"/>
      <c r="AH304"/>
      <c r="AI304"/>
      <c r="AJ304"/>
      <c r="AK304"/>
      <c r="AL304"/>
      <c r="AM304"/>
      <c r="AN304"/>
      <c r="AO304"/>
      <c r="AP304"/>
      <c r="AQ304"/>
      <c r="AR304"/>
      <c r="AS304"/>
      <c r="AT304"/>
      <c r="AU304"/>
      <c r="AV304"/>
      <c r="AW304"/>
      <c r="AX304"/>
      <c r="AY304"/>
      <c r="AZ304"/>
      <c r="BA304"/>
      <c r="BB304"/>
      <c r="BC304"/>
      <c r="BD304"/>
      <c r="BE304"/>
      <c r="BF304"/>
      <c r="BG304"/>
      <c r="BH304"/>
      <c r="BI304"/>
      <c r="BJ304"/>
      <c r="BK304"/>
    </row>
    <row r="305" spans="2:63" s="3" customFormat="1" ht="22.5" x14ac:dyDescent="0.2">
      <c r="B305" s="12" t="s">
        <v>844</v>
      </c>
      <c r="C305" s="9"/>
      <c r="D305" s="130" t="s">
        <v>737</v>
      </c>
      <c r="E305" s="20" t="s">
        <v>726</v>
      </c>
      <c r="F305" s="31">
        <v>1</v>
      </c>
      <c r="G305" s="128">
        <v>75000</v>
      </c>
      <c r="H305" s="131">
        <f>G305</f>
        <v>75000</v>
      </c>
      <c r="I305"/>
      <c r="J305"/>
      <c r="K305"/>
      <c r="L305"/>
      <c r="M305"/>
      <c r="N305"/>
      <c r="O305"/>
      <c r="P305"/>
      <c r="Q305"/>
      <c r="R305"/>
      <c r="S305"/>
      <c r="T305"/>
      <c r="U305"/>
      <c r="V305"/>
      <c r="W305"/>
      <c r="X305"/>
      <c r="Y305"/>
      <c r="Z305"/>
      <c r="AA305"/>
      <c r="AB305"/>
      <c r="AC305"/>
      <c r="AD305"/>
      <c r="AE305"/>
      <c r="AF305"/>
      <c r="AG305"/>
      <c r="AH305"/>
      <c r="AI305"/>
      <c r="AJ305"/>
      <c r="AK305"/>
      <c r="AL305"/>
      <c r="AM305"/>
      <c r="AN305"/>
      <c r="AO305"/>
      <c r="AP305"/>
      <c r="AQ305"/>
      <c r="AR305"/>
      <c r="AS305"/>
      <c r="AT305"/>
      <c r="AU305"/>
      <c r="AV305"/>
      <c r="AW305"/>
      <c r="AX305"/>
      <c r="AY305"/>
      <c r="AZ305"/>
      <c r="BA305"/>
      <c r="BB305"/>
      <c r="BC305"/>
      <c r="BD305"/>
      <c r="BE305"/>
      <c r="BF305"/>
      <c r="BG305"/>
      <c r="BH305"/>
      <c r="BI305"/>
      <c r="BJ305"/>
      <c r="BK305"/>
    </row>
    <row r="306" spans="2:63" s="3" customFormat="1" ht="18" customHeight="1" x14ac:dyDescent="0.2">
      <c r="B306" s="139" t="s">
        <v>469</v>
      </c>
      <c r="C306" s="140"/>
      <c r="D306" s="140"/>
      <c r="E306" s="143"/>
      <c r="F306" s="140"/>
      <c r="G306" s="141"/>
      <c r="H306" s="160">
        <f>SUM(H264:H305)</f>
        <v>310000</v>
      </c>
      <c r="I306"/>
      <c r="J306"/>
      <c r="K306"/>
      <c r="L306"/>
      <c r="M306"/>
      <c r="N306"/>
      <c r="O306"/>
      <c r="P306"/>
      <c r="Q306"/>
      <c r="R306"/>
      <c r="S306"/>
      <c r="T306"/>
      <c r="U306"/>
      <c r="V306"/>
      <c r="W306"/>
      <c r="X306"/>
      <c r="Y306"/>
      <c r="Z306"/>
      <c r="AA306"/>
      <c r="AB306"/>
      <c r="AC306"/>
      <c r="AD306"/>
      <c r="AE306"/>
      <c r="AF306"/>
      <c r="AG306"/>
      <c r="AH306"/>
      <c r="AI306"/>
      <c r="AJ306"/>
      <c r="AK306"/>
      <c r="AL306"/>
      <c r="AM306"/>
      <c r="AN306"/>
      <c r="AO306"/>
      <c r="AP306"/>
      <c r="AQ306"/>
      <c r="AR306"/>
      <c r="AS306"/>
      <c r="AT306"/>
      <c r="AU306"/>
      <c r="AV306"/>
      <c r="AW306"/>
      <c r="AX306"/>
      <c r="AY306"/>
      <c r="AZ306"/>
      <c r="BA306"/>
      <c r="BB306"/>
      <c r="BC306"/>
      <c r="BD306"/>
      <c r="BE306"/>
      <c r="BF306"/>
      <c r="BG306"/>
      <c r="BH306"/>
      <c r="BI306"/>
      <c r="BJ306"/>
      <c r="BK306"/>
    </row>
    <row r="307" spans="2:63" s="3" customFormat="1" ht="18" customHeight="1" x14ac:dyDescent="0.2">
      <c r="B307" s="139" t="s">
        <v>65</v>
      </c>
      <c r="C307" s="140"/>
      <c r="D307" s="140"/>
      <c r="E307" s="143"/>
      <c r="F307" s="143"/>
      <c r="G307" s="141"/>
      <c r="H307" s="160">
        <f>H306</f>
        <v>310000</v>
      </c>
      <c r="I307"/>
      <c r="J307"/>
      <c r="K307"/>
      <c r="L307"/>
      <c r="M307"/>
      <c r="N307"/>
      <c r="O307"/>
      <c r="P307"/>
      <c r="Q307"/>
      <c r="R307"/>
      <c r="S307"/>
      <c r="T307"/>
      <c r="U307"/>
      <c r="V307"/>
      <c r="W307"/>
      <c r="X307"/>
      <c r="Y307"/>
      <c r="Z307"/>
      <c r="AA307"/>
      <c r="AB307"/>
      <c r="AC307"/>
      <c r="AD307"/>
      <c r="AE307"/>
      <c r="AF307"/>
      <c r="AG307"/>
      <c r="AH307"/>
      <c r="AI307"/>
      <c r="AJ307"/>
      <c r="AK307"/>
      <c r="AL307"/>
      <c r="AM307"/>
      <c r="AN307"/>
      <c r="AO307"/>
      <c r="AP307"/>
      <c r="AQ307"/>
      <c r="AR307"/>
      <c r="AS307"/>
      <c r="AT307"/>
      <c r="AU307"/>
      <c r="AV307"/>
      <c r="AW307"/>
      <c r="AX307"/>
      <c r="AY307"/>
      <c r="AZ307"/>
      <c r="BA307"/>
      <c r="BB307"/>
      <c r="BC307"/>
      <c r="BD307"/>
      <c r="BE307"/>
      <c r="BF307"/>
      <c r="BG307"/>
      <c r="BH307"/>
      <c r="BI307"/>
      <c r="BJ307"/>
      <c r="BK307"/>
    </row>
    <row r="308" spans="2:63" s="3" customFormat="1" ht="12" customHeight="1" x14ac:dyDescent="0.2">
      <c r="B308" s="10"/>
      <c r="C308" s="11"/>
      <c r="D308" s="27"/>
      <c r="E308" s="40"/>
      <c r="F308" s="125"/>
      <c r="G308" s="126"/>
      <c r="H308" s="126"/>
      <c r="I308"/>
      <c r="J308"/>
      <c r="K308"/>
      <c r="L308"/>
      <c r="M308"/>
      <c r="N308"/>
      <c r="O308"/>
      <c r="P308"/>
      <c r="Q308"/>
      <c r="R308"/>
      <c r="S308"/>
      <c r="T308"/>
      <c r="U308"/>
      <c r="V308"/>
      <c r="W308"/>
      <c r="X308"/>
      <c r="Y308"/>
      <c r="Z308"/>
      <c r="AA308"/>
      <c r="AB308"/>
      <c r="AC308"/>
      <c r="AD308"/>
      <c r="AE308"/>
      <c r="AF308"/>
      <c r="AG308"/>
      <c r="AH308"/>
      <c r="AI308"/>
      <c r="AJ308"/>
      <c r="AK308"/>
      <c r="AL308"/>
      <c r="AM308"/>
      <c r="AN308"/>
      <c r="AO308"/>
      <c r="AP308"/>
      <c r="AQ308"/>
      <c r="AR308"/>
      <c r="AS308"/>
      <c r="AT308"/>
      <c r="AU308"/>
      <c r="AV308"/>
      <c r="AW308"/>
      <c r="AX308"/>
      <c r="AY308"/>
      <c r="AZ308"/>
      <c r="BA308"/>
      <c r="BB308"/>
      <c r="BC308"/>
      <c r="BD308"/>
      <c r="BE308"/>
      <c r="BF308"/>
      <c r="BG308"/>
      <c r="BH308"/>
      <c r="BI308"/>
      <c r="BJ308"/>
      <c r="BK308"/>
    </row>
    <row r="309" spans="2:63" s="3" customFormat="1" ht="12" customHeight="1" x14ac:dyDescent="0.2">
      <c r="B309" s="10"/>
      <c r="C309" s="11"/>
      <c r="D309" s="11"/>
      <c r="E309" s="40"/>
      <c r="F309" s="125"/>
      <c r="G309" s="126"/>
      <c r="H309" s="126"/>
      <c r="I309"/>
      <c r="J309"/>
      <c r="K309"/>
      <c r="L309"/>
      <c r="M309"/>
      <c r="N309"/>
      <c r="O309"/>
      <c r="P309"/>
      <c r="Q309"/>
      <c r="R309"/>
      <c r="S309"/>
      <c r="T309"/>
      <c r="U309"/>
      <c r="V309"/>
      <c r="W309"/>
      <c r="X309"/>
      <c r="Y309"/>
      <c r="Z309"/>
      <c r="AA309"/>
      <c r="AB309"/>
      <c r="AC309"/>
      <c r="AD309"/>
      <c r="AE309"/>
      <c r="AF309"/>
      <c r="AG309"/>
      <c r="AH309"/>
      <c r="AI309"/>
      <c r="AJ309"/>
      <c r="AK309"/>
      <c r="AL309"/>
      <c r="AM309"/>
      <c r="AN309"/>
      <c r="AO309"/>
      <c r="AP309"/>
      <c r="AQ309"/>
      <c r="AR309"/>
      <c r="AS309"/>
      <c r="AT309"/>
      <c r="AU309"/>
      <c r="AV309"/>
      <c r="AW309"/>
      <c r="AX309"/>
      <c r="AY309"/>
      <c r="AZ309"/>
      <c r="BA309"/>
      <c r="BB309"/>
      <c r="BC309"/>
      <c r="BD309"/>
      <c r="BE309"/>
      <c r="BF309"/>
      <c r="BG309"/>
      <c r="BH309"/>
      <c r="BI309"/>
      <c r="BJ309"/>
      <c r="BK309"/>
    </row>
    <row r="310" spans="2:63" s="3" customFormat="1" x14ac:dyDescent="0.2">
      <c r="B310" s="12" t="s">
        <v>845</v>
      </c>
      <c r="C310" s="9"/>
      <c r="D310" s="130" t="s">
        <v>727</v>
      </c>
      <c r="E310" s="21" t="s">
        <v>42</v>
      </c>
      <c r="F310" s="135"/>
      <c r="G310" s="123">
        <f>H305</f>
        <v>75000</v>
      </c>
      <c r="H310" s="131">
        <f>G310*F310</f>
        <v>0</v>
      </c>
      <c r="I310"/>
      <c r="J310"/>
      <c r="K310"/>
      <c r="L310"/>
      <c r="M310"/>
      <c r="N310"/>
      <c r="O310"/>
      <c r="P310"/>
      <c r="Q310"/>
      <c r="R310"/>
      <c r="S310"/>
      <c r="T310"/>
      <c r="U310"/>
      <c r="V310"/>
      <c r="W310"/>
      <c r="X310"/>
      <c r="Y310"/>
      <c r="Z310"/>
      <c r="AA310"/>
      <c r="AB310"/>
      <c r="AC310"/>
      <c r="AD310"/>
      <c r="AE310"/>
      <c r="AF310"/>
      <c r="AG310"/>
      <c r="AH310"/>
      <c r="AI310"/>
      <c r="AJ310"/>
      <c r="AK310"/>
      <c r="AL310"/>
      <c r="AM310"/>
      <c r="AN310"/>
      <c r="AO310"/>
      <c r="AP310"/>
      <c r="AQ310"/>
      <c r="AR310"/>
      <c r="AS310"/>
      <c r="AT310"/>
      <c r="AU310"/>
      <c r="AV310"/>
      <c r="AW310"/>
      <c r="AX310"/>
      <c r="AY310"/>
      <c r="AZ310"/>
      <c r="BA310"/>
      <c r="BB310"/>
      <c r="BC310"/>
      <c r="BD310"/>
      <c r="BE310"/>
      <c r="BF310"/>
      <c r="BG310"/>
      <c r="BH310"/>
      <c r="BI310"/>
      <c r="BJ310"/>
      <c r="BK310"/>
    </row>
    <row r="311" spans="2:63" s="3" customFormat="1" ht="12" customHeight="1" x14ac:dyDescent="0.2">
      <c r="B311" s="10"/>
      <c r="C311" s="11"/>
      <c r="D311" s="27"/>
      <c r="E311" s="22"/>
      <c r="F311" s="125"/>
      <c r="G311" s="126"/>
      <c r="H311" s="126"/>
      <c r="I311"/>
      <c r="J311"/>
      <c r="K311"/>
      <c r="L311"/>
      <c r="M311"/>
      <c r="N311"/>
      <c r="O311"/>
      <c r="P311"/>
      <c r="Q311"/>
      <c r="R311"/>
      <c r="S311"/>
      <c r="T311"/>
      <c r="U311"/>
      <c r="V311"/>
      <c r="W311"/>
      <c r="X311"/>
      <c r="Y311"/>
      <c r="Z311"/>
      <c r="AA311"/>
      <c r="AB311"/>
      <c r="AC311"/>
      <c r="AD311"/>
      <c r="AE311"/>
      <c r="AF311"/>
      <c r="AG311"/>
      <c r="AH311"/>
      <c r="AI311"/>
      <c r="AJ311"/>
      <c r="AK311"/>
      <c r="AL311"/>
      <c r="AM311"/>
      <c r="AN311"/>
      <c r="AO311"/>
      <c r="AP311"/>
      <c r="AQ311"/>
      <c r="AR311"/>
      <c r="AS311"/>
      <c r="AT311"/>
      <c r="AU311"/>
      <c r="AV311"/>
      <c r="AW311"/>
      <c r="AX311"/>
      <c r="AY311"/>
      <c r="AZ311"/>
      <c r="BA311"/>
      <c r="BB311"/>
      <c r="BC311"/>
      <c r="BD311"/>
      <c r="BE311"/>
      <c r="BF311"/>
      <c r="BG311"/>
      <c r="BH311"/>
      <c r="BI311"/>
      <c r="BJ311"/>
      <c r="BK311"/>
    </row>
    <row r="312" spans="2:63" s="3" customFormat="1" x14ac:dyDescent="0.2">
      <c r="B312" s="7" t="s">
        <v>869</v>
      </c>
      <c r="C312" s="9"/>
      <c r="D312" s="9" t="s">
        <v>738</v>
      </c>
      <c r="E312" s="121" t="s">
        <v>16</v>
      </c>
      <c r="F312" s="122">
        <v>1</v>
      </c>
      <c r="G312" s="123"/>
      <c r="H312" s="131">
        <f>G312*F312</f>
        <v>0</v>
      </c>
      <c r="I312"/>
      <c r="J312"/>
      <c r="K312"/>
      <c r="L312"/>
      <c r="M312"/>
      <c r="N312"/>
      <c r="O312"/>
      <c r="P312"/>
      <c r="Q312"/>
      <c r="R312"/>
      <c r="S312"/>
      <c r="T312"/>
      <c r="U312"/>
      <c r="V312"/>
      <c r="W312"/>
      <c r="X312"/>
      <c r="Y312"/>
      <c r="Z312"/>
      <c r="AA312"/>
      <c r="AB312"/>
      <c r="AC312"/>
      <c r="AD312"/>
      <c r="AE312"/>
      <c r="AF312"/>
      <c r="AG312"/>
      <c r="AH312"/>
      <c r="AI312"/>
      <c r="AJ312"/>
      <c r="AK312"/>
      <c r="AL312"/>
      <c r="AM312"/>
      <c r="AN312"/>
      <c r="AO312"/>
      <c r="AP312"/>
      <c r="AQ312"/>
      <c r="AR312"/>
      <c r="AS312"/>
      <c r="AT312"/>
      <c r="AU312"/>
      <c r="AV312"/>
      <c r="AW312"/>
      <c r="AX312"/>
      <c r="AY312"/>
      <c r="AZ312"/>
      <c r="BA312"/>
      <c r="BB312"/>
      <c r="BC312"/>
      <c r="BD312"/>
      <c r="BE312"/>
      <c r="BF312"/>
      <c r="BG312"/>
      <c r="BH312"/>
      <c r="BI312"/>
      <c r="BJ312"/>
      <c r="BK312"/>
    </row>
    <row r="313" spans="2:63" s="3" customFormat="1" ht="12" customHeight="1" x14ac:dyDescent="0.2">
      <c r="B313" s="7" t="s">
        <v>870</v>
      </c>
      <c r="C313" s="9"/>
      <c r="D313" s="9" t="s">
        <v>739</v>
      </c>
      <c r="E313" s="121" t="s">
        <v>16</v>
      </c>
      <c r="F313" s="122">
        <v>1</v>
      </c>
      <c r="G313" s="123"/>
      <c r="H313" s="131">
        <f>G313*F313</f>
        <v>0</v>
      </c>
      <c r="I313"/>
      <c r="J313"/>
      <c r="K313"/>
      <c r="L313"/>
      <c r="M313"/>
      <c r="N313"/>
      <c r="O313"/>
      <c r="P313"/>
      <c r="Q313"/>
      <c r="R313"/>
      <c r="S313"/>
      <c r="T313"/>
      <c r="U313"/>
      <c r="V313"/>
      <c r="W313"/>
      <c r="X313"/>
      <c r="Y313"/>
      <c r="Z313"/>
      <c r="AA313"/>
      <c r="AB313"/>
      <c r="AC313"/>
      <c r="AD313"/>
      <c r="AE313"/>
      <c r="AF313"/>
      <c r="AG313"/>
      <c r="AH313"/>
      <c r="AI313"/>
      <c r="AJ313"/>
      <c r="AK313"/>
      <c r="AL313"/>
      <c r="AM313"/>
      <c r="AN313"/>
      <c r="AO313"/>
      <c r="AP313"/>
      <c r="AQ313"/>
      <c r="AR313"/>
      <c r="AS313"/>
      <c r="AT313"/>
      <c r="AU313"/>
      <c r="AV313"/>
      <c r="AW313"/>
      <c r="AX313"/>
      <c r="AY313"/>
      <c r="AZ313"/>
      <c r="BA313"/>
      <c r="BB313"/>
      <c r="BC313"/>
      <c r="BD313"/>
      <c r="BE313"/>
      <c r="BF313"/>
      <c r="BG313"/>
      <c r="BH313"/>
      <c r="BI313"/>
      <c r="BJ313"/>
      <c r="BK313"/>
    </row>
    <row r="314" spans="2:63" s="3" customFormat="1" ht="12" customHeight="1" x14ac:dyDescent="0.2">
      <c r="B314" s="10"/>
      <c r="C314" s="11"/>
      <c r="D314" s="11"/>
      <c r="E314" s="40"/>
      <c r="F314" s="125"/>
      <c r="G314" s="126"/>
      <c r="H314" s="126"/>
      <c r="I314"/>
      <c r="J314"/>
      <c r="K314"/>
      <c r="L314"/>
      <c r="M314"/>
      <c r="N314"/>
      <c r="O314"/>
      <c r="P314"/>
      <c r="Q314"/>
      <c r="R314"/>
      <c r="S314"/>
      <c r="T314"/>
      <c r="U314"/>
      <c r="V314"/>
      <c r="W314"/>
      <c r="X314"/>
      <c r="Y314"/>
      <c r="Z314"/>
      <c r="AA314"/>
      <c r="AB314"/>
      <c r="AC314"/>
      <c r="AD314"/>
      <c r="AE314"/>
      <c r="AF314"/>
      <c r="AG314"/>
      <c r="AH314"/>
      <c r="AI314"/>
      <c r="AJ314"/>
      <c r="AK314"/>
      <c r="AL314"/>
      <c r="AM314"/>
      <c r="AN314"/>
      <c r="AO314"/>
      <c r="AP314"/>
      <c r="AQ314"/>
      <c r="AR314"/>
      <c r="AS314"/>
      <c r="AT314"/>
      <c r="AU314"/>
      <c r="AV314"/>
      <c r="AW314"/>
      <c r="AX314"/>
      <c r="AY314"/>
      <c r="AZ314"/>
      <c r="BA314"/>
      <c r="BB314"/>
      <c r="BC314"/>
      <c r="BD314"/>
      <c r="BE314"/>
      <c r="BF314"/>
      <c r="BG314"/>
      <c r="BH314"/>
      <c r="BI314"/>
      <c r="BJ314"/>
      <c r="BK314"/>
    </row>
    <row r="315" spans="2:63" s="3" customFormat="1" x14ac:dyDescent="0.2">
      <c r="B315" s="7" t="s">
        <v>871</v>
      </c>
      <c r="C315" s="9"/>
      <c r="D315" s="9" t="s">
        <v>740</v>
      </c>
      <c r="E315" s="121" t="s">
        <v>16</v>
      </c>
      <c r="F315" s="122">
        <v>1</v>
      </c>
      <c r="G315" s="123"/>
      <c r="H315" s="131">
        <f>G315*F315</f>
        <v>0</v>
      </c>
      <c r="I315"/>
      <c r="J315"/>
      <c r="K315"/>
      <c r="L315"/>
      <c r="M315"/>
      <c r="N315"/>
      <c r="O315"/>
      <c r="P315"/>
      <c r="Q315"/>
      <c r="R315"/>
      <c r="S315"/>
      <c r="T315"/>
      <c r="U315"/>
      <c r="V315"/>
      <c r="W315"/>
      <c r="X315"/>
      <c r="Y315"/>
      <c r="Z315"/>
      <c r="AA315"/>
      <c r="AB315"/>
      <c r="AC315"/>
      <c r="AD315"/>
      <c r="AE315"/>
      <c r="AF315"/>
      <c r="AG315"/>
      <c r="AH315"/>
      <c r="AI315"/>
      <c r="AJ315"/>
      <c r="AK315"/>
      <c r="AL315"/>
      <c r="AM315"/>
      <c r="AN315"/>
      <c r="AO315"/>
      <c r="AP315"/>
      <c r="AQ315"/>
      <c r="AR315"/>
      <c r="AS315"/>
      <c r="AT315"/>
      <c r="AU315"/>
      <c r="AV315"/>
      <c r="AW315"/>
      <c r="AX315"/>
      <c r="AY315"/>
      <c r="AZ315"/>
      <c r="BA315"/>
      <c r="BB315"/>
      <c r="BC315"/>
      <c r="BD315"/>
      <c r="BE315"/>
      <c r="BF315"/>
      <c r="BG315"/>
      <c r="BH315"/>
      <c r="BI315"/>
      <c r="BJ315"/>
      <c r="BK315"/>
    </row>
    <row r="316" spans="2:63" s="3" customFormat="1" ht="12" customHeight="1" x14ac:dyDescent="0.2">
      <c r="B316" s="10"/>
      <c r="C316" s="11"/>
      <c r="D316" s="11"/>
      <c r="E316" s="40"/>
      <c r="F316" s="125"/>
      <c r="G316" s="126"/>
      <c r="H316" s="126"/>
      <c r="I316"/>
      <c r="J316"/>
      <c r="K316"/>
      <c r="L316"/>
      <c r="M316"/>
      <c r="N316"/>
      <c r="O316"/>
      <c r="P316"/>
      <c r="Q316"/>
      <c r="R316"/>
      <c r="S316"/>
      <c r="T316"/>
      <c r="U316"/>
      <c r="V316"/>
      <c r="W316"/>
      <c r="X316"/>
      <c r="Y316"/>
      <c r="Z316"/>
      <c r="AA316"/>
      <c r="AB316"/>
      <c r="AC316"/>
      <c r="AD316"/>
      <c r="AE316"/>
      <c r="AF316"/>
      <c r="AG316"/>
      <c r="AH316"/>
      <c r="AI316"/>
      <c r="AJ316"/>
      <c r="AK316"/>
      <c r="AL316"/>
      <c r="AM316"/>
      <c r="AN316"/>
      <c r="AO316"/>
      <c r="AP316"/>
      <c r="AQ316"/>
      <c r="AR316"/>
      <c r="AS316"/>
      <c r="AT316"/>
      <c r="AU316"/>
      <c r="AV316"/>
      <c r="AW316"/>
      <c r="AX316"/>
      <c r="AY316"/>
      <c r="AZ316"/>
      <c r="BA316"/>
      <c r="BB316"/>
      <c r="BC316"/>
      <c r="BD316"/>
      <c r="BE316"/>
      <c r="BF316"/>
      <c r="BG316"/>
      <c r="BH316"/>
      <c r="BI316"/>
      <c r="BJ316"/>
      <c r="BK316"/>
    </row>
    <row r="317" spans="2:63" s="3" customFormat="1" x14ac:dyDescent="0.2">
      <c r="B317" s="89" t="s">
        <v>841</v>
      </c>
      <c r="C317" s="9"/>
      <c r="D317" s="120" t="s">
        <v>741</v>
      </c>
      <c r="E317" s="121"/>
      <c r="F317" s="122"/>
      <c r="G317" s="123"/>
      <c r="H317" s="123"/>
      <c r="I317"/>
      <c r="J317"/>
      <c r="K317"/>
      <c r="L317"/>
      <c r="M317"/>
      <c r="N317"/>
      <c r="O317"/>
      <c r="P317"/>
      <c r="Q317"/>
      <c r="R317"/>
      <c r="S317"/>
      <c r="T317"/>
      <c r="U317"/>
      <c r="V317"/>
      <c r="W317"/>
      <c r="X317"/>
      <c r="Y317"/>
      <c r="Z317"/>
      <c r="AA317"/>
      <c r="AB317"/>
      <c r="AC317"/>
      <c r="AD317"/>
      <c r="AE317"/>
      <c r="AF317"/>
      <c r="AG317"/>
      <c r="AH317"/>
      <c r="AI317"/>
      <c r="AJ317"/>
      <c r="AK317"/>
      <c r="AL317"/>
      <c r="AM317"/>
      <c r="AN317"/>
      <c r="AO317"/>
      <c r="AP317"/>
      <c r="AQ317"/>
      <c r="AR317"/>
      <c r="AS317"/>
      <c r="AT317"/>
      <c r="AU317"/>
      <c r="AV317"/>
      <c r="AW317"/>
      <c r="AX317"/>
      <c r="AY317"/>
      <c r="AZ317"/>
      <c r="BA317"/>
      <c r="BB317"/>
      <c r="BC317"/>
      <c r="BD317"/>
      <c r="BE317"/>
      <c r="BF317"/>
      <c r="BG317"/>
      <c r="BH317"/>
      <c r="BI317"/>
      <c r="BJ317"/>
      <c r="BK317"/>
    </row>
    <row r="318" spans="2:63" s="3" customFormat="1" ht="12" customHeight="1" x14ac:dyDescent="0.2">
      <c r="B318" s="10"/>
      <c r="C318" s="11"/>
      <c r="D318" s="11"/>
      <c r="E318" s="40"/>
      <c r="F318" s="125"/>
      <c r="G318" s="126"/>
      <c r="H318" s="126"/>
      <c r="I318"/>
      <c r="J318"/>
      <c r="K318"/>
      <c r="L318"/>
      <c r="M318"/>
      <c r="N318"/>
      <c r="O318"/>
      <c r="P318"/>
      <c r="Q318"/>
      <c r="R318"/>
      <c r="S318"/>
      <c r="T318"/>
      <c r="U318"/>
      <c r="V318"/>
      <c r="W318"/>
      <c r="X318"/>
      <c r="Y318"/>
      <c r="Z318"/>
      <c r="AA318"/>
      <c r="AB318"/>
      <c r="AC318"/>
      <c r="AD318"/>
      <c r="AE318"/>
      <c r="AF318"/>
      <c r="AG318"/>
      <c r="AH318"/>
      <c r="AI318"/>
      <c r="AJ318"/>
      <c r="AK318"/>
      <c r="AL318"/>
      <c r="AM318"/>
      <c r="AN318"/>
      <c r="AO318"/>
      <c r="AP318"/>
      <c r="AQ318"/>
      <c r="AR318"/>
      <c r="AS318"/>
      <c r="AT318"/>
      <c r="AU318"/>
      <c r="AV318"/>
      <c r="AW318"/>
      <c r="AX318"/>
      <c r="AY318"/>
      <c r="AZ318"/>
      <c r="BA318"/>
      <c r="BB318"/>
      <c r="BC318"/>
      <c r="BD318"/>
      <c r="BE318"/>
      <c r="BF318"/>
      <c r="BG318"/>
      <c r="BH318"/>
      <c r="BI318"/>
      <c r="BJ318"/>
      <c r="BK318"/>
    </row>
    <row r="319" spans="2:63" s="3" customFormat="1" ht="22.5" x14ac:dyDescent="0.2">
      <c r="B319" s="7" t="s">
        <v>846</v>
      </c>
      <c r="C319" s="9"/>
      <c r="D319" s="9" t="s">
        <v>742</v>
      </c>
      <c r="E319" s="121" t="s">
        <v>16</v>
      </c>
      <c r="F319" s="122">
        <v>1</v>
      </c>
      <c r="G319" s="123"/>
      <c r="H319" s="131">
        <f>G319*F319</f>
        <v>0</v>
      </c>
      <c r="I319"/>
      <c r="J319"/>
      <c r="K319"/>
      <c r="L319"/>
      <c r="M319"/>
      <c r="N319"/>
      <c r="O319"/>
      <c r="P319"/>
      <c r="Q319"/>
      <c r="R319"/>
      <c r="S319"/>
      <c r="T319"/>
      <c r="U319"/>
      <c r="V319"/>
      <c r="W319"/>
      <c r="X319"/>
      <c r="Y319"/>
      <c r="Z319"/>
      <c r="AA319"/>
      <c r="AB319"/>
      <c r="AC319"/>
      <c r="AD319"/>
      <c r="AE319"/>
      <c r="AF319"/>
      <c r="AG319"/>
      <c r="AH319"/>
      <c r="AI319"/>
      <c r="AJ319"/>
      <c r="AK319"/>
      <c r="AL319"/>
      <c r="AM319"/>
      <c r="AN319"/>
      <c r="AO319"/>
      <c r="AP319"/>
      <c r="AQ319"/>
      <c r="AR319"/>
      <c r="AS319"/>
      <c r="AT319"/>
      <c r="AU319"/>
      <c r="AV319"/>
      <c r="AW319"/>
      <c r="AX319"/>
      <c r="AY319"/>
      <c r="AZ319"/>
      <c r="BA319"/>
      <c r="BB319"/>
      <c r="BC319"/>
      <c r="BD319"/>
      <c r="BE319"/>
      <c r="BF319"/>
      <c r="BG319"/>
      <c r="BH319"/>
      <c r="BI319"/>
      <c r="BJ319"/>
      <c r="BK319"/>
    </row>
    <row r="320" spans="2:63" s="3" customFormat="1" ht="12" customHeight="1" x14ac:dyDescent="0.2">
      <c r="B320" s="10"/>
      <c r="C320" s="11"/>
      <c r="D320" s="27"/>
      <c r="E320" s="40"/>
      <c r="F320" s="125"/>
      <c r="G320" s="126"/>
      <c r="H320" s="126"/>
      <c r="I320"/>
      <c r="J320"/>
      <c r="K320"/>
      <c r="L320"/>
      <c r="M320"/>
      <c r="N320"/>
      <c r="O320"/>
      <c r="P320"/>
      <c r="Q320"/>
      <c r="R320"/>
      <c r="S320"/>
      <c r="T320"/>
      <c r="U320"/>
      <c r="V320"/>
      <c r="W320"/>
      <c r="X320"/>
      <c r="Y320"/>
      <c r="Z320"/>
      <c r="AA320"/>
      <c r="AB320"/>
      <c r="AC320"/>
      <c r="AD320"/>
      <c r="AE320"/>
      <c r="AF320"/>
      <c r="AG320"/>
      <c r="AH320"/>
      <c r="AI320"/>
      <c r="AJ320"/>
      <c r="AK320"/>
      <c r="AL320"/>
      <c r="AM320"/>
      <c r="AN320"/>
      <c r="AO320"/>
      <c r="AP320"/>
      <c r="AQ320"/>
      <c r="AR320"/>
      <c r="AS320"/>
      <c r="AT320"/>
      <c r="AU320"/>
      <c r="AV320"/>
      <c r="AW320"/>
      <c r="AX320"/>
      <c r="AY320"/>
      <c r="AZ320"/>
      <c r="BA320"/>
      <c r="BB320"/>
      <c r="BC320"/>
      <c r="BD320"/>
      <c r="BE320"/>
      <c r="BF320"/>
      <c r="BG320"/>
      <c r="BH320"/>
      <c r="BI320"/>
      <c r="BJ320"/>
      <c r="BK320"/>
    </row>
    <row r="321" spans="1:63" s="3" customFormat="1" ht="26.25" customHeight="1" x14ac:dyDescent="0.2">
      <c r="A321" s="3">
        <v>1000</v>
      </c>
      <c r="B321" s="12" t="s">
        <v>847</v>
      </c>
      <c r="C321" s="9" t="s">
        <v>731</v>
      </c>
      <c r="D321" s="130" t="s">
        <v>743</v>
      </c>
      <c r="E321" s="20" t="s">
        <v>726</v>
      </c>
      <c r="F321" s="31">
        <v>1</v>
      </c>
      <c r="G321" s="128">
        <v>250000</v>
      </c>
      <c r="H321" s="131">
        <f>G321</f>
        <v>250000</v>
      </c>
      <c r="I321"/>
      <c r="J321"/>
      <c r="K321"/>
      <c r="L321"/>
      <c r="M321"/>
      <c r="N321"/>
      <c r="O321"/>
      <c r="P321"/>
      <c r="Q321"/>
      <c r="R321"/>
      <c r="S321"/>
      <c r="T321"/>
      <c r="U321"/>
      <c r="V321"/>
      <c r="W321"/>
      <c r="X321"/>
      <c r="Y321"/>
      <c r="Z321"/>
      <c r="AA321"/>
      <c r="AB321"/>
      <c r="AC321"/>
      <c r="AD321"/>
      <c r="AE321"/>
      <c r="AF321"/>
      <c r="AG321"/>
      <c r="AH321"/>
      <c r="AI321"/>
      <c r="AJ321"/>
      <c r="AK321"/>
      <c r="AL321"/>
      <c r="AM321"/>
      <c r="AN321"/>
      <c r="AO321"/>
      <c r="AP321"/>
      <c r="AQ321"/>
      <c r="AR321"/>
      <c r="AS321"/>
      <c r="AT321"/>
      <c r="AU321"/>
      <c r="AV321"/>
      <c r="AW321"/>
      <c r="AX321"/>
      <c r="AY321"/>
      <c r="AZ321"/>
      <c r="BA321"/>
      <c r="BB321"/>
      <c r="BC321"/>
      <c r="BD321"/>
      <c r="BE321"/>
      <c r="BF321"/>
      <c r="BG321"/>
      <c r="BH321"/>
      <c r="BI321"/>
      <c r="BJ321"/>
      <c r="BK321"/>
    </row>
    <row r="322" spans="1:63" s="3" customFormat="1" ht="12" customHeight="1" x14ac:dyDescent="0.2">
      <c r="B322" s="10"/>
      <c r="C322" s="11"/>
      <c r="D322" s="27"/>
      <c r="E322" s="40"/>
      <c r="F322" s="125"/>
      <c r="G322" s="126"/>
      <c r="H322" s="126"/>
      <c r="I322"/>
      <c r="J322"/>
      <c r="K322"/>
      <c r="L322"/>
      <c r="M322"/>
      <c r="N322"/>
      <c r="O322"/>
      <c r="P322"/>
      <c r="Q322"/>
      <c r="R322"/>
      <c r="S322"/>
      <c r="T322"/>
      <c r="U322"/>
      <c r="V322"/>
      <c r="W322"/>
      <c r="X322"/>
      <c r="Y322"/>
      <c r="Z322"/>
      <c r="AA322"/>
      <c r="AB322"/>
      <c r="AC322"/>
      <c r="AD322"/>
      <c r="AE322"/>
      <c r="AF322"/>
      <c r="AG322"/>
      <c r="AH322"/>
      <c r="AI322"/>
      <c r="AJ322"/>
      <c r="AK322"/>
      <c r="AL322"/>
      <c r="AM322"/>
      <c r="AN322"/>
      <c r="AO322"/>
      <c r="AP322"/>
      <c r="AQ322"/>
      <c r="AR322"/>
      <c r="AS322"/>
      <c r="AT322"/>
      <c r="AU322"/>
      <c r="AV322"/>
      <c r="AW322"/>
      <c r="AX322"/>
      <c r="AY322"/>
      <c r="AZ322"/>
      <c r="BA322"/>
      <c r="BB322"/>
      <c r="BC322"/>
      <c r="BD322"/>
      <c r="BE322"/>
      <c r="BF322"/>
      <c r="BG322"/>
      <c r="BH322"/>
      <c r="BI322"/>
      <c r="BJ322"/>
      <c r="BK322"/>
    </row>
    <row r="323" spans="1:63" s="3" customFormat="1" ht="12" customHeight="1" x14ac:dyDescent="0.2">
      <c r="B323" s="12" t="s">
        <v>848</v>
      </c>
      <c r="C323" s="9"/>
      <c r="D323" s="130" t="s">
        <v>863</v>
      </c>
      <c r="E323" s="21" t="s">
        <v>42</v>
      </c>
      <c r="F323" s="135"/>
      <c r="G323" s="123">
        <f>H321</f>
        <v>250000</v>
      </c>
      <c r="H323" s="131">
        <f>G323*F323</f>
        <v>0</v>
      </c>
      <c r="I323"/>
      <c r="J323"/>
      <c r="K323"/>
      <c r="L323"/>
      <c r="M323"/>
      <c r="N323"/>
      <c r="O323"/>
      <c r="P323"/>
      <c r="Q323"/>
      <c r="R323"/>
      <c r="S323"/>
      <c r="T323"/>
      <c r="U323"/>
      <c r="V323"/>
      <c r="W323"/>
      <c r="X323"/>
      <c r="Y323"/>
      <c r="Z323"/>
      <c r="AA323"/>
      <c r="AB323"/>
      <c r="AC323"/>
      <c r="AD323"/>
      <c r="AE323"/>
      <c r="AF323"/>
      <c r="AG323"/>
      <c r="AH323"/>
      <c r="AI323"/>
      <c r="AJ323"/>
      <c r="AK323"/>
      <c r="AL323"/>
      <c r="AM323"/>
      <c r="AN323"/>
      <c r="AO323"/>
      <c r="AP323"/>
      <c r="AQ323"/>
      <c r="AR323"/>
      <c r="AS323"/>
      <c r="AT323"/>
      <c r="AU323"/>
      <c r="AV323"/>
      <c r="AW323"/>
      <c r="AX323"/>
      <c r="AY323"/>
      <c r="AZ323"/>
      <c r="BA323"/>
      <c r="BB323"/>
      <c r="BC323"/>
      <c r="BD323"/>
      <c r="BE323"/>
      <c r="BF323"/>
      <c r="BG323"/>
      <c r="BH323"/>
      <c r="BI323"/>
      <c r="BJ323"/>
      <c r="BK323"/>
    </row>
    <row r="324" spans="1:63" s="3" customFormat="1" x14ac:dyDescent="0.2">
      <c r="B324" s="10"/>
      <c r="C324" s="11"/>
      <c r="D324" s="11"/>
      <c r="E324" s="40"/>
      <c r="F324" s="125"/>
      <c r="G324" s="126"/>
      <c r="H324" s="126"/>
      <c r="I324"/>
      <c r="J324"/>
      <c r="K324"/>
      <c r="L324"/>
      <c r="M324"/>
      <c r="N324"/>
      <c r="O324"/>
      <c r="P324"/>
      <c r="Q324"/>
      <c r="R324"/>
      <c r="S324"/>
      <c r="T324"/>
      <c r="U324"/>
      <c r="V324"/>
      <c r="W324"/>
      <c r="X324"/>
      <c r="Y324"/>
      <c r="Z324"/>
      <c r="AA324"/>
      <c r="AB324"/>
      <c r="AC324"/>
      <c r="AD324"/>
      <c r="AE324"/>
      <c r="AF324"/>
      <c r="AG324"/>
      <c r="AH324"/>
      <c r="AI324"/>
      <c r="AJ324"/>
      <c r="AK324"/>
      <c r="AL324"/>
      <c r="AM324"/>
      <c r="AN324"/>
      <c r="AO324"/>
      <c r="AP324"/>
      <c r="AQ324"/>
      <c r="AR324"/>
      <c r="AS324"/>
      <c r="AT324"/>
      <c r="AU324"/>
      <c r="AV324"/>
      <c r="AW324"/>
      <c r="AX324"/>
      <c r="AY324"/>
      <c r="AZ324"/>
      <c r="BA324"/>
      <c r="BB324"/>
      <c r="BC324"/>
      <c r="BD324"/>
      <c r="BE324"/>
      <c r="BF324"/>
      <c r="BG324"/>
      <c r="BH324"/>
      <c r="BI324"/>
      <c r="BJ324"/>
      <c r="BK324"/>
    </row>
    <row r="325" spans="1:63" s="3" customFormat="1" x14ac:dyDescent="0.2">
      <c r="B325" s="7" t="s">
        <v>849</v>
      </c>
      <c r="C325" s="9"/>
      <c r="D325" s="9" t="s">
        <v>744</v>
      </c>
      <c r="E325" s="121" t="s">
        <v>16</v>
      </c>
      <c r="F325" s="122">
        <v>1</v>
      </c>
      <c r="G325" s="123"/>
      <c r="H325" s="131">
        <f>G325*F325</f>
        <v>0</v>
      </c>
      <c r="I325"/>
      <c r="J325"/>
      <c r="K325"/>
      <c r="L325"/>
      <c r="M325"/>
      <c r="N325"/>
      <c r="O325"/>
      <c r="P325"/>
      <c r="Q325"/>
      <c r="R325"/>
      <c r="S325"/>
      <c r="T325"/>
      <c r="U325"/>
      <c r="V325"/>
      <c r="W325"/>
      <c r="X325"/>
      <c r="Y325"/>
      <c r="Z325"/>
      <c r="AA325"/>
      <c r="AB325"/>
      <c r="AC325"/>
      <c r="AD325"/>
      <c r="AE325"/>
      <c r="AF325"/>
      <c r="AG325"/>
      <c r="AH325"/>
      <c r="AI325"/>
      <c r="AJ325"/>
      <c r="AK325"/>
      <c r="AL325"/>
      <c r="AM325"/>
      <c r="AN325"/>
      <c r="AO325"/>
      <c r="AP325"/>
      <c r="AQ325"/>
      <c r="AR325"/>
      <c r="AS325"/>
      <c r="AT325"/>
      <c r="AU325"/>
      <c r="AV325"/>
      <c r="AW325"/>
      <c r="AX325"/>
      <c r="AY325"/>
      <c r="AZ325"/>
      <c r="BA325"/>
      <c r="BB325"/>
      <c r="BC325"/>
      <c r="BD325"/>
      <c r="BE325"/>
      <c r="BF325"/>
      <c r="BG325"/>
      <c r="BH325"/>
      <c r="BI325"/>
      <c r="BJ325"/>
      <c r="BK325"/>
    </row>
    <row r="326" spans="1:63" s="3" customFormat="1" x14ac:dyDescent="0.2">
      <c r="B326" s="10"/>
      <c r="C326" s="11"/>
      <c r="D326" s="11"/>
      <c r="E326" s="40"/>
      <c r="F326" s="125"/>
      <c r="G326" s="126"/>
      <c r="H326" s="126"/>
      <c r="I326"/>
      <c r="J326"/>
      <c r="K326"/>
      <c r="L326"/>
      <c r="M326"/>
      <c r="N326"/>
      <c r="O326"/>
      <c r="P326"/>
      <c r="Q326"/>
      <c r="R326"/>
      <c r="S326"/>
      <c r="T326"/>
      <c r="U326"/>
      <c r="V326"/>
      <c r="W326"/>
      <c r="X326"/>
      <c r="Y326"/>
      <c r="Z326"/>
      <c r="AA326"/>
      <c r="AB326"/>
      <c r="AC326"/>
      <c r="AD326"/>
      <c r="AE326"/>
      <c r="AF326"/>
      <c r="AG326"/>
      <c r="AH326"/>
      <c r="AI326"/>
      <c r="AJ326"/>
      <c r="AK326"/>
      <c r="AL326"/>
      <c r="AM326"/>
      <c r="AN326"/>
      <c r="AO326"/>
      <c r="AP326"/>
      <c r="AQ326"/>
      <c r="AR326"/>
      <c r="AS326"/>
      <c r="AT326"/>
      <c r="AU326"/>
      <c r="AV326"/>
      <c r="AW326"/>
      <c r="AX326"/>
      <c r="AY326"/>
      <c r="AZ326"/>
      <c r="BA326"/>
      <c r="BB326"/>
      <c r="BC326"/>
      <c r="BD326"/>
      <c r="BE326"/>
      <c r="BF326"/>
      <c r="BG326"/>
      <c r="BH326"/>
      <c r="BI326"/>
      <c r="BJ326"/>
      <c r="BK326"/>
    </row>
    <row r="327" spans="1:63" s="3" customFormat="1" x14ac:dyDescent="0.2">
      <c r="B327" s="7" t="s">
        <v>872</v>
      </c>
      <c r="C327" s="9"/>
      <c r="D327" s="9" t="s">
        <v>745</v>
      </c>
      <c r="E327" s="121" t="s">
        <v>16</v>
      </c>
      <c r="F327" s="122">
        <v>1</v>
      </c>
      <c r="G327" s="123"/>
      <c r="H327" s="131">
        <f>G327*F327</f>
        <v>0</v>
      </c>
      <c r="I327"/>
      <c r="J327"/>
      <c r="K327"/>
      <c r="L327"/>
      <c r="M327"/>
      <c r="N327"/>
      <c r="O327"/>
      <c r="P327"/>
      <c r="Q327"/>
      <c r="R327"/>
      <c r="S327"/>
      <c r="T327"/>
      <c r="U327"/>
      <c r="V327"/>
      <c r="W327"/>
      <c r="X327"/>
      <c r="Y327"/>
      <c r="Z327"/>
      <c r="AA327"/>
      <c r="AB327"/>
      <c r="AC327"/>
      <c r="AD327"/>
      <c r="AE327"/>
      <c r="AF327"/>
      <c r="AG327"/>
      <c r="AH327"/>
      <c r="AI327"/>
      <c r="AJ327"/>
      <c r="AK327"/>
      <c r="AL327"/>
      <c r="AM327"/>
      <c r="AN327"/>
      <c r="AO327"/>
      <c r="AP327"/>
      <c r="AQ327"/>
      <c r="AR327"/>
      <c r="AS327"/>
      <c r="AT327"/>
      <c r="AU327"/>
      <c r="AV327"/>
      <c r="AW327"/>
      <c r="AX327"/>
      <c r="AY327"/>
      <c r="AZ327"/>
      <c r="BA327"/>
      <c r="BB327"/>
      <c r="BC327"/>
      <c r="BD327"/>
      <c r="BE327"/>
      <c r="BF327"/>
      <c r="BG327"/>
      <c r="BH327"/>
      <c r="BI327"/>
      <c r="BJ327"/>
      <c r="BK327"/>
    </row>
    <row r="328" spans="1:63" s="3" customFormat="1" ht="12" customHeight="1" x14ac:dyDescent="0.2">
      <c r="B328" s="10"/>
      <c r="C328" s="11"/>
      <c r="D328" s="11"/>
      <c r="E328" s="40"/>
      <c r="F328" s="125"/>
      <c r="G328" s="126"/>
      <c r="H328" s="126"/>
      <c r="I328"/>
      <c r="J328"/>
      <c r="K328"/>
      <c r="L328"/>
      <c r="M328"/>
      <c r="N328"/>
      <c r="O328"/>
      <c r="P328"/>
      <c r="Q328"/>
      <c r="R328"/>
      <c r="S328"/>
      <c r="T328"/>
      <c r="U328"/>
      <c r="V328"/>
      <c r="W328"/>
      <c r="X328"/>
      <c r="Y328"/>
      <c r="Z328"/>
      <c r="AA328"/>
      <c r="AB328"/>
      <c r="AC328"/>
      <c r="AD328"/>
      <c r="AE328"/>
      <c r="AF328"/>
      <c r="AG328"/>
      <c r="AH328"/>
      <c r="AI328"/>
      <c r="AJ328"/>
      <c r="AK328"/>
      <c r="AL328"/>
      <c r="AM328"/>
      <c r="AN328"/>
      <c r="AO328"/>
      <c r="AP328"/>
      <c r="AQ328"/>
      <c r="AR328"/>
      <c r="AS328"/>
      <c r="AT328"/>
      <c r="AU328"/>
      <c r="AV328"/>
      <c r="AW328"/>
      <c r="AX328"/>
      <c r="AY328"/>
      <c r="AZ328"/>
      <c r="BA328"/>
      <c r="BB328"/>
      <c r="BC328"/>
      <c r="BD328"/>
      <c r="BE328"/>
      <c r="BF328"/>
      <c r="BG328"/>
      <c r="BH328"/>
      <c r="BI328"/>
      <c r="BJ328"/>
      <c r="BK328"/>
    </row>
    <row r="329" spans="1:63" s="3" customFormat="1" ht="12" customHeight="1" x14ac:dyDescent="0.2">
      <c r="B329" s="7"/>
      <c r="C329" s="9"/>
      <c r="D329" s="132" t="s">
        <v>735</v>
      </c>
      <c r="E329" s="121"/>
      <c r="F329" s="122"/>
      <c r="G329" s="123"/>
      <c r="H329" s="123"/>
      <c r="I329"/>
      <c r="J329"/>
      <c r="K329"/>
      <c r="L329"/>
      <c r="M329"/>
      <c r="N329"/>
      <c r="O329"/>
      <c r="P329"/>
      <c r="Q329"/>
      <c r="R329"/>
      <c r="S329"/>
      <c r="T329"/>
      <c r="U329"/>
      <c r="V329"/>
      <c r="W329"/>
      <c r="X329"/>
      <c r="Y329"/>
      <c r="Z329"/>
      <c r="AA329"/>
      <c r="AB329"/>
      <c r="AC329"/>
      <c r="AD329"/>
      <c r="AE329"/>
      <c r="AF329"/>
      <c r="AG329"/>
      <c r="AH329"/>
      <c r="AI329"/>
      <c r="AJ329"/>
      <c r="AK329"/>
      <c r="AL329"/>
      <c r="AM329"/>
      <c r="AN329"/>
      <c r="AO329"/>
      <c r="AP329"/>
      <c r="AQ329"/>
      <c r="AR329"/>
      <c r="AS329"/>
      <c r="AT329"/>
      <c r="AU329"/>
      <c r="AV329"/>
      <c r="AW329"/>
      <c r="AX329"/>
      <c r="AY329"/>
      <c r="AZ329"/>
      <c r="BA329"/>
      <c r="BB329"/>
      <c r="BC329"/>
      <c r="BD329"/>
      <c r="BE329"/>
      <c r="BF329"/>
      <c r="BG329"/>
      <c r="BH329"/>
      <c r="BI329"/>
      <c r="BJ329"/>
      <c r="BK329"/>
    </row>
    <row r="330" spans="1:63" s="3" customFormat="1" ht="12" customHeight="1" x14ac:dyDescent="0.2">
      <c r="B330" s="10"/>
      <c r="C330" s="11"/>
      <c r="D330" s="11"/>
      <c r="E330" s="40"/>
      <c r="F330" s="125"/>
      <c r="G330" s="126"/>
      <c r="H330" s="126"/>
      <c r="I330"/>
      <c r="J330"/>
      <c r="K330"/>
      <c r="L330"/>
      <c r="M330"/>
      <c r="N330"/>
      <c r="O330"/>
      <c r="P330"/>
      <c r="Q330"/>
      <c r="R330"/>
      <c r="S330"/>
      <c r="T330"/>
      <c r="U330"/>
      <c r="V330"/>
      <c r="W330"/>
      <c r="X330"/>
      <c r="Y330"/>
      <c r="Z330"/>
      <c r="AA330"/>
      <c r="AB330"/>
      <c r="AC330"/>
      <c r="AD330"/>
      <c r="AE330"/>
      <c r="AF330"/>
      <c r="AG330"/>
      <c r="AH330"/>
      <c r="AI330"/>
      <c r="AJ330"/>
      <c r="AK330"/>
      <c r="AL330"/>
      <c r="AM330"/>
      <c r="AN330"/>
      <c r="AO330"/>
      <c r="AP330"/>
      <c r="AQ330"/>
      <c r="AR330"/>
      <c r="AS330"/>
      <c r="AT330"/>
      <c r="AU330"/>
      <c r="AV330"/>
      <c r="AW330"/>
      <c r="AX330"/>
      <c r="AY330"/>
      <c r="AZ330"/>
      <c r="BA330"/>
      <c r="BB330"/>
      <c r="BC330"/>
      <c r="BD330"/>
      <c r="BE330"/>
      <c r="BF330"/>
      <c r="BG330"/>
      <c r="BH330"/>
      <c r="BI330"/>
      <c r="BJ330"/>
      <c r="BK330"/>
    </row>
    <row r="331" spans="1:63" s="3" customFormat="1" ht="22.5" x14ac:dyDescent="0.2">
      <c r="B331" s="7" t="s">
        <v>873</v>
      </c>
      <c r="C331" s="9"/>
      <c r="D331" s="9" t="s">
        <v>746</v>
      </c>
      <c r="E331" s="121" t="s">
        <v>16</v>
      </c>
      <c r="F331" s="122">
        <v>1</v>
      </c>
      <c r="G331" s="123"/>
      <c r="H331" s="131">
        <f>G331*F331</f>
        <v>0</v>
      </c>
      <c r="I331"/>
      <c r="J331"/>
      <c r="K331"/>
      <c r="L331"/>
      <c r="M331"/>
      <c r="N331"/>
      <c r="O331"/>
      <c r="P331"/>
      <c r="Q331"/>
      <c r="R331"/>
      <c r="S331"/>
      <c r="T331"/>
      <c r="U331"/>
      <c r="V331"/>
      <c r="W331"/>
      <c r="X331"/>
      <c r="Y331"/>
      <c r="Z331"/>
      <c r="AA331"/>
      <c r="AB331"/>
      <c r="AC331"/>
      <c r="AD331"/>
      <c r="AE331"/>
      <c r="AF331"/>
      <c r="AG331"/>
      <c r="AH331"/>
      <c r="AI331"/>
      <c r="AJ331"/>
      <c r="AK331"/>
      <c r="AL331"/>
      <c r="AM331"/>
      <c r="AN331"/>
      <c r="AO331"/>
      <c r="AP331"/>
      <c r="AQ331"/>
      <c r="AR331"/>
      <c r="AS331"/>
      <c r="AT331"/>
      <c r="AU331"/>
      <c r="AV331"/>
      <c r="AW331"/>
      <c r="AX331"/>
      <c r="AY331"/>
      <c r="AZ331"/>
      <c r="BA331"/>
      <c r="BB331"/>
      <c r="BC331"/>
      <c r="BD331"/>
      <c r="BE331"/>
      <c r="BF331"/>
      <c r="BG331"/>
      <c r="BH331"/>
      <c r="BI331"/>
      <c r="BJ331"/>
      <c r="BK331"/>
    </row>
    <row r="332" spans="1:63" s="3" customFormat="1" ht="12" customHeight="1" x14ac:dyDescent="0.2">
      <c r="B332" s="10"/>
      <c r="C332" s="11"/>
      <c r="D332" s="27"/>
      <c r="E332" s="22"/>
      <c r="F332" s="125"/>
      <c r="G332" s="126"/>
      <c r="H332" s="126"/>
      <c r="I332"/>
      <c r="J332"/>
      <c r="K332"/>
      <c r="L332"/>
      <c r="M332"/>
      <c r="N332"/>
      <c r="O332"/>
      <c r="P332"/>
      <c r="Q332"/>
      <c r="R332"/>
      <c r="S332"/>
      <c r="T332"/>
      <c r="U332"/>
      <c r="V332"/>
      <c r="W332"/>
      <c r="X332"/>
      <c r="Y332"/>
      <c r="Z332"/>
      <c r="AA332"/>
      <c r="AB332"/>
      <c r="AC332"/>
      <c r="AD332"/>
      <c r="AE332"/>
      <c r="AF332"/>
      <c r="AG332"/>
      <c r="AH332"/>
      <c r="AI332"/>
      <c r="AJ332"/>
      <c r="AK332"/>
      <c r="AL332"/>
      <c r="AM332"/>
      <c r="AN332"/>
      <c r="AO332"/>
      <c r="AP332"/>
      <c r="AQ332"/>
      <c r="AR332"/>
      <c r="AS332"/>
      <c r="AT332"/>
      <c r="AU332"/>
      <c r="AV332"/>
      <c r="AW332"/>
      <c r="AX332"/>
      <c r="AY332"/>
      <c r="AZ332"/>
      <c r="BA332"/>
      <c r="BB332"/>
      <c r="BC332"/>
      <c r="BD332"/>
      <c r="BE332"/>
      <c r="BF332"/>
      <c r="BG332"/>
      <c r="BH332"/>
      <c r="BI332"/>
      <c r="BJ332"/>
      <c r="BK332"/>
    </row>
    <row r="333" spans="1:63" s="3" customFormat="1" ht="22.5" x14ac:dyDescent="0.2">
      <c r="B333" s="12" t="s">
        <v>874</v>
      </c>
      <c r="C333" s="9"/>
      <c r="D333" s="130" t="s">
        <v>747</v>
      </c>
      <c r="E333" s="20" t="s">
        <v>726</v>
      </c>
      <c r="F333" s="31">
        <v>1</v>
      </c>
      <c r="G333" s="128">
        <v>75000</v>
      </c>
      <c r="H333" s="131">
        <f>G333</f>
        <v>75000</v>
      </c>
      <c r="I333"/>
      <c r="J333"/>
      <c r="K333"/>
      <c r="L333"/>
      <c r="M333"/>
      <c r="N333"/>
      <c r="O333"/>
      <c r="P333"/>
      <c r="Q333"/>
      <c r="R333"/>
      <c r="S333"/>
      <c r="T333"/>
      <c r="U333"/>
      <c r="V333"/>
      <c r="W333"/>
      <c r="X333"/>
      <c r="Y333"/>
      <c r="Z333"/>
      <c r="AA333"/>
      <c r="AB333"/>
      <c r="AC333"/>
      <c r="AD333"/>
      <c r="AE333"/>
      <c r="AF333"/>
      <c r="AG333"/>
      <c r="AH333"/>
      <c r="AI333"/>
      <c r="AJ333"/>
      <c r="AK333"/>
      <c r="AL333"/>
      <c r="AM333"/>
      <c r="AN333"/>
      <c r="AO333"/>
      <c r="AP333"/>
      <c r="AQ333"/>
      <c r="AR333"/>
      <c r="AS333"/>
      <c r="AT333"/>
      <c r="AU333"/>
      <c r="AV333"/>
      <c r="AW333"/>
      <c r="AX333"/>
      <c r="AY333"/>
      <c r="AZ333"/>
      <c r="BA333"/>
      <c r="BB333"/>
      <c r="BC333"/>
      <c r="BD333"/>
      <c r="BE333"/>
      <c r="BF333"/>
      <c r="BG333"/>
      <c r="BH333"/>
      <c r="BI333"/>
      <c r="BJ333"/>
      <c r="BK333"/>
    </row>
    <row r="334" spans="1:63" s="3" customFormat="1" ht="12" customHeight="1" x14ac:dyDescent="0.2">
      <c r="B334" s="10"/>
      <c r="C334" s="11"/>
      <c r="D334" s="27"/>
      <c r="E334" s="40"/>
      <c r="F334" s="125"/>
      <c r="G334" s="126"/>
      <c r="H334" s="126"/>
      <c r="I334"/>
      <c r="J334"/>
      <c r="K334"/>
      <c r="L334"/>
      <c r="M334"/>
      <c r="N334"/>
      <c r="O334"/>
      <c r="P334"/>
      <c r="Q334"/>
      <c r="R334"/>
      <c r="S334"/>
      <c r="T334"/>
      <c r="U334"/>
      <c r="V334"/>
      <c r="W334"/>
      <c r="X334"/>
      <c r="Y334"/>
      <c r="Z334"/>
      <c r="AA334"/>
      <c r="AB334"/>
      <c r="AC334"/>
      <c r="AD334"/>
      <c r="AE334"/>
      <c r="AF334"/>
      <c r="AG334"/>
      <c r="AH334"/>
      <c r="AI334"/>
      <c r="AJ334"/>
      <c r="AK334"/>
      <c r="AL334"/>
      <c r="AM334"/>
      <c r="AN334"/>
      <c r="AO334"/>
      <c r="AP334"/>
      <c r="AQ334"/>
      <c r="AR334"/>
      <c r="AS334"/>
      <c r="AT334"/>
      <c r="AU334"/>
      <c r="AV334"/>
      <c r="AW334"/>
      <c r="AX334"/>
      <c r="AY334"/>
      <c r="AZ334"/>
      <c r="BA334"/>
      <c r="BB334"/>
      <c r="BC334"/>
      <c r="BD334"/>
      <c r="BE334"/>
      <c r="BF334"/>
      <c r="BG334"/>
      <c r="BH334"/>
      <c r="BI334"/>
      <c r="BJ334"/>
      <c r="BK334"/>
    </row>
    <row r="335" spans="1:63" s="3" customFormat="1" x14ac:dyDescent="0.2">
      <c r="B335" s="12" t="s">
        <v>875</v>
      </c>
      <c r="C335" s="9"/>
      <c r="D335" s="130" t="s">
        <v>864</v>
      </c>
      <c r="E335" s="21" t="s">
        <v>42</v>
      </c>
      <c r="F335" s="135"/>
      <c r="G335" s="123">
        <f>H333</f>
        <v>75000</v>
      </c>
      <c r="H335" s="131">
        <f>G335*F335</f>
        <v>0</v>
      </c>
      <c r="I335"/>
      <c r="J335"/>
      <c r="K335"/>
      <c r="L335"/>
      <c r="M335"/>
      <c r="N335"/>
      <c r="O335"/>
      <c r="P335"/>
      <c r="Q335"/>
      <c r="R335"/>
      <c r="S335"/>
      <c r="T335"/>
      <c r="U335"/>
      <c r="V335"/>
      <c r="W335"/>
      <c r="X335"/>
      <c r="Y335"/>
      <c r="Z335"/>
      <c r="AA335"/>
      <c r="AB335"/>
      <c r="AC335"/>
      <c r="AD335"/>
      <c r="AE335"/>
      <c r="AF335"/>
      <c r="AG335"/>
      <c r="AH335"/>
      <c r="AI335"/>
      <c r="AJ335"/>
      <c r="AK335"/>
      <c r="AL335"/>
      <c r="AM335"/>
      <c r="AN335"/>
      <c r="AO335"/>
      <c r="AP335"/>
      <c r="AQ335"/>
      <c r="AR335"/>
      <c r="AS335"/>
      <c r="AT335"/>
      <c r="AU335"/>
      <c r="AV335"/>
      <c r="AW335"/>
      <c r="AX335"/>
      <c r="AY335"/>
      <c r="AZ335"/>
      <c r="BA335"/>
      <c r="BB335"/>
      <c r="BC335"/>
      <c r="BD335"/>
      <c r="BE335"/>
      <c r="BF335"/>
      <c r="BG335"/>
      <c r="BH335"/>
      <c r="BI335"/>
      <c r="BJ335"/>
      <c r="BK335"/>
    </row>
    <row r="336" spans="1:63" s="3" customFormat="1" ht="12" customHeight="1" x14ac:dyDescent="0.2">
      <c r="B336" s="10"/>
      <c r="C336" s="11"/>
      <c r="D336" s="27"/>
      <c r="E336" s="22"/>
      <c r="F336" s="125"/>
      <c r="G336" s="126"/>
      <c r="H336" s="126"/>
      <c r="I336"/>
      <c r="J336"/>
      <c r="K336"/>
      <c r="L336"/>
      <c r="M336"/>
      <c r="N336"/>
      <c r="O336"/>
      <c r="P336"/>
      <c r="Q336"/>
      <c r="R336"/>
      <c r="S336"/>
      <c r="T336"/>
      <c r="U336"/>
      <c r="V336"/>
      <c r="W336"/>
      <c r="X336"/>
      <c r="Y336"/>
      <c r="Z336"/>
      <c r="AA336"/>
      <c r="AB336"/>
      <c r="AC336"/>
      <c r="AD336"/>
      <c r="AE336"/>
      <c r="AF336"/>
      <c r="AG336"/>
      <c r="AH336"/>
      <c r="AI336"/>
      <c r="AJ336"/>
      <c r="AK336"/>
      <c r="AL336"/>
      <c r="AM336"/>
      <c r="AN336"/>
      <c r="AO336"/>
      <c r="AP336"/>
      <c r="AQ336"/>
      <c r="AR336"/>
      <c r="AS336"/>
      <c r="AT336"/>
      <c r="AU336"/>
      <c r="AV336"/>
      <c r="AW336"/>
      <c r="AX336"/>
      <c r="AY336"/>
      <c r="AZ336"/>
      <c r="BA336"/>
      <c r="BB336"/>
      <c r="BC336"/>
      <c r="BD336"/>
      <c r="BE336"/>
      <c r="BF336"/>
      <c r="BG336"/>
      <c r="BH336"/>
      <c r="BI336"/>
      <c r="BJ336"/>
      <c r="BK336"/>
    </row>
    <row r="337" spans="2:63" customFormat="1" x14ac:dyDescent="0.2">
      <c r="B337" s="7" t="s">
        <v>876</v>
      </c>
      <c r="C337" s="9"/>
      <c r="D337" s="9" t="s">
        <v>748</v>
      </c>
      <c r="E337" s="121" t="s">
        <v>16</v>
      </c>
      <c r="F337" s="122">
        <v>1</v>
      </c>
      <c r="G337" s="123"/>
      <c r="H337" s="123">
        <f>G337*F337</f>
        <v>0</v>
      </c>
    </row>
    <row r="338" spans="2:63" customFormat="1" x14ac:dyDescent="0.2">
      <c r="B338" s="10"/>
      <c r="C338" s="11"/>
      <c r="D338" s="11"/>
      <c r="E338" s="40"/>
      <c r="F338" s="129"/>
      <c r="G338" s="126"/>
      <c r="H338" s="126"/>
    </row>
    <row r="339" spans="2:63" customFormat="1" x14ac:dyDescent="0.2">
      <c r="B339" s="7" t="s">
        <v>877</v>
      </c>
      <c r="C339" s="9"/>
      <c r="D339" s="9" t="s">
        <v>749</v>
      </c>
      <c r="E339" s="121" t="s">
        <v>16</v>
      </c>
      <c r="F339" s="122">
        <v>1</v>
      </c>
      <c r="G339" s="123"/>
      <c r="H339" s="123">
        <f>G339*F339</f>
        <v>0</v>
      </c>
    </row>
    <row r="340" spans="2:63" customFormat="1" x14ac:dyDescent="0.2">
      <c r="B340" s="10"/>
      <c r="C340" s="11"/>
      <c r="D340" s="11"/>
      <c r="E340" s="40"/>
      <c r="F340" s="129"/>
      <c r="G340" s="126"/>
      <c r="H340" s="126"/>
    </row>
    <row r="341" spans="2:63" customFormat="1" x14ac:dyDescent="0.2">
      <c r="B341" s="7" t="s">
        <v>878</v>
      </c>
      <c r="C341" s="9"/>
      <c r="D341" s="9" t="s">
        <v>749</v>
      </c>
      <c r="E341" s="121" t="s">
        <v>16</v>
      </c>
      <c r="F341" s="122">
        <v>1</v>
      </c>
      <c r="G341" s="123"/>
      <c r="H341" s="123">
        <f>G341*F341</f>
        <v>0</v>
      </c>
    </row>
    <row r="342" spans="2:63" customFormat="1" x14ac:dyDescent="0.2">
      <c r="B342" s="10"/>
      <c r="C342" s="11"/>
      <c r="D342" s="11"/>
      <c r="E342" s="40"/>
      <c r="F342" s="129"/>
      <c r="G342" s="126"/>
      <c r="H342" s="126"/>
    </row>
    <row r="343" spans="2:63" customFormat="1" x14ac:dyDescent="0.2">
      <c r="B343" s="7" t="s">
        <v>879</v>
      </c>
      <c r="C343" s="9"/>
      <c r="D343" s="9" t="s">
        <v>750</v>
      </c>
      <c r="E343" s="121" t="s">
        <v>16</v>
      </c>
      <c r="F343" s="122">
        <v>1</v>
      </c>
      <c r="G343" s="123"/>
      <c r="H343" s="123">
        <f>G343*F343</f>
        <v>0</v>
      </c>
    </row>
    <row r="344" spans="2:63" customFormat="1" x14ac:dyDescent="0.2">
      <c r="B344" s="10"/>
      <c r="C344" s="11"/>
      <c r="D344" s="11"/>
      <c r="E344" s="40"/>
      <c r="F344" s="129"/>
      <c r="G344" s="126"/>
      <c r="H344" s="126"/>
    </row>
    <row r="345" spans="2:63" customFormat="1" x14ac:dyDescent="0.2">
      <c r="B345" s="7" t="s">
        <v>880</v>
      </c>
      <c r="C345" s="9"/>
      <c r="D345" s="9" t="s">
        <v>751</v>
      </c>
      <c r="E345" s="121" t="s">
        <v>16</v>
      </c>
      <c r="F345" s="122">
        <v>1</v>
      </c>
      <c r="G345" s="123"/>
      <c r="H345" s="123">
        <f>G345*F345</f>
        <v>0</v>
      </c>
    </row>
    <row r="346" spans="2:63" customFormat="1" x14ac:dyDescent="0.2">
      <c r="B346" s="10"/>
      <c r="C346" s="11"/>
      <c r="D346" s="11"/>
      <c r="E346" s="40"/>
      <c r="F346" s="129"/>
      <c r="G346" s="126"/>
      <c r="H346" s="126"/>
    </row>
    <row r="347" spans="2:63" customFormat="1" x14ac:dyDescent="0.2">
      <c r="B347" s="7" t="s">
        <v>881</v>
      </c>
      <c r="C347" s="9"/>
      <c r="D347" s="9" t="s">
        <v>752</v>
      </c>
      <c r="E347" s="121" t="s">
        <v>16</v>
      </c>
      <c r="F347" s="122">
        <v>1</v>
      </c>
      <c r="G347" s="123"/>
      <c r="H347" s="123">
        <f>G347*F347</f>
        <v>0</v>
      </c>
    </row>
    <row r="348" spans="2:63" customFormat="1" x14ac:dyDescent="0.2">
      <c r="B348" s="10"/>
      <c r="C348" s="11"/>
      <c r="D348" s="11"/>
      <c r="E348" s="40"/>
      <c r="F348" s="129"/>
      <c r="G348" s="126"/>
      <c r="H348" s="126"/>
    </row>
    <row r="349" spans="2:63" customFormat="1" x14ac:dyDescent="0.2">
      <c r="B349" s="89" t="s">
        <v>850</v>
      </c>
      <c r="C349" s="9"/>
      <c r="D349" s="120" t="s">
        <v>753</v>
      </c>
      <c r="E349" s="121"/>
      <c r="F349" s="31"/>
      <c r="G349" s="123"/>
      <c r="H349" s="123"/>
    </row>
    <row r="350" spans="2:63" customFormat="1" x14ac:dyDescent="0.2">
      <c r="B350" s="10"/>
      <c r="C350" s="11"/>
      <c r="D350" s="11"/>
      <c r="E350" s="40"/>
      <c r="F350" s="125"/>
      <c r="G350" s="126"/>
      <c r="H350" s="126"/>
    </row>
    <row r="351" spans="2:63" customFormat="1" ht="29.25" customHeight="1" x14ac:dyDescent="0.2">
      <c r="B351" s="7" t="s">
        <v>851</v>
      </c>
      <c r="C351" s="9"/>
      <c r="D351" s="9" t="s">
        <v>754</v>
      </c>
      <c r="E351" s="121" t="s">
        <v>16</v>
      </c>
      <c r="F351" s="122">
        <v>1</v>
      </c>
      <c r="G351" s="123"/>
      <c r="H351" s="123">
        <f>G351*F351</f>
        <v>0</v>
      </c>
    </row>
    <row r="352" spans="2:63" s="3" customFormat="1" ht="12" customHeight="1" x14ac:dyDescent="0.2">
      <c r="B352" s="10"/>
      <c r="C352" s="11"/>
      <c r="D352" s="27"/>
      <c r="E352" s="22"/>
      <c r="F352" s="125"/>
      <c r="G352" s="126"/>
      <c r="H352" s="126"/>
      <c r="I352"/>
      <c r="J352"/>
      <c r="K352"/>
      <c r="L352"/>
      <c r="M352"/>
      <c r="N352"/>
      <c r="O352"/>
      <c r="P352"/>
      <c r="Q352"/>
      <c r="R352"/>
      <c r="S352"/>
      <c r="T352"/>
      <c r="U352"/>
      <c r="V352"/>
      <c r="W352"/>
      <c r="X352"/>
      <c r="Y352"/>
      <c r="Z352"/>
      <c r="AA352"/>
      <c r="AB352"/>
      <c r="AC352"/>
      <c r="AD352"/>
      <c r="AE352"/>
      <c r="AF352"/>
      <c r="AG352"/>
      <c r="AH352"/>
      <c r="AI352"/>
      <c r="AJ352"/>
      <c r="AK352"/>
      <c r="AL352"/>
      <c r="AM352"/>
      <c r="AN352"/>
      <c r="AO352"/>
      <c r="AP352"/>
      <c r="AQ352"/>
      <c r="AR352"/>
      <c r="AS352"/>
      <c r="AT352"/>
      <c r="AU352"/>
      <c r="AV352"/>
      <c r="AW352"/>
      <c r="AX352"/>
      <c r="AY352"/>
      <c r="AZ352"/>
      <c r="BA352"/>
      <c r="BB352"/>
      <c r="BC352"/>
      <c r="BD352"/>
      <c r="BE352"/>
      <c r="BF352"/>
      <c r="BG352"/>
      <c r="BH352"/>
      <c r="BI352"/>
      <c r="BJ352"/>
      <c r="BK352"/>
    </row>
    <row r="353" spans="2:63" s="3" customFormat="1" ht="22.5" x14ac:dyDescent="0.2">
      <c r="B353" s="12" t="s">
        <v>852</v>
      </c>
      <c r="C353" s="9"/>
      <c r="D353" s="130" t="s">
        <v>755</v>
      </c>
      <c r="E353" s="20" t="s">
        <v>726</v>
      </c>
      <c r="F353" s="31">
        <v>1</v>
      </c>
      <c r="G353" s="128">
        <v>50000</v>
      </c>
      <c r="H353" s="131">
        <f>G353</f>
        <v>50000</v>
      </c>
      <c r="I353"/>
      <c r="J353"/>
      <c r="K353"/>
      <c r="L353"/>
      <c r="M353"/>
      <c r="N353"/>
      <c r="O353"/>
      <c r="P353"/>
      <c r="Q353"/>
      <c r="R353"/>
      <c r="S353"/>
      <c r="T353"/>
      <c r="U353"/>
      <c r="V353"/>
      <c r="W353"/>
      <c r="X353"/>
      <c r="Y353"/>
      <c r="Z353"/>
      <c r="AA353"/>
      <c r="AB353"/>
      <c r="AC353"/>
      <c r="AD353"/>
      <c r="AE353"/>
      <c r="AF353"/>
      <c r="AG353"/>
      <c r="AH353"/>
      <c r="AI353"/>
      <c r="AJ353"/>
      <c r="AK353"/>
      <c r="AL353"/>
      <c r="AM353"/>
      <c r="AN353"/>
      <c r="AO353"/>
      <c r="AP353"/>
      <c r="AQ353"/>
      <c r="AR353"/>
      <c r="AS353"/>
      <c r="AT353"/>
      <c r="AU353"/>
      <c r="AV353"/>
      <c r="AW353"/>
      <c r="AX353"/>
      <c r="AY353"/>
      <c r="AZ353"/>
      <c r="BA353"/>
      <c r="BB353"/>
      <c r="BC353"/>
      <c r="BD353"/>
      <c r="BE353"/>
      <c r="BF353"/>
      <c r="BG353"/>
      <c r="BH353"/>
      <c r="BI353"/>
      <c r="BJ353"/>
      <c r="BK353"/>
    </row>
    <row r="354" spans="2:63" s="3" customFormat="1" ht="12" customHeight="1" x14ac:dyDescent="0.2">
      <c r="B354" s="10"/>
      <c r="C354" s="11"/>
      <c r="D354" s="27"/>
      <c r="E354" s="40"/>
      <c r="F354" s="125"/>
      <c r="G354" s="126"/>
      <c r="H354" s="126"/>
      <c r="I354"/>
      <c r="J354"/>
      <c r="K354"/>
      <c r="L354"/>
      <c r="M354"/>
      <c r="N354"/>
      <c r="O354"/>
      <c r="P354"/>
      <c r="Q354"/>
      <c r="R354"/>
      <c r="S354"/>
      <c r="T354"/>
      <c r="U354"/>
      <c r="V354"/>
      <c r="W354"/>
      <c r="X354"/>
      <c r="Y354"/>
      <c r="Z354"/>
      <c r="AA354"/>
      <c r="AB354"/>
      <c r="AC354"/>
      <c r="AD354"/>
      <c r="AE354"/>
      <c r="AF354"/>
      <c r="AG354"/>
      <c r="AH354"/>
      <c r="AI354"/>
      <c r="AJ354"/>
      <c r="AK354"/>
      <c r="AL354"/>
      <c r="AM354"/>
      <c r="AN354"/>
      <c r="AO354"/>
      <c r="AP354"/>
      <c r="AQ354"/>
      <c r="AR354"/>
      <c r="AS354"/>
      <c r="AT354"/>
      <c r="AU354"/>
      <c r="AV354"/>
      <c r="AW354"/>
      <c r="AX354"/>
      <c r="AY354"/>
      <c r="AZ354"/>
      <c r="BA354"/>
      <c r="BB354"/>
      <c r="BC354"/>
      <c r="BD354"/>
      <c r="BE354"/>
      <c r="BF354"/>
      <c r="BG354"/>
      <c r="BH354"/>
      <c r="BI354"/>
      <c r="BJ354"/>
      <c r="BK354"/>
    </row>
    <row r="355" spans="2:63" s="3" customFormat="1" x14ac:dyDescent="0.2">
      <c r="B355" s="12" t="s">
        <v>854</v>
      </c>
      <c r="C355" s="9"/>
      <c r="D355" s="130" t="s">
        <v>865</v>
      </c>
      <c r="E355" s="21" t="s">
        <v>42</v>
      </c>
      <c r="F355" s="135"/>
      <c r="G355" s="123">
        <f>H353</f>
        <v>50000</v>
      </c>
      <c r="H355" s="131">
        <f>G355*F355</f>
        <v>0</v>
      </c>
      <c r="I355"/>
      <c r="J355"/>
      <c r="K355"/>
      <c r="L355"/>
      <c r="M355"/>
      <c r="N355"/>
      <c r="O355"/>
      <c r="P355"/>
      <c r="Q355"/>
      <c r="R355"/>
      <c r="S355"/>
      <c r="T355"/>
      <c r="U355"/>
      <c r="V355"/>
      <c r="W355"/>
      <c r="X355"/>
      <c r="Y355"/>
      <c r="Z355"/>
      <c r="AA355"/>
      <c r="AB355"/>
      <c r="AC355"/>
      <c r="AD355"/>
      <c r="AE355"/>
      <c r="AF355"/>
      <c r="AG355"/>
      <c r="AH355"/>
      <c r="AI355"/>
      <c r="AJ355"/>
      <c r="AK355"/>
      <c r="AL355"/>
      <c r="AM355"/>
      <c r="AN355"/>
      <c r="AO355"/>
      <c r="AP355"/>
      <c r="AQ355"/>
      <c r="AR355"/>
      <c r="AS355"/>
      <c r="AT355"/>
      <c r="AU355"/>
      <c r="AV355"/>
      <c r="AW355"/>
      <c r="AX355"/>
      <c r="AY355"/>
      <c r="AZ355"/>
      <c r="BA355"/>
      <c r="BB355"/>
      <c r="BC355"/>
      <c r="BD355"/>
      <c r="BE355"/>
      <c r="BF355"/>
      <c r="BG355"/>
      <c r="BH355"/>
      <c r="BI355"/>
      <c r="BJ355"/>
      <c r="BK355"/>
    </row>
    <row r="356" spans="2:63" s="3" customFormat="1" ht="12" customHeight="1" x14ac:dyDescent="0.2">
      <c r="B356" s="10"/>
      <c r="C356" s="11"/>
      <c r="D356" s="27"/>
      <c r="E356" s="22"/>
      <c r="F356" s="125"/>
      <c r="G356" s="126"/>
      <c r="H356" s="126"/>
      <c r="I356"/>
      <c r="J356"/>
      <c r="K356"/>
      <c r="L356"/>
      <c r="M356"/>
      <c r="N356"/>
      <c r="O356"/>
      <c r="P356"/>
      <c r="Q356"/>
      <c r="R356"/>
      <c r="S356"/>
      <c r="T356"/>
      <c r="U356"/>
      <c r="V356"/>
      <c r="W356"/>
      <c r="X356"/>
      <c r="Y356"/>
      <c r="Z356"/>
      <c r="AA356"/>
      <c r="AB356"/>
      <c r="AC356"/>
      <c r="AD356"/>
      <c r="AE356"/>
      <c r="AF356"/>
      <c r="AG356"/>
      <c r="AH356"/>
      <c r="AI356"/>
      <c r="AJ356"/>
      <c r="AK356"/>
      <c r="AL356"/>
      <c r="AM356"/>
      <c r="AN356"/>
      <c r="AO356"/>
      <c r="AP356"/>
      <c r="AQ356"/>
      <c r="AR356"/>
      <c r="AS356"/>
      <c r="AT356"/>
      <c r="AU356"/>
      <c r="AV356"/>
      <c r="AW356"/>
      <c r="AX356"/>
      <c r="AY356"/>
      <c r="AZ356"/>
      <c r="BA356"/>
      <c r="BB356"/>
      <c r="BC356"/>
      <c r="BD356"/>
      <c r="BE356"/>
      <c r="BF356"/>
      <c r="BG356"/>
      <c r="BH356"/>
      <c r="BI356"/>
      <c r="BJ356"/>
      <c r="BK356"/>
    </row>
    <row r="357" spans="2:63" customFormat="1" ht="12" customHeight="1" x14ac:dyDescent="0.2">
      <c r="B357" s="7" t="s">
        <v>855</v>
      </c>
      <c r="C357" s="9"/>
      <c r="D357" s="9" t="s">
        <v>756</v>
      </c>
      <c r="E357" s="121" t="s">
        <v>16</v>
      </c>
      <c r="F357" s="122">
        <v>1</v>
      </c>
      <c r="G357" s="123"/>
      <c r="H357" s="123">
        <f>G357*F357</f>
        <v>0</v>
      </c>
    </row>
    <row r="358" spans="2:63" customFormat="1" ht="12" customHeight="1" x14ac:dyDescent="0.2">
      <c r="B358" s="10"/>
      <c r="C358" s="11"/>
      <c r="D358" s="11"/>
      <c r="E358" s="40"/>
      <c r="F358" s="125"/>
      <c r="G358" s="126"/>
      <c r="H358" s="126"/>
    </row>
    <row r="359" spans="2:63" s="3" customFormat="1" ht="18" customHeight="1" x14ac:dyDescent="0.2">
      <c r="B359" s="139" t="s">
        <v>469</v>
      </c>
      <c r="C359" s="140"/>
      <c r="D359" s="140"/>
      <c r="E359" s="143"/>
      <c r="F359" s="140"/>
      <c r="G359" s="141"/>
      <c r="H359" s="160">
        <f>SUM(H307:H358)</f>
        <v>685000</v>
      </c>
      <c r="I359"/>
      <c r="J359"/>
      <c r="K359"/>
      <c r="L359"/>
      <c r="M359"/>
      <c r="N359"/>
      <c r="O359"/>
      <c r="P359"/>
      <c r="Q359"/>
      <c r="R359"/>
      <c r="S359"/>
      <c r="T359"/>
      <c r="U359"/>
      <c r="V359"/>
      <c r="W359"/>
      <c r="X359"/>
      <c r="Y359"/>
      <c r="Z359"/>
      <c r="AA359"/>
      <c r="AB359"/>
      <c r="AC359"/>
      <c r="AD359"/>
      <c r="AE359"/>
      <c r="AF359"/>
      <c r="AG359"/>
      <c r="AH359"/>
      <c r="AI359"/>
      <c r="AJ359"/>
      <c r="AK359"/>
      <c r="AL359"/>
      <c r="AM359"/>
      <c r="AN359"/>
      <c r="AO359"/>
      <c r="AP359"/>
      <c r="AQ359"/>
      <c r="AR359"/>
      <c r="AS359"/>
      <c r="AT359"/>
      <c r="AU359"/>
      <c r="AV359"/>
      <c r="AW359"/>
      <c r="AX359"/>
      <c r="AY359"/>
      <c r="AZ359"/>
      <c r="BA359"/>
      <c r="BB359"/>
      <c r="BC359"/>
      <c r="BD359"/>
      <c r="BE359"/>
      <c r="BF359"/>
      <c r="BG359"/>
      <c r="BH359"/>
      <c r="BI359"/>
      <c r="BJ359"/>
      <c r="BK359"/>
    </row>
    <row r="360" spans="2:63" s="3" customFormat="1" ht="18" customHeight="1" x14ac:dyDescent="0.2">
      <c r="B360" s="139" t="s">
        <v>65</v>
      </c>
      <c r="C360" s="140"/>
      <c r="D360" s="140"/>
      <c r="E360" s="143"/>
      <c r="F360" s="143"/>
      <c r="G360" s="141"/>
      <c r="H360" s="160">
        <f>H359</f>
        <v>685000</v>
      </c>
      <c r="I360"/>
      <c r="J360"/>
      <c r="K360"/>
      <c r="L360"/>
      <c r="M360"/>
      <c r="N360"/>
      <c r="O360"/>
      <c r="P360"/>
      <c r="Q360"/>
      <c r="R360"/>
      <c r="S360"/>
      <c r="T360"/>
      <c r="U360"/>
      <c r="V360"/>
      <c r="W360"/>
      <c r="X360"/>
      <c r="Y360"/>
      <c r="Z360"/>
      <c r="AA360"/>
      <c r="AB360"/>
      <c r="AC360"/>
      <c r="AD360"/>
      <c r="AE360"/>
      <c r="AF360"/>
      <c r="AG360"/>
      <c r="AH360"/>
      <c r="AI360"/>
      <c r="AJ360"/>
      <c r="AK360"/>
      <c r="AL360"/>
      <c r="AM360"/>
      <c r="AN360"/>
      <c r="AO360"/>
      <c r="AP360"/>
      <c r="AQ360"/>
      <c r="AR360"/>
      <c r="AS360"/>
      <c r="AT360"/>
      <c r="AU360"/>
      <c r="AV360"/>
      <c r="AW360"/>
      <c r="AX360"/>
      <c r="AY360"/>
      <c r="AZ360"/>
      <c r="BA360"/>
      <c r="BB360"/>
      <c r="BC360"/>
      <c r="BD360"/>
      <c r="BE360"/>
      <c r="BF360"/>
      <c r="BG360"/>
      <c r="BH360"/>
      <c r="BI360"/>
      <c r="BJ360"/>
      <c r="BK360"/>
    </row>
    <row r="361" spans="2:63" customFormat="1" ht="12" customHeight="1" x14ac:dyDescent="0.2">
      <c r="B361" s="7" t="s">
        <v>856</v>
      </c>
      <c r="C361" s="9"/>
      <c r="D361" s="9" t="s">
        <v>757</v>
      </c>
      <c r="E361" s="121" t="s">
        <v>16</v>
      </c>
      <c r="F361" s="122">
        <v>1</v>
      </c>
      <c r="G361" s="123"/>
      <c r="H361" s="123">
        <f>G361*F361</f>
        <v>0</v>
      </c>
    </row>
    <row r="362" spans="2:63" customFormat="1" ht="12" customHeight="1" x14ac:dyDescent="0.2">
      <c r="B362" s="10"/>
      <c r="C362" s="11"/>
      <c r="D362" s="11"/>
      <c r="E362" s="40"/>
      <c r="F362" s="125"/>
      <c r="G362" s="126"/>
      <c r="H362" s="126"/>
    </row>
    <row r="363" spans="2:63" customFormat="1" x14ac:dyDescent="0.2">
      <c r="B363" s="7"/>
      <c r="C363" s="9"/>
      <c r="D363" s="132" t="s">
        <v>735</v>
      </c>
      <c r="E363" s="21"/>
      <c r="F363" s="122"/>
      <c r="G363" s="123"/>
      <c r="H363" s="123"/>
    </row>
    <row r="364" spans="2:63" customFormat="1" ht="12" customHeight="1" x14ac:dyDescent="0.2">
      <c r="B364" s="10"/>
      <c r="C364" s="11"/>
      <c r="D364" s="27"/>
      <c r="E364" s="22"/>
      <c r="F364" s="125"/>
      <c r="G364" s="126"/>
      <c r="H364" s="126"/>
    </row>
    <row r="365" spans="2:63" customFormat="1" ht="22.5" x14ac:dyDescent="0.2">
      <c r="B365" s="7" t="s">
        <v>857</v>
      </c>
      <c r="C365" s="9"/>
      <c r="D365" s="9" t="s">
        <v>758</v>
      </c>
      <c r="E365" s="121" t="s">
        <v>16</v>
      </c>
      <c r="F365" s="122">
        <v>1</v>
      </c>
      <c r="G365" s="123"/>
      <c r="H365" s="123">
        <f>G365*F365</f>
        <v>0</v>
      </c>
    </row>
    <row r="366" spans="2:63" s="3" customFormat="1" ht="12" customHeight="1" x14ac:dyDescent="0.2">
      <c r="B366" s="10"/>
      <c r="C366" s="11"/>
      <c r="D366" s="27"/>
      <c r="E366" s="22"/>
      <c r="F366" s="125"/>
      <c r="G366" s="126"/>
      <c r="H366" s="126"/>
      <c r="I366"/>
      <c r="J366"/>
      <c r="K366"/>
      <c r="L366"/>
      <c r="M366"/>
      <c r="N366"/>
      <c r="O366"/>
      <c r="P366"/>
      <c r="Q366"/>
      <c r="R366"/>
      <c r="S366"/>
      <c r="T366"/>
      <c r="U366"/>
      <c r="V366"/>
      <c r="W366"/>
      <c r="X366"/>
      <c r="Y366"/>
      <c r="Z366"/>
      <c r="AA366"/>
      <c r="AB366"/>
      <c r="AC366"/>
      <c r="AD366"/>
      <c r="AE366"/>
      <c r="AF366"/>
      <c r="AG366"/>
      <c r="AH366"/>
      <c r="AI366"/>
      <c r="AJ366"/>
      <c r="AK366"/>
      <c r="AL366"/>
      <c r="AM366"/>
      <c r="AN366"/>
      <c r="AO366"/>
      <c r="AP366"/>
      <c r="AQ366"/>
      <c r="AR366"/>
      <c r="AS366"/>
      <c r="AT366"/>
      <c r="AU366"/>
      <c r="AV366"/>
      <c r="AW366"/>
      <c r="AX366"/>
      <c r="AY366"/>
      <c r="AZ366"/>
      <c r="BA366"/>
      <c r="BB366"/>
      <c r="BC366"/>
      <c r="BD366"/>
      <c r="BE366"/>
      <c r="BF366"/>
      <c r="BG366"/>
      <c r="BH366"/>
      <c r="BI366"/>
      <c r="BJ366"/>
      <c r="BK366"/>
    </row>
    <row r="367" spans="2:63" s="3" customFormat="1" ht="22.5" x14ac:dyDescent="0.2">
      <c r="B367" s="12" t="s">
        <v>858</v>
      </c>
      <c r="C367" s="9"/>
      <c r="D367" s="130" t="s">
        <v>759</v>
      </c>
      <c r="E367" s="20" t="s">
        <v>726</v>
      </c>
      <c r="F367" s="31">
        <v>1</v>
      </c>
      <c r="G367" s="128">
        <v>50000</v>
      </c>
      <c r="H367" s="131">
        <f>G367</f>
        <v>50000</v>
      </c>
      <c r="I367"/>
      <c r="J367"/>
      <c r="K367"/>
      <c r="L367"/>
      <c r="M367"/>
      <c r="N367"/>
      <c r="O367"/>
      <c r="P367"/>
      <c r="Q367"/>
      <c r="R367"/>
      <c r="S367"/>
      <c r="T367"/>
      <c r="U367"/>
      <c r="V367"/>
      <c r="W367"/>
      <c r="X367"/>
      <c r="Y367"/>
      <c r="Z367"/>
      <c r="AA367"/>
      <c r="AB367"/>
      <c r="AC367"/>
      <c r="AD367"/>
      <c r="AE367"/>
      <c r="AF367"/>
      <c r="AG367"/>
      <c r="AH367"/>
      <c r="AI367"/>
      <c r="AJ367"/>
      <c r="AK367"/>
      <c r="AL367"/>
      <c r="AM367"/>
      <c r="AN367"/>
      <c r="AO367"/>
      <c r="AP367"/>
      <c r="AQ367"/>
      <c r="AR367"/>
      <c r="AS367"/>
      <c r="AT367"/>
      <c r="AU367"/>
      <c r="AV367"/>
      <c r="AW367"/>
      <c r="AX367"/>
      <c r="AY367"/>
      <c r="AZ367"/>
      <c r="BA367"/>
      <c r="BB367"/>
      <c r="BC367"/>
      <c r="BD367"/>
      <c r="BE367"/>
      <c r="BF367"/>
      <c r="BG367"/>
      <c r="BH367"/>
      <c r="BI367"/>
      <c r="BJ367"/>
      <c r="BK367"/>
    </row>
    <row r="368" spans="2:63" s="3" customFormat="1" ht="12" customHeight="1" x14ac:dyDescent="0.2">
      <c r="B368" s="10"/>
      <c r="C368" s="11"/>
      <c r="D368" s="27"/>
      <c r="E368" s="40"/>
      <c r="F368" s="125"/>
      <c r="G368" s="126"/>
      <c r="H368" s="126"/>
      <c r="I368"/>
      <c r="J368"/>
      <c r="K368"/>
      <c r="L368"/>
      <c r="M368"/>
      <c r="N368"/>
      <c r="O368"/>
      <c r="P368"/>
      <c r="Q368"/>
      <c r="R368"/>
      <c r="S368"/>
      <c r="T368"/>
      <c r="U368"/>
      <c r="V368"/>
      <c r="W368"/>
      <c r="X368"/>
      <c r="Y368"/>
      <c r="Z368"/>
      <c r="AA368"/>
      <c r="AB368"/>
      <c r="AC368"/>
      <c r="AD368"/>
      <c r="AE368"/>
      <c r="AF368"/>
      <c r="AG368"/>
      <c r="AH368"/>
      <c r="AI368"/>
      <c r="AJ368"/>
      <c r="AK368"/>
      <c r="AL368"/>
      <c r="AM368"/>
      <c r="AN368"/>
      <c r="AO368"/>
      <c r="AP368"/>
      <c r="AQ368"/>
      <c r="AR368"/>
      <c r="AS368"/>
      <c r="AT368"/>
      <c r="AU368"/>
      <c r="AV368"/>
      <c r="AW368"/>
      <c r="AX368"/>
      <c r="AY368"/>
      <c r="AZ368"/>
      <c r="BA368"/>
      <c r="BB368"/>
      <c r="BC368"/>
      <c r="BD368"/>
      <c r="BE368"/>
      <c r="BF368"/>
      <c r="BG368"/>
      <c r="BH368"/>
      <c r="BI368"/>
      <c r="BJ368"/>
      <c r="BK368"/>
    </row>
    <row r="369" spans="2:63" s="3" customFormat="1" x14ac:dyDescent="0.2">
      <c r="B369" s="12" t="s">
        <v>859</v>
      </c>
      <c r="C369" s="9"/>
      <c r="D369" s="130" t="s">
        <v>866</v>
      </c>
      <c r="E369" s="21" t="s">
        <v>42</v>
      </c>
      <c r="F369" s="135"/>
      <c r="G369" s="123">
        <f>H367</f>
        <v>50000</v>
      </c>
      <c r="H369" s="131">
        <f>G369*F369</f>
        <v>0</v>
      </c>
      <c r="I369"/>
      <c r="J369"/>
      <c r="K369"/>
      <c r="L369"/>
      <c r="M369"/>
      <c r="N369"/>
      <c r="O369"/>
      <c r="P369"/>
      <c r="Q369"/>
      <c r="R369"/>
      <c r="S369"/>
      <c r="T369"/>
      <c r="U369"/>
      <c r="V369"/>
      <c r="W369"/>
      <c r="X369"/>
      <c r="Y369"/>
      <c r="Z369"/>
      <c r="AA369"/>
      <c r="AB369"/>
      <c r="AC369"/>
      <c r="AD369"/>
      <c r="AE369"/>
      <c r="AF369"/>
      <c r="AG369"/>
      <c r="AH369"/>
      <c r="AI369"/>
      <c r="AJ369"/>
      <c r="AK369"/>
      <c r="AL369"/>
      <c r="AM369"/>
      <c r="AN369"/>
      <c r="AO369"/>
      <c r="AP369"/>
      <c r="AQ369"/>
      <c r="AR369"/>
      <c r="AS369"/>
      <c r="AT369"/>
      <c r="AU369"/>
      <c r="AV369"/>
      <c r="AW369"/>
      <c r="AX369"/>
      <c r="AY369"/>
      <c r="AZ369"/>
      <c r="BA369"/>
      <c r="BB369"/>
      <c r="BC369"/>
      <c r="BD369"/>
      <c r="BE369"/>
      <c r="BF369"/>
      <c r="BG369"/>
      <c r="BH369"/>
      <c r="BI369"/>
      <c r="BJ369"/>
      <c r="BK369"/>
    </row>
    <row r="370" spans="2:63" s="3" customFormat="1" ht="12" customHeight="1" x14ac:dyDescent="0.2">
      <c r="B370" s="10"/>
      <c r="C370" s="11"/>
      <c r="D370" s="27"/>
      <c r="E370" s="22"/>
      <c r="F370" s="125"/>
      <c r="G370" s="126"/>
      <c r="H370" s="126"/>
      <c r="I370"/>
      <c r="J370"/>
      <c r="K370"/>
      <c r="L370"/>
      <c r="M370"/>
      <c r="N370"/>
      <c r="O370"/>
      <c r="P370"/>
      <c r="Q370"/>
      <c r="R370"/>
      <c r="S370"/>
      <c r="T370"/>
      <c r="U370"/>
      <c r="V370"/>
      <c r="W370"/>
      <c r="X370"/>
      <c r="Y370"/>
      <c r="Z370"/>
      <c r="AA370"/>
      <c r="AB370"/>
      <c r="AC370"/>
      <c r="AD370"/>
      <c r="AE370"/>
      <c r="AF370"/>
      <c r="AG370"/>
      <c r="AH370"/>
      <c r="AI370"/>
      <c r="AJ370"/>
      <c r="AK370"/>
      <c r="AL370"/>
      <c r="AM370"/>
      <c r="AN370"/>
      <c r="AO370"/>
      <c r="AP370"/>
      <c r="AQ370"/>
      <c r="AR370"/>
      <c r="AS370"/>
      <c r="AT370"/>
      <c r="AU370"/>
      <c r="AV370"/>
      <c r="AW370"/>
      <c r="AX370"/>
      <c r="AY370"/>
      <c r="AZ370"/>
      <c r="BA370"/>
      <c r="BB370"/>
      <c r="BC370"/>
      <c r="BD370"/>
      <c r="BE370"/>
      <c r="BF370"/>
      <c r="BG370"/>
      <c r="BH370"/>
      <c r="BI370"/>
      <c r="BJ370"/>
      <c r="BK370"/>
    </row>
    <row r="371" spans="2:63" customFormat="1" x14ac:dyDescent="0.2">
      <c r="B371" s="7" t="s">
        <v>860</v>
      </c>
      <c r="C371" s="9"/>
      <c r="D371" s="9" t="s">
        <v>760</v>
      </c>
      <c r="E371" s="121" t="s">
        <v>16</v>
      </c>
      <c r="F371" s="122">
        <v>1</v>
      </c>
      <c r="G371" s="123"/>
      <c r="H371" s="123">
        <f>G371*F371</f>
        <v>0</v>
      </c>
    </row>
    <row r="372" spans="2:63" customFormat="1" ht="12" customHeight="1" x14ac:dyDescent="0.2">
      <c r="B372" s="10"/>
      <c r="C372" s="11"/>
      <c r="D372" s="27"/>
      <c r="E372" s="22"/>
      <c r="F372" s="125"/>
      <c r="G372" s="126"/>
      <c r="H372" s="126"/>
    </row>
    <row r="373" spans="2:63" customFormat="1" x14ac:dyDescent="0.2">
      <c r="B373" s="7" t="s">
        <v>861</v>
      </c>
      <c r="C373" s="9"/>
      <c r="D373" s="9" t="s">
        <v>761</v>
      </c>
      <c r="E373" s="121" t="s">
        <v>16</v>
      </c>
      <c r="F373" s="122">
        <v>1</v>
      </c>
      <c r="G373" s="123"/>
      <c r="H373" s="123">
        <f>G373*F373</f>
        <v>0</v>
      </c>
    </row>
    <row r="374" spans="2:63" customFormat="1" ht="12" customHeight="1" x14ac:dyDescent="0.2">
      <c r="B374" s="10"/>
      <c r="C374" s="11"/>
      <c r="D374" s="27"/>
      <c r="E374" s="22"/>
      <c r="F374" s="125"/>
      <c r="G374" s="126"/>
      <c r="H374" s="126"/>
    </row>
    <row r="375" spans="2:63" customFormat="1" ht="12" customHeight="1" x14ac:dyDescent="0.2">
      <c r="B375" s="7" t="s">
        <v>862</v>
      </c>
      <c r="C375" s="9"/>
      <c r="D375" s="9" t="s">
        <v>762</v>
      </c>
      <c r="E375" s="121" t="s">
        <v>16</v>
      </c>
      <c r="F375" s="122">
        <v>1</v>
      </c>
      <c r="G375" s="123"/>
      <c r="H375" s="123">
        <f>G375*F375</f>
        <v>0</v>
      </c>
    </row>
    <row r="376" spans="2:63" x14ac:dyDescent="0.2">
      <c r="B376" s="10"/>
      <c r="C376" s="11"/>
      <c r="D376" s="11"/>
      <c r="E376" s="22"/>
      <c r="F376" s="22"/>
      <c r="G376" s="84"/>
      <c r="H376" s="81"/>
    </row>
    <row r="377" spans="2:63" s="4" customFormat="1" ht="20.100000000000001" customHeight="1" x14ac:dyDescent="0.2">
      <c r="B377" s="139" t="s">
        <v>213</v>
      </c>
      <c r="C377" s="140"/>
      <c r="D377" s="140"/>
      <c r="E377" s="143"/>
      <c r="F377" s="140"/>
      <c r="G377" s="141"/>
      <c r="H377" s="160">
        <f>SUM(H360:H376)</f>
        <v>735000</v>
      </c>
      <c r="I377"/>
      <c r="J377"/>
      <c r="K377"/>
      <c r="L377"/>
      <c r="M377"/>
      <c r="N377"/>
      <c r="O377"/>
      <c r="P377"/>
      <c r="Q377"/>
      <c r="R377"/>
      <c r="S377"/>
      <c r="T377"/>
      <c r="U377"/>
      <c r="V377"/>
      <c r="W377"/>
      <c r="X377"/>
      <c r="Y377"/>
      <c r="Z377"/>
      <c r="AA377"/>
      <c r="AB377"/>
      <c r="AC377"/>
      <c r="AD377"/>
      <c r="AE377"/>
      <c r="AF377"/>
      <c r="AG377"/>
      <c r="AH377"/>
      <c r="AI377"/>
      <c r="AJ377"/>
      <c r="AK377"/>
      <c r="AL377"/>
      <c r="AM377"/>
      <c r="AN377"/>
      <c r="AO377"/>
      <c r="AP377"/>
      <c r="AQ377"/>
      <c r="AR377"/>
      <c r="AS377"/>
      <c r="AT377"/>
      <c r="AU377"/>
      <c r="AV377"/>
      <c r="AW377"/>
      <c r="AX377"/>
      <c r="AY377"/>
      <c r="AZ377"/>
      <c r="BA377"/>
      <c r="BB377"/>
      <c r="BC377"/>
      <c r="BD377"/>
      <c r="BE377"/>
      <c r="BF377"/>
      <c r="BG377"/>
      <c r="BH377"/>
      <c r="BI377"/>
      <c r="BJ377"/>
      <c r="BK377"/>
    </row>
  </sheetData>
  <mergeCells count="1">
    <mergeCell ref="B1:H1"/>
  </mergeCells>
  <phoneticPr fontId="11" type="noConversion"/>
  <printOptions horizontalCentered="1"/>
  <pageMargins left="0.31496062992125984" right="0.31496062992125984" top="0.47244094488188981" bottom="0.47244094488188981" header="0.31496062992125984" footer="0.31496062992125984"/>
  <pageSetup paperSize="9" scale="90" firstPageNumber="102" orientation="portrait" useFirstPageNumber="1" r:id="rId1"/>
  <headerFooter alignWithMargins="0">
    <oddFooter>&amp;CPage &amp;P&amp;R&amp;"-,Bold"SECTION C2.2</oddFooter>
  </headerFooter>
  <rowBreaks count="7" manualBreakCount="7">
    <brk id="41" min="1" max="6" man="1"/>
    <brk id="123" min="1" max="6" man="1"/>
    <brk id="172" min="1" max="6" man="1"/>
    <brk id="215" min="1" max="6" man="1"/>
    <brk id="263" min="1" max="6" man="1"/>
    <brk id="306" min="1" max="7" man="1"/>
    <brk id="359" min="1" max="6"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EEA3B3-9FE7-4128-9696-154BC590DA3E}">
  <dimension ref="A1:BC196"/>
  <sheetViews>
    <sheetView showZeros="0" view="pageBreakPreview" topLeftCell="B146" zoomScaleNormal="100" zoomScaleSheetLayoutView="100" workbookViewId="0">
      <selection activeCell="H166" sqref="H166"/>
    </sheetView>
  </sheetViews>
  <sheetFormatPr defaultRowHeight="15" x14ac:dyDescent="0.2"/>
  <cols>
    <col min="1" max="1" width="0" hidden="1" customWidth="1"/>
    <col min="2" max="2" width="8.7421875" customWidth="1"/>
    <col min="3" max="3" width="10.89453125" customWidth="1"/>
    <col min="4" max="4" width="44.66015625" customWidth="1"/>
    <col min="5" max="5" width="7.26171875" customWidth="1"/>
    <col min="6" max="6" width="10.89453125" customWidth="1"/>
    <col min="7" max="7" width="11.43359375" style="80" customWidth="1"/>
    <col min="8" max="8" width="12.64453125" customWidth="1"/>
    <col min="9" max="9" width="13.31640625" customWidth="1"/>
    <col min="11" max="11" width="9.68359375" bestFit="1" customWidth="1"/>
  </cols>
  <sheetData>
    <row r="1" spans="1:55" s="1" customFormat="1" ht="25.5" customHeight="1" x14ac:dyDescent="0.2">
      <c r="B1" s="164" t="s">
        <v>287</v>
      </c>
      <c r="C1" s="164"/>
      <c r="D1" s="164"/>
      <c r="E1" s="164"/>
      <c r="F1" s="164"/>
      <c r="G1" s="164"/>
      <c r="H1" s="164"/>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row>
    <row r="2" spans="1:55" s="2" customFormat="1" ht="17.100000000000001" customHeight="1" x14ac:dyDescent="0.2">
      <c r="B2" s="165" t="str">
        <f>'Sec A- P&amp;A'!B2</f>
        <v>BID NO. KLM/EDN/WWTW/23/24</v>
      </c>
      <c r="C2" s="165"/>
      <c r="D2" s="165"/>
      <c r="G2" s="77"/>
      <c r="H2" s="6" t="s">
        <v>449</v>
      </c>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row>
    <row r="3" spans="1:55" s="3" customFormat="1" ht="27.4" customHeight="1" x14ac:dyDescent="0.2">
      <c r="B3" s="148" t="s">
        <v>1</v>
      </c>
      <c r="C3" s="148" t="s">
        <v>2</v>
      </c>
      <c r="D3" s="148" t="s">
        <v>3</v>
      </c>
      <c r="E3" s="148" t="s">
        <v>4</v>
      </c>
      <c r="F3" s="148" t="s">
        <v>5</v>
      </c>
      <c r="G3" s="150" t="s">
        <v>6</v>
      </c>
      <c r="H3" s="54" t="s">
        <v>7</v>
      </c>
      <c r="I3"/>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row>
    <row r="4" spans="1:55" s="3" customFormat="1" ht="36" customHeight="1" x14ac:dyDescent="0.2">
      <c r="A4" s="3">
        <v>1127</v>
      </c>
      <c r="B4" s="7"/>
      <c r="C4" s="9" t="s">
        <v>1004</v>
      </c>
      <c r="D4" s="8" t="s">
        <v>316</v>
      </c>
      <c r="E4" s="9"/>
      <c r="F4" s="9"/>
      <c r="G4" s="78"/>
      <c r="H4" s="78"/>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row>
    <row r="5" spans="1:55" s="3" customFormat="1" ht="12" customHeight="1" x14ac:dyDescent="0.2">
      <c r="B5" s="10"/>
      <c r="C5" s="11"/>
      <c r="D5" s="11"/>
      <c r="E5" s="11"/>
      <c r="F5" s="11"/>
      <c r="G5" s="79"/>
      <c r="H5" s="79"/>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row>
    <row r="6" spans="1:55" s="3" customFormat="1" ht="12" customHeight="1" x14ac:dyDescent="0.2">
      <c r="A6" s="3">
        <v>1164</v>
      </c>
      <c r="B6" s="12" t="s">
        <v>317</v>
      </c>
      <c r="C6" s="9"/>
      <c r="D6" s="13" t="s">
        <v>215</v>
      </c>
      <c r="E6" s="9"/>
      <c r="F6" s="9"/>
      <c r="G6" s="78"/>
      <c r="H6" s="78"/>
      <c r="I6"/>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row>
    <row r="7" spans="1:55" s="3" customFormat="1" ht="12" customHeight="1" x14ac:dyDescent="0.2">
      <c r="B7" s="10"/>
      <c r="C7" s="11"/>
      <c r="D7" s="11"/>
      <c r="E7" s="11"/>
      <c r="F7" s="11"/>
      <c r="G7" s="79"/>
      <c r="H7" s="79"/>
      <c r="I7"/>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row>
    <row r="8" spans="1:55" s="3" customFormat="1" ht="22.5" x14ac:dyDescent="0.2">
      <c r="A8" s="3">
        <v>1128</v>
      </c>
      <c r="B8" s="12" t="s">
        <v>318</v>
      </c>
      <c r="C8" s="9"/>
      <c r="D8" s="13" t="s">
        <v>356</v>
      </c>
      <c r="E8" s="20" t="s">
        <v>167</v>
      </c>
      <c r="F8" s="23">
        <v>5900</v>
      </c>
      <c r="G8" s="74">
        <v>20</v>
      </c>
      <c r="H8" s="74">
        <f>G8*F8</f>
        <v>118000</v>
      </c>
      <c r="I8"/>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row>
    <row r="9" spans="1:55" s="3" customFormat="1" ht="12" customHeight="1" x14ac:dyDescent="0.2">
      <c r="B9" s="10"/>
      <c r="C9" s="11"/>
      <c r="D9" s="11"/>
      <c r="E9" s="22"/>
      <c r="F9" s="24"/>
      <c r="G9" s="81"/>
      <c r="H9" s="81"/>
      <c r="I9"/>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row>
    <row r="10" spans="1:55" s="3" customFormat="1" ht="28.5" customHeight="1" x14ac:dyDescent="0.2">
      <c r="A10" s="3">
        <v>1132</v>
      </c>
      <c r="B10" s="12" t="s">
        <v>319</v>
      </c>
      <c r="C10" s="9"/>
      <c r="D10" s="13" t="s">
        <v>212</v>
      </c>
      <c r="E10" s="20" t="s">
        <v>164</v>
      </c>
      <c r="F10" s="23">
        <v>10</v>
      </c>
      <c r="G10" s="74"/>
      <c r="H10" s="74">
        <f t="shared" ref="H10" si="0">G10*F10</f>
        <v>0</v>
      </c>
      <c r="I10"/>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row>
    <row r="11" spans="1:55" s="3" customFormat="1" ht="12" customHeight="1" x14ac:dyDescent="0.2">
      <c r="B11" s="10"/>
      <c r="C11" s="11"/>
      <c r="D11" s="11"/>
      <c r="E11" s="22"/>
      <c r="F11" s="24"/>
      <c r="G11" s="81"/>
      <c r="H11" s="81"/>
      <c r="I11"/>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row>
    <row r="12" spans="1:55" s="3" customFormat="1" ht="16.5" customHeight="1" x14ac:dyDescent="0.2">
      <c r="B12" s="12" t="s">
        <v>355</v>
      </c>
      <c r="C12" s="9"/>
      <c r="D12" s="13" t="s">
        <v>357</v>
      </c>
      <c r="E12" s="20" t="s">
        <v>167</v>
      </c>
      <c r="F12" s="23">
        <v>41000</v>
      </c>
      <c r="G12" s="74"/>
      <c r="H12" s="74">
        <f t="shared" ref="H12" si="1">G12*F12</f>
        <v>0</v>
      </c>
      <c r="I12"/>
      <c r="J12"/>
      <c r="K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row>
    <row r="13" spans="1:55" s="3" customFormat="1" ht="12" customHeight="1" x14ac:dyDescent="0.2">
      <c r="B13" s="10"/>
      <c r="C13" s="11"/>
      <c r="D13" s="11"/>
      <c r="E13" s="22"/>
      <c r="F13" s="24"/>
      <c r="G13" s="81"/>
      <c r="H13" s="81"/>
      <c r="I13"/>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row>
    <row r="14" spans="1:55" s="3" customFormat="1" x14ac:dyDescent="0.2">
      <c r="A14" s="3">
        <v>1134</v>
      </c>
      <c r="B14" s="12" t="s">
        <v>176</v>
      </c>
      <c r="C14" s="9"/>
      <c r="D14" s="13" t="s">
        <v>216</v>
      </c>
      <c r="E14" s="20"/>
      <c r="F14" s="23"/>
      <c r="G14" s="74"/>
      <c r="H14" s="74">
        <f t="shared" ref="H14" si="2">G14*F14</f>
        <v>0</v>
      </c>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row>
    <row r="15" spans="1:55" s="3" customFormat="1" ht="12" customHeight="1" x14ac:dyDescent="0.2">
      <c r="B15" s="10"/>
      <c r="C15" s="11"/>
      <c r="D15" s="11"/>
      <c r="E15" s="22"/>
      <c r="F15" s="24"/>
      <c r="G15" s="81"/>
      <c r="H15" s="81"/>
      <c r="I15"/>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row>
    <row r="16" spans="1:55" s="3" customFormat="1" ht="22.5" x14ac:dyDescent="0.2">
      <c r="B16" s="12" t="s">
        <v>179</v>
      </c>
      <c r="C16" s="9"/>
      <c r="D16" s="13" t="s">
        <v>450</v>
      </c>
      <c r="E16" s="20" t="s">
        <v>109</v>
      </c>
      <c r="F16" s="23">
        <v>20</v>
      </c>
      <c r="G16" s="74"/>
      <c r="H16" s="74">
        <f t="shared" ref="H16" si="3">G16*F16</f>
        <v>0</v>
      </c>
      <c r="I16"/>
      <c r="J16"/>
      <c r="K16"/>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row>
    <row r="17" spans="2:55" s="3" customFormat="1" ht="12" customHeight="1" x14ac:dyDescent="0.2">
      <c r="B17" s="10"/>
      <c r="C17" s="11"/>
      <c r="D17" s="11"/>
      <c r="E17" s="22"/>
      <c r="F17" s="24"/>
      <c r="G17" s="81"/>
      <c r="H17" s="81"/>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row>
    <row r="18" spans="2:55" s="3" customFormat="1" ht="26.25" customHeight="1" x14ac:dyDescent="0.2">
      <c r="B18" s="12" t="s">
        <v>320</v>
      </c>
      <c r="C18" s="9"/>
      <c r="D18" s="13" t="s">
        <v>430</v>
      </c>
      <c r="E18" s="20" t="s">
        <v>109</v>
      </c>
      <c r="F18" s="23">
        <v>20</v>
      </c>
      <c r="G18" s="74"/>
      <c r="H18" s="74">
        <f t="shared" ref="H18" si="4">G18*F18</f>
        <v>0</v>
      </c>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row>
    <row r="19" spans="2:55" s="3" customFormat="1" ht="12" customHeight="1" x14ac:dyDescent="0.2">
      <c r="B19" s="10"/>
      <c r="C19" s="11"/>
      <c r="D19" s="11"/>
      <c r="E19" s="22"/>
      <c r="F19" s="24"/>
      <c r="G19" s="81"/>
      <c r="H19" s="81"/>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row>
    <row r="20" spans="2:55" s="3" customFormat="1" ht="12" customHeight="1" x14ac:dyDescent="0.2">
      <c r="B20" s="12" t="s">
        <v>321</v>
      </c>
      <c r="C20" s="9"/>
      <c r="D20" s="13" t="s">
        <v>358</v>
      </c>
      <c r="E20" s="20"/>
      <c r="F20" s="23"/>
      <c r="G20" s="74"/>
      <c r="H20" s="74">
        <f t="shared" ref="H20" si="5">G20*F20</f>
        <v>0</v>
      </c>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row>
    <row r="21" spans="2:55" s="3" customFormat="1" ht="12" customHeight="1" x14ac:dyDescent="0.2">
      <c r="B21" s="10"/>
      <c r="C21" s="11"/>
      <c r="D21" s="11"/>
      <c r="E21" s="22"/>
      <c r="F21" s="24"/>
      <c r="G21" s="81"/>
      <c r="H21" s="8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row>
    <row r="22" spans="2:55" s="3" customFormat="1" ht="25.5" customHeight="1" x14ac:dyDescent="0.2">
      <c r="B22" s="12" t="s">
        <v>322</v>
      </c>
      <c r="C22" s="9"/>
      <c r="D22" s="13" t="s">
        <v>431</v>
      </c>
      <c r="E22" s="20" t="s">
        <v>109</v>
      </c>
      <c r="F22" s="23">
        <v>500</v>
      </c>
      <c r="G22" s="74"/>
      <c r="H22" s="74">
        <f t="shared" ref="H22" si="6">G22*F22</f>
        <v>0</v>
      </c>
      <c r="I22"/>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row>
    <row r="23" spans="2:55" s="3" customFormat="1" ht="12" customHeight="1" x14ac:dyDescent="0.2">
      <c r="B23" s="10"/>
      <c r="C23" s="11"/>
      <c r="D23" s="11"/>
      <c r="E23" s="22"/>
      <c r="F23" s="24"/>
      <c r="G23" s="81"/>
      <c r="H23" s="81"/>
      <c r="I23"/>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row>
    <row r="24" spans="2:55" s="3" customFormat="1" ht="26.25" customHeight="1" x14ac:dyDescent="0.2">
      <c r="B24" s="12" t="s">
        <v>323</v>
      </c>
      <c r="C24" s="9"/>
      <c r="D24" s="13" t="s">
        <v>432</v>
      </c>
      <c r="E24" s="20" t="s">
        <v>167</v>
      </c>
      <c r="F24" s="23">
        <f>80*2*2</f>
        <v>320</v>
      </c>
      <c r="G24" s="74"/>
      <c r="H24" s="74">
        <f t="shared" ref="H24" si="7">G24*F24</f>
        <v>0</v>
      </c>
      <c r="I24"/>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row>
    <row r="25" spans="2:55" s="3" customFormat="1" ht="12" customHeight="1" x14ac:dyDescent="0.2">
      <c r="B25" s="10"/>
      <c r="C25" s="11"/>
      <c r="D25" s="11"/>
      <c r="E25" s="22"/>
      <c r="F25" s="24"/>
      <c r="G25" s="81"/>
      <c r="H25" s="81"/>
      <c r="I25"/>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row>
    <row r="26" spans="2:55" s="3" customFormat="1" ht="29.25" customHeight="1" x14ac:dyDescent="0.2">
      <c r="B26" s="7" t="s">
        <v>359</v>
      </c>
      <c r="C26" s="9" t="s">
        <v>1005</v>
      </c>
      <c r="D26" s="13" t="s">
        <v>360</v>
      </c>
      <c r="E26" s="9"/>
      <c r="F26" s="9"/>
      <c r="G26" s="78"/>
      <c r="H26" s="74">
        <f t="shared" ref="H26" si="8">G26*F26</f>
        <v>0</v>
      </c>
      <c r="I26"/>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row>
    <row r="27" spans="2:55" s="3" customFormat="1" ht="12" customHeight="1" x14ac:dyDescent="0.2">
      <c r="B27" s="10"/>
      <c r="C27" s="11"/>
      <c r="D27" s="11"/>
      <c r="E27" s="11"/>
      <c r="F27" s="11"/>
      <c r="G27" s="79"/>
      <c r="H27" s="81"/>
      <c r="I27"/>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row>
    <row r="28" spans="2:55" s="3" customFormat="1" ht="24" customHeight="1" x14ac:dyDescent="0.2">
      <c r="B28" s="12" t="s">
        <v>361</v>
      </c>
      <c r="C28" s="13" t="s">
        <v>170</v>
      </c>
      <c r="D28" s="13" t="s">
        <v>171</v>
      </c>
      <c r="E28" s="9"/>
      <c r="F28" s="9"/>
      <c r="G28" s="83"/>
      <c r="H28" s="74">
        <f t="shared" ref="H28" si="9">G28*F28</f>
        <v>0</v>
      </c>
      <c r="I28"/>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row>
    <row r="29" spans="2:55" s="3" customFormat="1" ht="12" customHeight="1" x14ac:dyDescent="0.2">
      <c r="B29" s="10"/>
      <c r="C29" s="11"/>
      <c r="D29" s="11"/>
      <c r="E29" s="11"/>
      <c r="F29" s="11"/>
      <c r="G29" s="84"/>
      <c r="H29" s="81"/>
      <c r="I29"/>
      <c r="J29"/>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row>
    <row r="30" spans="2:55" s="3" customFormat="1" ht="12" customHeight="1" x14ac:dyDescent="0.2">
      <c r="B30" s="12" t="s">
        <v>362</v>
      </c>
      <c r="C30" s="9"/>
      <c r="D30" s="13" t="s">
        <v>617</v>
      </c>
      <c r="E30" s="9"/>
      <c r="F30" s="9"/>
      <c r="G30" s="83"/>
      <c r="H30" s="74">
        <f t="shared" ref="H30" si="10">G30*F30</f>
        <v>0</v>
      </c>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row>
    <row r="31" spans="2:55" s="3" customFormat="1" ht="12" customHeight="1" x14ac:dyDescent="0.2">
      <c r="B31" s="10"/>
      <c r="C31" s="11"/>
      <c r="D31" s="11"/>
      <c r="E31" s="11"/>
      <c r="F31" s="11"/>
      <c r="G31" s="84"/>
      <c r="H31" s="81"/>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row>
    <row r="32" spans="2:55" s="3" customFormat="1" ht="12" customHeight="1" x14ac:dyDescent="0.2">
      <c r="B32" s="12" t="s">
        <v>363</v>
      </c>
      <c r="C32" s="9"/>
      <c r="D32" s="13" t="s">
        <v>534</v>
      </c>
      <c r="E32" s="14" t="s">
        <v>164</v>
      </c>
      <c r="F32" s="23">
        <v>270</v>
      </c>
      <c r="G32" s="74"/>
      <c r="H32" s="74">
        <f t="shared" ref="H32" si="11">G32*F32</f>
        <v>0</v>
      </c>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row>
    <row r="33" spans="2:55" s="3" customFormat="1" ht="12" customHeight="1" x14ac:dyDescent="0.2">
      <c r="B33" s="10"/>
      <c r="C33" s="11"/>
      <c r="D33" s="11"/>
      <c r="E33" s="11"/>
      <c r="F33" s="11"/>
      <c r="G33" s="84"/>
      <c r="H33" s="81"/>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row>
    <row r="34" spans="2:55" s="3" customFormat="1" ht="12" customHeight="1" x14ac:dyDescent="0.2">
      <c r="B34" s="12" t="s">
        <v>364</v>
      </c>
      <c r="C34" s="9"/>
      <c r="D34" s="13" t="s">
        <v>172</v>
      </c>
      <c r="E34" s="9"/>
      <c r="F34" s="9"/>
      <c r="G34" s="83"/>
      <c r="H34" s="74">
        <f t="shared" ref="H34" si="12">G34*F34</f>
        <v>0</v>
      </c>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row>
    <row r="35" spans="2:55" s="3" customFormat="1" ht="12" customHeight="1" x14ac:dyDescent="0.2">
      <c r="B35" s="10"/>
      <c r="C35" s="11"/>
      <c r="D35" s="11"/>
      <c r="E35" s="11"/>
      <c r="F35" s="11"/>
      <c r="G35" s="84"/>
      <c r="H35" s="81"/>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row>
    <row r="36" spans="2:55" s="3" customFormat="1" ht="12" customHeight="1" x14ac:dyDescent="0.2">
      <c r="B36" s="12" t="s">
        <v>365</v>
      </c>
      <c r="C36" s="9"/>
      <c r="D36" s="13" t="s">
        <v>534</v>
      </c>
      <c r="E36" s="14" t="s">
        <v>164</v>
      </c>
      <c r="F36" s="23">
        <f>50+40+50</f>
        <v>140</v>
      </c>
      <c r="G36" s="74"/>
      <c r="H36" s="74">
        <f t="shared" ref="H36" si="13">G36*F36</f>
        <v>0</v>
      </c>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row>
    <row r="37" spans="2:55" s="4" customFormat="1" x14ac:dyDescent="0.2">
      <c r="B37" s="10"/>
      <c r="C37" s="11"/>
      <c r="D37" s="11"/>
      <c r="E37" s="11"/>
      <c r="F37" s="11"/>
      <c r="G37" s="84"/>
      <c r="H37" s="81"/>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row>
    <row r="38" spans="2:55" s="2" customFormat="1" x14ac:dyDescent="0.2">
      <c r="B38" s="12" t="s">
        <v>366</v>
      </c>
      <c r="C38" s="9"/>
      <c r="D38" s="13" t="s">
        <v>173</v>
      </c>
      <c r="E38" s="9"/>
      <c r="F38" s="23"/>
      <c r="G38" s="74"/>
      <c r="H38" s="74">
        <f t="shared" ref="H38" si="14">G38*F38</f>
        <v>0</v>
      </c>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row>
    <row r="39" spans="2:55" s="2" customFormat="1" x14ac:dyDescent="0.2">
      <c r="B39" s="10"/>
      <c r="C39" s="11"/>
      <c r="D39" s="11"/>
      <c r="E39" s="11"/>
      <c r="F39" s="11"/>
      <c r="G39" s="84"/>
      <c r="H39" s="81"/>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row>
    <row r="40" spans="2:55" s="2" customFormat="1" x14ac:dyDescent="0.2">
      <c r="B40" s="12" t="s">
        <v>367</v>
      </c>
      <c r="C40" s="9"/>
      <c r="D40" s="13" t="s">
        <v>534</v>
      </c>
      <c r="E40" s="14" t="s">
        <v>164</v>
      </c>
      <c r="F40" s="23">
        <v>90</v>
      </c>
      <c r="G40" s="74"/>
      <c r="H40" s="74">
        <f t="shared" ref="H40" si="15">G40*F40</f>
        <v>0</v>
      </c>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row>
    <row r="41" spans="2:55" s="2" customFormat="1" x14ac:dyDescent="0.2">
      <c r="B41" s="10"/>
      <c r="C41" s="11"/>
      <c r="D41" s="11"/>
      <c r="E41" s="11"/>
      <c r="F41" s="11"/>
      <c r="G41" s="84"/>
      <c r="H41" s="8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row>
    <row r="42" spans="2:55" s="2" customFormat="1" ht="13.5" customHeight="1" x14ac:dyDescent="0.2">
      <c r="B42" s="12" t="s">
        <v>391</v>
      </c>
      <c r="C42" s="9"/>
      <c r="D42" s="13" t="s">
        <v>451</v>
      </c>
      <c r="E42" s="9"/>
      <c r="F42" s="23"/>
      <c r="G42" s="74"/>
      <c r="H42" s="74">
        <f t="shared" ref="H42" si="16">G42*F42</f>
        <v>0</v>
      </c>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row>
    <row r="43" spans="2:55" s="2" customFormat="1" x14ac:dyDescent="0.2">
      <c r="B43" s="10"/>
      <c r="C43" s="11"/>
      <c r="D43" s="11"/>
      <c r="E43" s="11"/>
      <c r="F43" s="11"/>
      <c r="G43" s="84"/>
      <c r="H43" s="81"/>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row>
    <row r="44" spans="2:55" s="2" customFormat="1" x14ac:dyDescent="0.2">
      <c r="B44" s="12" t="s">
        <v>392</v>
      </c>
      <c r="C44" s="9"/>
      <c r="D44" s="13" t="s">
        <v>174</v>
      </c>
      <c r="E44" s="14" t="s">
        <v>109</v>
      </c>
      <c r="F44" s="23">
        <v>5</v>
      </c>
      <c r="G44" s="74"/>
      <c r="H44" s="74">
        <f t="shared" ref="H44" si="17">G44*F44</f>
        <v>0</v>
      </c>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row>
    <row r="45" spans="2:55" s="2" customFormat="1" x14ac:dyDescent="0.2">
      <c r="B45" s="10"/>
      <c r="C45" s="11"/>
      <c r="D45" s="11"/>
      <c r="E45" s="11"/>
      <c r="F45" s="11"/>
      <c r="G45" s="84"/>
      <c r="H45" s="81"/>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row>
    <row r="46" spans="2:55" s="2" customFormat="1" ht="22.5" x14ac:dyDescent="0.2">
      <c r="B46" s="12" t="s">
        <v>393</v>
      </c>
      <c r="C46" s="9"/>
      <c r="D46" s="13" t="s">
        <v>175</v>
      </c>
      <c r="E46" s="20" t="s">
        <v>109</v>
      </c>
      <c r="F46" s="23">
        <v>5</v>
      </c>
      <c r="G46" s="74"/>
      <c r="H46" s="74">
        <f t="shared" ref="H46" si="18">G46*F46</f>
        <v>0</v>
      </c>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row>
    <row r="47" spans="2:55" s="2" customFormat="1" x14ac:dyDescent="0.2">
      <c r="B47" s="10"/>
      <c r="C47" s="11"/>
      <c r="D47" s="11"/>
      <c r="E47" s="11"/>
      <c r="F47" s="11"/>
      <c r="G47" s="84"/>
      <c r="H47" s="81"/>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row>
    <row r="48" spans="2:55" s="2" customFormat="1" x14ac:dyDescent="0.2">
      <c r="B48" s="12" t="s">
        <v>368</v>
      </c>
      <c r="C48" s="13" t="s">
        <v>177</v>
      </c>
      <c r="D48" s="13" t="s">
        <v>178</v>
      </c>
      <c r="E48" s="9"/>
      <c r="F48" s="23"/>
      <c r="G48" s="74"/>
      <c r="H48" s="74">
        <f t="shared" ref="H48" si="19">G48*F48</f>
        <v>0</v>
      </c>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row>
    <row r="49" spans="2:55" s="2" customFormat="1" x14ac:dyDescent="0.2">
      <c r="B49" s="10"/>
      <c r="C49" s="11"/>
      <c r="D49" s="11"/>
      <c r="E49" s="11"/>
      <c r="F49" s="11"/>
      <c r="G49" s="84"/>
      <c r="H49" s="81"/>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row>
    <row r="50" spans="2:55" s="2" customFormat="1" x14ac:dyDescent="0.2">
      <c r="B50" s="12" t="s">
        <v>369</v>
      </c>
      <c r="C50" s="9"/>
      <c r="D50" s="13" t="s">
        <v>180</v>
      </c>
      <c r="E50" s="9"/>
      <c r="F50" s="23"/>
      <c r="G50" s="74"/>
      <c r="H50" s="74">
        <f t="shared" ref="H50" si="20">G50*F50</f>
        <v>0</v>
      </c>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row>
    <row r="51" spans="2:55" s="2" customFormat="1" x14ac:dyDescent="0.2">
      <c r="B51" s="10"/>
      <c r="C51" s="11"/>
      <c r="D51" s="11"/>
      <c r="E51" s="11"/>
      <c r="F51" s="11"/>
      <c r="G51" s="84"/>
      <c r="H51" s="8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row>
    <row r="52" spans="2:55" s="4" customFormat="1" ht="19.899999999999999" customHeight="1" x14ac:dyDescent="0.2">
      <c r="B52" s="139" t="s">
        <v>64</v>
      </c>
      <c r="C52" s="140"/>
      <c r="D52" s="140"/>
      <c r="E52" s="140"/>
      <c r="F52" s="140"/>
      <c r="G52" s="141"/>
      <c r="H52" s="142">
        <f>SUM(H4:H51)</f>
        <v>118000</v>
      </c>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row>
    <row r="53" spans="2:55" s="4" customFormat="1" ht="20.100000000000001" customHeight="1" x14ac:dyDescent="0.2">
      <c r="B53" s="139" t="s">
        <v>65</v>
      </c>
      <c r="C53" s="140"/>
      <c r="D53" s="140"/>
      <c r="E53" s="140"/>
      <c r="F53" s="140"/>
      <c r="G53" s="141"/>
      <c r="H53" s="142">
        <f>H52</f>
        <v>118000</v>
      </c>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row>
    <row r="54" spans="2:55" s="2" customFormat="1" x14ac:dyDescent="0.2">
      <c r="B54" s="12" t="s">
        <v>370</v>
      </c>
      <c r="C54" s="9"/>
      <c r="D54" s="13" t="s">
        <v>181</v>
      </c>
      <c r="E54" s="14" t="s">
        <v>109</v>
      </c>
      <c r="F54" s="23">
        <v>20</v>
      </c>
      <c r="G54" s="74"/>
      <c r="H54" s="74">
        <f t="shared" ref="H54" si="21">G54*F54</f>
        <v>0</v>
      </c>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row>
    <row r="55" spans="2:55" s="2" customFormat="1" x14ac:dyDescent="0.2">
      <c r="B55" s="10"/>
      <c r="C55" s="11"/>
      <c r="D55" s="11"/>
      <c r="E55" s="11"/>
      <c r="F55" s="11"/>
      <c r="G55" s="84"/>
      <c r="H55" s="81"/>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row>
    <row r="56" spans="2:55" s="2" customFormat="1" ht="39" customHeight="1" x14ac:dyDescent="0.2">
      <c r="B56" s="12" t="s">
        <v>371</v>
      </c>
      <c r="C56" s="9"/>
      <c r="D56" s="13" t="s">
        <v>182</v>
      </c>
      <c r="E56" s="20" t="s">
        <v>109</v>
      </c>
      <c r="F56" s="23">
        <v>20</v>
      </c>
      <c r="G56" s="74"/>
      <c r="H56" s="74">
        <f t="shared" ref="H56" si="22">G56*F56</f>
        <v>0</v>
      </c>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row>
    <row r="57" spans="2:55" s="2" customFormat="1" x14ac:dyDescent="0.2">
      <c r="B57" s="10"/>
      <c r="C57" s="11"/>
      <c r="D57" s="11"/>
      <c r="E57" s="11"/>
      <c r="F57" s="11"/>
      <c r="G57" s="84"/>
      <c r="H57" s="84"/>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row>
    <row r="58" spans="2:55" s="2" customFormat="1" x14ac:dyDescent="0.2">
      <c r="B58" s="12" t="s">
        <v>372</v>
      </c>
      <c r="C58" s="13" t="s">
        <v>183</v>
      </c>
      <c r="D58" s="13" t="s">
        <v>409</v>
      </c>
      <c r="E58" s="9"/>
      <c r="F58" s="23"/>
      <c r="G58" s="74"/>
      <c r="H58" s="74">
        <f>G58*F58</f>
        <v>0</v>
      </c>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row>
    <row r="59" spans="2:55" s="2" customFormat="1" ht="11.1" customHeight="1" x14ac:dyDescent="0.2">
      <c r="B59" s="10"/>
      <c r="C59" s="11"/>
      <c r="D59" s="11"/>
      <c r="E59" s="11"/>
      <c r="F59" s="11"/>
      <c r="G59" s="84"/>
      <c r="H59" s="84"/>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row>
    <row r="60" spans="2:55" s="2" customFormat="1" x14ac:dyDescent="0.2">
      <c r="B60" s="12" t="s">
        <v>373</v>
      </c>
      <c r="C60" s="13" t="s">
        <v>184</v>
      </c>
      <c r="D60" s="13" t="s">
        <v>185</v>
      </c>
      <c r="E60" s="9"/>
      <c r="F60" s="9"/>
      <c r="G60" s="83"/>
      <c r="H60" s="74">
        <f t="shared" ref="H60" si="23">G60*F60</f>
        <v>0</v>
      </c>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row>
    <row r="61" spans="2:55" s="2" customFormat="1" ht="11.1" customHeight="1" x14ac:dyDescent="0.2">
      <c r="B61" s="10"/>
      <c r="C61" s="11"/>
      <c r="D61" s="11"/>
      <c r="E61" s="11"/>
      <c r="F61" s="11"/>
      <c r="G61" s="84"/>
      <c r="H61" s="84"/>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row>
    <row r="62" spans="2:55" s="2" customFormat="1" x14ac:dyDescent="0.2">
      <c r="B62" s="12" t="s">
        <v>374</v>
      </c>
      <c r="C62" s="9"/>
      <c r="D62" s="13" t="s">
        <v>186</v>
      </c>
      <c r="E62" s="14" t="s">
        <v>109</v>
      </c>
      <c r="F62" s="23">
        <v>40</v>
      </c>
      <c r="G62" s="74"/>
      <c r="H62" s="74">
        <f t="shared" ref="H62:H114" si="24">G62*F62</f>
        <v>0</v>
      </c>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row>
    <row r="63" spans="2:55" s="2" customFormat="1" ht="11.1" customHeight="1" x14ac:dyDescent="0.2">
      <c r="B63" s="10"/>
      <c r="C63" s="11"/>
      <c r="D63" s="11"/>
      <c r="E63" s="11"/>
      <c r="F63" s="11"/>
      <c r="G63" s="84"/>
      <c r="H63" s="84"/>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row>
    <row r="64" spans="2:55" s="2" customFormat="1" x14ac:dyDescent="0.2">
      <c r="B64" s="12" t="s">
        <v>375</v>
      </c>
      <c r="C64" s="9"/>
      <c r="D64" s="13" t="s">
        <v>187</v>
      </c>
      <c r="E64" s="14" t="s">
        <v>109</v>
      </c>
      <c r="F64" s="23">
        <v>190</v>
      </c>
      <c r="G64" s="74"/>
      <c r="H64" s="74">
        <f t="shared" si="24"/>
        <v>0</v>
      </c>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row>
    <row r="65" spans="2:55" s="2" customFormat="1" ht="11.1" customHeight="1" x14ac:dyDescent="0.2">
      <c r="B65" s="10"/>
      <c r="C65" s="11"/>
      <c r="D65" s="11"/>
      <c r="E65" s="11"/>
      <c r="F65" s="11"/>
      <c r="G65" s="84"/>
      <c r="H65" s="84"/>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row>
    <row r="66" spans="2:55" s="2" customFormat="1" x14ac:dyDescent="0.2">
      <c r="B66" s="12" t="s">
        <v>376</v>
      </c>
      <c r="C66" s="13" t="s">
        <v>253</v>
      </c>
      <c r="D66" s="13" t="s">
        <v>188</v>
      </c>
      <c r="E66" s="9"/>
      <c r="F66" s="23"/>
      <c r="G66" s="74"/>
      <c r="H66" s="74">
        <f t="shared" si="24"/>
        <v>0</v>
      </c>
      <c r="I66"/>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row>
    <row r="67" spans="2:55" s="2" customFormat="1" ht="11.1" customHeight="1" x14ac:dyDescent="0.2">
      <c r="B67" s="10"/>
      <c r="C67" s="11"/>
      <c r="D67" s="11"/>
      <c r="E67" s="11"/>
      <c r="F67" s="11"/>
      <c r="G67" s="84"/>
      <c r="H67" s="84"/>
      <c r="I67"/>
      <c r="J6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row>
    <row r="68" spans="2:55" s="2" customFormat="1" x14ac:dyDescent="0.2">
      <c r="B68" s="12" t="s">
        <v>377</v>
      </c>
      <c r="C68" s="9"/>
      <c r="D68" s="13" t="s">
        <v>189</v>
      </c>
      <c r="E68" s="9"/>
      <c r="F68" s="23"/>
      <c r="G68" s="74"/>
      <c r="H68" s="74">
        <f t="shared" si="24"/>
        <v>0</v>
      </c>
      <c r="I68"/>
      <c r="J68"/>
      <c r="K68"/>
      <c r="L68"/>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row>
    <row r="69" spans="2:55" s="2" customFormat="1" ht="11.1" customHeight="1" x14ac:dyDescent="0.2">
      <c r="B69" s="10"/>
      <c r="C69" s="11"/>
      <c r="D69" s="11"/>
      <c r="E69" s="11"/>
      <c r="F69" s="11"/>
      <c r="G69" s="84"/>
      <c r="H69" s="84"/>
      <c r="I69"/>
      <c r="J6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row>
    <row r="70" spans="2:55" s="2" customFormat="1" ht="18" customHeight="1" x14ac:dyDescent="0.2">
      <c r="B70" s="12" t="s">
        <v>378</v>
      </c>
      <c r="C70" s="9"/>
      <c r="D70" s="13" t="s">
        <v>186</v>
      </c>
      <c r="E70" s="20" t="s">
        <v>109</v>
      </c>
      <c r="F70" s="23">
        <v>10</v>
      </c>
      <c r="G70" s="74"/>
      <c r="H70" s="74">
        <f t="shared" si="24"/>
        <v>0</v>
      </c>
      <c r="I70"/>
      <c r="J70"/>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row>
    <row r="71" spans="2:55" s="2" customFormat="1" ht="11.1" customHeight="1" x14ac:dyDescent="0.2">
      <c r="B71" s="10"/>
      <c r="C71" s="11"/>
      <c r="D71" s="11"/>
      <c r="E71" s="11"/>
      <c r="F71" s="11"/>
      <c r="G71" s="84"/>
      <c r="H71" s="84"/>
      <c r="I71"/>
      <c r="J71"/>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row>
    <row r="72" spans="2:55" s="2" customFormat="1" x14ac:dyDescent="0.2">
      <c r="B72" s="12" t="s">
        <v>379</v>
      </c>
      <c r="C72" s="9"/>
      <c r="D72" s="13" t="s">
        <v>187</v>
      </c>
      <c r="E72" s="14" t="s">
        <v>109</v>
      </c>
      <c r="F72" s="23">
        <v>20</v>
      </c>
      <c r="G72" s="74"/>
      <c r="H72" s="74">
        <f t="shared" si="24"/>
        <v>0</v>
      </c>
      <c r="I72"/>
      <c r="J72"/>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row>
    <row r="73" spans="2:55" s="2" customFormat="1" ht="11.1" customHeight="1" x14ac:dyDescent="0.2">
      <c r="B73" s="10"/>
      <c r="C73" s="11"/>
      <c r="D73" s="11"/>
      <c r="E73" s="11"/>
      <c r="F73" s="11"/>
      <c r="G73" s="84"/>
      <c r="H73" s="84"/>
      <c r="I73"/>
      <c r="J73"/>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row>
    <row r="74" spans="2:55" s="2" customFormat="1" x14ac:dyDescent="0.2">
      <c r="B74" s="12" t="s">
        <v>380</v>
      </c>
      <c r="C74" s="9"/>
      <c r="D74" s="13" t="s">
        <v>190</v>
      </c>
      <c r="E74" s="9"/>
      <c r="F74" s="23"/>
      <c r="G74" s="74"/>
      <c r="H74" s="74">
        <f t="shared" si="24"/>
        <v>0</v>
      </c>
      <c r="I74"/>
      <c r="J74"/>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row>
    <row r="75" spans="2:55" s="2" customFormat="1" ht="11.1" customHeight="1" x14ac:dyDescent="0.2">
      <c r="B75" s="10"/>
      <c r="C75" s="11"/>
      <c r="D75" s="11"/>
      <c r="E75" s="11"/>
      <c r="F75" s="11"/>
      <c r="G75" s="84"/>
      <c r="H75" s="84"/>
      <c r="I75"/>
      <c r="J75"/>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row>
    <row r="76" spans="2:55" s="2" customFormat="1" ht="18" customHeight="1" x14ac:dyDescent="0.2">
      <c r="B76" s="12" t="s">
        <v>381</v>
      </c>
      <c r="C76" s="9"/>
      <c r="D76" s="13" t="s">
        <v>186</v>
      </c>
      <c r="E76" s="14" t="s">
        <v>109</v>
      </c>
      <c r="F76" s="23">
        <v>10</v>
      </c>
      <c r="G76" s="74"/>
      <c r="H76" s="74">
        <f t="shared" si="24"/>
        <v>0</v>
      </c>
      <c r="I76"/>
      <c r="J76"/>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row>
    <row r="77" spans="2:55" s="2" customFormat="1" ht="11.1" customHeight="1" x14ac:dyDescent="0.2">
      <c r="B77" s="10"/>
      <c r="C77" s="11"/>
      <c r="D77" s="11"/>
      <c r="E77" s="11"/>
      <c r="F77" s="11"/>
      <c r="G77" s="84"/>
      <c r="H77" s="84"/>
      <c r="I77"/>
      <c r="J77"/>
      <c r="K77"/>
      <c r="L77"/>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row>
    <row r="78" spans="2:55" s="2" customFormat="1" ht="16.5" customHeight="1" x14ac:dyDescent="0.2">
      <c r="B78" s="12" t="s">
        <v>382</v>
      </c>
      <c r="C78" s="9"/>
      <c r="D78" s="13" t="s">
        <v>187</v>
      </c>
      <c r="E78" s="14" t="s">
        <v>109</v>
      </c>
      <c r="F78" s="23">
        <v>20</v>
      </c>
      <c r="G78" s="74"/>
      <c r="H78" s="74">
        <f t="shared" si="24"/>
        <v>0</v>
      </c>
      <c r="I78"/>
      <c r="J78"/>
      <c r="K78"/>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row>
    <row r="79" spans="2:55" s="2" customFormat="1" ht="11.1" customHeight="1" x14ac:dyDescent="0.2">
      <c r="B79" s="10"/>
      <c r="C79" s="11"/>
      <c r="D79" s="11"/>
      <c r="E79" s="11"/>
      <c r="F79" s="11"/>
      <c r="G79" s="84"/>
      <c r="H79" s="84"/>
      <c r="I79"/>
      <c r="J79"/>
      <c r="K79"/>
      <c r="L79"/>
      <c r="M79"/>
      <c r="N79"/>
      <c r="O79"/>
      <c r="P79"/>
      <c r="Q79"/>
      <c r="R79"/>
      <c r="S79"/>
      <c r="T79"/>
      <c r="U79"/>
      <c r="V79"/>
      <c r="W79"/>
      <c r="X79"/>
      <c r="Y79"/>
      <c r="Z79"/>
      <c r="AA79"/>
      <c r="AB79"/>
      <c r="AC79"/>
      <c r="AD79"/>
      <c r="AE79"/>
      <c r="AF79"/>
      <c r="AG79"/>
      <c r="AH79"/>
      <c r="AI79"/>
      <c r="AJ79"/>
      <c r="AK79"/>
      <c r="AL79"/>
      <c r="AM79"/>
      <c r="AN79"/>
      <c r="AO79"/>
      <c r="AP79"/>
      <c r="AQ79"/>
      <c r="AR79"/>
      <c r="AS79"/>
      <c r="AT79"/>
      <c r="AU79"/>
      <c r="AV79"/>
      <c r="AW79"/>
      <c r="AX79"/>
      <c r="AY79"/>
      <c r="AZ79"/>
      <c r="BA79"/>
      <c r="BB79"/>
      <c r="BC79"/>
    </row>
    <row r="80" spans="2:55" s="2" customFormat="1" x14ac:dyDescent="0.2">
      <c r="B80" s="12" t="s">
        <v>383</v>
      </c>
      <c r="C80" s="13" t="s">
        <v>191</v>
      </c>
      <c r="D80" s="13" t="s">
        <v>192</v>
      </c>
      <c r="E80" s="9"/>
      <c r="F80" s="23"/>
      <c r="G80" s="74"/>
      <c r="H80" s="74">
        <f t="shared" si="24"/>
        <v>0</v>
      </c>
      <c r="I80"/>
      <c r="J80"/>
      <c r="K80"/>
      <c r="L80"/>
      <c r="M80"/>
      <c r="N80"/>
      <c r="O80"/>
      <c r="P80"/>
      <c r="Q80"/>
      <c r="R80"/>
      <c r="S80"/>
      <c r="T80"/>
      <c r="U80"/>
      <c r="V80"/>
      <c r="W80"/>
      <c r="X80"/>
      <c r="Y80"/>
      <c r="Z80"/>
      <c r="AA80"/>
      <c r="AB80"/>
      <c r="AC80"/>
      <c r="AD80"/>
      <c r="AE80"/>
      <c r="AF80"/>
      <c r="AG80"/>
      <c r="AH80"/>
      <c r="AI80"/>
      <c r="AJ80"/>
      <c r="AK80"/>
      <c r="AL80"/>
      <c r="AM80"/>
      <c r="AN80"/>
      <c r="AO80"/>
      <c r="AP80"/>
      <c r="AQ80"/>
      <c r="AR80"/>
      <c r="AS80"/>
      <c r="AT80"/>
      <c r="AU80"/>
      <c r="AV80"/>
      <c r="AW80"/>
      <c r="AX80"/>
      <c r="AY80"/>
      <c r="AZ80"/>
      <c r="BA80"/>
      <c r="BB80"/>
      <c r="BC80"/>
    </row>
    <row r="81" spans="2:55" s="2" customFormat="1" ht="11.1" customHeight="1" x14ac:dyDescent="0.2">
      <c r="B81" s="10"/>
      <c r="C81" s="11"/>
      <c r="D81" s="11"/>
      <c r="E81" s="11"/>
      <c r="F81" s="11"/>
      <c r="G81" s="84"/>
      <c r="H81" s="84"/>
      <c r="I81"/>
      <c r="J81"/>
      <c r="K81"/>
      <c r="L81"/>
      <c r="M81"/>
      <c r="N81"/>
      <c r="O81"/>
      <c r="P81"/>
      <c r="Q81"/>
      <c r="R81"/>
      <c r="S81"/>
      <c r="T81"/>
      <c r="U81"/>
      <c r="V81"/>
      <c r="W81"/>
      <c r="X81"/>
      <c r="Y81"/>
      <c r="Z81"/>
      <c r="AA81"/>
      <c r="AB81"/>
      <c r="AC81"/>
      <c r="AD81"/>
      <c r="AE81"/>
      <c r="AF81"/>
      <c r="AG81"/>
      <c r="AH81"/>
      <c r="AI81"/>
      <c r="AJ81"/>
      <c r="AK81"/>
      <c r="AL81"/>
      <c r="AM81"/>
      <c r="AN81"/>
      <c r="AO81"/>
      <c r="AP81"/>
      <c r="AQ81"/>
      <c r="AR81"/>
      <c r="AS81"/>
      <c r="AT81"/>
      <c r="AU81"/>
      <c r="AV81"/>
      <c r="AW81"/>
      <c r="AX81"/>
      <c r="AY81"/>
      <c r="AZ81"/>
      <c r="BA81"/>
      <c r="BB81"/>
      <c r="BC81"/>
    </row>
    <row r="82" spans="2:55" s="2" customFormat="1" x14ac:dyDescent="0.2">
      <c r="B82" s="12" t="s">
        <v>384</v>
      </c>
      <c r="C82" s="9"/>
      <c r="D82" s="13" t="s">
        <v>193</v>
      </c>
      <c r="E82" s="14" t="s">
        <v>109</v>
      </c>
      <c r="F82" s="23">
        <v>5</v>
      </c>
      <c r="G82" s="74"/>
      <c r="H82" s="74">
        <f t="shared" si="24"/>
        <v>0</v>
      </c>
      <c r="I82"/>
      <c r="J82"/>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row>
    <row r="83" spans="2:55" s="2" customFormat="1" ht="11.1" customHeight="1" x14ac:dyDescent="0.2">
      <c r="B83" s="10"/>
      <c r="C83" s="11"/>
      <c r="D83" s="11"/>
      <c r="E83" s="11"/>
      <c r="F83" s="11"/>
      <c r="G83" s="84"/>
      <c r="H83" s="84"/>
      <c r="I83"/>
      <c r="J83"/>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row>
    <row r="84" spans="2:55" s="2" customFormat="1" ht="22.5" x14ac:dyDescent="0.2">
      <c r="B84" s="12" t="s">
        <v>385</v>
      </c>
      <c r="C84" s="13" t="s">
        <v>254</v>
      </c>
      <c r="D84" s="13" t="s">
        <v>194</v>
      </c>
      <c r="E84" s="14" t="s">
        <v>109</v>
      </c>
      <c r="F84" s="23">
        <v>10</v>
      </c>
      <c r="G84" s="74"/>
      <c r="H84" s="74">
        <f t="shared" si="24"/>
        <v>0</v>
      </c>
      <c r="I84"/>
      <c r="J84"/>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row>
    <row r="85" spans="2:55" s="2" customFormat="1" ht="11.1" customHeight="1" x14ac:dyDescent="0.2">
      <c r="B85" s="10"/>
      <c r="C85" s="11"/>
      <c r="D85" s="11"/>
      <c r="E85" s="11"/>
      <c r="F85" s="11"/>
      <c r="G85" s="84"/>
      <c r="H85" s="84"/>
      <c r="I85"/>
      <c r="J85"/>
      <c r="K85"/>
      <c r="L85"/>
      <c r="M85"/>
      <c r="N85"/>
      <c r="O85"/>
      <c r="P85"/>
      <c r="Q85"/>
      <c r="R85"/>
      <c r="S85"/>
      <c r="T85"/>
      <c r="U85"/>
      <c r="V85"/>
      <c r="W85"/>
      <c r="X85"/>
      <c r="Y85"/>
      <c r="Z85"/>
      <c r="AA85"/>
      <c r="AB85"/>
      <c r="AC85"/>
      <c r="AD85"/>
      <c r="AE85"/>
      <c r="AF85"/>
      <c r="AG85"/>
      <c r="AH85"/>
      <c r="AI85"/>
      <c r="AJ85"/>
      <c r="AK85"/>
      <c r="AL85"/>
      <c r="AM85"/>
      <c r="AN85"/>
      <c r="AO85"/>
      <c r="AP85"/>
      <c r="AQ85"/>
      <c r="AR85"/>
      <c r="AS85"/>
      <c r="AT85"/>
      <c r="AU85"/>
      <c r="AV85"/>
      <c r="AW85"/>
      <c r="AX85"/>
      <c r="AY85"/>
      <c r="AZ85"/>
      <c r="BA85"/>
      <c r="BB85"/>
      <c r="BC85"/>
    </row>
    <row r="86" spans="2:55" s="2" customFormat="1" ht="22.5" x14ac:dyDescent="0.2">
      <c r="B86" s="12" t="s">
        <v>386</v>
      </c>
      <c r="C86" s="26"/>
      <c r="D86" s="13" t="s">
        <v>195</v>
      </c>
      <c r="E86" s="9"/>
      <c r="F86" s="23"/>
      <c r="G86" s="74"/>
      <c r="H86" s="74">
        <f t="shared" si="24"/>
        <v>0</v>
      </c>
      <c r="I86"/>
      <c r="J86"/>
      <c r="K86"/>
      <c r="L86"/>
      <c r="M86"/>
      <c r="N86"/>
      <c r="O86"/>
      <c r="P86"/>
      <c r="Q86"/>
      <c r="R86"/>
      <c r="S86"/>
      <c r="T86"/>
      <c r="U86"/>
      <c r="V86"/>
      <c r="W86"/>
      <c r="X86"/>
      <c r="Y86"/>
      <c r="Z86"/>
      <c r="AA86"/>
      <c r="AB86"/>
      <c r="AC86"/>
      <c r="AD86"/>
      <c r="AE86"/>
      <c r="AF86"/>
      <c r="AG86"/>
      <c r="AH86"/>
      <c r="AI86"/>
      <c r="AJ86"/>
      <c r="AK86"/>
      <c r="AL86"/>
      <c r="AM86"/>
      <c r="AN86"/>
      <c r="AO86"/>
      <c r="AP86"/>
      <c r="AQ86"/>
      <c r="AR86"/>
      <c r="AS86"/>
      <c r="AT86"/>
      <c r="AU86"/>
      <c r="AV86"/>
      <c r="AW86"/>
      <c r="AX86"/>
      <c r="AY86"/>
      <c r="AZ86"/>
      <c r="BA86"/>
      <c r="BB86"/>
      <c r="BC86"/>
    </row>
    <row r="87" spans="2:55" s="2" customFormat="1" ht="11.1" customHeight="1" x14ac:dyDescent="0.2">
      <c r="B87" s="10"/>
      <c r="C87" s="68"/>
      <c r="D87" s="11"/>
      <c r="E87" s="11"/>
      <c r="F87" s="11"/>
      <c r="G87" s="84"/>
      <c r="H87" s="84"/>
      <c r="I87"/>
      <c r="J87"/>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row>
    <row r="88" spans="2:55" s="2" customFormat="1" x14ac:dyDescent="0.2">
      <c r="B88" s="12" t="s">
        <v>387</v>
      </c>
      <c r="C88" s="26"/>
      <c r="D88" s="13" t="s">
        <v>196</v>
      </c>
      <c r="E88" s="14" t="s">
        <v>109</v>
      </c>
      <c r="F88" s="23">
        <v>5</v>
      </c>
      <c r="G88" s="74"/>
      <c r="H88" s="74">
        <f t="shared" si="24"/>
        <v>0</v>
      </c>
      <c r="I88"/>
      <c r="J88"/>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row>
    <row r="89" spans="2:55" s="2" customFormat="1" ht="11.1" customHeight="1" x14ac:dyDescent="0.2">
      <c r="B89" s="10"/>
      <c r="C89" s="68"/>
      <c r="D89" s="11"/>
      <c r="E89" s="11"/>
      <c r="F89" s="11"/>
      <c r="G89" s="84"/>
      <c r="H89" s="84"/>
      <c r="I89"/>
      <c r="J89"/>
      <c r="K89"/>
      <c r="L89"/>
      <c r="M89"/>
      <c r="N89"/>
      <c r="O89"/>
      <c r="P89"/>
      <c r="Q89"/>
      <c r="R89"/>
      <c r="S89"/>
      <c r="T89"/>
      <c r="U89"/>
      <c r="V89"/>
      <c r="W89"/>
      <c r="X89"/>
      <c r="Y89"/>
      <c r="Z89"/>
      <c r="AA89"/>
      <c r="AB89"/>
      <c r="AC89"/>
      <c r="AD89"/>
      <c r="AE89"/>
      <c r="AF89"/>
      <c r="AG89"/>
      <c r="AH89"/>
      <c r="AI89"/>
      <c r="AJ89"/>
      <c r="AK89"/>
      <c r="AL89"/>
      <c r="AM89"/>
      <c r="AN89"/>
      <c r="AO89"/>
      <c r="AP89"/>
      <c r="AQ89"/>
      <c r="AR89"/>
      <c r="AS89"/>
      <c r="AT89"/>
      <c r="AU89"/>
      <c r="AV89"/>
      <c r="AW89"/>
      <c r="AX89"/>
      <c r="AY89"/>
      <c r="AZ89"/>
      <c r="BA89"/>
      <c r="BB89"/>
      <c r="BC89"/>
    </row>
    <row r="90" spans="2:55" s="2" customFormat="1" ht="27.6" customHeight="1" x14ac:dyDescent="0.2">
      <c r="B90" s="12" t="s">
        <v>388</v>
      </c>
      <c r="C90" s="26"/>
      <c r="D90" s="13" t="s">
        <v>197</v>
      </c>
      <c r="E90" s="20" t="s">
        <v>167</v>
      </c>
      <c r="F90" s="23">
        <f>10*(0.2+1.6)</f>
        <v>18</v>
      </c>
      <c r="G90" s="74"/>
      <c r="H90" s="74">
        <f t="shared" si="24"/>
        <v>0</v>
      </c>
      <c r="I90"/>
      <c r="J90"/>
      <c r="K90"/>
      <c r="L90"/>
      <c r="M90"/>
      <c r="N90"/>
      <c r="O90"/>
      <c r="P90"/>
      <c r="Q90"/>
      <c r="R90"/>
      <c r="S90"/>
      <c r="T90"/>
      <c r="U90"/>
      <c r="V90"/>
      <c r="W90"/>
      <c r="X90"/>
      <c r="Y90"/>
      <c r="Z90"/>
      <c r="AA90"/>
      <c r="AB90"/>
      <c r="AC90"/>
      <c r="AD90"/>
      <c r="AE90"/>
      <c r="AF90"/>
      <c r="AG90"/>
      <c r="AH90"/>
      <c r="AI90"/>
      <c r="AJ90"/>
      <c r="AK90"/>
      <c r="AL90"/>
      <c r="AM90"/>
      <c r="AN90"/>
      <c r="AO90"/>
      <c r="AP90"/>
      <c r="AQ90"/>
      <c r="AR90"/>
      <c r="AS90"/>
      <c r="AT90"/>
      <c r="AU90"/>
      <c r="AV90"/>
      <c r="AW90"/>
      <c r="AX90"/>
      <c r="AY90"/>
      <c r="AZ90"/>
      <c r="BA90"/>
      <c r="BB90"/>
      <c r="BC90"/>
    </row>
    <row r="91" spans="2:55" s="2" customFormat="1" ht="11.1" customHeight="1" x14ac:dyDescent="0.2">
      <c r="B91" s="10"/>
      <c r="C91" s="11"/>
      <c r="D91" s="11"/>
      <c r="E91" s="11"/>
      <c r="F91" s="11"/>
      <c r="G91" s="73"/>
      <c r="H91" s="84"/>
      <c r="I91"/>
      <c r="J91"/>
      <c r="K91"/>
      <c r="L91"/>
      <c r="M91"/>
      <c r="N91"/>
      <c r="O91"/>
      <c r="P91"/>
      <c r="Q91"/>
      <c r="R91"/>
      <c r="S91"/>
      <c r="T91"/>
      <c r="U91"/>
      <c r="V91"/>
      <c r="W91"/>
      <c r="X91"/>
      <c r="Y91"/>
      <c r="Z91"/>
      <c r="AA91"/>
      <c r="AB91"/>
      <c r="AC91"/>
      <c r="AD91"/>
      <c r="AE91"/>
      <c r="AF91"/>
      <c r="AG91"/>
      <c r="AH91"/>
      <c r="AI91"/>
      <c r="AJ91"/>
      <c r="AK91"/>
      <c r="AL91"/>
      <c r="AM91"/>
      <c r="AN91"/>
      <c r="AO91"/>
      <c r="AP91"/>
      <c r="AQ91"/>
      <c r="AR91"/>
      <c r="AS91"/>
      <c r="AT91"/>
      <c r="AU91"/>
      <c r="AV91"/>
      <c r="AW91"/>
      <c r="AX91"/>
      <c r="AY91"/>
      <c r="AZ91"/>
      <c r="BA91"/>
      <c r="BB91"/>
      <c r="BC91"/>
    </row>
    <row r="92" spans="2:55" s="2" customFormat="1" ht="22.5" x14ac:dyDescent="0.2">
      <c r="B92" s="12"/>
      <c r="C92" s="13" t="s">
        <v>198</v>
      </c>
      <c r="D92" s="13" t="s">
        <v>217</v>
      </c>
      <c r="E92" s="9"/>
      <c r="F92" s="23"/>
      <c r="G92" s="74"/>
      <c r="H92" s="74">
        <f t="shared" si="24"/>
        <v>0</v>
      </c>
      <c r="I92"/>
      <c r="J92"/>
      <c r="K92"/>
      <c r="L92"/>
      <c r="M92"/>
      <c r="N92"/>
      <c r="O92"/>
      <c r="P92"/>
      <c r="Q92"/>
      <c r="R92"/>
      <c r="S92"/>
      <c r="T92"/>
      <c r="U92"/>
      <c r="V92"/>
      <c r="W92"/>
      <c r="X92"/>
      <c r="Y92"/>
      <c r="Z92"/>
      <c r="AA92"/>
      <c r="AB92"/>
      <c r="AC92"/>
      <c r="AD92"/>
      <c r="AE92"/>
      <c r="AF92"/>
      <c r="AG92"/>
      <c r="AH92"/>
      <c r="AI92"/>
      <c r="AJ92"/>
      <c r="AK92"/>
      <c r="AL92"/>
      <c r="AM92"/>
      <c r="AN92"/>
      <c r="AO92"/>
      <c r="AP92"/>
      <c r="AQ92"/>
      <c r="AR92"/>
      <c r="AS92"/>
      <c r="AT92"/>
      <c r="AU92"/>
      <c r="AV92"/>
      <c r="AW92"/>
      <c r="AX92"/>
      <c r="AY92"/>
      <c r="AZ92"/>
      <c r="BA92"/>
      <c r="BB92"/>
      <c r="BC92"/>
    </row>
    <row r="93" spans="2:55" s="2" customFormat="1" ht="11.1" customHeight="1" x14ac:dyDescent="0.2">
      <c r="B93" s="10"/>
      <c r="C93" s="11"/>
      <c r="D93" s="11"/>
      <c r="E93" s="11"/>
      <c r="F93" s="11"/>
      <c r="G93" s="73"/>
      <c r="H93" s="84"/>
      <c r="I93"/>
      <c r="J93"/>
      <c r="K93"/>
      <c r="L93"/>
      <c r="M93"/>
      <c r="N93"/>
      <c r="O93"/>
      <c r="P93"/>
      <c r="Q93"/>
      <c r="R93"/>
      <c r="S93"/>
      <c r="T93"/>
      <c r="U93"/>
      <c r="V93"/>
      <c r="W93"/>
      <c r="X93"/>
      <c r="Y93"/>
      <c r="Z93"/>
      <c r="AA93"/>
      <c r="AB93"/>
      <c r="AC93"/>
      <c r="AD93"/>
      <c r="AE93"/>
      <c r="AF93"/>
      <c r="AG93"/>
      <c r="AH93"/>
      <c r="AI93"/>
      <c r="AJ93"/>
      <c r="AK93"/>
      <c r="AL93"/>
      <c r="AM93"/>
      <c r="AN93"/>
      <c r="AO93"/>
      <c r="AP93"/>
      <c r="AQ93"/>
      <c r="AR93"/>
      <c r="AS93"/>
      <c r="AT93"/>
      <c r="AU93"/>
      <c r="AV93"/>
      <c r="AW93"/>
      <c r="AX93"/>
      <c r="AY93"/>
      <c r="AZ93"/>
      <c r="BA93"/>
      <c r="BB93"/>
      <c r="BC93"/>
    </row>
    <row r="94" spans="2:55" s="2" customFormat="1" ht="22.5" x14ac:dyDescent="0.2">
      <c r="B94" s="12" t="s">
        <v>394</v>
      </c>
      <c r="C94" s="13" t="s">
        <v>184</v>
      </c>
      <c r="D94" s="13" t="s">
        <v>218</v>
      </c>
      <c r="E94" s="9"/>
      <c r="F94" s="23"/>
      <c r="G94" s="74"/>
      <c r="H94" s="74">
        <f t="shared" si="24"/>
        <v>0</v>
      </c>
      <c r="I94"/>
      <c r="J94"/>
      <c r="K94"/>
      <c r="L94"/>
      <c r="M94"/>
      <c r="N94"/>
      <c r="O94"/>
      <c r="P94"/>
      <c r="Q94"/>
      <c r="R94"/>
      <c r="S94"/>
      <c r="T94"/>
      <c r="U94"/>
      <c r="V94"/>
      <c r="W94"/>
      <c r="X94"/>
      <c r="Y94"/>
      <c r="Z94"/>
      <c r="AA94"/>
      <c r="AB94"/>
      <c r="AC94"/>
      <c r="AD94"/>
      <c r="AE94"/>
      <c r="AF94"/>
      <c r="AG94"/>
      <c r="AH94"/>
      <c r="AI94"/>
      <c r="AJ94"/>
      <c r="AK94"/>
      <c r="AL94"/>
      <c r="AM94"/>
      <c r="AN94"/>
      <c r="AO94"/>
      <c r="AP94"/>
      <c r="AQ94"/>
      <c r="AR94"/>
      <c r="AS94"/>
      <c r="AT94"/>
      <c r="AU94"/>
      <c r="AV94"/>
      <c r="AW94"/>
      <c r="AX94"/>
      <c r="AY94"/>
      <c r="AZ94"/>
      <c r="BA94"/>
      <c r="BB94"/>
      <c r="BC94"/>
    </row>
    <row r="95" spans="2:55" s="2" customFormat="1" ht="11.1" customHeight="1" x14ac:dyDescent="0.2">
      <c r="B95" s="10"/>
      <c r="C95" s="11"/>
      <c r="D95" s="11"/>
      <c r="E95" s="11"/>
      <c r="F95" s="11"/>
      <c r="G95" s="73"/>
      <c r="H95" s="84"/>
      <c r="I95"/>
      <c r="J95"/>
      <c r="K95"/>
      <c r="L95"/>
      <c r="M95"/>
      <c r="N95"/>
      <c r="O95"/>
      <c r="P95"/>
      <c r="Q95"/>
      <c r="R95"/>
      <c r="S95"/>
      <c r="T95"/>
      <c r="U95"/>
      <c r="V95"/>
      <c r="W95"/>
      <c r="X95"/>
      <c r="Y95"/>
      <c r="Z95"/>
      <c r="AA95"/>
      <c r="AB95"/>
      <c r="AC95"/>
      <c r="AD95"/>
      <c r="AE95"/>
      <c r="AF95"/>
      <c r="AG95"/>
      <c r="AH95"/>
      <c r="AI95"/>
      <c r="AJ95"/>
      <c r="AK95"/>
      <c r="AL95"/>
      <c r="AM95"/>
      <c r="AN95"/>
      <c r="AO95"/>
      <c r="AP95"/>
      <c r="AQ95"/>
      <c r="AR95"/>
      <c r="AS95"/>
      <c r="AT95"/>
      <c r="AU95"/>
      <c r="AV95"/>
      <c r="AW95"/>
      <c r="AX95"/>
      <c r="AY95"/>
      <c r="AZ95"/>
      <c r="BA95"/>
      <c r="BB95"/>
      <c r="BC95"/>
    </row>
    <row r="96" spans="2:55" s="2" customFormat="1" x14ac:dyDescent="0.2">
      <c r="B96" s="12" t="s">
        <v>395</v>
      </c>
      <c r="C96" s="13"/>
      <c r="D96" s="13" t="s">
        <v>219</v>
      </c>
      <c r="E96" s="21" t="s">
        <v>164</v>
      </c>
      <c r="F96" s="23">
        <v>50</v>
      </c>
      <c r="G96" s="74"/>
      <c r="H96" s="74">
        <f t="shared" si="24"/>
        <v>0</v>
      </c>
      <c r="I96"/>
      <c r="J96"/>
      <c r="K96"/>
      <c r="L96"/>
      <c r="M96"/>
      <c r="N96"/>
      <c r="O96"/>
      <c r="P96"/>
      <c r="Q96"/>
      <c r="R96"/>
      <c r="S96"/>
      <c r="T96"/>
      <c r="U96"/>
      <c r="V96"/>
      <c r="W96"/>
      <c r="X96"/>
      <c r="Y96"/>
      <c r="Z96"/>
      <c r="AA96"/>
      <c r="AB96"/>
      <c r="AC96"/>
      <c r="AD96"/>
      <c r="AE96"/>
      <c r="AF96"/>
      <c r="AG96"/>
      <c r="AH96"/>
      <c r="AI96"/>
      <c r="AJ96"/>
      <c r="AK96"/>
      <c r="AL96"/>
      <c r="AM96"/>
      <c r="AN96"/>
      <c r="AO96"/>
      <c r="AP96"/>
      <c r="AQ96"/>
      <c r="AR96"/>
      <c r="AS96"/>
      <c r="AT96"/>
      <c r="AU96"/>
      <c r="AV96"/>
      <c r="AW96"/>
      <c r="AX96"/>
      <c r="AY96"/>
      <c r="AZ96"/>
      <c r="BA96"/>
      <c r="BB96"/>
      <c r="BC96"/>
    </row>
    <row r="97" spans="2:55" s="2" customFormat="1" ht="11.1" customHeight="1" x14ac:dyDescent="0.2">
      <c r="B97" s="10"/>
      <c r="C97" s="11"/>
      <c r="D97" s="11"/>
      <c r="E97" s="11"/>
      <c r="F97" s="11"/>
      <c r="G97" s="73"/>
      <c r="H97" s="84"/>
      <c r="I97"/>
      <c r="J97"/>
      <c r="K97"/>
      <c r="L97"/>
      <c r="M97"/>
      <c r="N97"/>
      <c r="O97"/>
      <c r="P97"/>
      <c r="Q97"/>
      <c r="R97"/>
      <c r="S97"/>
      <c r="T97"/>
      <c r="U97"/>
      <c r="V97"/>
      <c r="W97"/>
      <c r="X97"/>
      <c r="Y97"/>
      <c r="Z97"/>
      <c r="AA97"/>
      <c r="AB97"/>
      <c r="AC97"/>
      <c r="AD97"/>
      <c r="AE97"/>
      <c r="AF97"/>
      <c r="AG97"/>
      <c r="AH97"/>
      <c r="AI97"/>
      <c r="AJ97"/>
      <c r="AK97"/>
      <c r="AL97"/>
      <c r="AM97"/>
      <c r="AN97"/>
      <c r="AO97"/>
      <c r="AP97"/>
      <c r="AQ97"/>
      <c r="AR97"/>
      <c r="AS97"/>
      <c r="AT97"/>
      <c r="AU97"/>
      <c r="AV97"/>
      <c r="AW97"/>
      <c r="AX97"/>
      <c r="AY97"/>
      <c r="AZ97"/>
      <c r="BA97"/>
      <c r="BB97"/>
      <c r="BC97"/>
    </row>
    <row r="98" spans="2:55" s="2" customFormat="1" x14ac:dyDescent="0.2">
      <c r="B98" s="12" t="s">
        <v>396</v>
      </c>
      <c r="C98" s="9"/>
      <c r="D98" s="13" t="s">
        <v>199</v>
      </c>
      <c r="E98" s="14" t="s">
        <v>164</v>
      </c>
      <c r="F98" s="23">
        <f>90+50</f>
        <v>140</v>
      </c>
      <c r="G98" s="74"/>
      <c r="H98" s="74">
        <f t="shared" si="24"/>
        <v>0</v>
      </c>
      <c r="I98"/>
      <c r="J98"/>
      <c r="K98"/>
      <c r="L98"/>
      <c r="M98"/>
      <c r="N98"/>
      <c r="O98"/>
      <c r="P98"/>
      <c r="Q98"/>
      <c r="R98"/>
      <c r="S98"/>
      <c r="T98"/>
      <c r="U98"/>
      <c r="V98"/>
      <c r="W98"/>
      <c r="X98"/>
      <c r="Y98"/>
      <c r="Z98"/>
      <c r="AA98"/>
      <c r="AB98"/>
      <c r="AC98"/>
      <c r="AD98"/>
      <c r="AE98"/>
      <c r="AF98"/>
      <c r="AG98"/>
      <c r="AH98"/>
      <c r="AI98"/>
      <c r="AJ98"/>
      <c r="AK98"/>
      <c r="AL98"/>
      <c r="AM98"/>
      <c r="AN98"/>
      <c r="AO98"/>
      <c r="AP98"/>
      <c r="AQ98"/>
      <c r="AR98"/>
      <c r="AS98"/>
      <c r="AT98"/>
      <c r="AU98"/>
      <c r="AV98"/>
      <c r="AW98"/>
      <c r="AX98"/>
      <c r="AY98"/>
      <c r="AZ98"/>
      <c r="BA98"/>
      <c r="BB98"/>
      <c r="BC98"/>
    </row>
    <row r="99" spans="2:55" s="2" customFormat="1" ht="11.1" customHeight="1" x14ac:dyDescent="0.2">
      <c r="B99" s="10"/>
      <c r="C99" s="11"/>
      <c r="D99" s="11"/>
      <c r="E99" s="11"/>
      <c r="F99" s="11"/>
      <c r="G99" s="73"/>
      <c r="H99" s="84"/>
      <c r="I99"/>
      <c r="J99"/>
      <c r="K99"/>
      <c r="L99"/>
      <c r="M99"/>
      <c r="N99"/>
      <c r="O99"/>
      <c r="P99"/>
      <c r="Q99"/>
      <c r="R99"/>
      <c r="S99"/>
      <c r="T99"/>
      <c r="U99"/>
      <c r="V99"/>
      <c r="W99"/>
      <c r="X99"/>
      <c r="Y99"/>
      <c r="Z99"/>
      <c r="AA99"/>
      <c r="AB99"/>
      <c r="AC99"/>
      <c r="AD99"/>
      <c r="AE99"/>
      <c r="AF99"/>
      <c r="AG99"/>
      <c r="AH99"/>
      <c r="AI99"/>
      <c r="AJ99"/>
      <c r="AK99"/>
      <c r="AL99"/>
      <c r="AM99"/>
      <c r="AN99"/>
      <c r="AO99"/>
      <c r="AP99"/>
      <c r="AQ99"/>
      <c r="AR99"/>
      <c r="AS99"/>
      <c r="AT99"/>
      <c r="AU99"/>
      <c r="AV99"/>
      <c r="AW99"/>
      <c r="AX99"/>
      <c r="AY99"/>
      <c r="AZ99"/>
      <c r="BA99"/>
      <c r="BB99"/>
      <c r="BC99"/>
    </row>
    <row r="100" spans="2:55" s="2" customFormat="1" x14ac:dyDescent="0.2">
      <c r="B100" s="12" t="s">
        <v>525</v>
      </c>
      <c r="C100" s="9"/>
      <c r="D100" s="13" t="s">
        <v>200</v>
      </c>
      <c r="E100" s="14" t="s">
        <v>164</v>
      </c>
      <c r="F100" s="23">
        <v>100</v>
      </c>
      <c r="G100" s="74"/>
      <c r="H100" s="74">
        <f t="shared" si="24"/>
        <v>0</v>
      </c>
      <c r="I100"/>
      <c r="J100"/>
      <c r="K100"/>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row>
    <row r="101" spans="2:55" s="2" customFormat="1" ht="11.1" customHeight="1" x14ac:dyDescent="0.2">
      <c r="B101" s="10"/>
      <c r="C101" s="11"/>
      <c r="D101" s="11"/>
      <c r="E101" s="11"/>
      <c r="F101" s="11"/>
      <c r="G101" s="73"/>
      <c r="H101" s="84"/>
      <c r="I101"/>
      <c r="J101"/>
      <c r="K101"/>
      <c r="L101"/>
      <c r="M101"/>
      <c r="N101"/>
      <c r="O101"/>
      <c r="P101"/>
      <c r="Q101"/>
      <c r="R101"/>
      <c r="S101"/>
      <c r="T101"/>
      <c r="U101"/>
      <c r="V101"/>
      <c r="W101"/>
      <c r="X101"/>
      <c r="Y101"/>
      <c r="Z101"/>
      <c r="AA101"/>
      <c r="AB101"/>
      <c r="AC101"/>
      <c r="AD101"/>
      <c r="AE101"/>
      <c r="AF101"/>
      <c r="AG101"/>
      <c r="AH101"/>
      <c r="AI101"/>
      <c r="AJ101"/>
      <c r="AK101"/>
      <c r="AL101"/>
      <c r="AM101"/>
      <c r="AN101"/>
      <c r="AO101"/>
      <c r="AP101"/>
      <c r="AQ101"/>
      <c r="AR101"/>
      <c r="AS101"/>
      <c r="AT101"/>
      <c r="AU101"/>
      <c r="AV101"/>
      <c r="AW101"/>
      <c r="AX101"/>
      <c r="AY101"/>
      <c r="AZ101"/>
      <c r="BA101"/>
      <c r="BB101"/>
      <c r="BC101"/>
    </row>
    <row r="102" spans="2:55" s="2" customFormat="1" ht="22.5" x14ac:dyDescent="0.2">
      <c r="B102" s="12" t="s">
        <v>397</v>
      </c>
      <c r="C102" s="9" t="s">
        <v>399</v>
      </c>
      <c r="D102" s="13" t="s">
        <v>622</v>
      </c>
      <c r="E102" s="14"/>
      <c r="F102" s="23"/>
      <c r="G102" s="74"/>
      <c r="H102" s="74">
        <f t="shared" si="24"/>
        <v>0</v>
      </c>
      <c r="I102"/>
      <c r="J102"/>
      <c r="K102"/>
      <c r="L102"/>
      <c r="M102"/>
      <c r="N102"/>
      <c r="O102"/>
      <c r="P102"/>
      <c r="Q102"/>
      <c r="R102"/>
      <c r="S102"/>
      <c r="T102"/>
      <c r="U102"/>
      <c r="V102"/>
      <c r="W102"/>
      <c r="X102"/>
      <c r="Y102"/>
      <c r="Z102"/>
      <c r="AA102"/>
      <c r="AB102"/>
      <c r="AC102"/>
      <c r="AD102"/>
      <c r="AE102"/>
      <c r="AF102"/>
      <c r="AG102"/>
      <c r="AH102"/>
      <c r="AI102"/>
      <c r="AJ102"/>
      <c r="AK102"/>
      <c r="AL102"/>
      <c r="AM102"/>
      <c r="AN102"/>
      <c r="AO102"/>
      <c r="AP102"/>
      <c r="AQ102"/>
      <c r="AR102"/>
      <c r="AS102"/>
      <c r="AT102"/>
      <c r="AU102"/>
      <c r="AV102"/>
      <c r="AW102"/>
      <c r="AX102"/>
      <c r="AY102"/>
      <c r="AZ102"/>
      <c r="BA102"/>
      <c r="BB102"/>
      <c r="BC102"/>
    </row>
    <row r="103" spans="2:55" s="2" customFormat="1" ht="11.1" customHeight="1" x14ac:dyDescent="0.2">
      <c r="B103" s="10"/>
      <c r="C103" s="11"/>
      <c r="D103" s="11"/>
      <c r="E103" s="11"/>
      <c r="F103" s="11"/>
      <c r="G103" s="73"/>
      <c r="H103" s="84"/>
      <c r="I103"/>
      <c r="J103"/>
      <c r="K103"/>
      <c r="L103"/>
      <c r="M103"/>
      <c r="N103"/>
      <c r="O103"/>
      <c r="P103"/>
      <c r="Q103"/>
      <c r="R103"/>
      <c r="S103"/>
      <c r="T103"/>
      <c r="U103"/>
      <c r="V103"/>
      <c r="W103"/>
      <c r="X103"/>
      <c r="Y103"/>
      <c r="Z103"/>
      <c r="AA103"/>
      <c r="AB103"/>
      <c r="AC103"/>
      <c r="AD103"/>
      <c r="AE103"/>
      <c r="AF103"/>
      <c r="AG103"/>
      <c r="AH103"/>
      <c r="AI103"/>
      <c r="AJ103"/>
      <c r="AK103"/>
      <c r="AL103"/>
      <c r="AM103"/>
      <c r="AN103"/>
      <c r="AO103"/>
      <c r="AP103"/>
      <c r="AQ103"/>
      <c r="AR103"/>
      <c r="AS103"/>
      <c r="AT103"/>
      <c r="AU103"/>
      <c r="AV103"/>
      <c r="AW103"/>
      <c r="AX103"/>
      <c r="AY103"/>
      <c r="AZ103"/>
      <c r="BA103"/>
      <c r="BB103"/>
      <c r="BC103"/>
    </row>
    <row r="104" spans="2:55" s="4" customFormat="1" ht="19.899999999999999" customHeight="1" x14ac:dyDescent="0.2">
      <c r="B104" s="139" t="s">
        <v>64</v>
      </c>
      <c r="C104" s="140"/>
      <c r="D104" s="140"/>
      <c r="E104" s="140"/>
      <c r="F104" s="140"/>
      <c r="G104" s="141"/>
      <c r="H104" s="142">
        <f>SUM(H53:H102)</f>
        <v>118000</v>
      </c>
      <c r="I104"/>
      <c r="J104"/>
      <c r="K104"/>
      <c r="L104"/>
      <c r="M104"/>
      <c r="N104"/>
      <c r="O104"/>
      <c r="P104"/>
      <c r="Q104"/>
      <c r="R104"/>
      <c r="S104"/>
      <c r="T104"/>
      <c r="U104"/>
      <c r="V104"/>
      <c r="W104"/>
      <c r="X104"/>
      <c r="Y104"/>
      <c r="Z104"/>
      <c r="AA104"/>
      <c r="AB104"/>
      <c r="AC104"/>
      <c r="AD104"/>
      <c r="AE104"/>
      <c r="AF104"/>
      <c r="AG104"/>
      <c r="AH104"/>
      <c r="AI104"/>
      <c r="AJ104"/>
      <c r="AK104"/>
      <c r="AL104"/>
      <c r="AM104"/>
      <c r="AN104"/>
      <c r="AO104"/>
      <c r="AP104"/>
      <c r="AQ104"/>
      <c r="AR104"/>
      <c r="AS104"/>
      <c r="AT104"/>
      <c r="AU104"/>
      <c r="AV104"/>
      <c r="AW104"/>
      <c r="AX104"/>
      <c r="AY104"/>
      <c r="AZ104"/>
      <c r="BA104"/>
      <c r="BB104"/>
      <c r="BC104"/>
    </row>
    <row r="105" spans="2:55" s="4" customFormat="1" ht="18" customHeight="1" x14ac:dyDescent="0.2">
      <c r="B105" s="139" t="s">
        <v>65</v>
      </c>
      <c r="C105" s="140"/>
      <c r="D105" s="140"/>
      <c r="E105" s="140"/>
      <c r="F105" s="140"/>
      <c r="G105" s="141"/>
      <c r="H105" s="142">
        <f>H104</f>
        <v>118000</v>
      </c>
      <c r="I105"/>
      <c r="J105"/>
      <c r="K105"/>
      <c r="L105"/>
      <c r="M105"/>
      <c r="N105"/>
      <c r="O105"/>
      <c r="P105"/>
      <c r="Q105"/>
      <c r="R105"/>
      <c r="S105"/>
      <c r="T105"/>
      <c r="U105"/>
      <c r="V105"/>
      <c r="W105"/>
      <c r="X105"/>
      <c r="Y105"/>
      <c r="Z105"/>
      <c r="AA105"/>
      <c r="AB105"/>
      <c r="AC105"/>
      <c r="AD105"/>
      <c r="AE105"/>
      <c r="AF105"/>
      <c r="AG105"/>
      <c r="AH105"/>
      <c r="AI105"/>
      <c r="AJ105"/>
      <c r="AK105"/>
      <c r="AL105"/>
      <c r="AM105"/>
      <c r="AN105"/>
      <c r="AO105"/>
      <c r="AP105"/>
      <c r="AQ105"/>
      <c r="AR105"/>
      <c r="AS105"/>
      <c r="AT105"/>
      <c r="AU105"/>
      <c r="AV105"/>
      <c r="AW105"/>
      <c r="AX105"/>
      <c r="AY105"/>
      <c r="AZ105"/>
      <c r="BA105"/>
      <c r="BB105"/>
      <c r="BC105"/>
    </row>
    <row r="106" spans="2:55" s="2" customFormat="1" x14ac:dyDescent="0.2">
      <c r="B106" s="12" t="s">
        <v>398</v>
      </c>
      <c r="C106" s="9"/>
      <c r="D106" s="9" t="s">
        <v>610</v>
      </c>
      <c r="E106" s="21" t="s">
        <v>164</v>
      </c>
      <c r="F106" s="21">
        <v>50</v>
      </c>
      <c r="G106" s="72"/>
      <c r="H106" s="74">
        <f t="shared" si="24"/>
        <v>0</v>
      </c>
      <c r="I106"/>
      <c r="J106"/>
      <c r="K106"/>
      <c r="L106"/>
      <c r="M106"/>
      <c r="N106"/>
      <c r="O106"/>
      <c r="P106"/>
      <c r="Q106"/>
      <c r="R106"/>
      <c r="S106"/>
      <c r="T106"/>
      <c r="U106"/>
      <c r="V106"/>
      <c r="W106"/>
      <c r="X106"/>
      <c r="Y106"/>
      <c r="Z106"/>
      <c r="AA106"/>
      <c r="AB106"/>
      <c r="AC106"/>
      <c r="AD106"/>
      <c r="AE106"/>
      <c r="AF106"/>
      <c r="AG106"/>
      <c r="AH106"/>
      <c r="AI106"/>
      <c r="AJ106"/>
      <c r="AK106"/>
      <c r="AL106"/>
      <c r="AM106"/>
      <c r="AN106"/>
      <c r="AO106"/>
      <c r="AP106"/>
      <c r="AQ106"/>
      <c r="AR106"/>
      <c r="AS106"/>
      <c r="AT106"/>
      <c r="AU106"/>
      <c r="AV106"/>
      <c r="AW106"/>
      <c r="AX106"/>
      <c r="AY106"/>
      <c r="AZ106"/>
      <c r="BA106"/>
      <c r="BB106"/>
      <c r="BC106"/>
    </row>
    <row r="107" spans="2:55" s="2" customFormat="1" ht="11.1" customHeight="1" x14ac:dyDescent="0.2">
      <c r="B107" s="10"/>
      <c r="C107" s="11"/>
      <c r="D107" s="11"/>
      <c r="E107" s="11"/>
      <c r="F107" s="11"/>
      <c r="G107" s="73"/>
      <c r="H107" s="84"/>
      <c r="I107"/>
      <c r="J107"/>
      <c r="K107"/>
      <c r="L107"/>
      <c r="M107"/>
      <c r="N107"/>
      <c r="O107"/>
      <c r="P107"/>
      <c r="Q107"/>
      <c r="R107"/>
      <c r="S107"/>
      <c r="T107"/>
      <c r="U107"/>
      <c r="V107"/>
      <c r="W107"/>
      <c r="X107"/>
      <c r="Y107"/>
      <c r="Z107"/>
      <c r="AA107"/>
      <c r="AB107"/>
      <c r="AC107"/>
      <c r="AD107"/>
      <c r="AE107"/>
      <c r="AF107"/>
      <c r="AG107"/>
      <c r="AH107"/>
      <c r="AI107"/>
      <c r="AJ107"/>
      <c r="AK107"/>
      <c r="AL107"/>
      <c r="AM107"/>
      <c r="AN107"/>
      <c r="AO107"/>
      <c r="AP107"/>
      <c r="AQ107"/>
      <c r="AR107"/>
      <c r="AS107"/>
      <c r="AT107"/>
      <c r="AU107"/>
      <c r="AV107"/>
      <c r="AW107"/>
      <c r="AX107"/>
      <c r="AY107"/>
      <c r="AZ107"/>
      <c r="BA107"/>
      <c r="BB107"/>
      <c r="BC107"/>
    </row>
    <row r="108" spans="2:55" s="2" customFormat="1" x14ac:dyDescent="0.2">
      <c r="B108" s="12" t="s">
        <v>609</v>
      </c>
      <c r="C108" s="9"/>
      <c r="D108" s="9" t="s">
        <v>468</v>
      </c>
      <c r="E108" s="14" t="s">
        <v>164</v>
      </c>
      <c r="F108" s="23">
        <v>270</v>
      </c>
      <c r="G108" s="74"/>
      <c r="H108" s="74">
        <f t="shared" si="24"/>
        <v>0</v>
      </c>
      <c r="I108"/>
      <c r="J108"/>
      <c r="K108"/>
      <c r="L108"/>
      <c r="M108"/>
      <c r="N108"/>
      <c r="O108"/>
      <c r="P108"/>
      <c r="Q108"/>
      <c r="R108"/>
      <c r="S108"/>
      <c r="T108"/>
      <c r="U108"/>
      <c r="V108"/>
      <c r="W108"/>
      <c r="X108"/>
      <c r="Y108"/>
      <c r="Z108"/>
      <c r="AA108"/>
      <c r="AB108"/>
      <c r="AC108"/>
      <c r="AD108"/>
      <c r="AE108"/>
      <c r="AF108"/>
      <c r="AG108"/>
      <c r="AH108"/>
      <c r="AI108"/>
      <c r="AJ108"/>
      <c r="AK108"/>
      <c r="AL108"/>
      <c r="AM108"/>
      <c r="AN108"/>
      <c r="AO108"/>
      <c r="AP108"/>
      <c r="AQ108"/>
      <c r="AR108"/>
      <c r="AS108"/>
      <c r="AT108"/>
      <c r="AU108"/>
      <c r="AV108"/>
      <c r="AW108"/>
      <c r="AX108"/>
      <c r="AY108"/>
      <c r="AZ108"/>
      <c r="BA108"/>
      <c r="BB108"/>
      <c r="BC108"/>
    </row>
    <row r="109" spans="2:55" s="2" customFormat="1" ht="11.1" customHeight="1" x14ac:dyDescent="0.2">
      <c r="B109" s="10"/>
      <c r="C109" s="11"/>
      <c r="D109" s="11"/>
      <c r="E109" s="11"/>
      <c r="F109" s="11"/>
      <c r="G109" s="73"/>
      <c r="H109" s="84"/>
      <c r="I109"/>
      <c r="J109"/>
      <c r="K109"/>
      <c r="L109"/>
      <c r="M109"/>
      <c r="N109"/>
      <c r="O109"/>
      <c r="P109"/>
      <c r="Q109"/>
      <c r="R109"/>
      <c r="S109"/>
      <c r="T109"/>
      <c r="U109"/>
      <c r="V109"/>
      <c r="W109"/>
      <c r="X109"/>
      <c r="Y109"/>
      <c r="Z109"/>
      <c r="AA109"/>
      <c r="AB109"/>
      <c r="AC109"/>
      <c r="AD109"/>
      <c r="AE109"/>
      <c r="AF109"/>
      <c r="AG109"/>
      <c r="AH109"/>
      <c r="AI109"/>
      <c r="AJ109"/>
      <c r="AK109"/>
      <c r="AL109"/>
      <c r="AM109"/>
      <c r="AN109"/>
      <c r="AO109"/>
      <c r="AP109"/>
      <c r="AQ109"/>
      <c r="AR109"/>
      <c r="AS109"/>
      <c r="AT109"/>
      <c r="AU109"/>
      <c r="AV109"/>
      <c r="AW109"/>
      <c r="AX109"/>
      <c r="AY109"/>
      <c r="AZ109"/>
      <c r="BA109"/>
      <c r="BB109"/>
      <c r="BC109"/>
    </row>
    <row r="110" spans="2:55" s="2" customFormat="1" ht="27.75" customHeight="1" x14ac:dyDescent="0.2">
      <c r="B110" s="12" t="s">
        <v>400</v>
      </c>
      <c r="C110" s="9"/>
      <c r="D110" s="9" t="s">
        <v>633</v>
      </c>
      <c r="E110" s="14"/>
      <c r="F110" s="23"/>
      <c r="G110" s="74"/>
      <c r="H110" s="74">
        <f t="shared" si="24"/>
        <v>0</v>
      </c>
      <c r="I110"/>
      <c r="J110"/>
      <c r="K110"/>
      <c r="L110"/>
      <c r="N110"/>
      <c r="O110"/>
      <c r="P110"/>
      <c r="Q110"/>
      <c r="R110"/>
      <c r="S110"/>
      <c r="T110"/>
      <c r="U110"/>
      <c r="V110"/>
      <c r="W110"/>
      <c r="X110"/>
      <c r="Y110"/>
      <c r="Z110"/>
      <c r="AA110"/>
      <c r="AB110"/>
      <c r="AC110"/>
      <c r="AD110"/>
      <c r="AE110"/>
      <c r="AF110"/>
      <c r="AG110"/>
      <c r="AH110"/>
      <c r="AI110"/>
      <c r="AJ110"/>
      <c r="AK110"/>
      <c r="AL110"/>
      <c r="AM110"/>
      <c r="AN110"/>
      <c r="AO110"/>
      <c r="AP110"/>
      <c r="AQ110"/>
      <c r="AR110"/>
      <c r="AS110"/>
      <c r="AT110"/>
      <c r="AU110"/>
      <c r="AV110"/>
      <c r="AW110"/>
      <c r="AX110"/>
      <c r="AY110"/>
      <c r="AZ110"/>
      <c r="BA110"/>
      <c r="BB110"/>
      <c r="BC110"/>
    </row>
    <row r="111" spans="2:55" s="2" customFormat="1" ht="11.1" customHeight="1" x14ac:dyDescent="0.2">
      <c r="B111" s="10"/>
      <c r="C111" s="11"/>
      <c r="D111" s="11"/>
      <c r="E111" s="11"/>
      <c r="F111" s="11"/>
      <c r="G111" s="73"/>
      <c r="H111" s="84"/>
      <c r="I111"/>
      <c r="J111"/>
      <c r="K111"/>
      <c r="L111"/>
      <c r="M111"/>
      <c r="N111"/>
      <c r="O111"/>
      <c r="P111"/>
      <c r="Q111"/>
      <c r="R111"/>
      <c r="S111"/>
      <c r="T111"/>
      <c r="U111"/>
      <c r="V111"/>
      <c r="W111"/>
      <c r="X111"/>
      <c r="Y111"/>
      <c r="Z111"/>
      <c r="AA111"/>
      <c r="AB111"/>
      <c r="AC111"/>
      <c r="AD111"/>
      <c r="AE111"/>
      <c r="AF111"/>
      <c r="AG111"/>
      <c r="AH111"/>
      <c r="AI111"/>
      <c r="AJ111"/>
      <c r="AK111"/>
      <c r="AL111"/>
      <c r="AM111"/>
      <c r="AN111"/>
      <c r="AO111"/>
      <c r="AP111"/>
      <c r="AQ111"/>
      <c r="AR111"/>
      <c r="AS111"/>
      <c r="AT111"/>
      <c r="AU111"/>
      <c r="AV111"/>
      <c r="AW111"/>
      <c r="AX111"/>
      <c r="AY111"/>
      <c r="AZ111"/>
      <c r="BA111"/>
      <c r="BB111"/>
      <c r="BC111"/>
    </row>
    <row r="112" spans="2:55" s="2" customFormat="1" x14ac:dyDescent="0.2">
      <c r="B112" s="12" t="s">
        <v>401</v>
      </c>
      <c r="C112" s="9"/>
      <c r="D112" s="9" t="s">
        <v>402</v>
      </c>
      <c r="E112" s="14" t="s">
        <v>87</v>
      </c>
      <c r="F112" s="23">
        <v>2</v>
      </c>
      <c r="G112" s="74"/>
      <c r="H112" s="74">
        <f t="shared" si="24"/>
        <v>0</v>
      </c>
      <c r="I112"/>
      <c r="J112"/>
      <c r="K112"/>
      <c r="L112"/>
      <c r="M112"/>
      <c r="N112"/>
      <c r="O112"/>
      <c r="P112"/>
      <c r="Q112"/>
      <c r="R112"/>
      <c r="S112"/>
      <c r="T112"/>
      <c r="U112"/>
      <c r="V112"/>
      <c r="W112"/>
      <c r="X112"/>
      <c r="Y112"/>
      <c r="Z112"/>
      <c r="AA112"/>
      <c r="AB112"/>
      <c r="AC112"/>
      <c r="AD112"/>
      <c r="AE112"/>
      <c r="AF112"/>
      <c r="AG112"/>
      <c r="AH112"/>
      <c r="AI112"/>
      <c r="AJ112"/>
      <c r="AK112"/>
      <c r="AL112"/>
      <c r="AM112"/>
      <c r="AN112"/>
      <c r="AO112"/>
      <c r="AP112"/>
      <c r="AQ112"/>
      <c r="AR112"/>
      <c r="AS112"/>
      <c r="AT112"/>
      <c r="AU112"/>
      <c r="AV112"/>
      <c r="AW112"/>
      <c r="AX112"/>
      <c r="AY112"/>
      <c r="AZ112"/>
      <c r="BA112"/>
      <c r="BB112"/>
      <c r="BC112"/>
    </row>
    <row r="113" spans="2:55" s="2" customFormat="1" ht="11.1" customHeight="1" x14ac:dyDescent="0.2">
      <c r="B113" s="10"/>
      <c r="C113" s="11"/>
      <c r="D113" s="11"/>
      <c r="E113" s="11"/>
      <c r="F113" s="11"/>
      <c r="G113" s="73"/>
      <c r="H113" s="84"/>
      <c r="I113"/>
      <c r="J113"/>
      <c r="K113"/>
      <c r="L113"/>
      <c r="M113"/>
      <c r="N113"/>
      <c r="O113"/>
      <c r="P113"/>
      <c r="Q113"/>
      <c r="R113"/>
      <c r="S113"/>
      <c r="T113"/>
      <c r="U113"/>
      <c r="V113"/>
      <c r="W113"/>
      <c r="X113"/>
      <c r="Y113"/>
      <c r="Z113"/>
      <c r="AA113"/>
      <c r="AB113"/>
      <c r="AC113"/>
      <c r="AD113"/>
      <c r="AE113"/>
      <c r="AF113"/>
      <c r="AG113"/>
      <c r="AH113"/>
      <c r="AI113"/>
      <c r="AJ113"/>
      <c r="AK113"/>
      <c r="AL113"/>
      <c r="AM113"/>
      <c r="AN113"/>
      <c r="AO113"/>
      <c r="AP113"/>
      <c r="AQ113"/>
      <c r="AR113"/>
      <c r="AS113"/>
      <c r="AT113"/>
      <c r="AU113"/>
      <c r="AV113"/>
      <c r="AW113"/>
      <c r="AX113"/>
      <c r="AY113"/>
      <c r="AZ113"/>
      <c r="BA113"/>
      <c r="BB113"/>
      <c r="BC113"/>
    </row>
    <row r="114" spans="2:55" s="2" customFormat="1" x14ac:dyDescent="0.2">
      <c r="B114" s="12" t="s">
        <v>406</v>
      </c>
      <c r="C114" s="9"/>
      <c r="D114" s="9" t="s">
        <v>403</v>
      </c>
      <c r="E114" s="14" t="s">
        <v>87</v>
      </c>
      <c r="F114" s="23">
        <v>2</v>
      </c>
      <c r="G114" s="74"/>
      <c r="H114" s="74">
        <f t="shared" si="24"/>
        <v>0</v>
      </c>
      <c r="I114"/>
      <c r="J114"/>
      <c r="K114"/>
      <c r="L114"/>
      <c r="M114"/>
      <c r="N114"/>
      <c r="O114"/>
      <c r="P114"/>
      <c r="Q114"/>
      <c r="R114"/>
      <c r="S114"/>
      <c r="T114"/>
      <c r="U114"/>
      <c r="V114"/>
      <c r="W114"/>
      <c r="X114"/>
      <c r="Y114"/>
      <c r="Z114"/>
      <c r="AA114"/>
      <c r="AB114"/>
      <c r="AC114"/>
      <c r="AD114"/>
      <c r="AE114"/>
      <c r="AF114"/>
      <c r="AG114"/>
      <c r="AH114"/>
      <c r="AI114"/>
      <c r="AJ114"/>
      <c r="AK114"/>
      <c r="AL114"/>
      <c r="AM114"/>
      <c r="AN114"/>
      <c r="AO114"/>
      <c r="AP114"/>
      <c r="AQ114"/>
      <c r="AR114"/>
      <c r="AS114"/>
      <c r="AT114"/>
      <c r="AU114"/>
      <c r="AV114"/>
      <c r="AW114"/>
      <c r="AX114"/>
      <c r="AY114"/>
      <c r="AZ114"/>
      <c r="BA114"/>
      <c r="BB114"/>
      <c r="BC114"/>
    </row>
    <row r="115" spans="2:55" s="4" customFormat="1" x14ac:dyDescent="0.2">
      <c r="B115" s="10"/>
      <c r="C115" s="11"/>
      <c r="D115" s="11"/>
      <c r="E115" s="11"/>
      <c r="F115" s="11"/>
      <c r="G115" s="73"/>
      <c r="H115" s="84"/>
      <c r="I115"/>
      <c r="J115"/>
      <c r="K115"/>
      <c r="L115"/>
      <c r="M115"/>
      <c r="N115"/>
      <c r="O115"/>
      <c r="P115"/>
      <c r="Q115"/>
      <c r="R115"/>
      <c r="S115"/>
      <c r="T115"/>
      <c r="U115"/>
      <c r="V115"/>
      <c r="W115"/>
      <c r="X115"/>
      <c r="Y115"/>
      <c r="Z115"/>
      <c r="AA115"/>
      <c r="AB115"/>
      <c r="AC115"/>
      <c r="AD115"/>
      <c r="AE115"/>
      <c r="AF115"/>
      <c r="AG115"/>
      <c r="AH115"/>
      <c r="AI115"/>
      <c r="AJ115"/>
      <c r="AK115"/>
      <c r="AL115"/>
      <c r="AM115"/>
      <c r="AN115"/>
      <c r="AO115"/>
      <c r="AP115"/>
      <c r="AQ115"/>
      <c r="AR115"/>
      <c r="AS115"/>
      <c r="AT115"/>
      <c r="AU115"/>
      <c r="AV115"/>
      <c r="AW115"/>
      <c r="AX115"/>
      <c r="AY115"/>
      <c r="AZ115"/>
      <c r="BA115"/>
      <c r="BB115"/>
      <c r="BC115"/>
    </row>
    <row r="116" spans="2:55" s="4" customFormat="1" ht="13.5" customHeight="1" x14ac:dyDescent="0.2">
      <c r="B116" s="12" t="s">
        <v>407</v>
      </c>
      <c r="C116" s="9"/>
      <c r="D116" s="9" t="s">
        <v>404</v>
      </c>
      <c r="E116" s="14" t="s">
        <v>87</v>
      </c>
      <c r="F116" s="23">
        <v>2</v>
      </c>
      <c r="G116" s="74"/>
      <c r="H116" s="74">
        <f t="shared" ref="H116" si="25">G116*F116</f>
        <v>0</v>
      </c>
      <c r="I116"/>
      <c r="J116"/>
      <c r="K116"/>
      <c r="L116"/>
      <c r="M116"/>
      <c r="N116"/>
      <c r="O116"/>
      <c r="P116"/>
      <c r="Q116"/>
      <c r="R116"/>
      <c r="S116"/>
      <c r="T116"/>
      <c r="U116"/>
      <c r="V116"/>
      <c r="W116"/>
      <c r="X116"/>
      <c r="Y116"/>
      <c r="Z116"/>
      <c r="AA116"/>
      <c r="AB116"/>
      <c r="AC116"/>
      <c r="AD116"/>
      <c r="AE116"/>
      <c r="AF116"/>
      <c r="AG116"/>
      <c r="AH116"/>
      <c r="AI116"/>
      <c r="AJ116"/>
      <c r="AK116"/>
      <c r="AL116"/>
      <c r="AM116"/>
      <c r="AN116"/>
      <c r="AO116"/>
      <c r="AP116"/>
      <c r="AQ116"/>
      <c r="AR116"/>
      <c r="AS116"/>
      <c r="AT116"/>
      <c r="AU116"/>
      <c r="AV116"/>
      <c r="AW116"/>
      <c r="AX116"/>
      <c r="AY116"/>
      <c r="AZ116"/>
      <c r="BA116"/>
      <c r="BB116"/>
      <c r="BC116"/>
    </row>
    <row r="117" spans="2:55" s="4" customFormat="1" x14ac:dyDescent="0.2">
      <c r="B117" s="10"/>
      <c r="C117" s="11"/>
      <c r="D117" s="11"/>
      <c r="E117" s="11"/>
      <c r="F117" s="11"/>
      <c r="G117" s="73"/>
      <c r="H117" s="84"/>
      <c r="I117"/>
      <c r="J117"/>
      <c r="K117"/>
      <c r="L117"/>
      <c r="M117"/>
      <c r="N117"/>
      <c r="O117"/>
      <c r="P117"/>
      <c r="Q117"/>
      <c r="R117"/>
      <c r="S117"/>
      <c r="T117"/>
      <c r="U117"/>
      <c r="V117"/>
      <c r="W117"/>
      <c r="X117"/>
      <c r="Y117"/>
      <c r="Z117"/>
      <c r="AA117"/>
      <c r="AB117"/>
      <c r="AC117"/>
      <c r="AD117"/>
      <c r="AE117"/>
      <c r="AF117"/>
      <c r="AG117"/>
      <c r="AH117"/>
      <c r="AI117"/>
      <c r="AJ117"/>
      <c r="AK117"/>
      <c r="AL117"/>
      <c r="AM117"/>
      <c r="AN117"/>
      <c r="AO117"/>
      <c r="AP117"/>
      <c r="AQ117"/>
      <c r="AR117"/>
      <c r="AS117"/>
      <c r="AT117"/>
      <c r="AU117"/>
      <c r="AV117"/>
      <c r="AW117"/>
      <c r="AX117"/>
      <c r="AY117"/>
      <c r="AZ117"/>
      <c r="BA117"/>
      <c r="BB117"/>
      <c r="BC117"/>
    </row>
    <row r="118" spans="2:55" s="4" customFormat="1" ht="14.25" customHeight="1" x14ac:dyDescent="0.2">
      <c r="B118" s="12" t="s">
        <v>408</v>
      </c>
      <c r="C118" s="9"/>
      <c r="D118" s="9" t="s">
        <v>405</v>
      </c>
      <c r="E118" s="14" t="s">
        <v>87</v>
      </c>
      <c r="F118" s="23">
        <v>2</v>
      </c>
      <c r="G118" s="74"/>
      <c r="H118" s="74">
        <f t="shared" ref="H118" si="26">G118*F118</f>
        <v>0</v>
      </c>
      <c r="I118"/>
      <c r="J118"/>
      <c r="K118"/>
      <c r="L118"/>
      <c r="M118"/>
      <c r="N118"/>
      <c r="O118"/>
      <c r="P118"/>
      <c r="Q118"/>
      <c r="R118"/>
      <c r="S118"/>
      <c r="T118"/>
      <c r="U118"/>
      <c r="V118"/>
      <c r="W118"/>
      <c r="X118"/>
      <c r="Y118"/>
      <c r="Z118"/>
      <c r="AA118"/>
      <c r="AB118"/>
      <c r="AC118"/>
      <c r="AD118"/>
      <c r="AE118"/>
      <c r="AF118"/>
      <c r="AG118"/>
      <c r="AH118"/>
      <c r="AI118"/>
      <c r="AJ118"/>
      <c r="AK118"/>
      <c r="AL118"/>
      <c r="AM118"/>
      <c r="AN118"/>
      <c r="AO118"/>
      <c r="AP118"/>
      <c r="AQ118"/>
      <c r="AR118"/>
      <c r="AS118"/>
      <c r="AT118"/>
      <c r="AU118"/>
      <c r="AV118"/>
      <c r="AW118"/>
      <c r="AX118"/>
      <c r="AY118"/>
      <c r="AZ118"/>
      <c r="BA118"/>
      <c r="BB118"/>
      <c r="BC118"/>
    </row>
    <row r="119" spans="2:55" s="2" customFormat="1" x14ac:dyDescent="0.2">
      <c r="B119" s="10"/>
      <c r="C119" s="11"/>
      <c r="D119" s="11"/>
      <c r="E119" s="11"/>
      <c r="F119" s="11"/>
      <c r="G119" s="73"/>
      <c r="H119" s="84"/>
      <c r="I119"/>
      <c r="J119"/>
      <c r="K119"/>
      <c r="L119"/>
      <c r="M119"/>
      <c r="N119"/>
      <c r="O119"/>
      <c r="P119"/>
      <c r="Q119"/>
      <c r="R119"/>
      <c r="S119"/>
      <c r="T119"/>
      <c r="U119"/>
      <c r="V119"/>
      <c r="W119"/>
      <c r="X119"/>
      <c r="Y119"/>
      <c r="Z119"/>
      <c r="AA119"/>
      <c r="AB119"/>
      <c r="AC119"/>
      <c r="AD119"/>
      <c r="AE119"/>
      <c r="AF119"/>
      <c r="AG119"/>
      <c r="AH119"/>
      <c r="AI119"/>
      <c r="AJ119"/>
      <c r="AK119"/>
      <c r="AL119"/>
      <c r="AM119"/>
      <c r="AN119"/>
      <c r="AO119"/>
      <c r="AP119"/>
      <c r="AQ119"/>
      <c r="AR119"/>
      <c r="AS119"/>
      <c r="AT119"/>
      <c r="AU119"/>
      <c r="AV119"/>
      <c r="AW119"/>
      <c r="AX119"/>
      <c r="AY119"/>
      <c r="AZ119"/>
      <c r="BA119"/>
      <c r="BB119"/>
      <c r="BC119"/>
    </row>
    <row r="120" spans="2:55" s="2" customFormat="1" ht="33.75" customHeight="1" x14ac:dyDescent="0.2">
      <c r="B120" s="7" t="s">
        <v>601</v>
      </c>
      <c r="C120" s="9"/>
      <c r="D120" s="9" t="s">
        <v>623</v>
      </c>
      <c r="E120" s="9"/>
      <c r="F120" s="9"/>
      <c r="G120" s="72"/>
      <c r="H120" s="74">
        <f t="shared" ref="H120:H140" si="27">G120*F120</f>
        <v>0</v>
      </c>
      <c r="I120"/>
      <c r="J120"/>
      <c r="K120"/>
      <c r="L120"/>
      <c r="M120"/>
      <c r="N120"/>
      <c r="O120"/>
      <c r="P120"/>
      <c r="Q120"/>
      <c r="R120"/>
      <c r="S120"/>
      <c r="T120"/>
      <c r="U120"/>
      <c r="V120"/>
      <c r="W120"/>
      <c r="X120"/>
      <c r="Y120"/>
      <c r="Z120"/>
      <c r="AA120"/>
      <c r="AB120"/>
      <c r="AC120"/>
      <c r="AD120"/>
      <c r="AE120"/>
      <c r="AF120"/>
      <c r="AG120"/>
      <c r="AH120"/>
      <c r="AI120"/>
      <c r="AJ120"/>
      <c r="AK120"/>
      <c r="AL120"/>
      <c r="AM120"/>
      <c r="AN120"/>
      <c r="AO120"/>
      <c r="AP120"/>
      <c r="AQ120"/>
      <c r="AR120"/>
      <c r="AS120"/>
      <c r="AT120"/>
      <c r="AU120"/>
      <c r="AV120"/>
      <c r="AW120"/>
      <c r="AX120"/>
      <c r="AY120"/>
      <c r="AZ120"/>
      <c r="BA120"/>
      <c r="BB120"/>
      <c r="BC120"/>
    </row>
    <row r="121" spans="2:55" s="2" customFormat="1" ht="11.1" customHeight="1" x14ac:dyDescent="0.2">
      <c r="B121" s="10"/>
      <c r="C121" s="11"/>
      <c r="D121" s="11"/>
      <c r="E121" s="11"/>
      <c r="F121" s="11"/>
      <c r="G121" s="73"/>
      <c r="H121" s="84"/>
      <c r="I121"/>
      <c r="J121"/>
      <c r="K121"/>
      <c r="L121"/>
      <c r="M121"/>
      <c r="N121"/>
      <c r="O121"/>
      <c r="P121"/>
      <c r="Q121"/>
      <c r="R121"/>
      <c r="S121"/>
      <c r="T121"/>
      <c r="U121"/>
      <c r="V121"/>
      <c r="W121"/>
      <c r="X121"/>
      <c r="Y121"/>
      <c r="Z121"/>
      <c r="AA121"/>
      <c r="AB121"/>
      <c r="AC121"/>
      <c r="AD121"/>
      <c r="AE121"/>
      <c r="AF121"/>
      <c r="AG121"/>
      <c r="AH121"/>
      <c r="AI121"/>
      <c r="AJ121"/>
      <c r="AK121"/>
      <c r="AL121"/>
      <c r="AM121"/>
      <c r="AN121"/>
      <c r="AO121"/>
      <c r="AP121"/>
      <c r="AQ121"/>
      <c r="AR121"/>
      <c r="AS121"/>
      <c r="AT121"/>
      <c r="AU121"/>
      <c r="AV121"/>
      <c r="AW121"/>
      <c r="AX121"/>
      <c r="AY121"/>
      <c r="AZ121"/>
      <c r="BA121"/>
      <c r="BB121"/>
      <c r="BC121"/>
    </row>
    <row r="122" spans="2:55" s="2" customFormat="1" x14ac:dyDescent="0.2">
      <c r="B122" s="12" t="s">
        <v>607</v>
      </c>
      <c r="C122" s="9"/>
      <c r="D122" s="9" t="s">
        <v>402</v>
      </c>
      <c r="E122" s="14" t="s">
        <v>87</v>
      </c>
      <c r="F122" s="23">
        <v>2</v>
      </c>
      <c r="G122" s="74"/>
      <c r="H122" s="74">
        <f t="shared" si="27"/>
        <v>0</v>
      </c>
      <c r="I122"/>
      <c r="J122"/>
      <c r="K122"/>
      <c r="L122"/>
      <c r="M122"/>
      <c r="N122"/>
      <c r="O122"/>
      <c r="P122"/>
      <c r="Q122"/>
      <c r="R122"/>
      <c r="S122"/>
      <c r="T122"/>
      <c r="U122"/>
      <c r="V122"/>
      <c r="W122"/>
      <c r="X122"/>
      <c r="Y122"/>
      <c r="Z122"/>
      <c r="AA122"/>
      <c r="AB122"/>
      <c r="AC122"/>
      <c r="AD122"/>
      <c r="AE122"/>
      <c r="AF122"/>
      <c r="AG122"/>
      <c r="AH122"/>
      <c r="AI122"/>
      <c r="AJ122"/>
      <c r="AK122"/>
      <c r="AL122"/>
      <c r="AM122"/>
      <c r="AN122"/>
      <c r="AO122"/>
      <c r="AP122"/>
      <c r="AQ122"/>
      <c r="AR122"/>
      <c r="AS122"/>
      <c r="AT122"/>
      <c r="AU122"/>
      <c r="AV122"/>
      <c r="AW122"/>
      <c r="AX122"/>
      <c r="AY122"/>
      <c r="AZ122"/>
      <c r="BA122"/>
      <c r="BB122"/>
      <c r="BC122"/>
    </row>
    <row r="123" spans="2:55" s="2" customFormat="1" ht="11.1" customHeight="1" x14ac:dyDescent="0.2">
      <c r="B123" s="10"/>
      <c r="C123" s="11"/>
      <c r="D123" s="11"/>
      <c r="E123" s="11"/>
      <c r="F123" s="11"/>
      <c r="G123" s="73"/>
      <c r="H123" s="84"/>
      <c r="I123"/>
      <c r="J123"/>
      <c r="K123"/>
      <c r="L123"/>
      <c r="M123"/>
      <c r="N123"/>
      <c r="O123"/>
      <c r="P123"/>
      <c r="Q123"/>
      <c r="R123"/>
      <c r="S123"/>
      <c r="T123"/>
      <c r="U123"/>
      <c r="V123"/>
      <c r="W123"/>
      <c r="X123"/>
      <c r="Y123"/>
      <c r="Z123"/>
      <c r="AA123"/>
      <c r="AB123"/>
      <c r="AC123"/>
      <c r="AD123"/>
      <c r="AE123"/>
      <c r="AF123"/>
      <c r="AG123"/>
      <c r="AH123"/>
      <c r="AI123"/>
      <c r="AJ123"/>
      <c r="AK123"/>
      <c r="AL123"/>
      <c r="AM123"/>
      <c r="AN123"/>
      <c r="AO123"/>
      <c r="AP123"/>
      <c r="AQ123"/>
      <c r="AR123"/>
      <c r="AS123"/>
      <c r="AT123"/>
      <c r="AU123"/>
      <c r="AV123"/>
      <c r="AW123"/>
      <c r="AX123"/>
      <c r="AY123"/>
      <c r="AZ123"/>
      <c r="BA123"/>
      <c r="BB123"/>
      <c r="BC123"/>
    </row>
    <row r="124" spans="2:55" s="2" customFormat="1" x14ac:dyDescent="0.2">
      <c r="B124" s="12" t="s">
        <v>624</v>
      </c>
      <c r="C124" s="9"/>
      <c r="D124" s="9" t="s">
        <v>403</v>
      </c>
      <c r="E124" s="14" t="s">
        <v>87</v>
      </c>
      <c r="F124" s="23">
        <v>2</v>
      </c>
      <c r="G124" s="74"/>
      <c r="H124" s="74">
        <f t="shared" si="27"/>
        <v>0</v>
      </c>
      <c r="I124"/>
      <c r="J124"/>
      <c r="K124"/>
      <c r="L124"/>
      <c r="M124"/>
      <c r="N124"/>
      <c r="O124"/>
      <c r="P124"/>
      <c r="Q124"/>
      <c r="R124"/>
      <c r="S124"/>
      <c r="T124"/>
      <c r="U124"/>
      <c r="V124"/>
      <c r="W124"/>
      <c r="X124"/>
      <c r="Y124"/>
      <c r="Z124"/>
      <c r="AA124"/>
      <c r="AB124"/>
      <c r="AC124"/>
      <c r="AD124"/>
      <c r="AE124"/>
      <c r="AF124"/>
      <c r="AG124"/>
      <c r="AH124"/>
      <c r="AI124"/>
      <c r="AJ124"/>
      <c r="AK124"/>
      <c r="AL124"/>
      <c r="AM124"/>
      <c r="AN124"/>
      <c r="AO124"/>
      <c r="AP124"/>
      <c r="AQ124"/>
      <c r="AR124"/>
      <c r="AS124"/>
      <c r="AT124"/>
      <c r="AU124"/>
      <c r="AV124"/>
      <c r="AW124"/>
      <c r="AX124"/>
      <c r="AY124"/>
      <c r="AZ124"/>
      <c r="BA124"/>
      <c r="BB124"/>
      <c r="BC124"/>
    </row>
    <row r="125" spans="2:55" s="2" customFormat="1" ht="11.1" customHeight="1" x14ac:dyDescent="0.2">
      <c r="B125" s="10"/>
      <c r="C125" s="11"/>
      <c r="D125" s="11"/>
      <c r="E125" s="11"/>
      <c r="F125" s="11"/>
      <c r="G125" s="73"/>
      <c r="H125" s="84"/>
      <c r="I125"/>
      <c r="J125"/>
      <c r="K125"/>
      <c r="L125"/>
      <c r="M125"/>
      <c r="N125"/>
      <c r="O125"/>
      <c r="P125"/>
      <c r="Q125"/>
      <c r="R125"/>
      <c r="S125"/>
      <c r="T125"/>
      <c r="U125"/>
      <c r="V125"/>
      <c r="W125"/>
      <c r="X125"/>
      <c r="Y125"/>
      <c r="Z125"/>
      <c r="AA125"/>
      <c r="AB125"/>
      <c r="AC125"/>
      <c r="AD125"/>
      <c r="AE125"/>
      <c r="AF125"/>
      <c r="AG125"/>
      <c r="AH125"/>
      <c r="AI125"/>
      <c r="AJ125"/>
      <c r="AK125"/>
      <c r="AL125"/>
      <c r="AM125"/>
      <c r="AN125"/>
      <c r="AO125"/>
      <c r="AP125"/>
      <c r="AQ125"/>
      <c r="AR125"/>
      <c r="AS125"/>
      <c r="AT125"/>
      <c r="AU125"/>
      <c r="AV125"/>
      <c r="AW125"/>
      <c r="AX125"/>
      <c r="AY125"/>
      <c r="AZ125"/>
      <c r="BA125"/>
      <c r="BB125"/>
      <c r="BC125"/>
    </row>
    <row r="126" spans="2:55" s="2" customFormat="1" x14ac:dyDescent="0.2">
      <c r="B126" s="12" t="s">
        <v>625</v>
      </c>
      <c r="C126" s="9"/>
      <c r="D126" s="9" t="s">
        <v>404</v>
      </c>
      <c r="E126" s="14" t="s">
        <v>87</v>
      </c>
      <c r="F126" s="23">
        <v>2</v>
      </c>
      <c r="G126" s="74"/>
      <c r="H126" s="74">
        <f t="shared" si="27"/>
        <v>0</v>
      </c>
      <c r="I126"/>
      <c r="J126"/>
      <c r="K126"/>
      <c r="L126"/>
      <c r="M126"/>
      <c r="N126"/>
      <c r="O126"/>
      <c r="P126"/>
      <c r="Q126"/>
      <c r="R126"/>
      <c r="S126"/>
      <c r="T126"/>
      <c r="U126"/>
      <c r="V126"/>
      <c r="W126"/>
      <c r="X126"/>
      <c r="Y126"/>
      <c r="Z126"/>
      <c r="AA126"/>
      <c r="AB126"/>
      <c r="AC126"/>
      <c r="AD126"/>
      <c r="AE126"/>
      <c r="AF126"/>
      <c r="AG126"/>
      <c r="AH126"/>
      <c r="AI126"/>
      <c r="AJ126"/>
      <c r="AK126"/>
      <c r="AL126"/>
      <c r="AM126"/>
      <c r="AN126"/>
      <c r="AO126"/>
      <c r="AP126"/>
      <c r="AQ126"/>
      <c r="AR126"/>
      <c r="AS126"/>
      <c r="AT126"/>
      <c r="AU126"/>
      <c r="AV126"/>
      <c r="AW126"/>
      <c r="AX126"/>
      <c r="AY126"/>
      <c r="AZ126"/>
      <c r="BA126"/>
      <c r="BB126"/>
      <c r="BC126"/>
    </row>
    <row r="127" spans="2:55" s="2" customFormat="1" ht="11.1" customHeight="1" x14ac:dyDescent="0.2">
      <c r="B127" s="10"/>
      <c r="C127" s="11"/>
      <c r="D127" s="11"/>
      <c r="E127" s="11"/>
      <c r="F127" s="11"/>
      <c r="G127" s="73"/>
      <c r="H127" s="84"/>
      <c r="I127"/>
      <c r="J127"/>
      <c r="K127"/>
      <c r="L127"/>
      <c r="M127"/>
      <c r="N127"/>
      <c r="O127"/>
      <c r="P127"/>
      <c r="Q127"/>
      <c r="R127"/>
      <c r="S127"/>
      <c r="T127"/>
      <c r="U127"/>
      <c r="V127"/>
      <c r="W127"/>
      <c r="X127"/>
      <c r="Y127"/>
      <c r="Z127"/>
      <c r="AA127"/>
      <c r="AB127"/>
      <c r="AC127"/>
      <c r="AD127"/>
      <c r="AE127"/>
      <c r="AF127"/>
      <c r="AG127"/>
      <c r="AH127"/>
      <c r="AI127"/>
      <c r="AJ127"/>
      <c r="AK127"/>
      <c r="AL127"/>
      <c r="AM127"/>
      <c r="AN127"/>
      <c r="AO127"/>
      <c r="AP127"/>
      <c r="AQ127"/>
      <c r="AR127"/>
      <c r="AS127"/>
      <c r="AT127"/>
      <c r="AU127"/>
      <c r="AV127"/>
      <c r="AW127"/>
      <c r="AX127"/>
      <c r="AY127"/>
      <c r="AZ127"/>
      <c r="BA127"/>
      <c r="BB127"/>
      <c r="BC127"/>
    </row>
    <row r="128" spans="2:55" s="2" customFormat="1" x14ac:dyDescent="0.2">
      <c r="B128" s="12" t="s">
        <v>626</v>
      </c>
      <c r="C128" s="9"/>
      <c r="D128" s="9" t="s">
        <v>405</v>
      </c>
      <c r="E128" s="14" t="s">
        <v>87</v>
      </c>
      <c r="F128" s="23">
        <v>2</v>
      </c>
      <c r="G128" s="74"/>
      <c r="H128" s="74">
        <f t="shared" si="27"/>
        <v>0</v>
      </c>
      <c r="I128"/>
      <c r="J128"/>
      <c r="K128"/>
      <c r="L128"/>
      <c r="M128"/>
      <c r="N128"/>
      <c r="O128"/>
      <c r="P128"/>
      <c r="Q128"/>
      <c r="R128"/>
      <c r="S128"/>
      <c r="T128"/>
      <c r="U128"/>
      <c r="V128"/>
      <c r="W128"/>
      <c r="X128"/>
      <c r="Y128"/>
      <c r="Z128"/>
      <c r="AA128"/>
      <c r="AB128"/>
      <c r="AC128"/>
      <c r="AD128"/>
      <c r="AE128"/>
      <c r="AF128"/>
      <c r="AG128"/>
      <c r="AH128"/>
      <c r="AI128"/>
      <c r="AJ128"/>
      <c r="AK128"/>
      <c r="AL128"/>
      <c r="AM128"/>
      <c r="AN128"/>
      <c r="AO128"/>
      <c r="AP128"/>
      <c r="AQ128"/>
      <c r="AR128"/>
      <c r="AS128"/>
      <c r="AT128"/>
      <c r="AU128"/>
      <c r="AV128"/>
      <c r="AW128"/>
      <c r="AX128"/>
      <c r="AY128"/>
      <c r="AZ128"/>
      <c r="BA128"/>
      <c r="BB128"/>
      <c r="BC128"/>
    </row>
    <row r="129" spans="2:55" s="2" customFormat="1" ht="11.1" customHeight="1" x14ac:dyDescent="0.2">
      <c r="B129" s="10"/>
      <c r="C129" s="11"/>
      <c r="D129" s="11"/>
      <c r="E129" s="11"/>
      <c r="F129" s="11"/>
      <c r="G129" s="73"/>
      <c r="H129" s="84"/>
      <c r="I129"/>
      <c r="J129"/>
      <c r="K129"/>
      <c r="L129"/>
      <c r="M129"/>
      <c r="N129"/>
      <c r="O129"/>
      <c r="P129"/>
      <c r="Q129"/>
      <c r="R129"/>
      <c r="S129"/>
      <c r="T129"/>
      <c r="U129"/>
      <c r="V129"/>
      <c r="W129"/>
      <c r="X129"/>
      <c r="Y129"/>
      <c r="Z129"/>
      <c r="AA129"/>
      <c r="AB129"/>
      <c r="AC129"/>
      <c r="AD129"/>
      <c r="AE129"/>
      <c r="AF129"/>
      <c r="AG129"/>
      <c r="AH129"/>
      <c r="AI129"/>
      <c r="AJ129"/>
      <c r="AK129"/>
      <c r="AL129"/>
      <c r="AM129"/>
      <c r="AN129"/>
      <c r="AO129"/>
      <c r="AP129"/>
      <c r="AQ129"/>
      <c r="AR129"/>
      <c r="AS129"/>
      <c r="AT129"/>
      <c r="AU129"/>
      <c r="AV129"/>
      <c r="AW129"/>
      <c r="AX129"/>
      <c r="AY129"/>
      <c r="AZ129"/>
      <c r="BA129"/>
      <c r="BB129"/>
      <c r="BC129"/>
    </row>
    <row r="130" spans="2:55" s="2" customFormat="1" x14ac:dyDescent="0.2">
      <c r="B130" s="12" t="s">
        <v>627</v>
      </c>
      <c r="C130" s="9"/>
      <c r="D130" s="13" t="s">
        <v>602</v>
      </c>
      <c r="E130" s="14"/>
      <c r="F130" s="23"/>
      <c r="G130" s="74"/>
      <c r="H130" s="74">
        <f t="shared" si="27"/>
        <v>0</v>
      </c>
      <c r="I130"/>
      <c r="J130"/>
      <c r="K130"/>
      <c r="L130"/>
      <c r="M130"/>
      <c r="N130"/>
      <c r="O130"/>
      <c r="P130"/>
      <c r="Q130"/>
      <c r="R130"/>
      <c r="S130"/>
      <c r="T130"/>
      <c r="U130"/>
      <c r="V130"/>
      <c r="W130"/>
      <c r="X130"/>
      <c r="Y130"/>
      <c r="Z130"/>
      <c r="AA130"/>
      <c r="AB130"/>
      <c r="AC130"/>
      <c r="AD130"/>
      <c r="AE130"/>
      <c r="AF130"/>
      <c r="AG130"/>
      <c r="AH130"/>
      <c r="AI130"/>
      <c r="AJ130"/>
      <c r="AK130"/>
      <c r="AL130"/>
      <c r="AM130"/>
      <c r="AN130"/>
      <c r="AO130"/>
      <c r="AP130"/>
      <c r="AQ130"/>
      <c r="AR130"/>
      <c r="AS130"/>
      <c r="AT130"/>
      <c r="AU130"/>
      <c r="AV130"/>
      <c r="AW130"/>
      <c r="AX130"/>
      <c r="AY130"/>
      <c r="AZ130"/>
      <c r="BA130"/>
      <c r="BB130"/>
      <c r="BC130"/>
    </row>
    <row r="131" spans="2:55" s="2" customFormat="1" ht="11.1" customHeight="1" x14ac:dyDescent="0.2">
      <c r="B131" s="10"/>
      <c r="C131" s="11"/>
      <c r="D131" s="11"/>
      <c r="E131" s="11"/>
      <c r="F131" s="11"/>
      <c r="G131" s="73"/>
      <c r="H131" s="84"/>
      <c r="I131"/>
      <c r="J131"/>
      <c r="K131"/>
      <c r="L131"/>
      <c r="M131"/>
      <c r="N131"/>
      <c r="O131"/>
      <c r="P131"/>
      <c r="Q131"/>
      <c r="R131"/>
      <c r="S131"/>
      <c r="T131"/>
      <c r="U131"/>
      <c r="V131"/>
      <c r="W131"/>
      <c r="X131"/>
      <c r="Y131"/>
      <c r="Z131"/>
      <c r="AA131"/>
      <c r="AB131"/>
      <c r="AC131"/>
      <c r="AD131"/>
      <c r="AE131"/>
      <c r="AF131"/>
      <c r="AG131"/>
      <c r="AH131"/>
      <c r="AI131"/>
      <c r="AJ131"/>
      <c r="AK131"/>
      <c r="AL131"/>
      <c r="AM131"/>
      <c r="AN131"/>
      <c r="AO131"/>
      <c r="AP131"/>
      <c r="AQ131"/>
      <c r="AR131"/>
      <c r="AS131"/>
      <c r="AT131"/>
      <c r="AU131"/>
      <c r="AV131"/>
      <c r="AW131"/>
      <c r="AX131"/>
      <c r="AY131"/>
      <c r="AZ131"/>
      <c r="BA131"/>
      <c r="BB131"/>
      <c r="BC131"/>
    </row>
    <row r="132" spans="2:55" s="2" customFormat="1" ht="32.25" x14ac:dyDescent="0.2">
      <c r="B132" s="12" t="s">
        <v>628</v>
      </c>
      <c r="C132" s="9"/>
      <c r="D132" s="13" t="s">
        <v>608</v>
      </c>
      <c r="E132" s="14"/>
      <c r="F132" s="23"/>
      <c r="G132" s="74"/>
      <c r="H132" s="74">
        <f t="shared" si="27"/>
        <v>0</v>
      </c>
      <c r="I132"/>
      <c r="J132"/>
      <c r="K132"/>
      <c r="L132"/>
      <c r="M132"/>
      <c r="N132"/>
      <c r="O132"/>
      <c r="P132"/>
      <c r="Q132"/>
      <c r="R132"/>
      <c r="S132"/>
      <c r="T132"/>
      <c r="U132"/>
      <c r="V132"/>
      <c r="W132"/>
      <c r="X132"/>
      <c r="Y132"/>
      <c r="Z132"/>
      <c r="AA132"/>
      <c r="AB132"/>
      <c r="AC132"/>
      <c r="AD132"/>
      <c r="AE132"/>
      <c r="AF132"/>
      <c r="AG132"/>
      <c r="AH132"/>
      <c r="AI132"/>
      <c r="AJ132"/>
      <c r="AK132"/>
      <c r="AL132"/>
      <c r="AM132"/>
      <c r="AN132"/>
      <c r="AO132"/>
      <c r="AP132"/>
      <c r="AQ132"/>
      <c r="AR132"/>
      <c r="AS132"/>
      <c r="AT132"/>
      <c r="AU132"/>
      <c r="AV132"/>
      <c r="AW132"/>
      <c r="AX132"/>
      <c r="AY132"/>
      <c r="AZ132"/>
      <c r="BA132"/>
      <c r="BB132"/>
      <c r="BC132"/>
    </row>
    <row r="133" spans="2:55" s="2" customFormat="1" ht="11.1" customHeight="1" x14ac:dyDescent="0.2">
      <c r="B133" s="10"/>
      <c r="C133" s="11"/>
      <c r="D133" s="11"/>
      <c r="E133" s="11"/>
      <c r="F133" s="11"/>
      <c r="G133" s="73"/>
      <c r="H133" s="84"/>
      <c r="I133"/>
      <c r="J133"/>
      <c r="K133"/>
      <c r="L133"/>
      <c r="M133"/>
      <c r="N133"/>
      <c r="O133"/>
      <c r="P133"/>
      <c r="Q133"/>
      <c r="R133"/>
      <c r="S133"/>
      <c r="T133"/>
      <c r="U133"/>
      <c r="V133"/>
      <c r="W133"/>
      <c r="X133"/>
      <c r="Y133"/>
      <c r="Z133"/>
      <c r="AA133"/>
      <c r="AB133"/>
      <c r="AC133"/>
      <c r="AD133"/>
      <c r="AE133"/>
      <c r="AF133"/>
      <c r="AG133"/>
      <c r="AH133"/>
      <c r="AI133"/>
      <c r="AJ133"/>
      <c r="AK133"/>
      <c r="AL133"/>
      <c r="AM133"/>
      <c r="AN133"/>
      <c r="AO133"/>
      <c r="AP133"/>
      <c r="AQ133"/>
      <c r="AR133"/>
      <c r="AS133"/>
      <c r="AT133"/>
      <c r="AU133"/>
      <c r="AV133"/>
      <c r="AW133"/>
      <c r="AX133"/>
      <c r="AY133"/>
      <c r="AZ133"/>
      <c r="BA133"/>
      <c r="BB133"/>
      <c r="BC133"/>
    </row>
    <row r="134" spans="2:55" s="2" customFormat="1" ht="27.75" customHeight="1" x14ac:dyDescent="0.2">
      <c r="B134" s="12" t="s">
        <v>629</v>
      </c>
      <c r="C134" s="9"/>
      <c r="D134" s="13" t="s">
        <v>603</v>
      </c>
      <c r="E134" s="20" t="s">
        <v>164</v>
      </c>
      <c r="F134" s="23">
        <v>50</v>
      </c>
      <c r="G134" s="74"/>
      <c r="H134" s="74">
        <f t="shared" si="27"/>
        <v>0</v>
      </c>
      <c r="I134"/>
      <c r="J134"/>
      <c r="K134"/>
      <c r="L134"/>
      <c r="M134"/>
      <c r="N134"/>
      <c r="O134"/>
      <c r="P134"/>
      <c r="Q134"/>
      <c r="R134"/>
      <c r="S134"/>
      <c r="T134"/>
      <c r="U134"/>
      <c r="V134"/>
      <c r="W134"/>
      <c r="X134"/>
      <c r="Y134"/>
      <c r="Z134"/>
      <c r="AA134"/>
      <c r="AB134"/>
      <c r="AC134"/>
      <c r="AD134"/>
      <c r="AE134"/>
      <c r="AF134"/>
      <c r="AG134"/>
      <c r="AH134"/>
      <c r="AI134"/>
      <c r="AJ134"/>
      <c r="AK134"/>
      <c r="AL134"/>
      <c r="AM134"/>
      <c r="AN134"/>
      <c r="AO134"/>
      <c r="AP134"/>
      <c r="AQ134"/>
      <c r="AR134"/>
      <c r="AS134"/>
      <c r="AT134"/>
      <c r="AU134"/>
      <c r="AV134"/>
      <c r="AW134"/>
      <c r="AX134"/>
      <c r="AY134"/>
      <c r="AZ134"/>
      <c r="BA134"/>
      <c r="BB134"/>
      <c r="BC134"/>
    </row>
    <row r="135" spans="2:55" s="2" customFormat="1" ht="11.1" customHeight="1" x14ac:dyDescent="0.2">
      <c r="B135" s="10"/>
      <c r="C135" s="11"/>
      <c r="D135" s="11"/>
      <c r="E135" s="27"/>
      <c r="F135" s="11"/>
      <c r="G135" s="73"/>
      <c r="H135" s="84"/>
      <c r="I135"/>
      <c r="J135"/>
      <c r="K135"/>
      <c r="L135"/>
      <c r="M135"/>
      <c r="N135"/>
      <c r="O135"/>
      <c r="P135"/>
      <c r="Q135"/>
      <c r="R135"/>
      <c r="S135"/>
      <c r="T135"/>
      <c r="U135"/>
      <c r="V135"/>
      <c r="W135"/>
      <c r="X135"/>
      <c r="Y135"/>
      <c r="Z135"/>
      <c r="AA135"/>
      <c r="AB135"/>
      <c r="AC135"/>
      <c r="AD135"/>
      <c r="AE135"/>
      <c r="AF135"/>
      <c r="AG135"/>
      <c r="AH135"/>
      <c r="AI135"/>
      <c r="AJ135"/>
      <c r="AK135"/>
      <c r="AL135"/>
      <c r="AM135"/>
      <c r="AN135"/>
      <c r="AO135"/>
      <c r="AP135"/>
      <c r="AQ135"/>
      <c r="AR135"/>
      <c r="AS135"/>
      <c r="AT135"/>
      <c r="AU135"/>
      <c r="AV135"/>
      <c r="AW135"/>
      <c r="AX135"/>
      <c r="AY135"/>
      <c r="AZ135"/>
      <c r="BA135"/>
      <c r="BB135"/>
      <c r="BC135"/>
    </row>
    <row r="136" spans="2:55" s="2" customFormat="1" x14ac:dyDescent="0.2">
      <c r="B136" s="12" t="s">
        <v>630</v>
      </c>
      <c r="C136" s="9"/>
      <c r="D136" s="13" t="s">
        <v>604</v>
      </c>
      <c r="E136" s="20" t="s">
        <v>164</v>
      </c>
      <c r="F136" s="23">
        <v>50</v>
      </c>
      <c r="G136" s="74"/>
      <c r="H136" s="74">
        <f t="shared" si="27"/>
        <v>0</v>
      </c>
      <c r="I136"/>
      <c r="J136"/>
      <c r="K136"/>
      <c r="L136"/>
      <c r="M136"/>
      <c r="N136"/>
      <c r="O136"/>
      <c r="P136"/>
      <c r="Q136"/>
      <c r="R136"/>
      <c r="S136"/>
      <c r="T136"/>
      <c r="U136"/>
      <c r="V136"/>
      <c r="W136"/>
      <c r="X136"/>
      <c r="Y136"/>
      <c r="Z136"/>
      <c r="AA136"/>
      <c r="AB136"/>
      <c r="AC136"/>
      <c r="AD136"/>
      <c r="AE136"/>
      <c r="AF136"/>
      <c r="AG136"/>
      <c r="AH136"/>
      <c r="AI136"/>
      <c r="AJ136"/>
      <c r="AK136"/>
      <c r="AL136"/>
      <c r="AM136"/>
      <c r="AN136"/>
      <c r="AO136"/>
      <c r="AP136"/>
      <c r="AQ136"/>
      <c r="AR136"/>
      <c r="AS136"/>
      <c r="AT136"/>
      <c r="AU136"/>
      <c r="AV136"/>
      <c r="AW136"/>
      <c r="AX136"/>
      <c r="AY136"/>
      <c r="AZ136"/>
      <c r="BA136"/>
      <c r="BB136"/>
      <c r="BC136"/>
    </row>
    <row r="137" spans="2:55" s="2" customFormat="1" ht="11.1" customHeight="1" x14ac:dyDescent="0.2">
      <c r="B137" s="10"/>
      <c r="C137" s="11"/>
      <c r="D137" s="11"/>
      <c r="E137" s="11"/>
      <c r="F137" s="11"/>
      <c r="G137" s="73"/>
      <c r="H137" s="84"/>
      <c r="I137"/>
      <c r="J137"/>
      <c r="K137"/>
      <c r="L137"/>
      <c r="M137"/>
      <c r="N137"/>
      <c r="O137"/>
      <c r="P137"/>
      <c r="Q137"/>
      <c r="R137"/>
      <c r="S137"/>
      <c r="T137"/>
      <c r="U137"/>
      <c r="V137"/>
      <c r="W137"/>
      <c r="X137"/>
      <c r="Y137"/>
      <c r="Z137"/>
      <c r="AA137"/>
      <c r="AB137"/>
      <c r="AC137"/>
      <c r="AD137"/>
      <c r="AE137"/>
      <c r="AF137"/>
      <c r="AG137"/>
      <c r="AH137"/>
      <c r="AI137"/>
      <c r="AJ137"/>
      <c r="AK137"/>
      <c r="AL137"/>
      <c r="AM137"/>
      <c r="AN137"/>
      <c r="AO137"/>
      <c r="AP137"/>
      <c r="AQ137"/>
      <c r="AR137"/>
      <c r="AS137"/>
      <c r="AT137"/>
      <c r="AU137"/>
      <c r="AV137"/>
      <c r="AW137"/>
      <c r="AX137"/>
      <c r="AY137"/>
      <c r="AZ137"/>
      <c r="BA137"/>
      <c r="BB137"/>
      <c r="BC137"/>
    </row>
    <row r="138" spans="2:55" s="2" customFormat="1" ht="42.75" x14ac:dyDescent="0.2">
      <c r="B138" s="12" t="s">
        <v>631</v>
      </c>
      <c r="C138" s="9"/>
      <c r="D138" s="13" t="s">
        <v>605</v>
      </c>
      <c r="E138" s="20" t="s">
        <v>164</v>
      </c>
      <c r="F138" s="23">
        <v>100</v>
      </c>
      <c r="G138" s="74"/>
      <c r="H138" s="74">
        <f t="shared" si="27"/>
        <v>0</v>
      </c>
      <c r="I138"/>
      <c r="J138"/>
      <c r="K138"/>
      <c r="L138"/>
      <c r="M138"/>
      <c r="N138"/>
      <c r="O138"/>
      <c r="P138"/>
      <c r="Q138"/>
      <c r="R138"/>
      <c r="S138"/>
      <c r="T138"/>
      <c r="U138"/>
      <c r="V138"/>
      <c r="W138"/>
      <c r="X138"/>
      <c r="Y138"/>
      <c r="Z138"/>
      <c r="AA138"/>
      <c r="AB138"/>
      <c r="AC138"/>
      <c r="AD138"/>
      <c r="AE138"/>
      <c r="AF138"/>
      <c r="AG138"/>
      <c r="AH138"/>
      <c r="AI138"/>
      <c r="AJ138"/>
      <c r="AK138"/>
      <c r="AL138"/>
      <c r="AM138"/>
      <c r="AN138"/>
      <c r="AO138"/>
      <c r="AP138"/>
      <c r="AQ138"/>
      <c r="AR138"/>
      <c r="AS138"/>
      <c r="AT138"/>
      <c r="AU138"/>
      <c r="AV138"/>
      <c r="AW138"/>
      <c r="AX138"/>
      <c r="AY138"/>
      <c r="AZ138"/>
      <c r="BA138"/>
      <c r="BB138"/>
      <c r="BC138"/>
    </row>
    <row r="139" spans="2:55" s="2" customFormat="1" ht="11.1" customHeight="1" x14ac:dyDescent="0.2">
      <c r="B139" s="10"/>
      <c r="C139" s="11"/>
      <c r="D139" s="11"/>
      <c r="E139" s="27"/>
      <c r="F139" s="11"/>
      <c r="G139" s="73"/>
      <c r="H139" s="84"/>
      <c r="I139"/>
      <c r="J139"/>
      <c r="K139"/>
      <c r="L139"/>
      <c r="M139"/>
      <c r="N139"/>
      <c r="O139"/>
      <c r="P139"/>
      <c r="Q139"/>
      <c r="R139"/>
      <c r="S139"/>
      <c r="T139"/>
      <c r="U139"/>
      <c r="V139"/>
      <c r="W139"/>
      <c r="X139"/>
      <c r="Y139"/>
      <c r="Z139"/>
      <c r="AA139"/>
      <c r="AB139"/>
      <c r="AC139"/>
      <c r="AD139"/>
      <c r="AE139"/>
      <c r="AF139"/>
      <c r="AG139"/>
      <c r="AH139"/>
      <c r="AI139"/>
      <c r="AJ139"/>
      <c r="AK139"/>
      <c r="AL139"/>
      <c r="AM139"/>
      <c r="AN139"/>
      <c r="AO139"/>
      <c r="AP139"/>
      <c r="AQ139"/>
      <c r="AR139"/>
      <c r="AS139"/>
      <c r="AT139"/>
      <c r="AU139"/>
      <c r="AV139"/>
      <c r="AW139"/>
      <c r="AX139"/>
      <c r="AY139"/>
      <c r="AZ139"/>
      <c r="BA139"/>
      <c r="BB139"/>
      <c r="BC139"/>
    </row>
    <row r="140" spans="2:55" s="2" customFormat="1" ht="26.25" customHeight="1" x14ac:dyDescent="0.2">
      <c r="B140" s="12" t="s">
        <v>632</v>
      </c>
      <c r="C140" s="9"/>
      <c r="D140" s="13" t="s">
        <v>606</v>
      </c>
      <c r="E140" s="20" t="s">
        <v>164</v>
      </c>
      <c r="F140" s="23">
        <v>100</v>
      </c>
      <c r="G140" s="74"/>
      <c r="H140" s="74">
        <f t="shared" si="27"/>
        <v>0</v>
      </c>
      <c r="I140"/>
      <c r="J140"/>
      <c r="K140"/>
      <c r="L140"/>
      <c r="M140"/>
      <c r="N140"/>
      <c r="O140"/>
      <c r="P140"/>
      <c r="Q140"/>
      <c r="R140"/>
      <c r="S140"/>
      <c r="T140"/>
      <c r="U140"/>
      <c r="V140"/>
      <c r="W140"/>
      <c r="X140"/>
      <c r="Y140"/>
      <c r="Z140"/>
      <c r="AA140"/>
      <c r="AB140"/>
      <c r="AC140"/>
      <c r="AD140"/>
      <c r="AE140"/>
      <c r="AF140"/>
      <c r="AG140"/>
      <c r="AH140"/>
      <c r="AI140"/>
      <c r="AJ140"/>
      <c r="AK140"/>
      <c r="AL140"/>
      <c r="AM140"/>
      <c r="AN140"/>
      <c r="AO140"/>
      <c r="AP140"/>
      <c r="AQ140"/>
      <c r="AR140"/>
      <c r="AS140"/>
      <c r="AT140"/>
      <c r="AU140"/>
      <c r="AV140"/>
      <c r="AW140"/>
      <c r="AX140"/>
      <c r="AY140"/>
      <c r="AZ140"/>
      <c r="BA140"/>
      <c r="BB140"/>
      <c r="BC140"/>
    </row>
    <row r="141" spans="2:55" s="2" customFormat="1" ht="11.1" customHeight="1" x14ac:dyDescent="0.2">
      <c r="B141" s="10"/>
      <c r="C141" s="11"/>
      <c r="D141" s="11"/>
      <c r="E141" s="27"/>
      <c r="F141" s="11"/>
      <c r="G141" s="73"/>
      <c r="H141" s="84"/>
      <c r="I141"/>
      <c r="J141"/>
      <c r="K141"/>
      <c r="L141"/>
      <c r="M141"/>
      <c r="N141"/>
      <c r="O141"/>
      <c r="P141"/>
      <c r="Q141"/>
      <c r="R141"/>
      <c r="S141"/>
      <c r="T141"/>
      <c r="U141"/>
      <c r="V141"/>
      <c r="W141"/>
      <c r="X141"/>
      <c r="Y141"/>
      <c r="Z141"/>
      <c r="AA141"/>
      <c r="AB141"/>
      <c r="AC141"/>
      <c r="AD141"/>
      <c r="AE141"/>
      <c r="AF141"/>
      <c r="AG141"/>
      <c r="AH141"/>
      <c r="AI141"/>
      <c r="AJ141"/>
      <c r="AK141"/>
      <c r="AL141"/>
      <c r="AM141"/>
      <c r="AN141"/>
      <c r="AO141"/>
      <c r="AP141"/>
      <c r="AQ141"/>
      <c r="AR141"/>
      <c r="AS141"/>
      <c r="AT141"/>
      <c r="AU141"/>
      <c r="AV141"/>
      <c r="AW141"/>
      <c r="AX141"/>
      <c r="AY141"/>
      <c r="AZ141"/>
      <c r="BA141"/>
      <c r="BB141"/>
      <c r="BC141"/>
    </row>
    <row r="142" spans="2:55" s="2" customFormat="1" x14ac:dyDescent="0.2">
      <c r="B142" s="153" t="s">
        <v>882</v>
      </c>
      <c r="C142" s="9"/>
      <c r="D142" s="8" t="s">
        <v>868</v>
      </c>
      <c r="E142" s="20"/>
      <c r="F142" s="23"/>
      <c r="G142" s="74"/>
      <c r="H142" s="74"/>
      <c r="I142"/>
      <c r="J142"/>
      <c r="K142"/>
      <c r="L142"/>
      <c r="M142"/>
      <c r="N142"/>
      <c r="O142"/>
      <c r="P142"/>
      <c r="Q142"/>
      <c r="R142"/>
      <c r="S142"/>
      <c r="T142"/>
      <c r="U142"/>
      <c r="V142"/>
      <c r="W142"/>
      <c r="X142"/>
      <c r="Y142"/>
      <c r="Z142"/>
      <c r="AA142"/>
      <c r="AB142"/>
      <c r="AC142"/>
      <c r="AD142"/>
      <c r="AE142"/>
      <c r="AF142"/>
      <c r="AG142"/>
      <c r="AH142"/>
      <c r="AI142"/>
      <c r="AJ142"/>
      <c r="AK142"/>
      <c r="AL142"/>
      <c r="AM142"/>
      <c r="AN142"/>
      <c r="AO142"/>
      <c r="AP142"/>
      <c r="AQ142"/>
      <c r="AR142"/>
      <c r="AS142"/>
      <c r="AT142"/>
      <c r="AU142"/>
      <c r="AV142"/>
      <c r="AW142"/>
      <c r="AX142"/>
      <c r="AY142"/>
      <c r="AZ142"/>
      <c r="BA142"/>
      <c r="BB142"/>
      <c r="BC142"/>
    </row>
    <row r="143" spans="2:55" ht="11.1" customHeight="1" x14ac:dyDescent="0.2">
      <c r="B143" s="10"/>
      <c r="C143" s="11"/>
      <c r="D143" s="11"/>
      <c r="E143" s="40"/>
      <c r="F143" s="125"/>
      <c r="G143" s="126"/>
      <c r="H143" s="126"/>
    </row>
    <row r="144" spans="2:55" ht="12" customHeight="1" x14ac:dyDescent="0.2">
      <c r="B144" s="7"/>
      <c r="C144" s="9"/>
      <c r="D144" s="120" t="s">
        <v>717</v>
      </c>
      <c r="E144" s="121"/>
      <c r="F144" s="122"/>
      <c r="G144" s="123"/>
      <c r="H144" s="123"/>
    </row>
    <row r="145" spans="2:55" ht="11.1" customHeight="1" x14ac:dyDescent="0.2">
      <c r="B145" s="10"/>
      <c r="C145" s="11"/>
      <c r="D145" s="11"/>
      <c r="E145" s="40"/>
      <c r="F145" s="125"/>
      <c r="G145" s="126"/>
      <c r="H145" s="126"/>
    </row>
    <row r="146" spans="2:55" ht="22.5" x14ac:dyDescent="0.2">
      <c r="B146" s="7" t="s">
        <v>883</v>
      </c>
      <c r="C146" s="9"/>
      <c r="D146" s="9" t="s">
        <v>718</v>
      </c>
      <c r="E146" s="121" t="s">
        <v>87</v>
      </c>
      <c r="F146" s="122">
        <v>4</v>
      </c>
      <c r="G146" s="123"/>
      <c r="H146" s="131">
        <f>G146*F146</f>
        <v>0</v>
      </c>
    </row>
    <row r="147" spans="2:55" ht="11.1" customHeight="1" x14ac:dyDescent="0.2">
      <c r="B147" s="10"/>
      <c r="C147" s="11"/>
      <c r="D147" s="11"/>
      <c r="E147" s="40"/>
      <c r="F147" s="125"/>
      <c r="G147" s="126"/>
      <c r="H147" s="126"/>
    </row>
    <row r="148" spans="2:55" ht="22.5" x14ac:dyDescent="0.2">
      <c r="B148" s="7" t="s">
        <v>884</v>
      </c>
      <c r="C148" s="9"/>
      <c r="D148" s="9" t="s">
        <v>719</v>
      </c>
      <c r="E148" s="121" t="s">
        <v>16</v>
      </c>
      <c r="F148" s="122">
        <v>1</v>
      </c>
      <c r="G148" s="123"/>
      <c r="H148" s="131">
        <f>G148*F148</f>
        <v>0</v>
      </c>
    </row>
    <row r="149" spans="2:55" ht="11.1" customHeight="1" x14ac:dyDescent="0.2">
      <c r="B149" s="10"/>
      <c r="C149" s="11"/>
      <c r="D149" s="11"/>
      <c r="E149" s="40"/>
      <c r="F149" s="125"/>
      <c r="G149" s="126"/>
      <c r="H149" s="126"/>
    </row>
    <row r="150" spans="2:55" ht="22.5" x14ac:dyDescent="0.2">
      <c r="B150" s="7" t="s">
        <v>885</v>
      </c>
      <c r="C150" s="9"/>
      <c r="D150" s="9" t="s">
        <v>720</v>
      </c>
      <c r="E150" s="121" t="s">
        <v>87</v>
      </c>
      <c r="F150" s="122">
        <v>4</v>
      </c>
      <c r="G150" s="123"/>
      <c r="H150" s="131">
        <f>G150*F150</f>
        <v>0</v>
      </c>
    </row>
    <row r="151" spans="2:55" s="4" customFormat="1" ht="19.899999999999999" customHeight="1" x14ac:dyDescent="0.2">
      <c r="B151" s="139" t="s">
        <v>64</v>
      </c>
      <c r="C151" s="140"/>
      <c r="D151" s="140"/>
      <c r="E151" s="140"/>
      <c r="F151" s="140"/>
      <c r="G151" s="141"/>
      <c r="H151" s="142">
        <f>SUM(H105:H150)</f>
        <v>118000</v>
      </c>
      <c r="I151"/>
      <c r="J151"/>
      <c r="K151"/>
      <c r="L151"/>
      <c r="M151"/>
      <c r="N151"/>
      <c r="O151"/>
      <c r="P151"/>
      <c r="Q151"/>
      <c r="R151"/>
      <c r="S151"/>
      <c r="T151"/>
      <c r="U151"/>
      <c r="V151"/>
      <c r="W151"/>
      <c r="X151"/>
      <c r="Y151"/>
      <c r="Z151"/>
      <c r="AA151"/>
      <c r="AB151"/>
      <c r="AC151"/>
      <c r="AD151"/>
      <c r="AE151"/>
      <c r="AF151"/>
      <c r="AG151"/>
      <c r="AH151"/>
      <c r="AI151"/>
      <c r="AJ151"/>
      <c r="AK151"/>
      <c r="AL151"/>
      <c r="AM151"/>
      <c r="AN151"/>
      <c r="AO151"/>
      <c r="AP151"/>
      <c r="AQ151"/>
      <c r="AR151"/>
      <c r="AS151"/>
      <c r="AT151"/>
      <c r="AU151"/>
      <c r="AV151"/>
      <c r="AW151"/>
      <c r="AX151"/>
      <c r="AY151"/>
      <c r="AZ151"/>
      <c r="BA151"/>
      <c r="BB151"/>
      <c r="BC151"/>
    </row>
    <row r="152" spans="2:55" s="4" customFormat="1" ht="18" customHeight="1" x14ac:dyDescent="0.2">
      <c r="B152" s="139" t="s">
        <v>65</v>
      </c>
      <c r="C152" s="140"/>
      <c r="D152" s="140"/>
      <c r="E152" s="140"/>
      <c r="F152" s="140"/>
      <c r="G152" s="141"/>
      <c r="H152" s="142">
        <f>H151</f>
        <v>118000</v>
      </c>
      <c r="I152"/>
      <c r="J152"/>
      <c r="K152"/>
      <c r="L152"/>
      <c r="M152"/>
      <c r="N152"/>
      <c r="O152"/>
      <c r="P152"/>
      <c r="Q152"/>
      <c r="R152"/>
      <c r="S152"/>
      <c r="T152"/>
      <c r="U152"/>
      <c r="V152"/>
      <c r="W152"/>
      <c r="X152"/>
      <c r="Y152"/>
      <c r="Z152"/>
      <c r="AA152"/>
      <c r="AB152"/>
      <c r="AC152"/>
      <c r="AD152"/>
      <c r="AE152"/>
      <c r="AF152"/>
      <c r="AG152"/>
      <c r="AH152"/>
      <c r="AI152"/>
      <c r="AJ152"/>
      <c r="AK152"/>
      <c r="AL152"/>
      <c r="AM152"/>
      <c r="AN152"/>
      <c r="AO152"/>
      <c r="AP152"/>
      <c r="AQ152"/>
      <c r="AR152"/>
      <c r="AS152"/>
      <c r="AT152"/>
      <c r="AU152"/>
      <c r="AV152"/>
      <c r="AW152"/>
      <c r="AX152"/>
      <c r="AY152"/>
      <c r="AZ152"/>
      <c r="BA152"/>
      <c r="BB152"/>
      <c r="BC152"/>
    </row>
    <row r="153" spans="2:55" ht="11.1" customHeight="1" x14ac:dyDescent="0.2">
      <c r="B153" s="10"/>
      <c r="C153" s="11"/>
      <c r="D153" s="11"/>
      <c r="E153" s="40"/>
      <c r="F153" s="125"/>
      <c r="G153" s="126"/>
      <c r="H153" s="126"/>
    </row>
    <row r="154" spans="2:55" ht="12" customHeight="1" x14ac:dyDescent="0.2">
      <c r="B154" s="7" t="s">
        <v>886</v>
      </c>
      <c r="C154" s="9"/>
      <c r="D154" s="9" t="s">
        <v>688</v>
      </c>
      <c r="E154" s="121" t="s">
        <v>16</v>
      </c>
      <c r="F154" s="122">
        <v>1</v>
      </c>
      <c r="G154" s="123"/>
      <c r="H154" s="131">
        <f>G154*F154</f>
        <v>0</v>
      </c>
    </row>
    <row r="155" spans="2:55" ht="11.1" customHeight="1" x14ac:dyDescent="0.2">
      <c r="B155" s="10"/>
      <c r="C155" s="11"/>
      <c r="D155" s="11"/>
      <c r="E155" s="40"/>
      <c r="F155" s="125"/>
      <c r="G155" s="126"/>
      <c r="H155" s="126"/>
    </row>
    <row r="156" spans="2:55" ht="12" customHeight="1" x14ac:dyDescent="0.2">
      <c r="B156" s="7"/>
      <c r="C156" s="9"/>
      <c r="D156" s="120" t="s">
        <v>721</v>
      </c>
      <c r="E156" s="121"/>
      <c r="F156" s="122"/>
      <c r="G156" s="123"/>
      <c r="H156" s="123"/>
    </row>
    <row r="157" spans="2:55" ht="11.1" customHeight="1" x14ac:dyDescent="0.2">
      <c r="B157" s="10"/>
      <c r="C157" s="11"/>
      <c r="D157" s="11"/>
      <c r="E157" s="40"/>
      <c r="F157" s="125"/>
      <c r="G157" s="126"/>
      <c r="H157" s="126"/>
    </row>
    <row r="158" spans="2:55" ht="22.5" x14ac:dyDescent="0.2">
      <c r="B158" s="7" t="s">
        <v>887</v>
      </c>
      <c r="C158" s="9"/>
      <c r="D158" s="9" t="s">
        <v>718</v>
      </c>
      <c r="E158" s="121" t="s">
        <v>87</v>
      </c>
      <c r="F158" s="122">
        <v>8</v>
      </c>
      <c r="G158" s="123"/>
      <c r="H158" s="131">
        <f>G158*F158</f>
        <v>0</v>
      </c>
    </row>
    <row r="159" spans="2:55" ht="11.1" customHeight="1" x14ac:dyDescent="0.2">
      <c r="B159" s="10"/>
      <c r="C159" s="11"/>
      <c r="D159" s="11"/>
      <c r="E159" s="40"/>
      <c r="F159" s="125"/>
      <c r="G159" s="126"/>
      <c r="H159" s="126"/>
    </row>
    <row r="160" spans="2:55" ht="22.5" x14ac:dyDescent="0.2">
      <c r="B160" s="7" t="s">
        <v>888</v>
      </c>
      <c r="C160" s="9"/>
      <c r="D160" s="9" t="s">
        <v>719</v>
      </c>
      <c r="E160" s="121" t="s">
        <v>16</v>
      </c>
      <c r="F160" s="122">
        <v>1</v>
      </c>
      <c r="G160" s="123"/>
      <c r="H160" s="131">
        <f>G160*F160</f>
        <v>0</v>
      </c>
    </row>
    <row r="161" spans="2:55" ht="11.1" customHeight="1" x14ac:dyDescent="0.2">
      <c r="B161" s="10"/>
      <c r="C161" s="11"/>
      <c r="D161" s="11"/>
      <c r="E161" s="40"/>
      <c r="F161" s="125"/>
      <c r="G161" s="126"/>
      <c r="H161" s="126"/>
    </row>
    <row r="162" spans="2:55" ht="22.5" x14ac:dyDescent="0.2">
      <c r="B162" s="7" t="s">
        <v>889</v>
      </c>
      <c r="C162" s="9"/>
      <c r="D162" s="9" t="s">
        <v>720</v>
      </c>
      <c r="E162" s="121" t="s">
        <v>87</v>
      </c>
      <c r="F162" s="122">
        <v>8</v>
      </c>
      <c r="G162" s="123"/>
      <c r="H162" s="131">
        <f>G162*F162</f>
        <v>0</v>
      </c>
    </row>
    <row r="163" spans="2:55" ht="11.1" customHeight="1" x14ac:dyDescent="0.2">
      <c r="B163" s="10"/>
      <c r="C163" s="11"/>
      <c r="D163" s="11"/>
      <c r="E163" s="40"/>
      <c r="F163" s="125"/>
      <c r="G163" s="126"/>
      <c r="H163" s="126"/>
    </row>
    <row r="164" spans="2:55" ht="12" customHeight="1" x14ac:dyDescent="0.2">
      <c r="B164" s="7" t="s">
        <v>890</v>
      </c>
      <c r="C164" s="9"/>
      <c r="D164" s="9" t="s">
        <v>688</v>
      </c>
      <c r="E164" s="121" t="s">
        <v>16</v>
      </c>
      <c r="F164" s="122">
        <v>1</v>
      </c>
      <c r="G164" s="123"/>
      <c r="H164" s="131">
        <f>G164*F164</f>
        <v>0</v>
      </c>
    </row>
    <row r="165" spans="2:55" s="4" customFormat="1" ht="19.899999999999999" customHeight="1" x14ac:dyDescent="0.2">
      <c r="B165" s="139" t="s">
        <v>64</v>
      </c>
      <c r="C165" s="140"/>
      <c r="D165" s="140"/>
      <c r="E165" s="140"/>
      <c r="F165" s="140"/>
      <c r="G165" s="141"/>
      <c r="H165" s="142">
        <f>SUM(H152:H164)</f>
        <v>118000</v>
      </c>
      <c r="I165"/>
      <c r="J165"/>
      <c r="K165"/>
      <c r="L165"/>
      <c r="M165"/>
      <c r="N165"/>
      <c r="O165"/>
      <c r="P165"/>
      <c r="Q165"/>
      <c r="R165"/>
      <c r="S165"/>
      <c r="T165"/>
      <c r="U165"/>
      <c r="V165"/>
      <c r="W165"/>
      <c r="X165"/>
      <c r="Y165"/>
      <c r="Z165"/>
      <c r="AA165"/>
      <c r="AB165"/>
      <c r="AC165"/>
      <c r="AD165"/>
      <c r="AE165"/>
      <c r="AF165"/>
      <c r="AG165"/>
      <c r="AH165"/>
      <c r="AI165"/>
      <c r="AJ165"/>
      <c r="AK165"/>
      <c r="AL165"/>
      <c r="AM165"/>
      <c r="AN165"/>
      <c r="AO165"/>
      <c r="AP165"/>
      <c r="AQ165"/>
      <c r="AR165"/>
      <c r="AS165"/>
      <c r="AT165"/>
      <c r="AU165"/>
      <c r="AV165"/>
      <c r="AW165"/>
      <c r="AX165"/>
      <c r="AY165"/>
      <c r="AZ165"/>
      <c r="BA165"/>
      <c r="BB165"/>
      <c r="BC165"/>
    </row>
    <row r="166" spans="2:55" s="4" customFormat="1" ht="20.100000000000001" customHeight="1" x14ac:dyDescent="0.2">
      <c r="B166"/>
      <c r="C166"/>
      <c r="D166"/>
      <c r="E166"/>
      <c r="F166"/>
      <c r="G166"/>
      <c r="H166"/>
      <c r="I166"/>
      <c r="J166"/>
      <c r="K166"/>
      <c r="L166"/>
      <c r="M166"/>
      <c r="N166"/>
      <c r="O166"/>
      <c r="P166"/>
      <c r="Q166"/>
      <c r="R166"/>
      <c r="S166"/>
      <c r="T166"/>
      <c r="U166"/>
      <c r="V166"/>
      <c r="W166"/>
      <c r="X166"/>
      <c r="Y166"/>
      <c r="Z166"/>
      <c r="AA166"/>
      <c r="AB166"/>
      <c r="AC166"/>
      <c r="AD166"/>
      <c r="AE166"/>
      <c r="AF166"/>
      <c r="AG166"/>
      <c r="AH166"/>
      <c r="AI166"/>
      <c r="AJ166"/>
      <c r="AK166"/>
      <c r="AL166"/>
      <c r="AM166"/>
      <c r="AN166"/>
      <c r="AO166"/>
      <c r="AP166"/>
      <c r="AQ166"/>
      <c r="AR166"/>
      <c r="AS166"/>
      <c r="AT166"/>
      <c r="AU166"/>
      <c r="AV166"/>
      <c r="AW166"/>
      <c r="AX166"/>
      <c r="AY166"/>
      <c r="AZ166"/>
      <c r="BA166"/>
      <c r="BB166"/>
      <c r="BC166"/>
    </row>
    <row r="167" spans="2:55" s="2" customFormat="1" x14ac:dyDescent="0.2">
      <c r="B167"/>
      <c r="C167"/>
      <c r="D167"/>
      <c r="E167"/>
      <c r="F167"/>
      <c r="G167"/>
      <c r="H167"/>
      <c r="I167"/>
      <c r="J167"/>
      <c r="K167"/>
      <c r="L167"/>
      <c r="M167"/>
      <c r="N167"/>
      <c r="O167"/>
      <c r="P167"/>
      <c r="Q167"/>
      <c r="R167"/>
      <c r="S167"/>
      <c r="T167"/>
      <c r="U167"/>
      <c r="V167"/>
      <c r="W167"/>
      <c r="X167"/>
      <c r="Y167"/>
      <c r="Z167"/>
      <c r="AA167"/>
      <c r="AB167"/>
      <c r="AC167"/>
      <c r="AD167"/>
      <c r="AE167"/>
      <c r="AF167"/>
      <c r="AG167"/>
      <c r="AH167"/>
      <c r="AI167"/>
      <c r="AJ167"/>
      <c r="AK167"/>
      <c r="AL167"/>
      <c r="AM167"/>
      <c r="AN167"/>
      <c r="AO167"/>
      <c r="AP167"/>
      <c r="AQ167"/>
      <c r="AR167"/>
      <c r="AS167"/>
      <c r="AT167"/>
      <c r="AU167"/>
      <c r="AV167"/>
      <c r="AW167"/>
      <c r="AX167"/>
      <c r="AY167"/>
      <c r="AZ167"/>
      <c r="BA167"/>
      <c r="BB167"/>
      <c r="BC167"/>
    </row>
    <row r="168" spans="2:55" s="2" customFormat="1" x14ac:dyDescent="0.2">
      <c r="B168"/>
      <c r="C168"/>
      <c r="D168"/>
      <c r="E168"/>
      <c r="F168"/>
      <c r="G168"/>
      <c r="H168"/>
      <c r="I168"/>
      <c r="J168"/>
      <c r="K168"/>
      <c r="L168"/>
      <c r="M168"/>
      <c r="N168"/>
      <c r="O168"/>
      <c r="P168"/>
      <c r="Q168"/>
      <c r="R168"/>
      <c r="S168"/>
      <c r="T168"/>
      <c r="U168"/>
      <c r="V168"/>
      <c r="W168"/>
      <c r="X168"/>
      <c r="Y168"/>
      <c r="Z168"/>
      <c r="AA168"/>
      <c r="AB168"/>
      <c r="AC168"/>
      <c r="AD168"/>
      <c r="AE168"/>
      <c r="AF168"/>
      <c r="AG168"/>
      <c r="AH168"/>
      <c r="AI168"/>
      <c r="AJ168"/>
      <c r="AK168"/>
      <c r="AL168"/>
      <c r="AM168"/>
      <c r="AN168"/>
      <c r="AO168"/>
      <c r="AP168"/>
      <c r="AQ168"/>
      <c r="AR168"/>
      <c r="AS168"/>
      <c r="AT168"/>
      <c r="AU168"/>
      <c r="AV168"/>
      <c r="AW168"/>
      <c r="AX168"/>
      <c r="AY168"/>
      <c r="AZ168"/>
      <c r="BA168"/>
      <c r="BB168"/>
      <c r="BC168"/>
    </row>
    <row r="169" spans="2:55" s="2" customFormat="1" x14ac:dyDescent="0.2">
      <c r="B169"/>
      <c r="C169"/>
      <c r="D169"/>
      <c r="E169"/>
      <c r="F169"/>
      <c r="G169"/>
      <c r="H169"/>
      <c r="I169"/>
      <c r="J169"/>
      <c r="K169"/>
      <c r="L169"/>
      <c r="M169"/>
      <c r="N169"/>
      <c r="O169"/>
      <c r="P169"/>
      <c r="Q169"/>
      <c r="R169"/>
      <c r="S169"/>
      <c r="T169"/>
      <c r="U169"/>
      <c r="V169"/>
      <c r="W169"/>
      <c r="X169"/>
      <c r="Y169"/>
      <c r="Z169"/>
      <c r="AA169"/>
      <c r="AB169"/>
      <c r="AC169"/>
      <c r="AD169"/>
      <c r="AE169"/>
      <c r="AF169"/>
      <c r="AG169"/>
      <c r="AH169"/>
      <c r="AI169"/>
      <c r="AJ169"/>
      <c r="AK169"/>
      <c r="AL169"/>
      <c r="AM169"/>
      <c r="AN169"/>
      <c r="AO169"/>
      <c r="AP169"/>
      <c r="AQ169"/>
      <c r="AR169"/>
      <c r="AS169"/>
      <c r="AT169"/>
      <c r="AU169"/>
      <c r="AV169"/>
      <c r="AW169"/>
      <c r="AX169"/>
      <c r="AY169"/>
      <c r="AZ169"/>
      <c r="BA169"/>
      <c r="BB169"/>
      <c r="BC169"/>
    </row>
    <row r="170" spans="2:55" s="2" customFormat="1" x14ac:dyDescent="0.2">
      <c r="B170"/>
      <c r="C170"/>
      <c r="D170"/>
      <c r="E170"/>
      <c r="F170"/>
      <c r="G170"/>
      <c r="H170"/>
      <c r="I170"/>
      <c r="J170"/>
      <c r="K170"/>
      <c r="L170"/>
      <c r="M170"/>
      <c r="N170"/>
      <c r="O170"/>
      <c r="P170"/>
      <c r="Q170"/>
      <c r="R170"/>
      <c r="S170"/>
      <c r="T170"/>
      <c r="U170"/>
      <c r="V170"/>
      <c r="W170"/>
      <c r="X170"/>
      <c r="Y170"/>
      <c r="Z170"/>
      <c r="AA170"/>
      <c r="AB170"/>
      <c r="AC170"/>
      <c r="AD170"/>
      <c r="AE170"/>
      <c r="AF170"/>
      <c r="AG170"/>
      <c r="AH170"/>
      <c r="AI170"/>
      <c r="AJ170"/>
      <c r="AK170"/>
      <c r="AL170"/>
      <c r="AM170"/>
      <c r="AN170"/>
      <c r="AO170"/>
      <c r="AP170"/>
      <c r="AQ170"/>
      <c r="AR170"/>
      <c r="AS170"/>
      <c r="AT170"/>
      <c r="AU170"/>
      <c r="AV170"/>
      <c r="AW170"/>
      <c r="AX170"/>
      <c r="AY170"/>
      <c r="AZ170"/>
      <c r="BA170"/>
      <c r="BB170"/>
      <c r="BC170"/>
    </row>
    <row r="171" spans="2:55" s="2" customFormat="1" x14ac:dyDescent="0.2">
      <c r="B171"/>
      <c r="C171"/>
      <c r="D171"/>
      <c r="E171"/>
      <c r="F171"/>
      <c r="G171"/>
      <c r="H171"/>
      <c r="I171"/>
      <c r="J171"/>
      <c r="K171"/>
      <c r="L171"/>
      <c r="M171"/>
      <c r="N171"/>
      <c r="O171"/>
      <c r="P171"/>
      <c r="Q171"/>
      <c r="R171"/>
      <c r="S171"/>
      <c r="T171"/>
      <c r="U171"/>
      <c r="V171"/>
      <c r="W171"/>
      <c r="X171"/>
      <c r="Y171"/>
      <c r="Z171"/>
      <c r="AA171"/>
      <c r="AB171"/>
      <c r="AC171"/>
      <c r="AD171"/>
      <c r="AE171"/>
      <c r="AF171"/>
      <c r="AG171"/>
      <c r="AH171"/>
      <c r="AI171"/>
      <c r="AJ171"/>
      <c r="AK171"/>
      <c r="AL171"/>
      <c r="AM171"/>
      <c r="AN171"/>
      <c r="AO171"/>
      <c r="AP171"/>
      <c r="AQ171"/>
      <c r="AR171"/>
      <c r="AS171"/>
      <c r="AT171"/>
      <c r="AU171"/>
      <c r="AV171"/>
      <c r="AW171"/>
      <c r="AX171"/>
      <c r="AY171"/>
      <c r="AZ171"/>
      <c r="BA171"/>
      <c r="BB171"/>
      <c r="BC171"/>
    </row>
    <row r="172" spans="2:55" s="2" customFormat="1" x14ac:dyDescent="0.2">
      <c r="B172"/>
      <c r="C172"/>
      <c r="D172"/>
      <c r="E172"/>
      <c r="F172"/>
      <c r="G172"/>
      <c r="H172"/>
      <c r="I172"/>
      <c r="J172"/>
      <c r="K172"/>
      <c r="L172"/>
      <c r="M172"/>
      <c r="N172"/>
      <c r="O172"/>
      <c r="P172"/>
      <c r="Q172"/>
      <c r="R172"/>
      <c r="S172"/>
      <c r="T172"/>
      <c r="U172"/>
      <c r="V172"/>
      <c r="W172"/>
      <c r="X172"/>
      <c r="Y172"/>
      <c r="Z172"/>
      <c r="AA172"/>
      <c r="AB172"/>
      <c r="AC172"/>
      <c r="AD172"/>
      <c r="AE172"/>
      <c r="AF172"/>
      <c r="AG172"/>
      <c r="AH172"/>
      <c r="AI172"/>
      <c r="AJ172"/>
      <c r="AK172"/>
      <c r="AL172"/>
      <c r="AM172"/>
      <c r="AN172"/>
      <c r="AO172"/>
      <c r="AP172"/>
      <c r="AQ172"/>
      <c r="AR172"/>
      <c r="AS172"/>
      <c r="AT172"/>
      <c r="AU172"/>
      <c r="AV172"/>
      <c r="AW172"/>
      <c r="AX172"/>
      <c r="AY172"/>
      <c r="AZ172"/>
      <c r="BA172"/>
      <c r="BB172"/>
      <c r="BC172"/>
    </row>
    <row r="173" spans="2:55" s="2" customFormat="1" x14ac:dyDescent="0.2">
      <c r="B173"/>
      <c r="C173"/>
      <c r="D173"/>
      <c r="E173"/>
      <c r="F173"/>
      <c r="G173"/>
      <c r="H173"/>
      <c r="I173"/>
      <c r="J173"/>
      <c r="K173"/>
      <c r="L173"/>
      <c r="M173"/>
      <c r="N173"/>
      <c r="O173"/>
      <c r="P173"/>
      <c r="Q173"/>
      <c r="R173"/>
      <c r="S173"/>
      <c r="T173"/>
      <c r="U173"/>
      <c r="V173"/>
      <c r="W173"/>
      <c r="X173"/>
      <c r="Y173"/>
      <c r="Z173"/>
      <c r="AA173"/>
      <c r="AB173"/>
      <c r="AC173"/>
      <c r="AD173"/>
      <c r="AE173"/>
      <c r="AF173"/>
      <c r="AG173"/>
      <c r="AH173"/>
      <c r="AI173"/>
      <c r="AJ173"/>
      <c r="AK173"/>
      <c r="AL173"/>
      <c r="AM173"/>
      <c r="AN173"/>
      <c r="AO173"/>
      <c r="AP173"/>
      <c r="AQ173"/>
      <c r="AR173"/>
      <c r="AS173"/>
      <c r="AT173"/>
      <c r="AU173"/>
      <c r="AV173"/>
      <c r="AW173"/>
      <c r="AX173"/>
      <c r="AY173"/>
      <c r="AZ173"/>
      <c r="BA173"/>
      <c r="BB173"/>
      <c r="BC173"/>
    </row>
    <row r="174" spans="2:55" s="2" customFormat="1" x14ac:dyDescent="0.2">
      <c r="B174"/>
      <c r="C174"/>
      <c r="D174"/>
      <c r="E174"/>
      <c r="F174"/>
      <c r="G174"/>
      <c r="H174"/>
      <c r="I174"/>
      <c r="J174"/>
      <c r="K174"/>
      <c r="L174"/>
      <c r="M174"/>
      <c r="N174"/>
      <c r="O174"/>
      <c r="P174"/>
      <c r="Q174"/>
      <c r="R174"/>
      <c r="S174"/>
      <c r="T174"/>
      <c r="U174"/>
      <c r="V174"/>
      <c r="W174"/>
      <c r="X174"/>
      <c r="Y174"/>
      <c r="Z174"/>
      <c r="AA174"/>
      <c r="AB174"/>
      <c r="AC174"/>
      <c r="AD174"/>
      <c r="AE174"/>
      <c r="AF174"/>
      <c r="AG174"/>
      <c r="AH174"/>
      <c r="AI174"/>
      <c r="AJ174"/>
      <c r="AK174"/>
      <c r="AL174"/>
      <c r="AM174"/>
      <c r="AN174"/>
      <c r="AO174"/>
      <c r="AP174"/>
      <c r="AQ174"/>
      <c r="AR174"/>
      <c r="AS174"/>
      <c r="AT174"/>
      <c r="AU174"/>
      <c r="AV174"/>
      <c r="AW174"/>
      <c r="AX174"/>
      <c r="AY174"/>
      <c r="AZ174"/>
      <c r="BA174"/>
      <c r="BB174"/>
      <c r="BC174"/>
    </row>
    <row r="175" spans="2:55" s="2" customFormat="1" x14ac:dyDescent="0.2">
      <c r="B175"/>
      <c r="C175"/>
      <c r="D175"/>
      <c r="E175"/>
      <c r="F175"/>
      <c r="G175"/>
      <c r="H175"/>
      <c r="I175"/>
      <c r="J175"/>
      <c r="K175"/>
      <c r="L175"/>
      <c r="M175"/>
      <c r="N175"/>
      <c r="O175"/>
      <c r="P175"/>
      <c r="Q175"/>
      <c r="R175"/>
      <c r="S175"/>
      <c r="T175"/>
      <c r="U175"/>
      <c r="V175"/>
      <c r="W175"/>
      <c r="X175"/>
      <c r="Y175"/>
      <c r="Z175"/>
      <c r="AA175"/>
      <c r="AB175"/>
      <c r="AC175"/>
      <c r="AD175"/>
      <c r="AE175"/>
      <c r="AF175"/>
      <c r="AG175"/>
      <c r="AH175"/>
      <c r="AI175"/>
      <c r="AJ175"/>
      <c r="AK175"/>
      <c r="AL175"/>
      <c r="AM175"/>
      <c r="AN175"/>
      <c r="AO175"/>
      <c r="AP175"/>
      <c r="AQ175"/>
      <c r="AR175"/>
      <c r="AS175"/>
      <c r="AT175"/>
      <c r="AU175"/>
      <c r="AV175"/>
      <c r="AW175"/>
      <c r="AX175"/>
      <c r="AY175"/>
      <c r="AZ175"/>
      <c r="BA175"/>
      <c r="BB175"/>
      <c r="BC175"/>
    </row>
    <row r="176" spans="2:55" s="2" customFormat="1" x14ac:dyDescent="0.2">
      <c r="B176"/>
      <c r="C176"/>
      <c r="D176"/>
      <c r="E176"/>
      <c r="F176"/>
      <c r="G176"/>
      <c r="H176"/>
      <c r="I176"/>
      <c r="J176"/>
      <c r="K176"/>
      <c r="L176"/>
      <c r="M176"/>
      <c r="N176"/>
      <c r="O176"/>
      <c r="P176"/>
      <c r="Q176"/>
      <c r="R176"/>
      <c r="S176"/>
      <c r="T176"/>
      <c r="U176"/>
      <c r="V176"/>
      <c r="W176"/>
      <c r="X176"/>
      <c r="Y176"/>
      <c r="Z176"/>
      <c r="AA176"/>
      <c r="AB176"/>
      <c r="AC176"/>
      <c r="AD176"/>
      <c r="AE176"/>
      <c r="AF176"/>
      <c r="AG176"/>
      <c r="AH176"/>
      <c r="AI176"/>
      <c r="AJ176"/>
      <c r="AK176"/>
      <c r="AL176"/>
      <c r="AM176"/>
      <c r="AN176"/>
      <c r="AO176"/>
      <c r="AP176"/>
      <c r="AQ176"/>
      <c r="AR176"/>
      <c r="AS176"/>
      <c r="AT176"/>
      <c r="AU176"/>
      <c r="AV176"/>
      <c r="AW176"/>
      <c r="AX176"/>
      <c r="AY176"/>
      <c r="AZ176"/>
      <c r="BA176"/>
      <c r="BB176"/>
      <c r="BC176"/>
    </row>
    <row r="177" spans="2:55" s="2" customFormat="1" x14ac:dyDescent="0.2">
      <c r="B177"/>
      <c r="C177"/>
      <c r="D177"/>
      <c r="E177"/>
      <c r="F177"/>
      <c r="G177"/>
      <c r="H177"/>
      <c r="I177"/>
      <c r="J177"/>
      <c r="K177"/>
      <c r="L177"/>
      <c r="M177"/>
      <c r="N177"/>
      <c r="O177"/>
      <c r="P177"/>
      <c r="Q177"/>
      <c r="R177"/>
      <c r="S177"/>
      <c r="T177"/>
      <c r="U177"/>
      <c r="V177"/>
      <c r="W177"/>
      <c r="X177"/>
      <c r="Y177"/>
      <c r="Z177"/>
      <c r="AA177"/>
      <c r="AB177"/>
      <c r="AC177"/>
      <c r="AD177"/>
      <c r="AE177"/>
      <c r="AF177"/>
      <c r="AG177"/>
      <c r="AH177"/>
      <c r="AI177"/>
      <c r="AJ177"/>
      <c r="AK177"/>
      <c r="AL177"/>
      <c r="AM177"/>
      <c r="AN177"/>
      <c r="AO177"/>
      <c r="AP177"/>
      <c r="AQ177"/>
      <c r="AR177"/>
      <c r="AS177"/>
      <c r="AT177"/>
      <c r="AU177"/>
      <c r="AV177"/>
      <c r="AW177"/>
      <c r="AX177"/>
      <c r="AY177"/>
      <c r="AZ177"/>
      <c r="BA177"/>
      <c r="BB177"/>
      <c r="BC177"/>
    </row>
    <row r="178" spans="2:55" s="2" customFormat="1" x14ac:dyDescent="0.2">
      <c r="B178"/>
      <c r="C178"/>
      <c r="D178"/>
      <c r="E178"/>
      <c r="F178"/>
      <c r="G178"/>
      <c r="H178"/>
      <c r="I178"/>
      <c r="J178"/>
      <c r="K178"/>
      <c r="L178"/>
      <c r="M178"/>
      <c r="N178"/>
      <c r="O178"/>
      <c r="P178"/>
      <c r="Q178"/>
      <c r="R178"/>
      <c r="S178"/>
      <c r="T178"/>
      <c r="U178"/>
      <c r="V178"/>
      <c r="W178"/>
      <c r="X178"/>
      <c r="Y178"/>
      <c r="Z178"/>
      <c r="AA178"/>
      <c r="AB178"/>
      <c r="AC178"/>
      <c r="AD178"/>
      <c r="AE178"/>
      <c r="AF178"/>
      <c r="AG178"/>
      <c r="AH178"/>
      <c r="AI178"/>
      <c r="AJ178"/>
      <c r="AK178"/>
      <c r="AL178"/>
      <c r="AM178"/>
      <c r="AN178"/>
      <c r="AO178"/>
      <c r="AP178"/>
      <c r="AQ178"/>
      <c r="AR178"/>
      <c r="AS178"/>
      <c r="AT178"/>
      <c r="AU178"/>
      <c r="AV178"/>
      <c r="AW178"/>
      <c r="AX178"/>
      <c r="AY178"/>
      <c r="AZ178"/>
      <c r="BA178"/>
      <c r="BB178"/>
      <c r="BC178"/>
    </row>
    <row r="179" spans="2:55" s="2" customFormat="1" x14ac:dyDescent="0.2">
      <c r="B179"/>
      <c r="C179"/>
      <c r="D179"/>
      <c r="E179"/>
      <c r="F179"/>
      <c r="G179"/>
      <c r="H179"/>
      <c r="I179"/>
      <c r="J179"/>
      <c r="K179"/>
      <c r="L179"/>
      <c r="M179"/>
      <c r="N179"/>
      <c r="O179"/>
      <c r="P179"/>
      <c r="Q179"/>
      <c r="R179"/>
      <c r="S179"/>
      <c r="T179"/>
      <c r="U179"/>
      <c r="V179"/>
      <c r="W179"/>
      <c r="X179"/>
      <c r="Y179"/>
      <c r="Z179"/>
      <c r="AA179"/>
      <c r="AB179"/>
      <c r="AC179"/>
      <c r="AD179"/>
      <c r="AE179"/>
      <c r="AF179"/>
      <c r="AG179"/>
      <c r="AH179"/>
      <c r="AI179"/>
      <c r="AJ179"/>
      <c r="AK179"/>
      <c r="AL179"/>
      <c r="AM179"/>
      <c r="AN179"/>
      <c r="AO179"/>
      <c r="AP179"/>
      <c r="AQ179"/>
      <c r="AR179"/>
      <c r="AS179"/>
      <c r="AT179"/>
      <c r="AU179"/>
      <c r="AV179"/>
      <c r="AW179"/>
      <c r="AX179"/>
      <c r="AY179"/>
      <c r="AZ179"/>
      <c r="BA179"/>
      <c r="BB179"/>
      <c r="BC179"/>
    </row>
    <row r="180" spans="2:55" s="2" customFormat="1" x14ac:dyDescent="0.2">
      <c r="B180"/>
      <c r="C180"/>
      <c r="D180"/>
      <c r="E180"/>
      <c r="F180"/>
      <c r="G180"/>
      <c r="H180"/>
      <c r="I180"/>
      <c r="J180"/>
      <c r="K180"/>
      <c r="L180"/>
      <c r="M180"/>
      <c r="N180"/>
      <c r="O180"/>
      <c r="P180"/>
      <c r="Q180"/>
      <c r="R180"/>
      <c r="S180"/>
      <c r="T180"/>
      <c r="U180"/>
      <c r="V180"/>
      <c r="W180"/>
      <c r="X180"/>
      <c r="Y180"/>
      <c r="Z180"/>
      <c r="AA180"/>
      <c r="AB180"/>
      <c r="AC180"/>
      <c r="AD180"/>
      <c r="AE180"/>
      <c r="AF180"/>
      <c r="AG180"/>
      <c r="AH180"/>
      <c r="AI180"/>
      <c r="AJ180"/>
      <c r="AK180"/>
      <c r="AL180"/>
      <c r="AM180"/>
      <c r="AN180"/>
      <c r="AO180"/>
      <c r="AP180"/>
      <c r="AQ180"/>
      <c r="AR180"/>
      <c r="AS180"/>
      <c r="AT180"/>
      <c r="AU180"/>
      <c r="AV180"/>
      <c r="AW180"/>
      <c r="AX180"/>
      <c r="AY180"/>
      <c r="AZ180"/>
      <c r="BA180"/>
      <c r="BB180"/>
      <c r="BC180"/>
    </row>
    <row r="181" spans="2:55" s="2" customFormat="1" x14ac:dyDescent="0.2">
      <c r="B181"/>
      <c r="C181"/>
      <c r="D181"/>
      <c r="E181"/>
      <c r="F181"/>
      <c r="G181"/>
      <c r="H181"/>
      <c r="I181"/>
      <c r="J181"/>
      <c r="K181"/>
      <c r="L181"/>
      <c r="M181"/>
      <c r="N181"/>
      <c r="O181"/>
      <c r="P181"/>
      <c r="Q181"/>
      <c r="R181"/>
      <c r="S181"/>
      <c r="T181"/>
      <c r="U181"/>
      <c r="V181"/>
      <c r="W181"/>
      <c r="X181"/>
      <c r="Y181"/>
      <c r="Z181"/>
      <c r="AA181"/>
      <c r="AB181"/>
      <c r="AC181"/>
      <c r="AD181"/>
      <c r="AE181"/>
      <c r="AF181"/>
      <c r="AG181"/>
      <c r="AH181"/>
      <c r="AI181"/>
      <c r="AJ181"/>
      <c r="AK181"/>
      <c r="AL181"/>
      <c r="AM181"/>
      <c r="AN181"/>
      <c r="AO181"/>
      <c r="AP181"/>
      <c r="AQ181"/>
      <c r="AR181"/>
      <c r="AS181"/>
      <c r="AT181"/>
      <c r="AU181"/>
      <c r="AV181"/>
      <c r="AW181"/>
      <c r="AX181"/>
      <c r="AY181"/>
      <c r="AZ181"/>
      <c r="BA181"/>
      <c r="BB181"/>
      <c r="BC181"/>
    </row>
    <row r="182" spans="2:55" s="4" customFormat="1" ht="19.899999999999999" customHeight="1" x14ac:dyDescent="0.2">
      <c r="B182"/>
      <c r="C182"/>
      <c r="D182"/>
      <c r="E182"/>
      <c r="F182"/>
      <c r="G182"/>
      <c r="H182"/>
      <c r="I182"/>
      <c r="J182"/>
      <c r="K182"/>
      <c r="L182"/>
      <c r="M182"/>
      <c r="N182"/>
      <c r="O182"/>
      <c r="P182"/>
      <c r="Q182"/>
      <c r="R182"/>
      <c r="S182"/>
      <c r="T182"/>
      <c r="U182"/>
      <c r="V182"/>
      <c r="W182"/>
      <c r="X182"/>
      <c r="Y182"/>
      <c r="Z182"/>
      <c r="AA182"/>
      <c r="AB182"/>
      <c r="AC182"/>
      <c r="AD182"/>
      <c r="AE182"/>
      <c r="AF182"/>
      <c r="AG182"/>
      <c r="AH182"/>
      <c r="AI182"/>
      <c r="AJ182"/>
      <c r="AK182"/>
      <c r="AL182"/>
      <c r="AM182"/>
      <c r="AN182"/>
      <c r="AO182"/>
      <c r="AP182"/>
      <c r="AQ182"/>
      <c r="AR182"/>
      <c r="AS182"/>
      <c r="AT182"/>
      <c r="AU182"/>
      <c r="AV182"/>
      <c r="AW182"/>
      <c r="AX182"/>
      <c r="AY182"/>
      <c r="AZ182"/>
      <c r="BA182"/>
      <c r="BB182"/>
      <c r="BC182"/>
    </row>
    <row r="183" spans="2:55" x14ac:dyDescent="0.2">
      <c r="G183"/>
    </row>
    <row r="184" spans="2:55" x14ac:dyDescent="0.2">
      <c r="G184"/>
    </row>
    <row r="185" spans="2:55" x14ac:dyDescent="0.2">
      <c r="G185"/>
    </row>
    <row r="196" ht="18.75" customHeight="1" x14ac:dyDescent="0.2"/>
  </sheetData>
  <sheetProtection selectLockedCells="1"/>
  <mergeCells count="2">
    <mergeCell ref="B1:H1"/>
    <mergeCell ref="B2:D2"/>
  </mergeCells>
  <printOptions horizontalCentered="1"/>
  <pageMargins left="0.31496062992125984" right="0.31496062992125984" top="0.47244094488188981" bottom="0.47244094488188981" header="0.31496062992125984" footer="0.31496062992125984"/>
  <pageSetup paperSize="9" scale="90" firstPageNumber="111" orientation="portrait" useFirstPageNumber="1" r:id="rId1"/>
  <headerFooter alignWithMargins="0">
    <oddFooter>&amp;CPage &amp;P&amp;R&amp;"-,Bold"SECTION C2.2</oddFooter>
  </headerFooter>
  <rowBreaks count="2" manualBreakCount="2">
    <brk id="52" min="1" max="7" man="1"/>
    <brk id="104" min="1" max="7"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A540F-0E2A-47DE-A51E-7D1D8852A693}">
  <dimension ref="A1:J85"/>
  <sheetViews>
    <sheetView showZeros="0" view="pageBreakPreview" topLeftCell="B48" zoomScaleNormal="100" zoomScaleSheetLayoutView="100" workbookViewId="0">
      <selection activeCell="H70" sqref="H70"/>
    </sheetView>
  </sheetViews>
  <sheetFormatPr defaultRowHeight="15" x14ac:dyDescent="0.2"/>
  <cols>
    <col min="1" max="1" width="0" hidden="1" customWidth="1"/>
    <col min="2" max="2" width="7.6640625" customWidth="1"/>
    <col min="3" max="3" width="10.89453125" customWidth="1"/>
    <col min="4" max="4" width="43.71875" customWidth="1"/>
    <col min="5" max="5" width="7.26171875" customWidth="1"/>
    <col min="6" max="6" width="10.89453125" customWidth="1"/>
    <col min="7" max="7" width="11.43359375" style="80" customWidth="1"/>
    <col min="8" max="8" width="12.64453125" customWidth="1"/>
    <col min="11" max="11" width="9.68359375" bestFit="1" customWidth="1"/>
  </cols>
  <sheetData>
    <row r="1" spans="1:8" s="1" customFormat="1" ht="25.5" customHeight="1" x14ac:dyDescent="0.2">
      <c r="B1" s="164" t="s">
        <v>287</v>
      </c>
      <c r="C1" s="164"/>
      <c r="D1" s="164"/>
      <c r="E1" s="164"/>
      <c r="F1" s="164"/>
      <c r="G1" s="164"/>
      <c r="H1" s="164"/>
    </row>
    <row r="2" spans="1:8" s="2" customFormat="1" ht="17.100000000000001" customHeight="1" x14ac:dyDescent="0.2">
      <c r="B2" s="165" t="str">
        <f>'Sec A- P&amp;A'!B2</f>
        <v>BID NO. KLM/EDN/WWTW/23/24</v>
      </c>
      <c r="C2" s="165"/>
      <c r="D2" s="165"/>
      <c r="G2" s="77"/>
      <c r="H2" s="6" t="s">
        <v>295</v>
      </c>
    </row>
    <row r="3" spans="1:8" s="3" customFormat="1" ht="27.4" customHeight="1" x14ac:dyDescent="0.15">
      <c r="A3" s="154"/>
      <c r="B3" s="136" t="s">
        <v>1</v>
      </c>
      <c r="C3" s="136" t="s">
        <v>2</v>
      </c>
      <c r="D3" s="136" t="s">
        <v>3</v>
      </c>
      <c r="E3" s="136" t="s">
        <v>4</v>
      </c>
      <c r="F3" s="136" t="s">
        <v>5</v>
      </c>
      <c r="G3" s="137" t="s">
        <v>6</v>
      </c>
      <c r="H3" s="138" t="s">
        <v>7</v>
      </c>
    </row>
    <row r="4" spans="1:8" s="3" customFormat="1" ht="12" customHeight="1" x14ac:dyDescent="0.15">
      <c r="A4" s="3">
        <v>1127</v>
      </c>
      <c r="B4" s="7"/>
      <c r="C4" s="9"/>
      <c r="D4" s="8" t="s">
        <v>590</v>
      </c>
      <c r="E4" s="9"/>
      <c r="F4" s="9"/>
      <c r="G4" s="78"/>
      <c r="H4" s="9"/>
    </row>
    <row r="5" spans="1:8" s="3" customFormat="1" ht="11.1" customHeight="1" x14ac:dyDescent="0.2">
      <c r="B5" s="10"/>
      <c r="C5" s="11"/>
      <c r="D5" s="11"/>
      <c r="E5" s="11"/>
      <c r="F5" s="11"/>
      <c r="G5" s="79"/>
      <c r="H5" s="11"/>
    </row>
    <row r="6" spans="1:8" s="3" customFormat="1" ht="12" customHeight="1" x14ac:dyDescent="0.15">
      <c r="A6" s="3">
        <v>1164</v>
      </c>
      <c r="B6" s="12" t="s">
        <v>411</v>
      </c>
      <c r="C6" s="9" t="s">
        <v>1006</v>
      </c>
      <c r="D6" s="13" t="s">
        <v>424</v>
      </c>
      <c r="E6" s="9"/>
      <c r="F6" s="9"/>
      <c r="G6" s="78"/>
      <c r="H6" s="9"/>
    </row>
    <row r="7" spans="1:8" s="3" customFormat="1" ht="11.1" customHeight="1" x14ac:dyDescent="0.2">
      <c r="B7" s="10"/>
      <c r="C7" s="11"/>
      <c r="D7" s="11"/>
      <c r="E7" s="11"/>
      <c r="F7" s="11"/>
      <c r="G7" s="79"/>
      <c r="H7" s="11"/>
    </row>
    <row r="8" spans="1:8" s="3" customFormat="1" ht="21.75" x14ac:dyDescent="0.15">
      <c r="A8" s="3">
        <v>1128</v>
      </c>
      <c r="B8" s="12" t="s">
        <v>412</v>
      </c>
      <c r="C8" s="9"/>
      <c r="D8" s="13" t="s">
        <v>429</v>
      </c>
      <c r="E8" s="20" t="s">
        <v>167</v>
      </c>
      <c r="F8" s="23">
        <v>210</v>
      </c>
      <c r="G8" s="74"/>
      <c r="H8" s="33">
        <f>G8*F8</f>
        <v>0</v>
      </c>
    </row>
    <row r="9" spans="1:8" s="3" customFormat="1" ht="11.1" customHeight="1" x14ac:dyDescent="0.2">
      <c r="B9" s="10"/>
      <c r="C9" s="11"/>
      <c r="D9" s="11"/>
      <c r="E9" s="22"/>
      <c r="F9" s="24"/>
      <c r="G9" s="81"/>
      <c r="H9" s="36"/>
    </row>
    <row r="10" spans="1:8" s="3" customFormat="1" ht="21.75" x14ac:dyDescent="0.15">
      <c r="A10" s="3">
        <v>1130</v>
      </c>
      <c r="B10" s="12" t="s">
        <v>413</v>
      </c>
      <c r="C10" s="9"/>
      <c r="D10" s="13" t="s">
        <v>420</v>
      </c>
      <c r="E10" s="20" t="s">
        <v>109</v>
      </c>
      <c r="F10" s="23">
        <v>2</v>
      </c>
      <c r="G10" s="74"/>
      <c r="H10" s="33">
        <f t="shared" ref="H10" si="0">G10*F10</f>
        <v>0</v>
      </c>
    </row>
    <row r="11" spans="1:8" s="3" customFormat="1" ht="11.1" customHeight="1" x14ac:dyDescent="0.2">
      <c r="B11" s="10"/>
      <c r="C11" s="11"/>
      <c r="D11" s="11"/>
      <c r="E11" s="22"/>
      <c r="F11" s="24"/>
      <c r="G11" s="81"/>
      <c r="H11" s="36"/>
    </row>
    <row r="12" spans="1:8" s="3" customFormat="1" ht="12.75" x14ac:dyDescent="0.15">
      <c r="A12" s="3">
        <v>1131</v>
      </c>
      <c r="B12" s="12" t="s">
        <v>414</v>
      </c>
      <c r="C12" s="9"/>
      <c r="D12" s="13" t="s">
        <v>421</v>
      </c>
      <c r="E12" s="20" t="s">
        <v>109</v>
      </c>
      <c r="F12" s="23">
        <v>15</v>
      </c>
      <c r="G12" s="74"/>
      <c r="H12" s="33">
        <f t="shared" ref="H12" si="1">G12*F12</f>
        <v>0</v>
      </c>
    </row>
    <row r="13" spans="1:8" s="3" customFormat="1" ht="11.1" customHeight="1" x14ac:dyDescent="0.2">
      <c r="B13" s="10"/>
      <c r="C13" s="11"/>
      <c r="D13" s="11"/>
      <c r="E13" s="22"/>
      <c r="F13" s="24"/>
      <c r="G13" s="81"/>
      <c r="H13" s="36"/>
    </row>
    <row r="14" spans="1:8" s="3" customFormat="1" ht="36" customHeight="1" x14ac:dyDescent="0.15">
      <c r="A14" s="3">
        <v>1133</v>
      </c>
      <c r="B14" s="12" t="s">
        <v>423</v>
      </c>
      <c r="C14" s="9"/>
      <c r="D14" s="13" t="s">
        <v>410</v>
      </c>
      <c r="E14" s="20" t="s">
        <v>109</v>
      </c>
      <c r="F14" s="23">
        <v>5</v>
      </c>
      <c r="G14" s="74"/>
      <c r="H14" s="33">
        <f t="shared" ref="H14" si="2">G14*F14</f>
        <v>0</v>
      </c>
    </row>
    <row r="15" spans="1:8" s="3" customFormat="1" ht="11.1" customHeight="1" x14ac:dyDescent="0.2">
      <c r="B15" s="10"/>
      <c r="C15" s="11"/>
      <c r="D15" s="11"/>
      <c r="E15" s="22"/>
      <c r="F15" s="24"/>
      <c r="G15" s="81"/>
      <c r="H15" s="36"/>
    </row>
    <row r="16" spans="1:8" s="3" customFormat="1" ht="17.25" customHeight="1" x14ac:dyDescent="0.15">
      <c r="A16" s="3">
        <v>1134</v>
      </c>
      <c r="B16" s="12" t="s">
        <v>415</v>
      </c>
      <c r="C16" s="9" t="s">
        <v>1022</v>
      </c>
      <c r="D16" s="13" t="s">
        <v>422</v>
      </c>
      <c r="E16" s="20"/>
      <c r="F16" s="23"/>
      <c r="G16" s="74"/>
      <c r="H16" s="33">
        <f t="shared" ref="H16" si="3">G16*F16</f>
        <v>0</v>
      </c>
    </row>
    <row r="17" spans="1:8" s="3" customFormat="1" ht="11.1" customHeight="1" x14ac:dyDescent="0.2">
      <c r="B17" s="10"/>
      <c r="C17" s="11"/>
      <c r="D17" s="11"/>
      <c r="E17" s="22"/>
      <c r="F17" s="24"/>
      <c r="G17" s="81"/>
      <c r="H17" s="36"/>
    </row>
    <row r="18" spans="1:8" s="3" customFormat="1" ht="38.25" customHeight="1" x14ac:dyDescent="0.15">
      <c r="A18" s="3">
        <v>1135</v>
      </c>
      <c r="B18" s="12" t="s">
        <v>416</v>
      </c>
      <c r="C18" s="9"/>
      <c r="D18" s="13" t="s">
        <v>532</v>
      </c>
      <c r="E18" s="20" t="s">
        <v>167</v>
      </c>
      <c r="F18" s="23">
        <v>10</v>
      </c>
      <c r="G18" s="74"/>
      <c r="H18" s="33">
        <f t="shared" ref="H18" si="4">G18*F18</f>
        <v>0</v>
      </c>
    </row>
    <row r="19" spans="1:8" s="3" customFormat="1" ht="11.1" customHeight="1" x14ac:dyDescent="0.2">
      <c r="B19" s="10"/>
      <c r="C19" s="11"/>
      <c r="D19" s="11"/>
      <c r="E19" s="22"/>
      <c r="F19" s="24"/>
      <c r="G19" s="81"/>
      <c r="H19" s="36"/>
    </row>
    <row r="20" spans="1:8" s="3" customFormat="1" ht="38.25" customHeight="1" x14ac:dyDescent="0.15">
      <c r="A20" s="3">
        <v>1135</v>
      </c>
      <c r="B20" s="12" t="s">
        <v>417</v>
      </c>
      <c r="C20" s="9"/>
      <c r="D20" s="13" t="s">
        <v>663</v>
      </c>
      <c r="E20" s="20" t="s">
        <v>167</v>
      </c>
      <c r="F20" s="23">
        <v>10</v>
      </c>
      <c r="G20" s="74"/>
      <c r="H20" s="33">
        <f t="shared" ref="H20" si="5">G20*F20</f>
        <v>0</v>
      </c>
    </row>
    <row r="21" spans="1:8" s="3" customFormat="1" ht="11.1" customHeight="1" x14ac:dyDescent="0.2">
      <c r="B21" s="10"/>
      <c r="C21" s="11"/>
      <c r="D21" s="11"/>
      <c r="E21" s="22"/>
      <c r="F21" s="24"/>
      <c r="G21" s="81"/>
      <c r="H21" s="36"/>
    </row>
    <row r="22" spans="1:8" s="3" customFormat="1" ht="36.75" customHeight="1" x14ac:dyDescent="0.15">
      <c r="B22" s="12" t="s">
        <v>418</v>
      </c>
      <c r="C22" s="9"/>
      <c r="D22" s="13" t="s">
        <v>1007</v>
      </c>
      <c r="E22" s="20" t="s">
        <v>87</v>
      </c>
      <c r="F22" s="23">
        <v>1</v>
      </c>
      <c r="G22" s="74"/>
      <c r="H22" s="33">
        <f t="shared" ref="H22" si="6">G22*F22</f>
        <v>0</v>
      </c>
    </row>
    <row r="23" spans="1:8" s="3" customFormat="1" ht="11.1" customHeight="1" x14ac:dyDescent="0.2">
      <c r="B23" s="10"/>
      <c r="C23" s="11"/>
      <c r="D23" s="11"/>
      <c r="E23" s="22"/>
      <c r="F23" s="24"/>
      <c r="G23" s="81"/>
      <c r="H23" s="36"/>
    </row>
    <row r="24" spans="1:8" s="3" customFormat="1" ht="21.75" x14ac:dyDescent="0.15">
      <c r="A24" s="3">
        <v>1136</v>
      </c>
      <c r="B24" s="12" t="s">
        <v>425</v>
      </c>
      <c r="C24" s="9"/>
      <c r="D24" s="13" t="s">
        <v>591</v>
      </c>
      <c r="E24" s="20" t="s">
        <v>87</v>
      </c>
      <c r="F24" s="23">
        <v>2</v>
      </c>
      <c r="G24" s="74"/>
      <c r="H24" s="33">
        <f t="shared" ref="H24" si="7">G24*F24</f>
        <v>0</v>
      </c>
    </row>
    <row r="25" spans="1:8" s="3" customFormat="1" ht="11.1" customHeight="1" x14ac:dyDescent="0.2">
      <c r="B25" s="10"/>
      <c r="C25" s="11"/>
      <c r="D25" s="11"/>
      <c r="E25" s="22"/>
      <c r="F25" s="24"/>
      <c r="G25" s="81"/>
      <c r="H25" s="36"/>
    </row>
    <row r="26" spans="1:8" s="3" customFormat="1" ht="12.75" x14ac:dyDescent="0.15">
      <c r="A26" s="3">
        <v>1137</v>
      </c>
      <c r="B26" s="12" t="s">
        <v>440</v>
      </c>
      <c r="C26" s="9"/>
      <c r="D26" s="13" t="s">
        <v>426</v>
      </c>
      <c r="E26" s="21"/>
      <c r="F26" s="23"/>
      <c r="G26" s="74"/>
      <c r="H26" s="33">
        <f t="shared" ref="H26" si="8">G26*F26</f>
        <v>0</v>
      </c>
    </row>
    <row r="27" spans="1:8" s="3" customFormat="1" ht="11.1" customHeight="1" x14ac:dyDescent="0.2">
      <c r="B27" s="10"/>
      <c r="C27" s="11"/>
      <c r="D27" s="11"/>
      <c r="E27" s="22"/>
      <c r="F27" s="24"/>
      <c r="G27" s="81"/>
      <c r="H27" s="36"/>
    </row>
    <row r="28" spans="1:8" s="3" customFormat="1" ht="24.75" customHeight="1" x14ac:dyDescent="0.2">
      <c r="B28" s="12" t="s">
        <v>443</v>
      </c>
      <c r="C28" s="9"/>
      <c r="D28" s="13" t="s">
        <v>427</v>
      </c>
      <c r="E28" s="21" t="s">
        <v>87</v>
      </c>
      <c r="F28" s="23">
        <v>1</v>
      </c>
      <c r="G28" s="74"/>
      <c r="H28" s="33">
        <f t="shared" ref="H28" si="9">G28*F28</f>
        <v>0</v>
      </c>
    </row>
    <row r="29" spans="1:8" s="3" customFormat="1" ht="11.1" customHeight="1" x14ac:dyDescent="0.2">
      <c r="B29" s="10"/>
      <c r="C29" s="11"/>
      <c r="D29" s="11"/>
      <c r="E29" s="22"/>
      <c r="F29" s="24"/>
      <c r="G29" s="81"/>
      <c r="H29" s="36"/>
    </row>
    <row r="30" spans="1:8" s="3" customFormat="1" ht="23.25" customHeight="1" x14ac:dyDescent="0.15">
      <c r="B30" s="12" t="s">
        <v>441</v>
      </c>
      <c r="C30" s="9"/>
      <c r="D30" s="13" t="s">
        <v>1008</v>
      </c>
      <c r="E30" s="21" t="s">
        <v>87</v>
      </c>
      <c r="F30" s="23">
        <v>1</v>
      </c>
      <c r="G30" s="74"/>
      <c r="H30" s="33">
        <f t="shared" ref="H30" si="10">G30*F30</f>
        <v>0</v>
      </c>
    </row>
    <row r="31" spans="1:8" s="3" customFormat="1" ht="11.1" customHeight="1" x14ac:dyDescent="0.2">
      <c r="B31" s="10"/>
      <c r="C31" s="11"/>
      <c r="D31" s="11"/>
      <c r="E31" s="22"/>
      <c r="F31" s="24"/>
      <c r="G31" s="81"/>
      <c r="H31" s="36"/>
    </row>
    <row r="32" spans="1:8" s="3" customFormat="1" ht="48.75" customHeight="1" x14ac:dyDescent="0.15">
      <c r="A32" s="3">
        <v>1138</v>
      </c>
      <c r="B32" s="12" t="s">
        <v>442</v>
      </c>
      <c r="C32" s="9"/>
      <c r="D32" s="13" t="s">
        <v>672</v>
      </c>
      <c r="E32" s="20" t="s">
        <v>164</v>
      </c>
      <c r="F32" s="23">
        <v>10</v>
      </c>
      <c r="G32" s="74"/>
      <c r="H32" s="33">
        <f t="shared" ref="H32" si="11">G32*F32</f>
        <v>0</v>
      </c>
    </row>
    <row r="33" spans="1:8" s="3" customFormat="1" ht="11.1" customHeight="1" x14ac:dyDescent="0.2">
      <c r="B33" s="10"/>
      <c r="C33" s="11"/>
      <c r="D33" s="11"/>
      <c r="E33" s="22"/>
      <c r="F33" s="24"/>
      <c r="G33" s="81"/>
      <c r="H33" s="36"/>
    </row>
    <row r="34" spans="1:8" s="3" customFormat="1" ht="21.75" x14ac:dyDescent="0.15">
      <c r="A34" s="3">
        <v>1139</v>
      </c>
      <c r="B34" s="12" t="s">
        <v>428</v>
      </c>
      <c r="C34" s="9"/>
      <c r="D34" s="13" t="s">
        <v>419</v>
      </c>
      <c r="E34" s="20" t="s">
        <v>48</v>
      </c>
      <c r="F34" s="23">
        <v>1</v>
      </c>
      <c r="G34" s="82">
        <v>10000</v>
      </c>
      <c r="H34" s="33">
        <f t="shared" ref="H34" si="12">G34*F34</f>
        <v>10000</v>
      </c>
    </row>
    <row r="35" spans="1:8" s="3" customFormat="1" ht="11.1" customHeight="1" x14ac:dyDescent="0.2">
      <c r="B35" s="10"/>
      <c r="C35" s="11"/>
      <c r="D35" s="11"/>
      <c r="E35" s="22"/>
      <c r="F35" s="24"/>
      <c r="G35" s="81"/>
      <c r="H35" s="36"/>
    </row>
    <row r="36" spans="1:8" s="3" customFormat="1" ht="12.75" x14ac:dyDescent="0.2">
      <c r="B36" s="7" t="s">
        <v>897</v>
      </c>
      <c r="C36" s="9"/>
      <c r="D36" s="130" t="s">
        <v>898</v>
      </c>
      <c r="E36" s="21" t="s">
        <v>42</v>
      </c>
      <c r="F36" s="135"/>
      <c r="G36" s="123">
        <f>H34</f>
        <v>10000</v>
      </c>
      <c r="H36" s="124">
        <f>G36*F36</f>
        <v>0</v>
      </c>
    </row>
    <row r="37" spans="1:8" s="3" customFormat="1" ht="11.1" customHeight="1" x14ac:dyDescent="0.2">
      <c r="B37" s="10"/>
      <c r="C37" s="11"/>
      <c r="D37" s="11"/>
      <c r="E37" s="22"/>
      <c r="F37" s="24"/>
      <c r="G37" s="81"/>
      <c r="H37" s="36"/>
    </row>
    <row r="38" spans="1:8" s="3" customFormat="1" ht="12" customHeight="1" x14ac:dyDescent="0.15">
      <c r="A38" s="3">
        <v>1140</v>
      </c>
      <c r="B38" s="12" t="s">
        <v>433</v>
      </c>
      <c r="C38" s="9"/>
      <c r="D38" s="13" t="s">
        <v>325</v>
      </c>
      <c r="E38" s="103"/>
      <c r="F38" s="106"/>
      <c r="G38" s="82"/>
      <c r="H38" s="33">
        <f t="shared" ref="H38" si="13">G38*F38</f>
        <v>0</v>
      </c>
    </row>
    <row r="39" spans="1:8" s="3" customFormat="1" ht="11.1" customHeight="1" x14ac:dyDescent="0.2">
      <c r="B39" s="10"/>
      <c r="C39" s="11"/>
      <c r="D39" s="11"/>
      <c r="E39" s="104"/>
      <c r="F39" s="107"/>
      <c r="G39" s="81"/>
      <c r="H39" s="36"/>
    </row>
    <row r="40" spans="1:8" s="3" customFormat="1" ht="26.25" customHeight="1" x14ac:dyDescent="0.15">
      <c r="A40" s="3">
        <v>1141</v>
      </c>
      <c r="B40" s="12" t="s">
        <v>434</v>
      </c>
      <c r="C40" s="9"/>
      <c r="D40" s="13" t="s">
        <v>983</v>
      </c>
      <c r="E40" s="21" t="s">
        <v>164</v>
      </c>
      <c r="F40" s="23">
        <v>50</v>
      </c>
      <c r="G40" s="82"/>
      <c r="H40" s="33">
        <f t="shared" ref="H40" si="14">G40*F40</f>
        <v>0</v>
      </c>
    </row>
    <row r="41" spans="1:8" s="3" customFormat="1" ht="11.1" customHeight="1" x14ac:dyDescent="0.2">
      <c r="B41" s="10"/>
      <c r="C41" s="11"/>
      <c r="D41" s="11"/>
      <c r="E41" s="22"/>
      <c r="F41" s="90"/>
      <c r="G41" s="81"/>
      <c r="H41" s="36"/>
    </row>
    <row r="42" spans="1:8" s="3" customFormat="1" ht="99" customHeight="1" x14ac:dyDescent="0.15">
      <c r="A42" s="3">
        <v>1142</v>
      </c>
      <c r="B42" s="12" t="s">
        <v>435</v>
      </c>
      <c r="C42" s="9"/>
      <c r="D42" s="13" t="s">
        <v>987</v>
      </c>
      <c r="E42" s="20" t="s">
        <v>164</v>
      </c>
      <c r="F42" s="23">
        <v>50</v>
      </c>
      <c r="G42" s="82"/>
      <c r="H42" s="33">
        <f t="shared" ref="H42" si="15">G42*F42</f>
        <v>0</v>
      </c>
    </row>
    <row r="43" spans="1:8" s="4" customFormat="1" ht="19.899999999999999" customHeight="1" x14ac:dyDescent="0.2">
      <c r="B43" s="139" t="s">
        <v>64</v>
      </c>
      <c r="C43" s="140"/>
      <c r="D43" s="140"/>
      <c r="E43" s="140"/>
      <c r="F43" s="140"/>
      <c r="G43" s="141"/>
      <c r="H43" s="142">
        <f>SUM(H4:H42)</f>
        <v>10000</v>
      </c>
    </row>
    <row r="44" spans="1:8" s="4" customFormat="1" ht="20.100000000000001" customHeight="1" x14ac:dyDescent="0.2">
      <c r="B44" s="139" t="s">
        <v>65</v>
      </c>
      <c r="C44" s="140"/>
      <c r="D44" s="140"/>
      <c r="E44" s="140"/>
      <c r="F44" s="140"/>
      <c r="G44" s="141"/>
      <c r="H44" s="142">
        <f>H43</f>
        <v>10000</v>
      </c>
    </row>
    <row r="45" spans="1:8" s="3" customFormat="1" ht="12.75" x14ac:dyDescent="0.2">
      <c r="B45" s="10"/>
      <c r="C45" s="11"/>
      <c r="D45" s="11"/>
      <c r="E45" s="22"/>
      <c r="F45" s="90"/>
      <c r="G45" s="81"/>
      <c r="H45" s="36"/>
    </row>
    <row r="46" spans="1:8" s="3" customFormat="1" ht="26.25" customHeight="1" x14ac:dyDescent="0.15">
      <c r="A46" s="3">
        <v>1143</v>
      </c>
      <c r="B46" s="12" t="s">
        <v>436</v>
      </c>
      <c r="C46" s="9"/>
      <c r="D46" s="13" t="s">
        <v>1009</v>
      </c>
      <c r="E46" s="20" t="s">
        <v>164</v>
      </c>
      <c r="F46" s="23">
        <v>50</v>
      </c>
      <c r="G46" s="82"/>
      <c r="H46" s="33">
        <f t="shared" ref="H46" si="16">G46*F46</f>
        <v>0</v>
      </c>
    </row>
    <row r="47" spans="1:8" s="3" customFormat="1" ht="11.1" customHeight="1" x14ac:dyDescent="0.2">
      <c r="B47" s="10"/>
      <c r="C47" s="11"/>
      <c r="D47" s="11"/>
      <c r="E47" s="22"/>
      <c r="F47" s="90"/>
      <c r="G47" s="81"/>
      <c r="H47" s="36"/>
    </row>
    <row r="48" spans="1:8" s="3" customFormat="1" ht="21.75" x14ac:dyDescent="0.15">
      <c r="A48" s="3">
        <v>1144</v>
      </c>
      <c r="B48" s="12" t="s">
        <v>437</v>
      </c>
      <c r="C48" s="9"/>
      <c r="D48" s="13" t="s">
        <v>647</v>
      </c>
      <c r="E48" s="20" t="s">
        <v>87</v>
      </c>
      <c r="F48" s="23">
        <v>1</v>
      </c>
      <c r="G48" s="82"/>
      <c r="H48" s="33">
        <f t="shared" ref="H48" si="17">G48*F48</f>
        <v>0</v>
      </c>
    </row>
    <row r="49" spans="1:10" s="3" customFormat="1" ht="12" customHeight="1" x14ac:dyDescent="0.2">
      <c r="B49" s="10"/>
      <c r="C49" s="11"/>
      <c r="D49" s="11"/>
      <c r="E49" s="22"/>
      <c r="F49" s="90"/>
      <c r="G49" s="81"/>
      <c r="H49" s="36"/>
    </row>
    <row r="50" spans="1:10" s="3" customFormat="1" ht="12.75" x14ac:dyDescent="0.15">
      <c r="A50" s="3">
        <v>1145</v>
      </c>
      <c r="B50" s="12" t="s">
        <v>438</v>
      </c>
      <c r="C50" s="9"/>
      <c r="D50" s="13" t="s">
        <v>666</v>
      </c>
      <c r="E50" s="20" t="s">
        <v>87</v>
      </c>
      <c r="F50" s="23">
        <v>1</v>
      </c>
      <c r="G50" s="82"/>
      <c r="H50" s="33">
        <f t="shared" ref="H50" si="18">G50*F50</f>
        <v>0</v>
      </c>
      <c r="J50" s="91">
        <f>3.5*0.3*0.2</f>
        <v>0.21</v>
      </c>
    </row>
    <row r="51" spans="1:10" s="3" customFormat="1" ht="12" customHeight="1" x14ac:dyDescent="0.2">
      <c r="B51" s="10"/>
      <c r="C51" s="11"/>
      <c r="D51" s="11"/>
      <c r="E51" s="22"/>
      <c r="F51" s="90"/>
      <c r="G51" s="81"/>
      <c r="H51" s="36"/>
    </row>
    <row r="52" spans="1:10" s="3" customFormat="1" ht="36.75" customHeight="1" x14ac:dyDescent="0.15">
      <c r="A52" s="3">
        <v>1146</v>
      </c>
      <c r="B52" s="12" t="s">
        <v>439</v>
      </c>
      <c r="C52" s="9"/>
      <c r="D52" s="9" t="s">
        <v>282</v>
      </c>
      <c r="E52" s="20" t="s">
        <v>109</v>
      </c>
      <c r="F52" s="23">
        <f>50*0.2*0.2</f>
        <v>2</v>
      </c>
      <c r="G52" s="82"/>
      <c r="H52" s="33">
        <f t="shared" ref="H52:H56" si="19">G52*F52</f>
        <v>0</v>
      </c>
      <c r="J52" s="91">
        <f>3.5*0.3*0.2</f>
        <v>0.21</v>
      </c>
    </row>
    <row r="53" spans="1:10" s="3" customFormat="1" ht="12" customHeight="1" x14ac:dyDescent="0.2">
      <c r="B53" s="10"/>
      <c r="C53" s="11"/>
      <c r="D53" s="11"/>
      <c r="E53" s="104"/>
      <c r="F53" s="108"/>
      <c r="G53" s="81"/>
      <c r="H53" s="36"/>
      <c r="J53" s="91"/>
    </row>
    <row r="54" spans="1:10" s="3" customFormat="1" ht="12" customHeight="1" x14ac:dyDescent="0.15">
      <c r="B54" s="12" t="s">
        <v>592</v>
      </c>
      <c r="C54" s="9"/>
      <c r="D54" s="9" t="s">
        <v>593</v>
      </c>
      <c r="E54" s="20" t="s">
        <v>109</v>
      </c>
      <c r="F54" s="23">
        <f>50*0.3*0.3</f>
        <v>5</v>
      </c>
      <c r="G54" s="82"/>
      <c r="H54" s="33">
        <f t="shared" si="19"/>
        <v>0</v>
      </c>
      <c r="J54" s="91"/>
    </row>
    <row r="55" spans="1:10" s="3" customFormat="1" ht="12" customHeight="1" x14ac:dyDescent="0.2">
      <c r="B55" s="10"/>
      <c r="C55" s="11"/>
      <c r="D55" s="11"/>
      <c r="E55" s="104"/>
      <c r="F55" s="108"/>
      <c r="G55" s="81"/>
      <c r="H55" s="36"/>
      <c r="J55" s="91"/>
    </row>
    <row r="56" spans="1:10" s="3" customFormat="1" ht="21.75" x14ac:dyDescent="0.15">
      <c r="B56" s="12" t="s">
        <v>594</v>
      </c>
      <c r="C56" s="9"/>
      <c r="D56" s="9" t="s">
        <v>655</v>
      </c>
      <c r="E56" s="20" t="s">
        <v>87</v>
      </c>
      <c r="F56" s="23">
        <v>2</v>
      </c>
      <c r="G56" s="82"/>
      <c r="H56" s="33">
        <f t="shared" si="19"/>
        <v>0</v>
      </c>
      <c r="J56" s="91"/>
    </row>
    <row r="57" spans="1:10" s="3" customFormat="1" ht="12" customHeight="1" x14ac:dyDescent="0.2">
      <c r="B57" s="10"/>
      <c r="C57" s="11"/>
      <c r="D57" s="11"/>
      <c r="E57" s="104"/>
      <c r="F57" s="108"/>
      <c r="G57" s="81"/>
      <c r="H57" s="36"/>
      <c r="J57" s="91"/>
    </row>
    <row r="58" spans="1:10" s="3" customFormat="1" ht="12" customHeight="1" x14ac:dyDescent="0.2">
      <c r="B58" s="12"/>
      <c r="C58" s="9"/>
      <c r="D58" s="120" t="s">
        <v>868</v>
      </c>
      <c r="E58" s="20"/>
      <c r="F58" s="23"/>
      <c r="G58" s="82"/>
      <c r="H58" s="33"/>
      <c r="J58" s="91"/>
    </row>
    <row r="59" spans="1:10" s="3" customFormat="1" ht="12" customHeight="1" x14ac:dyDescent="0.2">
      <c r="B59" s="10"/>
      <c r="C59" s="11"/>
      <c r="D59" s="11"/>
      <c r="E59" s="104"/>
      <c r="F59" s="108"/>
      <c r="G59" s="81"/>
      <c r="H59" s="36"/>
      <c r="J59" s="91"/>
    </row>
    <row r="60" spans="1:10" ht="12" customHeight="1" x14ac:dyDescent="0.2">
      <c r="B60" s="89" t="s">
        <v>891</v>
      </c>
      <c r="C60" s="9"/>
      <c r="D60" s="120" t="s">
        <v>722</v>
      </c>
      <c r="E60" s="121"/>
      <c r="F60" s="122"/>
      <c r="G60" s="123"/>
      <c r="H60" s="124"/>
    </row>
    <row r="61" spans="1:10" ht="12" customHeight="1" x14ac:dyDescent="0.2">
      <c r="B61" s="10"/>
      <c r="C61" s="11"/>
      <c r="D61" s="11"/>
      <c r="E61" s="40"/>
      <c r="F61" s="125"/>
      <c r="G61" s="126"/>
      <c r="H61" s="127"/>
    </row>
    <row r="62" spans="1:10" ht="22.5" x14ac:dyDescent="0.2">
      <c r="B62" s="7" t="s">
        <v>892</v>
      </c>
      <c r="C62" s="9"/>
      <c r="D62" s="9" t="s">
        <v>723</v>
      </c>
      <c r="E62" s="121" t="s">
        <v>16</v>
      </c>
      <c r="F62" s="122">
        <v>1</v>
      </c>
      <c r="G62" s="123"/>
      <c r="H62" s="128">
        <f>G62*F62</f>
        <v>0</v>
      </c>
    </row>
    <row r="63" spans="1:10" ht="12" customHeight="1" x14ac:dyDescent="0.2">
      <c r="B63" s="10"/>
      <c r="C63" s="11"/>
      <c r="D63" s="11"/>
      <c r="E63" s="40"/>
      <c r="F63" s="125"/>
      <c r="G63" s="126"/>
      <c r="H63" s="127"/>
    </row>
    <row r="64" spans="1:10" ht="22.5" x14ac:dyDescent="0.2">
      <c r="B64" s="7" t="s">
        <v>893</v>
      </c>
      <c r="C64" s="9"/>
      <c r="D64" s="9" t="s">
        <v>724</v>
      </c>
      <c r="E64" s="121" t="s">
        <v>16</v>
      </c>
      <c r="F64" s="122">
        <v>1</v>
      </c>
      <c r="G64" s="123"/>
      <c r="H64" s="128">
        <f>G64*F64</f>
        <v>0</v>
      </c>
    </row>
    <row r="65" spans="2:8" ht="12" customHeight="1" x14ac:dyDescent="0.2">
      <c r="B65" s="10"/>
      <c r="C65" s="11"/>
      <c r="D65" s="11"/>
      <c r="E65" s="40"/>
      <c r="F65" s="125"/>
      <c r="G65" s="126"/>
      <c r="H65" s="127"/>
    </row>
    <row r="66" spans="2:8" ht="22.5" x14ac:dyDescent="0.2">
      <c r="B66" s="7" t="s">
        <v>894</v>
      </c>
      <c r="C66" s="9"/>
      <c r="D66" s="9" t="s">
        <v>725</v>
      </c>
      <c r="E66" s="21" t="s">
        <v>726</v>
      </c>
      <c r="F66" s="122">
        <v>1</v>
      </c>
      <c r="G66" s="123">
        <v>150000</v>
      </c>
      <c r="H66" s="124">
        <f>G66*F66</f>
        <v>150000</v>
      </c>
    </row>
    <row r="67" spans="2:8" ht="12" customHeight="1" x14ac:dyDescent="0.2">
      <c r="B67" s="10"/>
      <c r="C67" s="11"/>
      <c r="D67" s="11"/>
      <c r="E67" s="22"/>
      <c r="F67" s="125"/>
      <c r="G67" s="126"/>
      <c r="H67" s="127"/>
    </row>
    <row r="68" spans="2:8" ht="12" customHeight="1" x14ac:dyDescent="0.2">
      <c r="B68" s="7" t="s">
        <v>895</v>
      </c>
      <c r="C68" s="9"/>
      <c r="D68" s="130" t="s">
        <v>896</v>
      </c>
      <c r="E68" s="21" t="s">
        <v>42</v>
      </c>
      <c r="F68" s="135"/>
      <c r="G68" s="123">
        <f>H66</f>
        <v>150000</v>
      </c>
      <c r="H68" s="124">
        <f>G68*F68</f>
        <v>0</v>
      </c>
    </row>
    <row r="69" spans="2:8" s="3" customFormat="1" ht="12" customHeight="1" x14ac:dyDescent="0.2">
      <c r="B69" s="10"/>
      <c r="C69" s="11"/>
      <c r="D69" s="11"/>
      <c r="E69" s="22"/>
      <c r="F69" s="90"/>
      <c r="G69" s="81"/>
      <c r="H69" s="36"/>
    </row>
    <row r="70" spans="2:8" s="4" customFormat="1" ht="20.100000000000001" customHeight="1" x14ac:dyDescent="0.2">
      <c r="B70" s="139" t="s">
        <v>213</v>
      </c>
      <c r="C70" s="140"/>
      <c r="D70" s="140"/>
      <c r="E70" s="143"/>
      <c r="F70" s="140"/>
      <c r="G70" s="141"/>
      <c r="H70" s="142">
        <f>SUM(H44:H69)</f>
        <v>160000</v>
      </c>
    </row>
    <row r="85" ht="18.75" customHeight="1" x14ac:dyDescent="0.2"/>
  </sheetData>
  <sheetProtection selectLockedCells="1"/>
  <mergeCells count="2">
    <mergeCell ref="B1:H1"/>
    <mergeCell ref="B2:D2"/>
  </mergeCells>
  <printOptions horizontalCentered="1"/>
  <pageMargins left="0.31496062992125984" right="0.31496062992125984" top="0.47244094488188981" bottom="0.47244094488188981" header="0.31496062992125984" footer="0.31496062992125984"/>
  <pageSetup paperSize="9" scale="90" firstPageNumber="114" orientation="portrait" useFirstPageNumber="1" r:id="rId1"/>
  <headerFooter alignWithMargins="0">
    <oddFooter>&amp;CPage &amp;P&amp;R&amp;"-,Bold"SECTION C2.2</oddFooter>
  </headerFooter>
  <rowBreaks count="1" manualBreakCount="1">
    <brk id="43" min="1" max="7"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95BA14-B143-4706-A504-A3A40B2A62FD}">
  <dimension ref="A1:N327"/>
  <sheetViews>
    <sheetView showZeros="0" view="pageBreakPreview" topLeftCell="B298" zoomScaleNormal="100" zoomScaleSheetLayoutView="100" workbookViewId="0">
      <selection activeCell="H327" sqref="H327"/>
    </sheetView>
  </sheetViews>
  <sheetFormatPr defaultColWidth="9.14453125" defaultRowHeight="15" x14ac:dyDescent="0.2"/>
  <cols>
    <col min="1" max="1" width="5.37890625" style="2" hidden="1" customWidth="1"/>
    <col min="2" max="2" width="9.28125" style="41" customWidth="1"/>
    <col min="3" max="3" width="11.43359375" style="2" customWidth="1"/>
    <col min="4" max="4" width="43.71875" style="95" customWidth="1"/>
    <col min="5" max="5" width="7.26171875" style="94" customWidth="1"/>
    <col min="6" max="6" width="10.89453125" style="94" customWidth="1"/>
    <col min="7" max="7" width="11.43359375" style="77" customWidth="1"/>
    <col min="8" max="8" width="13.44921875" style="2" customWidth="1"/>
    <col min="9" max="9" width="9.14453125" style="2"/>
    <col min="10" max="10" width="4.03515625" customWidth="1"/>
    <col min="11" max="16384" width="9.14453125" style="2"/>
  </cols>
  <sheetData>
    <row r="1" spans="1:14" ht="25.5" customHeight="1" x14ac:dyDescent="0.2">
      <c r="B1" s="164" t="s">
        <v>287</v>
      </c>
      <c r="C1" s="164"/>
      <c r="D1" s="164"/>
      <c r="E1" s="164"/>
      <c r="F1" s="164"/>
      <c r="G1" s="164"/>
      <c r="H1" s="164"/>
    </row>
    <row r="2" spans="1:14" ht="17.100000000000001" customHeight="1" x14ac:dyDescent="0.2">
      <c r="B2" s="41" t="str">
        <f>'Sec A- P&amp;A'!B2</f>
        <v>BID NO. KLM/EDN/WWTW/23/24</v>
      </c>
      <c r="H2" s="6" t="s">
        <v>304</v>
      </c>
    </row>
    <row r="3" spans="1:14" s="3" customFormat="1" ht="27.4" customHeight="1" x14ac:dyDescent="0.2">
      <c r="B3" s="148" t="s">
        <v>1</v>
      </c>
      <c r="C3" s="148" t="s">
        <v>2</v>
      </c>
      <c r="D3" s="149" t="s">
        <v>3</v>
      </c>
      <c r="E3" s="148" t="s">
        <v>4</v>
      </c>
      <c r="F3" s="148" t="s">
        <v>5</v>
      </c>
      <c r="G3" s="150" t="s">
        <v>6</v>
      </c>
      <c r="H3" s="54" t="s">
        <v>7</v>
      </c>
      <c r="J3"/>
    </row>
    <row r="4" spans="1:14" s="3" customFormat="1" ht="12" customHeight="1" x14ac:dyDescent="0.2">
      <c r="A4" s="3">
        <v>702</v>
      </c>
      <c r="B4" s="98"/>
      <c r="C4" s="9"/>
      <c r="D4" s="8" t="s">
        <v>589</v>
      </c>
      <c r="E4" s="21"/>
      <c r="F4" s="21"/>
      <c r="G4" s="83"/>
      <c r="H4" s="34"/>
      <c r="J4"/>
    </row>
    <row r="5" spans="1:14" s="3" customFormat="1" ht="12" customHeight="1" x14ac:dyDescent="0.2">
      <c r="B5" s="58"/>
      <c r="C5" s="11"/>
      <c r="D5" s="92"/>
      <c r="E5" s="22"/>
      <c r="F5" s="22"/>
      <c r="G5" s="84"/>
      <c r="H5" s="35"/>
      <c r="J5"/>
    </row>
    <row r="6" spans="1:14" s="3" customFormat="1" ht="12" customHeight="1" x14ac:dyDescent="0.2">
      <c r="B6" s="98" t="s">
        <v>490</v>
      </c>
      <c r="C6" s="9"/>
      <c r="D6" s="8" t="s">
        <v>288</v>
      </c>
      <c r="E6" s="21"/>
      <c r="F6" s="21"/>
      <c r="G6" s="83"/>
      <c r="H6" s="34"/>
      <c r="J6"/>
    </row>
    <row r="7" spans="1:14" s="3" customFormat="1" ht="12" customHeight="1" x14ac:dyDescent="0.2">
      <c r="B7" s="58"/>
      <c r="C7" s="11"/>
      <c r="D7" s="92"/>
      <c r="E7" s="22"/>
      <c r="F7" s="22"/>
      <c r="G7" s="84"/>
      <c r="H7" s="35"/>
      <c r="J7"/>
    </row>
    <row r="8" spans="1:14" s="3" customFormat="1" ht="24" customHeight="1" x14ac:dyDescent="0.2">
      <c r="A8" s="3">
        <v>704</v>
      </c>
      <c r="B8" s="38" t="s">
        <v>482</v>
      </c>
      <c r="C8" s="13" t="s">
        <v>158</v>
      </c>
      <c r="D8" s="13" t="s">
        <v>159</v>
      </c>
      <c r="E8" s="21"/>
      <c r="F8" s="21"/>
      <c r="G8" s="83"/>
      <c r="H8" s="34"/>
      <c r="J8"/>
    </row>
    <row r="9" spans="1:14" s="3" customFormat="1" ht="12" customHeight="1" x14ac:dyDescent="0.2">
      <c r="B9" s="58"/>
      <c r="C9" s="11"/>
      <c r="D9" s="92"/>
      <c r="E9" s="22"/>
      <c r="F9" s="22"/>
      <c r="G9" s="84"/>
      <c r="H9" s="35"/>
      <c r="J9"/>
    </row>
    <row r="10" spans="1:14" s="3" customFormat="1" ht="12" customHeight="1" x14ac:dyDescent="0.2">
      <c r="A10" s="3">
        <v>705</v>
      </c>
      <c r="B10" s="38" t="s">
        <v>483</v>
      </c>
      <c r="C10" s="13" t="s">
        <v>161</v>
      </c>
      <c r="D10" s="13" t="s">
        <v>162</v>
      </c>
      <c r="E10" s="21"/>
      <c r="F10" s="21"/>
      <c r="G10" s="83"/>
      <c r="H10" s="34"/>
      <c r="J10"/>
    </row>
    <row r="11" spans="1:14" s="3" customFormat="1" ht="12" customHeight="1" x14ac:dyDescent="0.2">
      <c r="B11" s="58"/>
      <c r="C11" s="11"/>
      <c r="D11" s="92"/>
      <c r="E11" s="22"/>
      <c r="F11" s="22"/>
      <c r="G11" s="84"/>
      <c r="H11" s="35"/>
      <c r="J11"/>
    </row>
    <row r="12" spans="1:14" s="3" customFormat="1" x14ac:dyDescent="0.2">
      <c r="A12" s="3">
        <v>706</v>
      </c>
      <c r="B12" s="38" t="s">
        <v>484</v>
      </c>
      <c r="C12" s="9"/>
      <c r="D12" s="13" t="s">
        <v>236</v>
      </c>
      <c r="E12" s="20" t="s">
        <v>167</v>
      </c>
      <c r="F12" s="31">
        <v>280</v>
      </c>
      <c r="G12" s="82"/>
      <c r="H12" s="30">
        <f>G12*F12</f>
        <v>0</v>
      </c>
      <c r="J12"/>
    </row>
    <row r="13" spans="1:14" s="3" customFormat="1" ht="12" customHeight="1" x14ac:dyDescent="0.2">
      <c r="B13" s="58"/>
      <c r="C13" s="11"/>
      <c r="D13" s="92"/>
      <c r="E13" s="22"/>
      <c r="F13" s="22"/>
      <c r="G13" s="84"/>
      <c r="H13" s="35"/>
      <c r="J13"/>
    </row>
    <row r="14" spans="1:14" s="3" customFormat="1" ht="15" customHeight="1" x14ac:dyDescent="0.2">
      <c r="A14" s="3">
        <v>707</v>
      </c>
      <c r="B14" s="38" t="s">
        <v>485</v>
      </c>
      <c r="C14" s="9"/>
      <c r="D14" s="13" t="s">
        <v>166</v>
      </c>
      <c r="E14" s="20" t="s">
        <v>167</v>
      </c>
      <c r="F14" s="31">
        <v>90</v>
      </c>
      <c r="G14" s="82"/>
      <c r="H14" s="30">
        <f>G14*F14</f>
        <v>0</v>
      </c>
      <c r="J14"/>
      <c r="K14"/>
      <c r="L14"/>
      <c r="M14"/>
      <c r="N14"/>
    </row>
    <row r="15" spans="1:14" s="3" customFormat="1" ht="12" customHeight="1" x14ac:dyDescent="0.2">
      <c r="B15" s="58"/>
      <c r="C15" s="11"/>
      <c r="D15" s="92"/>
      <c r="E15" s="22"/>
      <c r="F15" s="22"/>
      <c r="G15" s="84"/>
      <c r="H15" s="35"/>
      <c r="J15"/>
      <c r="K15"/>
      <c r="L15"/>
      <c r="M15"/>
      <c r="N15"/>
    </row>
    <row r="16" spans="1:14" s="3" customFormat="1" ht="12" customHeight="1" x14ac:dyDescent="0.2">
      <c r="B16" s="98" t="s">
        <v>486</v>
      </c>
      <c r="C16" s="9" t="s">
        <v>252</v>
      </c>
      <c r="D16" s="13" t="s">
        <v>325</v>
      </c>
      <c r="E16" s="21"/>
      <c r="F16" s="31"/>
      <c r="G16" s="109"/>
      <c r="H16" s="30">
        <f t="shared" ref="H16" si="0">G16*F16</f>
        <v>0</v>
      </c>
      <c r="J16"/>
      <c r="K16"/>
      <c r="L16"/>
      <c r="M16"/>
      <c r="N16"/>
    </row>
    <row r="17" spans="2:14" s="3" customFormat="1" ht="12" customHeight="1" x14ac:dyDescent="0.2">
      <c r="B17" s="58"/>
      <c r="C17" s="11"/>
      <c r="D17" s="11"/>
      <c r="E17" s="22"/>
      <c r="F17" s="22"/>
      <c r="G17" s="105"/>
      <c r="H17" s="35"/>
      <c r="J17"/>
      <c r="K17"/>
      <c r="L17"/>
      <c r="M17"/>
      <c r="N17"/>
    </row>
    <row r="18" spans="2:14" s="3" customFormat="1" ht="22.5" x14ac:dyDescent="0.2">
      <c r="B18" s="98" t="s">
        <v>487</v>
      </c>
      <c r="C18" s="9"/>
      <c r="D18" s="13" t="s">
        <v>983</v>
      </c>
      <c r="E18" s="20" t="s">
        <v>164</v>
      </c>
      <c r="F18" s="31">
        <v>70</v>
      </c>
      <c r="G18" s="109"/>
      <c r="H18" s="33">
        <f t="shared" ref="H18:H46" si="1">G18*F18</f>
        <v>0</v>
      </c>
      <c r="J18"/>
      <c r="K18"/>
      <c r="L18"/>
      <c r="M18"/>
      <c r="N18"/>
    </row>
    <row r="19" spans="2:14" s="3" customFormat="1" ht="12" customHeight="1" x14ac:dyDescent="0.2">
      <c r="B19" s="58"/>
      <c r="C19" s="11"/>
      <c r="D19" s="11"/>
      <c r="E19" s="22"/>
      <c r="F19" s="22"/>
      <c r="G19" s="105"/>
      <c r="H19" s="35"/>
      <c r="J19"/>
      <c r="K19"/>
      <c r="L19"/>
      <c r="M19"/>
      <c r="N19"/>
    </row>
    <row r="20" spans="2:14" s="3" customFormat="1" ht="74.25" x14ac:dyDescent="0.2">
      <c r="B20" s="98" t="s">
        <v>488</v>
      </c>
      <c r="C20" s="9"/>
      <c r="D20" s="13" t="s">
        <v>987</v>
      </c>
      <c r="E20" s="20" t="s">
        <v>164</v>
      </c>
      <c r="F20" s="31">
        <v>80</v>
      </c>
      <c r="G20" s="109"/>
      <c r="H20" s="33">
        <f t="shared" si="1"/>
        <v>0</v>
      </c>
      <c r="J20"/>
      <c r="K20"/>
      <c r="L20"/>
      <c r="M20"/>
      <c r="N20"/>
    </row>
    <row r="21" spans="2:14" s="3" customFormat="1" ht="12" customHeight="1" x14ac:dyDescent="0.2">
      <c r="B21" s="58"/>
      <c r="C21" s="11"/>
      <c r="D21" s="11"/>
      <c r="E21" s="22"/>
      <c r="F21" s="22"/>
      <c r="G21" s="105"/>
      <c r="H21" s="35"/>
      <c r="J21"/>
      <c r="K21"/>
      <c r="L21"/>
      <c r="M21"/>
      <c r="N21"/>
    </row>
    <row r="22" spans="2:14" s="3" customFormat="1" ht="32.25" x14ac:dyDescent="0.2">
      <c r="B22" s="98" t="s">
        <v>489</v>
      </c>
      <c r="C22" s="9"/>
      <c r="D22" s="13" t="s">
        <v>1010</v>
      </c>
      <c r="E22" s="20" t="s">
        <v>164</v>
      </c>
      <c r="F22" s="31">
        <v>80</v>
      </c>
      <c r="G22" s="109"/>
      <c r="H22" s="33">
        <f t="shared" si="1"/>
        <v>0</v>
      </c>
      <c r="J22"/>
      <c r="K22"/>
      <c r="L22"/>
      <c r="M22"/>
      <c r="N22"/>
    </row>
    <row r="23" spans="2:14" s="3" customFormat="1" ht="12" customHeight="1" x14ac:dyDescent="0.2">
      <c r="B23" s="58"/>
      <c r="C23" s="11"/>
      <c r="D23" s="11"/>
      <c r="E23" s="22"/>
      <c r="F23" s="22"/>
      <c r="G23" s="105"/>
      <c r="H23" s="35"/>
      <c r="J23"/>
      <c r="K23"/>
      <c r="L23"/>
      <c r="M23"/>
      <c r="N23"/>
    </row>
    <row r="24" spans="2:14" s="3" customFormat="1" ht="29.25" customHeight="1" x14ac:dyDescent="0.2">
      <c r="B24" s="98" t="s">
        <v>491</v>
      </c>
      <c r="C24" s="9"/>
      <c r="D24" s="13" t="s">
        <v>667</v>
      </c>
      <c r="E24" s="20" t="s">
        <v>87</v>
      </c>
      <c r="F24" s="31">
        <v>1</v>
      </c>
      <c r="G24" s="110"/>
      <c r="H24" s="33">
        <f t="shared" si="1"/>
        <v>0</v>
      </c>
      <c r="J24"/>
      <c r="K24"/>
      <c r="L24"/>
      <c r="M24"/>
      <c r="N24"/>
    </row>
    <row r="25" spans="2:14" s="3" customFormat="1" ht="12" customHeight="1" x14ac:dyDescent="0.2">
      <c r="B25" s="58"/>
      <c r="C25" s="11"/>
      <c r="D25" s="11"/>
      <c r="E25" s="22"/>
      <c r="F25" s="22"/>
      <c r="G25" s="102"/>
      <c r="H25" s="35"/>
      <c r="J25"/>
      <c r="K25"/>
      <c r="L25"/>
      <c r="M25"/>
      <c r="N25"/>
    </row>
    <row r="26" spans="2:14" s="3" customFormat="1" x14ac:dyDescent="0.2">
      <c r="B26" s="98" t="s">
        <v>492</v>
      </c>
      <c r="C26" s="9"/>
      <c r="D26" s="13" t="s">
        <v>648</v>
      </c>
      <c r="E26" s="20" t="s">
        <v>87</v>
      </c>
      <c r="F26" s="31">
        <v>1</v>
      </c>
      <c r="G26" s="110"/>
      <c r="H26" s="33">
        <f t="shared" si="1"/>
        <v>0</v>
      </c>
      <c r="J26"/>
      <c r="K26"/>
      <c r="L26"/>
      <c r="M26"/>
      <c r="N26"/>
    </row>
    <row r="27" spans="2:14" s="3" customFormat="1" ht="12" customHeight="1" x14ac:dyDescent="0.2">
      <c r="B27" s="58"/>
      <c r="C27" s="11"/>
      <c r="D27" s="11"/>
      <c r="E27" s="22"/>
      <c r="F27" s="22"/>
      <c r="G27" s="102"/>
      <c r="H27" s="35"/>
      <c r="J27"/>
      <c r="K27"/>
      <c r="L27"/>
      <c r="M27"/>
      <c r="N27"/>
    </row>
    <row r="28" spans="2:14" s="3" customFormat="1" ht="45" customHeight="1" x14ac:dyDescent="0.2">
      <c r="B28" s="98" t="s">
        <v>493</v>
      </c>
      <c r="C28" s="9"/>
      <c r="D28" s="9" t="s">
        <v>668</v>
      </c>
      <c r="E28" s="21" t="s">
        <v>109</v>
      </c>
      <c r="F28" s="31">
        <f>0.2*0.2*80</f>
        <v>3</v>
      </c>
      <c r="G28" s="110"/>
      <c r="H28" s="33">
        <f t="shared" si="1"/>
        <v>0</v>
      </c>
      <c r="J28"/>
      <c r="K28"/>
      <c r="L28"/>
      <c r="M28"/>
      <c r="N28"/>
    </row>
    <row r="29" spans="2:14" s="3" customFormat="1" ht="12" customHeight="1" x14ac:dyDescent="0.2">
      <c r="B29" s="58"/>
      <c r="C29" s="11"/>
      <c r="D29" s="11"/>
      <c r="E29" s="22"/>
      <c r="F29" s="22"/>
      <c r="G29" s="102"/>
      <c r="H29" s="35"/>
      <c r="J29"/>
      <c r="K29"/>
      <c r="L29"/>
      <c r="M29"/>
      <c r="N29"/>
    </row>
    <row r="30" spans="2:14" s="3" customFormat="1" ht="12" customHeight="1" x14ac:dyDescent="0.2">
      <c r="B30" s="38" t="s">
        <v>494</v>
      </c>
      <c r="C30" s="13"/>
      <c r="D30" s="13" t="s">
        <v>471</v>
      </c>
      <c r="E30" s="21"/>
      <c r="F30" s="21"/>
      <c r="G30" s="83"/>
      <c r="H30" s="33">
        <f t="shared" si="1"/>
        <v>0</v>
      </c>
      <c r="J30"/>
    </row>
    <row r="31" spans="2:14" s="3" customFormat="1" ht="12" customHeight="1" x14ac:dyDescent="0.2">
      <c r="B31" s="58"/>
      <c r="C31" s="11"/>
      <c r="D31" s="92"/>
      <c r="E31" s="22"/>
      <c r="F31" s="22"/>
      <c r="G31" s="84"/>
      <c r="H31" s="35"/>
      <c r="J31"/>
    </row>
    <row r="32" spans="2:14" s="3" customFormat="1" ht="12" customHeight="1" x14ac:dyDescent="0.2">
      <c r="B32" s="38" t="s">
        <v>201</v>
      </c>
      <c r="C32" s="13"/>
      <c r="D32" s="13" t="s">
        <v>472</v>
      </c>
      <c r="E32" s="21" t="s">
        <v>109</v>
      </c>
      <c r="F32" s="23">
        <v>6</v>
      </c>
      <c r="G32" s="83"/>
      <c r="H32" s="33">
        <f t="shared" si="1"/>
        <v>0</v>
      </c>
      <c r="J32"/>
    </row>
    <row r="33" spans="2:10" s="3" customFormat="1" ht="12" customHeight="1" x14ac:dyDescent="0.2">
      <c r="B33" s="58"/>
      <c r="C33" s="11"/>
      <c r="D33" s="92"/>
      <c r="E33" s="22"/>
      <c r="F33" s="22"/>
      <c r="G33" s="84"/>
      <c r="H33" s="35"/>
      <c r="J33"/>
    </row>
    <row r="34" spans="2:10" s="3" customFormat="1" ht="12" customHeight="1" x14ac:dyDescent="0.2">
      <c r="B34" s="38" t="s">
        <v>202</v>
      </c>
      <c r="C34" s="9"/>
      <c r="D34" s="13" t="s">
        <v>473</v>
      </c>
      <c r="E34" s="21"/>
      <c r="F34" s="23"/>
      <c r="G34" s="83"/>
      <c r="H34" s="33">
        <f t="shared" si="1"/>
        <v>0</v>
      </c>
      <c r="J34"/>
    </row>
    <row r="35" spans="2:10" s="3" customFormat="1" ht="12" customHeight="1" x14ac:dyDescent="0.2">
      <c r="B35" s="58"/>
      <c r="C35" s="11"/>
      <c r="D35" s="92"/>
      <c r="E35" s="22"/>
      <c r="F35" s="22"/>
      <c r="G35" s="84"/>
      <c r="H35" s="35"/>
      <c r="J35"/>
    </row>
    <row r="36" spans="2:10" s="3" customFormat="1" ht="12" customHeight="1" x14ac:dyDescent="0.2">
      <c r="B36" s="38" t="s">
        <v>495</v>
      </c>
      <c r="C36" s="9"/>
      <c r="D36" s="13" t="s">
        <v>474</v>
      </c>
      <c r="E36" s="21" t="s">
        <v>167</v>
      </c>
      <c r="F36" s="23">
        <v>3</v>
      </c>
      <c r="G36" s="74"/>
      <c r="H36" s="33">
        <f t="shared" si="1"/>
        <v>0</v>
      </c>
      <c r="J36"/>
    </row>
    <row r="37" spans="2:10" s="4" customFormat="1" x14ac:dyDescent="0.2">
      <c r="B37" s="58"/>
      <c r="C37" s="11"/>
      <c r="D37" s="92"/>
      <c r="E37" s="22"/>
      <c r="F37" s="22"/>
      <c r="G37" s="84"/>
      <c r="H37" s="35"/>
      <c r="J37"/>
    </row>
    <row r="38" spans="2:10" x14ac:dyDescent="0.2">
      <c r="B38" s="38" t="s">
        <v>203</v>
      </c>
      <c r="C38" s="9"/>
      <c r="D38" s="96" t="s">
        <v>475</v>
      </c>
      <c r="E38" s="21"/>
      <c r="F38" s="23"/>
      <c r="G38" s="74"/>
      <c r="H38" s="33">
        <f t="shared" si="1"/>
        <v>0</v>
      </c>
    </row>
    <row r="39" spans="2:10" x14ac:dyDescent="0.2">
      <c r="B39" s="58"/>
      <c r="C39" s="11"/>
      <c r="D39" s="92"/>
      <c r="E39" s="22"/>
      <c r="F39" s="22"/>
      <c r="G39" s="84"/>
      <c r="H39" s="35"/>
    </row>
    <row r="40" spans="2:10" x14ac:dyDescent="0.2">
      <c r="B40" s="38" t="s">
        <v>496</v>
      </c>
      <c r="C40" s="9"/>
      <c r="D40" s="13" t="s">
        <v>673</v>
      </c>
      <c r="E40" s="21" t="s">
        <v>164</v>
      </c>
      <c r="F40" s="23">
        <v>25</v>
      </c>
      <c r="G40" s="74"/>
      <c r="H40" s="33">
        <f t="shared" si="1"/>
        <v>0</v>
      </c>
    </row>
    <row r="41" spans="2:10" x14ac:dyDescent="0.2">
      <c r="B41" s="58"/>
      <c r="C41" s="11"/>
      <c r="D41" s="92"/>
      <c r="E41" s="22"/>
      <c r="F41" s="22"/>
      <c r="G41" s="84"/>
      <c r="H41" s="35"/>
    </row>
    <row r="42" spans="2:10" x14ac:dyDescent="0.2">
      <c r="B42" s="38" t="s">
        <v>204</v>
      </c>
      <c r="C42" s="9"/>
      <c r="D42" s="13" t="s">
        <v>476</v>
      </c>
      <c r="E42" s="21"/>
      <c r="F42" s="23"/>
      <c r="G42" s="74"/>
      <c r="H42" s="33">
        <f t="shared" si="1"/>
        <v>0</v>
      </c>
    </row>
    <row r="43" spans="2:10" x14ac:dyDescent="0.2">
      <c r="B43" s="58"/>
      <c r="C43" s="11"/>
      <c r="D43" s="92"/>
      <c r="E43" s="22"/>
      <c r="F43" s="22"/>
      <c r="G43" s="84"/>
      <c r="H43" s="35"/>
    </row>
    <row r="44" spans="2:10" x14ac:dyDescent="0.2">
      <c r="B44" s="38" t="s">
        <v>497</v>
      </c>
      <c r="C44" s="9"/>
      <c r="D44" s="13" t="s">
        <v>477</v>
      </c>
      <c r="E44" s="21" t="s">
        <v>455</v>
      </c>
      <c r="F44" s="23">
        <v>1</v>
      </c>
      <c r="G44" s="74"/>
      <c r="H44" s="33">
        <f t="shared" si="1"/>
        <v>0</v>
      </c>
    </row>
    <row r="45" spans="2:10" x14ac:dyDescent="0.2">
      <c r="B45" s="58"/>
      <c r="C45" s="11"/>
      <c r="D45" s="92"/>
      <c r="E45" s="22"/>
      <c r="F45" s="22"/>
      <c r="G45" s="84"/>
      <c r="H45" s="35"/>
    </row>
    <row r="46" spans="2:10" x14ac:dyDescent="0.2">
      <c r="B46" s="38" t="s">
        <v>498</v>
      </c>
      <c r="C46" s="9"/>
      <c r="D46" s="96" t="s">
        <v>454</v>
      </c>
      <c r="E46" s="21" t="s">
        <v>455</v>
      </c>
      <c r="F46" s="23">
        <v>1</v>
      </c>
      <c r="G46" s="74"/>
      <c r="H46" s="33">
        <f t="shared" si="1"/>
        <v>0</v>
      </c>
    </row>
    <row r="47" spans="2:10" x14ac:dyDescent="0.2">
      <c r="B47" s="58"/>
      <c r="C47" s="11"/>
      <c r="D47" s="92"/>
      <c r="E47" s="22"/>
      <c r="F47" s="22"/>
      <c r="G47" s="84"/>
      <c r="H47" s="35"/>
    </row>
    <row r="48" spans="2:10" s="4" customFormat="1" ht="19.899999999999999" customHeight="1" x14ac:dyDescent="0.2">
      <c r="B48" s="139" t="s">
        <v>64</v>
      </c>
      <c r="C48" s="140"/>
      <c r="D48" s="151"/>
      <c r="E48" s="143"/>
      <c r="F48" s="143"/>
      <c r="G48" s="141"/>
      <c r="H48" s="142">
        <f>SUM(H4:H46)</f>
        <v>0</v>
      </c>
      <c r="J48"/>
    </row>
    <row r="49" spans="2:10" s="4" customFormat="1" ht="20.100000000000001" customHeight="1" x14ac:dyDescent="0.2">
      <c r="B49" s="139" t="s">
        <v>65</v>
      </c>
      <c r="C49" s="140"/>
      <c r="D49" s="151"/>
      <c r="E49" s="143"/>
      <c r="F49" s="143"/>
      <c r="G49" s="141"/>
      <c r="H49" s="142">
        <f>H48</f>
        <v>0</v>
      </c>
      <c r="J49"/>
    </row>
    <row r="50" spans="2:10" ht="22.5" x14ac:dyDescent="0.2">
      <c r="B50" s="38" t="s">
        <v>205</v>
      </c>
      <c r="C50" s="9"/>
      <c r="D50" s="13" t="s">
        <v>674</v>
      </c>
      <c r="E50" s="21" t="s">
        <v>167</v>
      </c>
      <c r="F50" s="23">
        <v>25</v>
      </c>
      <c r="G50" s="74"/>
      <c r="H50" s="33">
        <f t="shared" ref="H50" si="2">G50*F50</f>
        <v>0</v>
      </c>
    </row>
    <row r="51" spans="2:10" x14ac:dyDescent="0.2">
      <c r="B51" s="58"/>
      <c r="C51" s="11"/>
      <c r="D51" s="92"/>
      <c r="E51" s="22"/>
      <c r="F51" s="22"/>
      <c r="G51" s="84"/>
      <c r="H51" s="35"/>
    </row>
    <row r="52" spans="2:10" ht="22.5" x14ac:dyDescent="0.2">
      <c r="B52" s="38" t="s">
        <v>206</v>
      </c>
      <c r="C52" s="9" t="s">
        <v>679</v>
      </c>
      <c r="D52" s="96" t="s">
        <v>675</v>
      </c>
      <c r="E52" s="21" t="s">
        <v>26</v>
      </c>
      <c r="F52" s="23">
        <v>1</v>
      </c>
      <c r="G52" s="74"/>
      <c r="H52" s="33">
        <f t="shared" ref="H52" si="3">G52*F52</f>
        <v>0</v>
      </c>
    </row>
    <row r="53" spans="2:10" x14ac:dyDescent="0.2">
      <c r="B53" s="58"/>
      <c r="C53" s="11"/>
      <c r="D53" s="92"/>
      <c r="E53" s="22"/>
      <c r="F53" s="22"/>
      <c r="G53" s="84"/>
      <c r="H53" s="35"/>
    </row>
    <row r="54" spans="2:10" ht="22.5" x14ac:dyDescent="0.2">
      <c r="B54" s="38" t="s">
        <v>207</v>
      </c>
      <c r="C54" s="9"/>
      <c r="D54" s="96" t="s">
        <v>480</v>
      </c>
      <c r="E54" s="21" t="s">
        <v>26</v>
      </c>
      <c r="F54" s="23">
        <v>1</v>
      </c>
      <c r="G54" s="74"/>
      <c r="H54" s="33">
        <f t="shared" ref="H54" si="4">G54*F54</f>
        <v>0</v>
      </c>
    </row>
    <row r="55" spans="2:10" x14ac:dyDescent="0.2">
      <c r="B55" s="58"/>
      <c r="C55" s="11"/>
      <c r="D55" s="92"/>
      <c r="E55" s="22"/>
      <c r="F55" s="22"/>
      <c r="G55" s="84"/>
      <c r="H55" s="35"/>
    </row>
    <row r="56" spans="2:10" ht="32.25" x14ac:dyDescent="0.2">
      <c r="B56" s="38" t="s">
        <v>499</v>
      </c>
      <c r="C56" s="9"/>
      <c r="D56" s="13" t="s">
        <v>669</v>
      </c>
      <c r="E56" s="21" t="s">
        <v>26</v>
      </c>
      <c r="F56" s="23">
        <v>1</v>
      </c>
      <c r="G56" s="74"/>
      <c r="H56" s="33">
        <f t="shared" ref="H56" si="5">G56*F56</f>
        <v>0</v>
      </c>
    </row>
    <row r="57" spans="2:10" x14ac:dyDescent="0.2">
      <c r="B57" s="58"/>
      <c r="C57" s="11"/>
      <c r="D57" s="92"/>
      <c r="E57" s="22"/>
      <c r="F57" s="22"/>
      <c r="G57" s="84"/>
      <c r="H57" s="35"/>
    </row>
    <row r="58" spans="2:10" ht="22.5" x14ac:dyDescent="0.2">
      <c r="B58" s="38" t="s">
        <v>500</v>
      </c>
      <c r="C58" s="9"/>
      <c r="D58" s="13" t="s">
        <v>478</v>
      </c>
      <c r="E58" s="21" t="s">
        <v>479</v>
      </c>
      <c r="F58" s="23">
        <v>1</v>
      </c>
      <c r="G58" s="74">
        <v>15000</v>
      </c>
      <c r="H58" s="33">
        <f t="shared" ref="H58" si="6">G58*F58</f>
        <v>15000</v>
      </c>
    </row>
    <row r="59" spans="2:10" x14ac:dyDescent="0.2">
      <c r="B59" s="58"/>
      <c r="C59" s="11"/>
      <c r="D59" s="92"/>
      <c r="E59" s="22"/>
      <c r="F59" s="22"/>
      <c r="G59" s="84"/>
      <c r="H59" s="35"/>
    </row>
    <row r="60" spans="2:10" x14ac:dyDescent="0.2">
      <c r="B60" s="38" t="s">
        <v>501</v>
      </c>
      <c r="C60" s="9"/>
      <c r="D60" s="13" t="s">
        <v>481</v>
      </c>
      <c r="E60" s="20" t="s">
        <v>42</v>
      </c>
      <c r="F60" s="32"/>
      <c r="G60" s="74">
        <f>H58</f>
        <v>15000</v>
      </c>
      <c r="H60" s="33">
        <f t="shared" ref="H60" si="7">G60*F60</f>
        <v>0</v>
      </c>
    </row>
    <row r="61" spans="2:10" x14ac:dyDescent="0.2">
      <c r="B61" s="58"/>
      <c r="C61" s="11"/>
      <c r="D61" s="92"/>
      <c r="E61" s="22"/>
      <c r="F61" s="22"/>
      <c r="G61" s="84"/>
      <c r="H61" s="35"/>
    </row>
    <row r="62" spans="2:10" x14ac:dyDescent="0.2">
      <c r="B62" s="38" t="s">
        <v>502</v>
      </c>
      <c r="C62" s="9"/>
      <c r="D62" s="96" t="s">
        <v>676</v>
      </c>
      <c r="E62" s="21" t="s">
        <v>87</v>
      </c>
      <c r="F62" s="23">
        <v>15</v>
      </c>
      <c r="G62" s="74"/>
      <c r="H62" s="33">
        <f t="shared" ref="H62" si="8">G62*F62</f>
        <v>0</v>
      </c>
    </row>
    <row r="63" spans="2:10" x14ac:dyDescent="0.2">
      <c r="B63" s="58"/>
      <c r="C63" s="11"/>
      <c r="D63" s="92"/>
      <c r="E63" s="22"/>
      <c r="F63" s="22"/>
      <c r="G63" s="84"/>
      <c r="H63" s="35"/>
    </row>
    <row r="64" spans="2:10" x14ac:dyDescent="0.2">
      <c r="B64" s="38" t="s">
        <v>208</v>
      </c>
      <c r="C64" s="9"/>
      <c r="D64" s="13" t="s">
        <v>503</v>
      </c>
      <c r="E64" s="21"/>
      <c r="F64" s="23"/>
      <c r="G64" s="74"/>
      <c r="H64" s="33"/>
    </row>
    <row r="65" spans="1:10" x14ac:dyDescent="0.2">
      <c r="B65" s="58"/>
      <c r="C65" s="11"/>
      <c r="D65" s="92"/>
      <c r="E65" s="22"/>
      <c r="F65" s="22"/>
      <c r="G65" s="84"/>
      <c r="H65" s="35"/>
    </row>
    <row r="66" spans="1:10" ht="22.5" x14ac:dyDescent="0.2">
      <c r="B66" s="38" t="s">
        <v>209</v>
      </c>
      <c r="C66" s="9"/>
      <c r="D66" s="13" t="s">
        <v>504</v>
      </c>
      <c r="E66" s="21" t="s">
        <v>109</v>
      </c>
      <c r="F66" s="23">
        <v>40</v>
      </c>
      <c r="G66" s="74"/>
      <c r="H66" s="33">
        <f t="shared" ref="H66" si="9">G66*F66</f>
        <v>0</v>
      </c>
    </row>
    <row r="67" spans="1:10" x14ac:dyDescent="0.2">
      <c r="B67" s="58"/>
      <c r="C67" s="11"/>
      <c r="D67" s="92"/>
      <c r="E67" s="22"/>
      <c r="F67" s="22"/>
      <c r="G67" s="84"/>
      <c r="H67" s="35"/>
    </row>
    <row r="68" spans="1:10" x14ac:dyDescent="0.2">
      <c r="B68" s="38" t="s">
        <v>506</v>
      </c>
      <c r="C68" s="9"/>
      <c r="D68" s="96" t="s">
        <v>523</v>
      </c>
      <c r="E68" s="21"/>
      <c r="F68" s="21"/>
      <c r="G68" s="74"/>
      <c r="H68" s="33"/>
    </row>
    <row r="69" spans="1:10" x14ac:dyDescent="0.2">
      <c r="B69" s="58"/>
      <c r="C69" s="11"/>
      <c r="D69" s="92"/>
      <c r="E69" s="22"/>
      <c r="F69" s="22"/>
      <c r="G69" s="84"/>
      <c r="H69" s="35"/>
    </row>
    <row r="70" spans="1:10" x14ac:dyDescent="0.2">
      <c r="B70" s="38" t="s">
        <v>507</v>
      </c>
      <c r="C70" s="9"/>
      <c r="D70" s="13" t="s">
        <v>505</v>
      </c>
      <c r="E70" s="21" t="s">
        <v>109</v>
      </c>
      <c r="F70" s="23">
        <v>10</v>
      </c>
      <c r="G70" s="74"/>
      <c r="H70" s="33">
        <f t="shared" ref="H70" si="10">G70*F70</f>
        <v>0</v>
      </c>
    </row>
    <row r="71" spans="1:10" x14ac:dyDescent="0.2">
      <c r="B71" s="58"/>
      <c r="C71" s="11"/>
      <c r="D71" s="92"/>
      <c r="E71" s="22"/>
      <c r="F71" s="22"/>
      <c r="G71" s="84"/>
      <c r="H71" s="35"/>
    </row>
    <row r="72" spans="1:10" x14ac:dyDescent="0.2">
      <c r="B72" s="38" t="s">
        <v>520</v>
      </c>
      <c r="C72" s="13"/>
      <c r="D72" s="13" t="s">
        <v>521</v>
      </c>
      <c r="E72" s="21" t="s">
        <v>109</v>
      </c>
      <c r="F72" s="23">
        <f>60+(0.76*1*20)</f>
        <v>75</v>
      </c>
      <c r="G72" s="74"/>
      <c r="H72" s="33">
        <f t="shared" ref="H72" si="11">G72*F72</f>
        <v>0</v>
      </c>
    </row>
    <row r="73" spans="1:10" x14ac:dyDescent="0.2">
      <c r="B73" s="58"/>
      <c r="C73" s="11"/>
      <c r="D73" s="92"/>
      <c r="E73" s="22"/>
      <c r="F73" s="22"/>
      <c r="G73" s="84"/>
      <c r="H73" s="35"/>
    </row>
    <row r="74" spans="1:10" x14ac:dyDescent="0.2">
      <c r="B74" s="38" t="s">
        <v>899</v>
      </c>
      <c r="C74" s="9"/>
      <c r="D74" s="96" t="s">
        <v>522</v>
      </c>
      <c r="E74" s="21"/>
      <c r="F74" s="23"/>
      <c r="G74" s="74"/>
      <c r="H74" s="33">
        <f t="shared" ref="H74" si="12">G74*F74</f>
        <v>0</v>
      </c>
    </row>
    <row r="75" spans="1:10" x14ac:dyDescent="0.2">
      <c r="B75" s="58"/>
      <c r="C75" s="11"/>
      <c r="D75" s="92"/>
      <c r="E75" s="22"/>
      <c r="F75" s="22"/>
      <c r="G75" s="84"/>
      <c r="H75" s="35"/>
    </row>
    <row r="76" spans="1:10" x14ac:dyDescent="0.2">
      <c r="B76" s="38" t="s">
        <v>900</v>
      </c>
      <c r="C76" s="9"/>
      <c r="D76" s="13" t="s">
        <v>505</v>
      </c>
      <c r="E76" s="21" t="s">
        <v>109</v>
      </c>
      <c r="F76" s="23">
        <v>15</v>
      </c>
      <c r="G76" s="74"/>
      <c r="H76" s="33">
        <f t="shared" ref="H76" si="13">G76*F76</f>
        <v>0</v>
      </c>
    </row>
    <row r="77" spans="1:10" x14ac:dyDescent="0.2">
      <c r="B77" s="58"/>
      <c r="C77" s="11"/>
      <c r="D77" s="92"/>
      <c r="E77" s="22"/>
      <c r="F77" s="22"/>
      <c r="G77" s="79"/>
      <c r="H77" s="11"/>
    </row>
    <row r="78" spans="1:10" x14ac:dyDescent="0.2">
      <c r="B78" s="38" t="s">
        <v>508</v>
      </c>
      <c r="C78" s="9" t="s">
        <v>1022</v>
      </c>
      <c r="D78" s="8" t="s">
        <v>452</v>
      </c>
      <c r="E78" s="9"/>
      <c r="F78" s="9"/>
      <c r="G78" s="74"/>
      <c r="H78" s="33"/>
    </row>
    <row r="79" spans="1:10" ht="12.75" customHeight="1" x14ac:dyDescent="0.2">
      <c r="B79" s="58"/>
      <c r="C79" s="11"/>
      <c r="D79" s="11"/>
      <c r="E79" s="11"/>
      <c r="F79" s="11"/>
      <c r="G79" s="84"/>
      <c r="H79" s="35"/>
    </row>
    <row r="80" spans="1:10" s="3" customFormat="1" ht="12" customHeight="1" x14ac:dyDescent="0.2">
      <c r="A80" s="3">
        <v>1129</v>
      </c>
      <c r="B80" s="12" t="s">
        <v>509</v>
      </c>
      <c r="C80" s="9"/>
      <c r="D80" s="13" t="s">
        <v>537</v>
      </c>
      <c r="E80" s="9"/>
      <c r="F80" s="9"/>
      <c r="G80" s="9"/>
      <c r="H80" s="33">
        <f>G80*F80</f>
        <v>0</v>
      </c>
      <c r="J80"/>
    </row>
    <row r="81" spans="1:10" s="3" customFormat="1" ht="11.1" customHeight="1" x14ac:dyDescent="0.2">
      <c r="B81" s="10"/>
      <c r="C81" s="11"/>
      <c r="D81" s="11"/>
      <c r="E81" s="11"/>
      <c r="F81" s="11"/>
      <c r="G81" s="11"/>
      <c r="H81" s="35"/>
      <c r="J81"/>
    </row>
    <row r="82" spans="1:10" s="3" customFormat="1" ht="32.25" x14ac:dyDescent="0.2">
      <c r="A82" s="3">
        <v>1130</v>
      </c>
      <c r="B82" s="12" t="s">
        <v>618</v>
      </c>
      <c r="C82" s="9"/>
      <c r="D82" s="13" t="s">
        <v>538</v>
      </c>
      <c r="E82" s="9"/>
      <c r="F82" s="9"/>
      <c r="G82" s="9"/>
      <c r="H82" s="33">
        <f>G82*F82</f>
        <v>0</v>
      </c>
      <c r="J82"/>
    </row>
    <row r="83" spans="1:10" s="3" customFormat="1" ht="11.1" customHeight="1" x14ac:dyDescent="0.2">
      <c r="B83" s="10"/>
      <c r="C83" s="11"/>
      <c r="D83" s="111"/>
      <c r="E83" s="11"/>
      <c r="F83" s="11"/>
      <c r="G83" s="11"/>
      <c r="H83" s="35"/>
      <c r="J83"/>
    </row>
    <row r="84" spans="1:10" s="3" customFormat="1" ht="12" customHeight="1" x14ac:dyDescent="0.2">
      <c r="A84" s="3">
        <v>1131</v>
      </c>
      <c r="B84" s="12" t="s">
        <v>619</v>
      </c>
      <c r="C84" s="9"/>
      <c r="D84" s="13" t="s">
        <v>539</v>
      </c>
      <c r="E84" s="14" t="s">
        <v>109</v>
      </c>
      <c r="F84" s="31">
        <v>5</v>
      </c>
      <c r="G84" s="30"/>
      <c r="H84" s="33">
        <f>G84*F84</f>
        <v>0</v>
      </c>
      <c r="J84"/>
    </row>
    <row r="85" spans="1:10" s="3" customFormat="1" ht="11.1" customHeight="1" x14ac:dyDescent="0.2">
      <c r="B85" s="10"/>
      <c r="C85" s="11"/>
      <c r="D85" s="92"/>
      <c r="E85" s="11"/>
      <c r="F85" s="11"/>
      <c r="G85" s="11"/>
      <c r="H85" s="35"/>
      <c r="J85"/>
    </row>
    <row r="86" spans="1:10" s="3" customFormat="1" ht="16.5" customHeight="1" x14ac:dyDescent="0.2">
      <c r="A86" s="3">
        <v>1134</v>
      </c>
      <c r="B86" s="12" t="s">
        <v>511</v>
      </c>
      <c r="C86" s="9"/>
      <c r="D86" s="13" t="s">
        <v>555</v>
      </c>
      <c r="E86" s="14" t="s">
        <v>109</v>
      </c>
      <c r="F86" s="31">
        <v>2</v>
      </c>
      <c r="G86" s="30"/>
      <c r="H86" s="33">
        <f>G86*F86</f>
        <v>0</v>
      </c>
      <c r="J86"/>
    </row>
    <row r="87" spans="1:10" s="3" customFormat="1" ht="11.1" customHeight="1" x14ac:dyDescent="0.2">
      <c r="B87" s="10"/>
      <c r="C87" s="11"/>
      <c r="D87" s="92"/>
      <c r="E87" s="11"/>
      <c r="F87" s="11"/>
      <c r="G87" s="11"/>
      <c r="H87" s="35"/>
      <c r="J87"/>
    </row>
    <row r="88" spans="1:10" s="3" customFormat="1" ht="12" customHeight="1" x14ac:dyDescent="0.2">
      <c r="A88" s="3">
        <v>1140</v>
      </c>
      <c r="B88" s="12" t="s">
        <v>510</v>
      </c>
      <c r="C88" s="9"/>
      <c r="D88" s="13" t="s">
        <v>540</v>
      </c>
      <c r="E88" s="9"/>
      <c r="F88" s="31"/>
      <c r="G88" s="30"/>
      <c r="H88" s="33">
        <f>G88*F88</f>
        <v>0</v>
      </c>
      <c r="J88"/>
    </row>
    <row r="89" spans="1:10" s="3" customFormat="1" ht="11.1" customHeight="1" x14ac:dyDescent="0.2">
      <c r="B89" s="10"/>
      <c r="C89" s="11"/>
      <c r="D89" s="92"/>
      <c r="E89" s="11"/>
      <c r="F89" s="11"/>
      <c r="G89" s="11"/>
      <c r="H89" s="35"/>
      <c r="J89"/>
    </row>
    <row r="90" spans="1:10" s="3" customFormat="1" ht="30" customHeight="1" x14ac:dyDescent="0.2">
      <c r="A90" s="3">
        <v>1141</v>
      </c>
      <c r="B90" s="12" t="s">
        <v>512</v>
      </c>
      <c r="C90" s="9"/>
      <c r="D90" s="13" t="s">
        <v>541</v>
      </c>
      <c r="E90" s="14" t="s">
        <v>109</v>
      </c>
      <c r="F90" s="31">
        <v>5</v>
      </c>
      <c r="G90" s="30"/>
      <c r="H90" s="33">
        <f>G90*F90</f>
        <v>0</v>
      </c>
      <c r="J90"/>
    </row>
    <row r="91" spans="1:10" s="3" customFormat="1" ht="11.1" customHeight="1" x14ac:dyDescent="0.2">
      <c r="B91" s="10"/>
      <c r="C91" s="11"/>
      <c r="D91" s="111"/>
      <c r="E91" s="11"/>
      <c r="F91" s="11"/>
      <c r="G91" s="11"/>
      <c r="H91" s="35"/>
      <c r="J91"/>
    </row>
    <row r="92" spans="1:10" s="3" customFormat="1" ht="27.6" customHeight="1" x14ac:dyDescent="0.2">
      <c r="A92" s="3">
        <v>1143</v>
      </c>
      <c r="B92" s="12" t="s">
        <v>513</v>
      </c>
      <c r="C92" s="9"/>
      <c r="D92" s="13" t="s">
        <v>458</v>
      </c>
      <c r="E92" s="14" t="s">
        <v>109</v>
      </c>
      <c r="F92" s="31">
        <v>10</v>
      </c>
      <c r="G92" s="30"/>
      <c r="H92" s="33">
        <f>G92*F92</f>
        <v>0</v>
      </c>
      <c r="J92"/>
    </row>
    <row r="93" spans="1:10" s="4" customFormat="1" ht="18.75" customHeight="1" x14ac:dyDescent="0.2">
      <c r="B93" s="139" t="s">
        <v>64</v>
      </c>
      <c r="C93" s="140"/>
      <c r="D93" s="151"/>
      <c r="E93" s="143"/>
      <c r="F93" s="143"/>
      <c r="G93" s="141"/>
      <c r="H93" s="142">
        <f>SUM(H49:H92)</f>
        <v>15000</v>
      </c>
      <c r="J93"/>
    </row>
    <row r="94" spans="1:10" s="4" customFormat="1" ht="19.5" customHeight="1" x14ac:dyDescent="0.2">
      <c r="B94" s="139" t="s">
        <v>65</v>
      </c>
      <c r="C94" s="140"/>
      <c r="D94" s="151"/>
      <c r="E94" s="143"/>
      <c r="F94" s="143"/>
      <c r="G94" s="141"/>
      <c r="H94" s="142">
        <f>H93</f>
        <v>15000</v>
      </c>
      <c r="J94"/>
    </row>
    <row r="95" spans="1:10" s="3" customFormat="1" ht="12" customHeight="1" x14ac:dyDescent="0.2">
      <c r="A95" s="3">
        <v>1145</v>
      </c>
      <c r="B95" s="12" t="s">
        <v>514</v>
      </c>
      <c r="C95" s="9" t="s">
        <v>542</v>
      </c>
      <c r="D95" s="13" t="s">
        <v>543</v>
      </c>
      <c r="E95" s="9"/>
      <c r="F95" s="31"/>
      <c r="G95" s="30"/>
      <c r="H95" s="33">
        <f>G95*F95</f>
        <v>0</v>
      </c>
      <c r="J95"/>
    </row>
    <row r="96" spans="1:10" s="3" customFormat="1" ht="12" customHeight="1" x14ac:dyDescent="0.2">
      <c r="B96" s="10"/>
      <c r="C96" s="11"/>
      <c r="D96" s="92"/>
      <c r="E96" s="11"/>
      <c r="F96" s="11"/>
      <c r="G96" s="11"/>
      <c r="H96" s="35"/>
      <c r="J96"/>
    </row>
    <row r="97" spans="1:10" s="3" customFormat="1" ht="17.25" customHeight="1" x14ac:dyDescent="0.2">
      <c r="A97" s="3">
        <v>1147</v>
      </c>
      <c r="B97" s="12" t="s">
        <v>515</v>
      </c>
      <c r="C97" s="9"/>
      <c r="D97" s="13" t="s">
        <v>459</v>
      </c>
      <c r="E97" s="14" t="s">
        <v>109</v>
      </c>
      <c r="F97" s="31">
        <v>2</v>
      </c>
      <c r="G97" s="30"/>
      <c r="H97" s="33">
        <f>G97*F97</f>
        <v>0</v>
      </c>
      <c r="J97"/>
    </row>
    <row r="98" spans="1:10" s="3" customFormat="1" ht="12" customHeight="1" x14ac:dyDescent="0.2">
      <c r="B98" s="10"/>
      <c r="C98" s="11"/>
      <c r="D98" s="92"/>
      <c r="E98" s="11"/>
      <c r="F98" s="11"/>
      <c r="G98" s="11"/>
      <c r="H98" s="35"/>
      <c r="I98" s="112"/>
      <c r="J98"/>
    </row>
    <row r="99" spans="1:10" s="3" customFormat="1" ht="22.5" x14ac:dyDescent="0.2">
      <c r="B99" s="12" t="s">
        <v>620</v>
      </c>
      <c r="C99" s="9"/>
      <c r="D99" s="13" t="s">
        <v>995</v>
      </c>
      <c r="E99" s="14" t="s">
        <v>109</v>
      </c>
      <c r="F99" s="31">
        <f>4.2*3*0.15</f>
        <v>2</v>
      </c>
      <c r="G99" s="30"/>
      <c r="H99" s="33">
        <f>G99*F99</f>
        <v>0</v>
      </c>
      <c r="J99"/>
    </row>
    <row r="100" spans="1:10" s="3" customFormat="1" ht="12" customHeight="1" x14ac:dyDescent="0.2">
      <c r="B100" s="10"/>
      <c r="C100" s="11"/>
      <c r="D100" s="92"/>
      <c r="E100" s="11"/>
      <c r="F100" s="11"/>
      <c r="G100" s="11"/>
      <c r="H100" s="35"/>
      <c r="J100"/>
    </row>
    <row r="101" spans="1:10" s="3" customFormat="1" ht="22.5" x14ac:dyDescent="0.2">
      <c r="B101" s="12" t="s">
        <v>1011</v>
      </c>
      <c r="C101" s="9"/>
      <c r="D101" s="13" t="s">
        <v>659</v>
      </c>
      <c r="E101" s="14" t="s">
        <v>109</v>
      </c>
      <c r="F101" s="31">
        <v>2</v>
      </c>
      <c r="G101" s="30"/>
      <c r="H101" s="33">
        <f>G101*F101</f>
        <v>0</v>
      </c>
      <c r="J101"/>
    </row>
    <row r="102" spans="1:10" s="3" customFormat="1" ht="12" customHeight="1" x14ac:dyDescent="0.2">
      <c r="B102" s="10"/>
      <c r="C102" s="11"/>
      <c r="D102" s="92"/>
      <c r="E102" s="11"/>
      <c r="F102" s="11"/>
      <c r="G102" s="11"/>
      <c r="H102" s="35"/>
      <c r="J102"/>
    </row>
    <row r="103" spans="1:10" s="3" customFormat="1" ht="12" customHeight="1" x14ac:dyDescent="0.2">
      <c r="B103" s="12" t="s">
        <v>516</v>
      </c>
      <c r="C103" s="9"/>
      <c r="D103" s="13" t="s">
        <v>544</v>
      </c>
      <c r="E103" s="14"/>
      <c r="F103" s="31"/>
      <c r="G103" s="30"/>
      <c r="H103" s="33">
        <f>G103*F103</f>
        <v>0</v>
      </c>
      <c r="J103"/>
    </row>
    <row r="104" spans="1:10" s="3" customFormat="1" ht="12" customHeight="1" x14ac:dyDescent="0.2">
      <c r="B104" s="10"/>
      <c r="C104" s="11"/>
      <c r="D104" s="92"/>
      <c r="E104" s="11"/>
      <c r="F104" s="11"/>
      <c r="G104" s="11"/>
      <c r="H104" s="35"/>
      <c r="J104"/>
    </row>
    <row r="105" spans="1:10" s="3" customFormat="1" ht="12" customHeight="1" x14ac:dyDescent="0.2">
      <c r="B105" s="12" t="s">
        <v>517</v>
      </c>
      <c r="C105" s="9"/>
      <c r="D105" s="13" t="s">
        <v>477</v>
      </c>
      <c r="E105" s="14" t="s">
        <v>455</v>
      </c>
      <c r="F105" s="113">
        <v>0.5</v>
      </c>
      <c r="G105" s="30"/>
      <c r="H105" s="33">
        <f>G105*F105</f>
        <v>0</v>
      </c>
      <c r="J105"/>
    </row>
    <row r="106" spans="1:10" s="3" customFormat="1" ht="12" customHeight="1" x14ac:dyDescent="0.2">
      <c r="B106" s="10"/>
      <c r="C106" s="11"/>
      <c r="D106" s="92"/>
      <c r="E106" s="11"/>
      <c r="F106" s="11"/>
      <c r="G106" s="11"/>
      <c r="H106" s="35"/>
      <c r="J106"/>
    </row>
    <row r="107" spans="1:10" s="3" customFormat="1" ht="12" customHeight="1" x14ac:dyDescent="0.2">
      <c r="B107" s="12" t="s">
        <v>1012</v>
      </c>
      <c r="C107" s="9"/>
      <c r="D107" s="13" t="s">
        <v>454</v>
      </c>
      <c r="E107" s="14" t="s">
        <v>455</v>
      </c>
      <c r="F107" s="113">
        <v>0.5</v>
      </c>
      <c r="G107" s="30"/>
      <c r="H107" s="33">
        <f>G107*F107</f>
        <v>0</v>
      </c>
      <c r="J107"/>
    </row>
    <row r="108" spans="1:10" s="3" customFormat="1" ht="12" customHeight="1" x14ac:dyDescent="0.2">
      <c r="B108" s="10"/>
      <c r="C108" s="11"/>
      <c r="D108" s="11"/>
      <c r="E108" s="11"/>
      <c r="F108" s="11"/>
      <c r="G108" s="11"/>
      <c r="H108" s="35"/>
      <c r="J108"/>
    </row>
    <row r="109" spans="1:10" s="3" customFormat="1" ht="12" customHeight="1" x14ac:dyDescent="0.2">
      <c r="B109" s="12" t="s">
        <v>1013</v>
      </c>
      <c r="C109" s="9"/>
      <c r="D109" s="13" t="s">
        <v>545</v>
      </c>
      <c r="E109" s="14" t="s">
        <v>167</v>
      </c>
      <c r="F109" s="31">
        <f>4.2*3</f>
        <v>13</v>
      </c>
      <c r="G109" s="30"/>
      <c r="H109" s="33">
        <f>G109*F109</f>
        <v>0</v>
      </c>
      <c r="J109"/>
    </row>
    <row r="110" spans="1:10" s="3" customFormat="1" ht="12" customHeight="1" x14ac:dyDescent="0.2">
      <c r="B110" s="10"/>
      <c r="C110" s="11"/>
      <c r="D110" s="11"/>
      <c r="E110" s="11"/>
      <c r="F110" s="11"/>
      <c r="G110" s="11"/>
      <c r="H110" s="11"/>
      <c r="J110"/>
    </row>
    <row r="111" spans="1:10" s="3" customFormat="1" ht="15" customHeight="1" x14ac:dyDescent="0.2">
      <c r="B111" s="12" t="s">
        <v>518</v>
      </c>
      <c r="C111" s="9" t="s">
        <v>546</v>
      </c>
      <c r="D111" s="13" t="s">
        <v>547</v>
      </c>
      <c r="E111" s="14"/>
      <c r="F111" s="31"/>
      <c r="G111" s="30"/>
      <c r="H111" s="30"/>
      <c r="J111"/>
    </row>
    <row r="112" spans="1:10" s="3" customFormat="1" ht="12" customHeight="1" x14ac:dyDescent="0.2">
      <c r="B112" s="10"/>
      <c r="C112" s="11"/>
      <c r="D112" s="11"/>
      <c r="E112" s="11"/>
      <c r="F112" s="11"/>
      <c r="G112" s="11"/>
      <c r="H112" s="11"/>
      <c r="J112"/>
    </row>
    <row r="113" spans="2:10" s="3" customFormat="1" ht="12" customHeight="1" x14ac:dyDescent="0.2">
      <c r="B113" s="12" t="s">
        <v>519</v>
      </c>
      <c r="C113" s="9"/>
      <c r="D113" s="13" t="s">
        <v>996</v>
      </c>
      <c r="E113" s="14" t="s">
        <v>167</v>
      </c>
      <c r="F113" s="31">
        <v>13</v>
      </c>
      <c r="G113" s="30"/>
      <c r="H113" s="30">
        <f>G113*F113</f>
        <v>0</v>
      </c>
      <c r="J113"/>
    </row>
    <row r="114" spans="2:10" s="3" customFormat="1" ht="12" customHeight="1" x14ac:dyDescent="0.2">
      <c r="B114" s="10"/>
      <c r="C114" s="11"/>
      <c r="D114" s="11"/>
      <c r="E114" s="11"/>
      <c r="F114" s="11"/>
      <c r="G114" s="11"/>
      <c r="H114" s="11"/>
      <c r="J114"/>
    </row>
    <row r="115" spans="2:10" s="3" customFormat="1" ht="12" customHeight="1" x14ac:dyDescent="0.2">
      <c r="B115" s="12" t="s">
        <v>524</v>
      </c>
      <c r="C115" s="9" t="s">
        <v>548</v>
      </c>
      <c r="D115" s="13" t="s">
        <v>549</v>
      </c>
      <c r="E115" s="14"/>
      <c r="F115" s="31"/>
      <c r="G115" s="30"/>
      <c r="H115" s="30">
        <f>G115*F115</f>
        <v>0</v>
      </c>
      <c r="J115"/>
    </row>
    <row r="116" spans="2:10" s="3" customFormat="1" ht="12" customHeight="1" x14ac:dyDescent="0.2">
      <c r="B116" s="10"/>
      <c r="C116" s="11"/>
      <c r="D116" s="11"/>
      <c r="E116" s="11"/>
      <c r="F116" s="11"/>
      <c r="G116" s="11"/>
      <c r="H116" s="11"/>
      <c r="J116"/>
    </row>
    <row r="117" spans="2:10" s="3" customFormat="1" ht="48.75" customHeight="1" x14ac:dyDescent="0.2">
      <c r="B117" s="12" t="s">
        <v>621</v>
      </c>
      <c r="C117" s="9"/>
      <c r="D117" s="13" t="s">
        <v>997</v>
      </c>
      <c r="E117" s="20" t="s">
        <v>167</v>
      </c>
      <c r="F117" s="31">
        <v>45</v>
      </c>
      <c r="G117" s="30"/>
      <c r="H117" s="30">
        <f>G117*F117</f>
        <v>0</v>
      </c>
      <c r="J117"/>
    </row>
    <row r="118" spans="2:10" s="3" customFormat="1" ht="12" customHeight="1" x14ac:dyDescent="0.2">
      <c r="B118" s="10"/>
      <c r="C118" s="11"/>
      <c r="D118" s="11"/>
      <c r="E118" s="11"/>
      <c r="F118" s="11"/>
      <c r="G118" s="11"/>
      <c r="H118" s="11"/>
      <c r="J118"/>
    </row>
    <row r="119" spans="2:10" s="3" customFormat="1" ht="12" customHeight="1" x14ac:dyDescent="0.2">
      <c r="B119" s="12" t="s">
        <v>516</v>
      </c>
      <c r="C119" s="9"/>
      <c r="D119" s="13" t="s">
        <v>462</v>
      </c>
      <c r="E119" s="14"/>
      <c r="F119" s="31"/>
      <c r="G119" s="30"/>
      <c r="H119" s="30">
        <f>G119*F119</f>
        <v>0</v>
      </c>
      <c r="J119"/>
    </row>
    <row r="120" spans="2:10" s="3" customFormat="1" ht="12" customHeight="1" x14ac:dyDescent="0.2">
      <c r="B120" s="10"/>
      <c r="C120" s="11"/>
      <c r="D120" s="11"/>
      <c r="E120" s="11"/>
      <c r="F120" s="11"/>
      <c r="G120" s="11"/>
      <c r="H120" s="11"/>
      <c r="J120"/>
    </row>
    <row r="121" spans="2:10" s="4" customFormat="1" ht="55.5" customHeight="1" x14ac:dyDescent="0.2">
      <c r="B121" s="38" t="s">
        <v>517</v>
      </c>
      <c r="C121" s="28" t="s">
        <v>550</v>
      </c>
      <c r="D121" s="37" t="s">
        <v>998</v>
      </c>
      <c r="E121" s="20" t="s">
        <v>87</v>
      </c>
      <c r="F121" s="31">
        <v>1</v>
      </c>
      <c r="G121" s="30"/>
      <c r="H121" s="30">
        <f>G121*F121</f>
        <v>0</v>
      </c>
      <c r="J121"/>
    </row>
    <row r="122" spans="2:10" s="3" customFormat="1" ht="12" customHeight="1" x14ac:dyDescent="0.2">
      <c r="B122" s="10"/>
      <c r="C122" s="11"/>
      <c r="D122" s="11"/>
      <c r="E122" s="11"/>
      <c r="F122" s="11"/>
      <c r="G122" s="11"/>
      <c r="H122" s="11"/>
      <c r="J122"/>
    </row>
    <row r="123" spans="2:10" ht="22.5" x14ac:dyDescent="0.2">
      <c r="B123" s="38" t="s">
        <v>1012</v>
      </c>
      <c r="C123" s="13"/>
      <c r="D123" s="13" t="s">
        <v>665</v>
      </c>
      <c r="E123" s="20" t="s">
        <v>87</v>
      </c>
      <c r="F123" s="23">
        <v>1</v>
      </c>
      <c r="G123" s="74"/>
      <c r="H123" s="30">
        <f>G123*F123</f>
        <v>0</v>
      </c>
    </row>
    <row r="124" spans="2:10" ht="12" customHeight="1" x14ac:dyDescent="0.2">
      <c r="B124" s="10"/>
      <c r="C124" s="11"/>
      <c r="D124" s="11"/>
      <c r="E124" s="22"/>
      <c r="F124" s="22"/>
      <c r="G124" s="84"/>
      <c r="H124" s="11"/>
    </row>
    <row r="125" spans="2:10" ht="22.5" x14ac:dyDescent="0.2">
      <c r="B125" s="38" t="s">
        <v>1013</v>
      </c>
      <c r="C125" s="9"/>
      <c r="D125" s="13" t="s">
        <v>999</v>
      </c>
      <c r="E125" s="20" t="s">
        <v>87</v>
      </c>
      <c r="F125" s="23">
        <v>2</v>
      </c>
      <c r="G125" s="74"/>
      <c r="H125" s="30">
        <f>G125*F125</f>
        <v>0</v>
      </c>
    </row>
    <row r="126" spans="2:10" ht="12" customHeight="1" x14ac:dyDescent="0.2">
      <c r="B126" s="10"/>
      <c r="C126" s="11"/>
      <c r="D126" s="11"/>
      <c r="E126" s="22"/>
      <c r="F126" s="22"/>
      <c r="G126" s="84"/>
      <c r="H126" s="11"/>
    </row>
    <row r="127" spans="2:10" ht="22.5" x14ac:dyDescent="0.2">
      <c r="B127" s="38" t="s">
        <v>1014</v>
      </c>
      <c r="C127" s="13"/>
      <c r="D127" s="13" t="s">
        <v>1001</v>
      </c>
      <c r="E127" s="21" t="s">
        <v>87</v>
      </c>
      <c r="F127" s="23">
        <v>2</v>
      </c>
      <c r="G127" s="74"/>
      <c r="H127" s="30">
        <f>G127*F127</f>
        <v>0</v>
      </c>
    </row>
    <row r="128" spans="2:10" ht="12" customHeight="1" x14ac:dyDescent="0.2">
      <c r="B128" s="10"/>
      <c r="C128" s="11"/>
      <c r="D128" s="11"/>
      <c r="E128" s="22"/>
      <c r="F128" s="22"/>
      <c r="G128" s="84"/>
      <c r="H128" s="11"/>
    </row>
    <row r="129" spans="2:10" ht="22.5" x14ac:dyDescent="0.2">
      <c r="B129" s="38" t="s">
        <v>1015</v>
      </c>
      <c r="C129" s="13"/>
      <c r="D129" s="13" t="s">
        <v>1000</v>
      </c>
      <c r="E129" s="20" t="s">
        <v>87</v>
      </c>
      <c r="F129" s="23">
        <v>2</v>
      </c>
      <c r="G129" s="74"/>
      <c r="H129" s="30">
        <f>G129*F129</f>
        <v>0</v>
      </c>
    </row>
    <row r="130" spans="2:10" ht="12" customHeight="1" x14ac:dyDescent="0.2">
      <c r="B130" s="10"/>
      <c r="C130" s="11"/>
      <c r="D130" s="11"/>
      <c r="E130" s="22"/>
      <c r="F130" s="22"/>
      <c r="G130" s="84"/>
      <c r="H130" s="11"/>
    </row>
    <row r="131" spans="2:10" ht="22.5" x14ac:dyDescent="0.2">
      <c r="B131" s="38" t="s">
        <v>1016</v>
      </c>
      <c r="C131" s="13"/>
      <c r="D131" s="13" t="s">
        <v>660</v>
      </c>
      <c r="E131" s="20" t="s">
        <v>87</v>
      </c>
      <c r="F131" s="23">
        <v>16</v>
      </c>
      <c r="G131" s="74"/>
      <c r="H131" s="30">
        <f>G131*F131</f>
        <v>0</v>
      </c>
    </row>
    <row r="132" spans="2:10" ht="12" customHeight="1" x14ac:dyDescent="0.2">
      <c r="B132" s="10"/>
      <c r="C132" s="11"/>
      <c r="D132" s="11"/>
      <c r="E132" s="22"/>
      <c r="F132" s="22"/>
      <c r="G132" s="84"/>
      <c r="H132" s="11"/>
    </row>
    <row r="133" spans="2:10" s="41" customFormat="1" x14ac:dyDescent="0.2">
      <c r="B133" s="12" t="s">
        <v>1017</v>
      </c>
      <c r="C133" s="28"/>
      <c r="D133" s="37" t="s">
        <v>128</v>
      </c>
      <c r="E133" s="20" t="s">
        <v>39</v>
      </c>
      <c r="F133" s="39">
        <v>1</v>
      </c>
      <c r="G133" s="33">
        <v>25000</v>
      </c>
      <c r="H133" s="30">
        <f>G133*F133</f>
        <v>25000</v>
      </c>
      <c r="J133"/>
    </row>
    <row r="134" spans="2:10" ht="12" customHeight="1" x14ac:dyDescent="0.2">
      <c r="B134" s="10"/>
      <c r="C134" s="11"/>
      <c r="D134" s="11"/>
      <c r="E134" s="11"/>
      <c r="F134" s="22"/>
      <c r="G134" s="87"/>
      <c r="H134" s="11"/>
    </row>
    <row r="135" spans="2:10" ht="14.25" customHeight="1" x14ac:dyDescent="0.2">
      <c r="B135" s="12" t="s">
        <v>524</v>
      </c>
      <c r="C135" s="9"/>
      <c r="D135" s="13" t="s">
        <v>130</v>
      </c>
      <c r="E135" s="14" t="s">
        <v>42</v>
      </c>
      <c r="F135" s="32"/>
      <c r="G135" s="74">
        <f>H133</f>
        <v>25000</v>
      </c>
      <c r="H135" s="30">
        <f>G135*F135</f>
        <v>0</v>
      </c>
    </row>
    <row r="136" spans="2:10" x14ac:dyDescent="0.2">
      <c r="B136" s="58"/>
      <c r="C136" s="11"/>
      <c r="D136" s="92"/>
      <c r="E136" s="22"/>
      <c r="F136" s="22"/>
      <c r="G136" s="73"/>
      <c r="H136" s="27"/>
    </row>
    <row r="137" spans="2:10" s="4" customFormat="1" ht="22.5" customHeight="1" x14ac:dyDescent="0.2">
      <c r="B137" s="139" t="s">
        <v>64</v>
      </c>
      <c r="C137" s="140"/>
      <c r="D137" s="151"/>
      <c r="E137" s="143"/>
      <c r="F137" s="143"/>
      <c r="G137" s="141"/>
      <c r="H137" s="142">
        <f>SUM(H94:H136)</f>
        <v>40000</v>
      </c>
      <c r="J137"/>
    </row>
    <row r="138" spans="2:10" s="4" customFormat="1" ht="22.5" customHeight="1" x14ac:dyDescent="0.2">
      <c r="B138" s="139" t="s">
        <v>65</v>
      </c>
      <c r="C138" s="140"/>
      <c r="D138" s="151"/>
      <c r="E138" s="143"/>
      <c r="F138" s="143"/>
      <c r="G138" s="141"/>
      <c r="H138" s="142">
        <f>H137</f>
        <v>40000</v>
      </c>
      <c r="J138"/>
    </row>
    <row r="139" spans="2:10" s="4" customFormat="1" ht="14.25" customHeight="1" x14ac:dyDescent="0.2">
      <c r="B139" s="58"/>
      <c r="C139" s="68"/>
      <c r="D139" s="92"/>
      <c r="E139" s="22"/>
      <c r="F139" s="22"/>
      <c r="G139" s="73"/>
      <c r="H139" s="27"/>
      <c r="J139"/>
    </row>
    <row r="140" spans="2:10" s="4" customFormat="1" ht="14.25" customHeight="1" x14ac:dyDescent="0.2">
      <c r="B140" s="60" t="s">
        <v>901</v>
      </c>
      <c r="C140" s="8" t="s">
        <v>1022</v>
      </c>
      <c r="D140" s="8" t="s">
        <v>634</v>
      </c>
      <c r="E140" s="9"/>
      <c r="F140" s="9"/>
      <c r="G140" s="74"/>
      <c r="H140" s="30"/>
      <c r="J140"/>
    </row>
    <row r="141" spans="2:10" ht="15.75" customHeight="1" x14ac:dyDescent="0.2">
      <c r="B141" s="58"/>
      <c r="C141" s="68"/>
      <c r="D141" s="92"/>
      <c r="E141" s="22"/>
      <c r="F141" s="22"/>
      <c r="G141" s="73"/>
      <c r="H141" s="27"/>
    </row>
    <row r="142" spans="2:10" x14ac:dyDescent="0.2">
      <c r="B142" s="38" t="s">
        <v>902</v>
      </c>
      <c r="C142" s="26"/>
      <c r="D142" s="13" t="s">
        <v>537</v>
      </c>
      <c r="E142" s="9"/>
      <c r="F142" s="9"/>
      <c r="G142" s="74"/>
      <c r="H142" s="30">
        <f t="shared" ref="H142" si="14">F142*G142/100</f>
        <v>0</v>
      </c>
    </row>
    <row r="143" spans="2:10" x14ac:dyDescent="0.2">
      <c r="B143" s="58"/>
      <c r="C143" s="68"/>
      <c r="D143" s="11"/>
      <c r="E143" s="11"/>
      <c r="F143" s="11"/>
      <c r="G143" s="73"/>
      <c r="H143" s="27"/>
    </row>
    <row r="144" spans="2:10" ht="32.25" x14ac:dyDescent="0.2">
      <c r="B144" s="38"/>
      <c r="C144" s="26"/>
      <c r="D144" s="13" t="s">
        <v>538</v>
      </c>
      <c r="E144" s="9"/>
      <c r="F144" s="9"/>
      <c r="G144" s="74"/>
      <c r="H144" s="30">
        <f t="shared" ref="H144" si="15">F144*G144/100</f>
        <v>0</v>
      </c>
    </row>
    <row r="145" spans="2:8" x14ac:dyDescent="0.2">
      <c r="B145" s="58"/>
      <c r="C145" s="11"/>
      <c r="D145" s="111"/>
      <c r="E145" s="11"/>
      <c r="F145" s="11"/>
      <c r="G145" s="73"/>
      <c r="H145" s="27"/>
    </row>
    <row r="146" spans="2:8" x14ac:dyDescent="0.2">
      <c r="B146" s="38" t="s">
        <v>903</v>
      </c>
      <c r="C146" s="9"/>
      <c r="D146" s="13" t="s">
        <v>539</v>
      </c>
      <c r="E146" s="14" t="s">
        <v>109</v>
      </c>
      <c r="F146" s="31">
        <v>5</v>
      </c>
      <c r="G146" s="74"/>
      <c r="H146" s="30">
        <f t="shared" ref="H146" si="16">F146*G146/100</f>
        <v>0</v>
      </c>
    </row>
    <row r="147" spans="2:8" x14ac:dyDescent="0.2">
      <c r="B147" s="58"/>
      <c r="C147" s="11"/>
      <c r="D147" s="92"/>
      <c r="E147" s="11"/>
      <c r="F147" s="11"/>
      <c r="G147" s="73"/>
      <c r="H147" s="27"/>
    </row>
    <row r="148" spans="2:8" x14ac:dyDescent="0.2">
      <c r="B148" s="38" t="s">
        <v>904</v>
      </c>
      <c r="C148" s="9"/>
      <c r="D148" s="13" t="s">
        <v>540</v>
      </c>
      <c r="E148" s="9"/>
      <c r="F148" s="31"/>
      <c r="G148" s="74"/>
      <c r="H148" s="30">
        <f t="shared" ref="H148" si="17">F148*G148/100</f>
        <v>0</v>
      </c>
    </row>
    <row r="149" spans="2:8" x14ac:dyDescent="0.2">
      <c r="B149" s="58"/>
      <c r="C149" s="11"/>
      <c r="D149" s="92"/>
      <c r="E149" s="11"/>
      <c r="F149" s="11"/>
      <c r="G149" s="73"/>
      <c r="H149" s="27"/>
    </row>
    <row r="150" spans="2:8" ht="22.5" x14ac:dyDescent="0.2">
      <c r="B150" s="38" t="s">
        <v>905</v>
      </c>
      <c r="C150" s="9"/>
      <c r="D150" s="13" t="s">
        <v>541</v>
      </c>
      <c r="E150" s="14" t="s">
        <v>109</v>
      </c>
      <c r="F150" s="31">
        <v>5</v>
      </c>
      <c r="G150" s="74"/>
      <c r="H150" s="30">
        <f t="shared" ref="H150" si="18">F150*G150/100</f>
        <v>0</v>
      </c>
    </row>
    <row r="151" spans="2:8" x14ac:dyDescent="0.2">
      <c r="B151" s="58"/>
      <c r="C151" s="11"/>
      <c r="D151" s="111"/>
      <c r="E151" s="11"/>
      <c r="F151" s="11"/>
      <c r="G151" s="73"/>
      <c r="H151" s="27"/>
    </row>
    <row r="152" spans="2:8" x14ac:dyDescent="0.2">
      <c r="B152" s="60" t="s">
        <v>906</v>
      </c>
      <c r="C152" s="120"/>
      <c r="D152" s="8" t="s">
        <v>635</v>
      </c>
      <c r="E152" s="14"/>
      <c r="F152" s="31"/>
      <c r="G152" s="74"/>
      <c r="H152" s="30">
        <f t="shared" ref="H152" si="19">F152*G152/100</f>
        <v>0</v>
      </c>
    </row>
    <row r="153" spans="2:8" x14ac:dyDescent="0.2">
      <c r="B153" s="58"/>
      <c r="C153" s="11"/>
      <c r="D153" s="11"/>
      <c r="E153" s="22"/>
      <c r="F153" s="22"/>
      <c r="G153" s="73"/>
      <c r="H153" s="27"/>
    </row>
    <row r="154" spans="2:8" x14ac:dyDescent="0.2">
      <c r="B154" s="38"/>
      <c r="C154" s="13"/>
      <c r="D154" s="13" t="s">
        <v>636</v>
      </c>
      <c r="E154" s="21"/>
      <c r="F154" s="21"/>
      <c r="G154" s="72"/>
      <c r="H154" s="30">
        <f t="shared" ref="H154" si="20">F154*G154/100</f>
        <v>0</v>
      </c>
    </row>
    <row r="155" spans="2:8" x14ac:dyDescent="0.2">
      <c r="B155" s="58"/>
      <c r="C155" s="11"/>
      <c r="D155" s="11"/>
      <c r="E155" s="22"/>
      <c r="F155" s="22"/>
      <c r="G155" s="73"/>
      <c r="H155" s="27"/>
    </row>
    <row r="156" spans="2:8" x14ac:dyDescent="0.2">
      <c r="B156" s="38" t="s">
        <v>907</v>
      </c>
      <c r="C156" s="13"/>
      <c r="D156" s="13" t="s">
        <v>637</v>
      </c>
      <c r="E156" s="21" t="s">
        <v>164</v>
      </c>
      <c r="F156" s="21">
        <v>14</v>
      </c>
      <c r="G156" s="72"/>
      <c r="H156" s="30">
        <f t="shared" ref="H156" si="21">F156*G156/100</f>
        <v>0</v>
      </c>
    </row>
    <row r="157" spans="2:8" x14ac:dyDescent="0.2">
      <c r="B157" s="58"/>
      <c r="C157" s="11"/>
      <c r="D157" s="92"/>
      <c r="E157" s="22"/>
      <c r="F157" s="22"/>
      <c r="G157" s="73"/>
      <c r="H157" s="27"/>
    </row>
    <row r="158" spans="2:8" x14ac:dyDescent="0.2">
      <c r="B158" s="38" t="s">
        <v>908</v>
      </c>
      <c r="C158" s="9"/>
      <c r="D158" s="13" t="s">
        <v>644</v>
      </c>
      <c r="E158" s="116" t="s">
        <v>167</v>
      </c>
      <c r="F158" s="23">
        <f>2*(2*(0.815+1.35)*0.3)</f>
        <v>3</v>
      </c>
      <c r="G158" s="74"/>
      <c r="H158" s="30">
        <f t="shared" ref="H158" si="22">F158*G158/100</f>
        <v>0</v>
      </c>
    </row>
    <row r="159" spans="2:8" x14ac:dyDescent="0.2">
      <c r="B159" s="58"/>
      <c r="C159" s="11"/>
      <c r="D159" s="92"/>
      <c r="E159" s="22"/>
      <c r="F159" s="22"/>
      <c r="G159" s="73"/>
      <c r="H159" s="27"/>
    </row>
    <row r="160" spans="2:8" x14ac:dyDescent="0.2">
      <c r="B160" s="60" t="s">
        <v>909</v>
      </c>
      <c r="C160" s="120"/>
      <c r="D160" s="8" t="s">
        <v>638</v>
      </c>
      <c r="E160" s="115"/>
      <c r="F160" s="23"/>
      <c r="G160" s="74"/>
      <c r="H160" s="30">
        <f t="shared" ref="H160" si="23">F160*G160/100</f>
        <v>0</v>
      </c>
    </row>
    <row r="161" spans="2:8" x14ac:dyDescent="0.2">
      <c r="B161" s="58"/>
      <c r="C161" s="11"/>
      <c r="D161" s="11"/>
      <c r="E161" s="114"/>
      <c r="F161" s="22"/>
      <c r="G161" s="73"/>
      <c r="H161" s="27"/>
    </row>
    <row r="162" spans="2:8" x14ac:dyDescent="0.2">
      <c r="B162" s="98" t="s">
        <v>910</v>
      </c>
      <c r="C162" s="9"/>
      <c r="D162" s="119">
        <v>10</v>
      </c>
      <c r="E162" s="117" t="s">
        <v>455</v>
      </c>
      <c r="F162" s="21">
        <v>0.15</v>
      </c>
      <c r="G162" s="72"/>
      <c r="H162" s="30">
        <f t="shared" ref="H162" si="24">F162*G162/100</f>
        <v>0</v>
      </c>
    </row>
    <row r="163" spans="2:8" x14ac:dyDescent="0.2">
      <c r="B163" s="58"/>
      <c r="C163" s="11"/>
      <c r="D163" s="11"/>
      <c r="E163" s="114"/>
      <c r="F163" s="22"/>
      <c r="G163" s="73"/>
      <c r="H163" s="27"/>
    </row>
    <row r="164" spans="2:8" x14ac:dyDescent="0.2">
      <c r="B164" s="12" t="s">
        <v>911</v>
      </c>
      <c r="C164" s="9"/>
      <c r="D164" s="13" t="s">
        <v>454</v>
      </c>
      <c r="E164" s="116" t="s">
        <v>455</v>
      </c>
      <c r="F164" s="118">
        <v>0.7</v>
      </c>
      <c r="G164" s="74"/>
      <c r="H164" s="30">
        <f t="shared" ref="H164" si="25">F164*G164/100</f>
        <v>0</v>
      </c>
    </row>
    <row r="165" spans="2:8" x14ac:dyDescent="0.2">
      <c r="B165" s="58"/>
      <c r="C165" s="11"/>
      <c r="D165" s="97"/>
      <c r="E165" s="22"/>
      <c r="F165" s="22"/>
      <c r="G165" s="73"/>
      <c r="H165" s="27"/>
    </row>
    <row r="166" spans="2:8" x14ac:dyDescent="0.2">
      <c r="B166" s="60" t="s">
        <v>912</v>
      </c>
      <c r="C166" s="120"/>
      <c r="D166" s="8" t="s">
        <v>639</v>
      </c>
      <c r="E166" s="115"/>
      <c r="F166" s="23"/>
      <c r="G166" s="74"/>
      <c r="H166" s="30">
        <f t="shared" ref="H166" si="26">F166*G166/100</f>
        <v>0</v>
      </c>
    </row>
    <row r="167" spans="2:8" x14ac:dyDescent="0.2">
      <c r="B167" s="58"/>
      <c r="C167" s="11"/>
      <c r="D167" s="11"/>
      <c r="E167" s="114"/>
      <c r="F167" s="22"/>
      <c r="G167" s="73"/>
      <c r="H167" s="27"/>
    </row>
    <row r="168" spans="2:8" x14ac:dyDescent="0.2">
      <c r="B168" s="38" t="s">
        <v>913</v>
      </c>
      <c r="C168" s="9"/>
      <c r="D168" s="13" t="s">
        <v>640</v>
      </c>
      <c r="E168" s="116" t="s">
        <v>167</v>
      </c>
      <c r="F168" s="23">
        <f>2.1*4.5</f>
        <v>9</v>
      </c>
      <c r="G168" s="74"/>
      <c r="H168" s="30">
        <f t="shared" ref="H168" si="27">F168*G168/100</f>
        <v>0</v>
      </c>
    </row>
    <row r="169" spans="2:8" x14ac:dyDescent="0.2">
      <c r="B169" s="58"/>
      <c r="C169" s="11"/>
      <c r="D169" s="11"/>
      <c r="E169" s="114"/>
      <c r="F169" s="22"/>
      <c r="G169" s="73"/>
      <c r="H169" s="27"/>
    </row>
    <row r="170" spans="2:8" x14ac:dyDescent="0.2">
      <c r="B170" s="38"/>
      <c r="C170" s="13"/>
      <c r="D170" s="13" t="s">
        <v>641</v>
      </c>
      <c r="E170" s="115"/>
      <c r="F170" s="23"/>
      <c r="G170" s="74"/>
      <c r="H170" s="30">
        <f t="shared" ref="H170" si="28">F170*G170/100</f>
        <v>0</v>
      </c>
    </row>
    <row r="171" spans="2:8" x14ac:dyDescent="0.2">
      <c r="B171" s="58"/>
      <c r="C171" s="11"/>
      <c r="D171" s="11"/>
      <c r="E171" s="114"/>
      <c r="F171" s="22"/>
      <c r="G171" s="73"/>
      <c r="H171" s="27"/>
    </row>
    <row r="172" spans="2:8" x14ac:dyDescent="0.2">
      <c r="B172" s="98" t="s">
        <v>914</v>
      </c>
      <c r="C172" s="9"/>
      <c r="D172" s="13" t="s">
        <v>642</v>
      </c>
      <c r="E172" s="116" t="s">
        <v>109</v>
      </c>
      <c r="F172" s="23">
        <f>2.1*4.5*0.25</f>
        <v>2</v>
      </c>
      <c r="G172" s="74"/>
      <c r="H172" s="30">
        <f t="shared" ref="H172" si="29">F172*G172/100</f>
        <v>0</v>
      </c>
    </row>
    <row r="173" spans="2:8" x14ac:dyDescent="0.2">
      <c r="B173" s="58"/>
      <c r="C173" s="11"/>
      <c r="D173" s="92"/>
      <c r="E173" s="22"/>
      <c r="F173" s="22"/>
      <c r="G173" s="73"/>
      <c r="H173" s="27"/>
    </row>
    <row r="174" spans="2:8" x14ac:dyDescent="0.2">
      <c r="B174" s="98" t="s">
        <v>915</v>
      </c>
      <c r="C174" s="9"/>
      <c r="D174" s="13" t="s">
        <v>645</v>
      </c>
      <c r="E174" s="116" t="s">
        <v>109</v>
      </c>
      <c r="F174" s="23">
        <f>2*(0.815*1.35*0.3)</f>
        <v>1</v>
      </c>
      <c r="G174" s="74"/>
      <c r="H174" s="30">
        <f t="shared" ref="H174" si="30">F174*G174/100</f>
        <v>0</v>
      </c>
    </row>
    <row r="175" spans="2:8" x14ac:dyDescent="0.2">
      <c r="B175" s="58"/>
      <c r="C175" s="11"/>
      <c r="D175" s="92"/>
      <c r="E175" s="22"/>
      <c r="F175" s="22"/>
      <c r="G175" s="73"/>
      <c r="H175" s="27"/>
    </row>
    <row r="176" spans="2:8" x14ac:dyDescent="0.2">
      <c r="B176" s="38" t="s">
        <v>916</v>
      </c>
      <c r="C176" s="9"/>
      <c r="D176" s="13" t="s">
        <v>643</v>
      </c>
      <c r="E176" s="116" t="s">
        <v>164</v>
      </c>
      <c r="F176" s="23">
        <v>14</v>
      </c>
      <c r="G176" s="74"/>
      <c r="H176" s="30">
        <f t="shared" ref="H176" si="31">F176*G176/100</f>
        <v>0</v>
      </c>
    </row>
    <row r="177" spans="1:10" x14ac:dyDescent="0.2">
      <c r="B177" s="58"/>
      <c r="C177" s="11"/>
      <c r="D177" s="92"/>
      <c r="E177" s="22"/>
      <c r="F177" s="22"/>
      <c r="G177" s="73"/>
      <c r="H177" s="27"/>
    </row>
    <row r="178" spans="1:10" x14ac:dyDescent="0.2">
      <c r="B178" s="60" t="s">
        <v>917</v>
      </c>
      <c r="C178" s="120"/>
      <c r="D178" s="8" t="s">
        <v>646</v>
      </c>
      <c r="E178" s="20"/>
      <c r="F178" s="23"/>
      <c r="G178" s="74"/>
      <c r="H178" s="30">
        <f t="shared" ref="H178" si="32">F178*G178/100</f>
        <v>0</v>
      </c>
    </row>
    <row r="179" spans="1:10" x14ac:dyDescent="0.2">
      <c r="B179" s="58"/>
      <c r="C179" s="11"/>
      <c r="D179" s="92"/>
      <c r="E179" s="22"/>
      <c r="F179" s="22"/>
      <c r="G179" s="73"/>
      <c r="H179" s="27"/>
    </row>
    <row r="180" spans="1:10" ht="22.5" x14ac:dyDescent="0.2">
      <c r="B180" s="38" t="s">
        <v>918</v>
      </c>
      <c r="C180" s="9"/>
      <c r="D180" s="13" t="s">
        <v>649</v>
      </c>
      <c r="E180" s="20" t="s">
        <v>167</v>
      </c>
      <c r="F180" s="23">
        <f>2.3*4.7</f>
        <v>11</v>
      </c>
      <c r="G180" s="74"/>
      <c r="H180" s="30">
        <f t="shared" ref="H180" si="33">F180*G180/100</f>
        <v>0</v>
      </c>
    </row>
    <row r="181" spans="1:10" x14ac:dyDescent="0.2">
      <c r="B181" s="58"/>
      <c r="C181" s="11"/>
      <c r="D181" s="11"/>
      <c r="E181" s="22"/>
      <c r="F181" s="22"/>
      <c r="G181" s="73"/>
      <c r="H181" s="27"/>
    </row>
    <row r="182" spans="1:10" ht="32.25" x14ac:dyDescent="0.2">
      <c r="B182" s="38" t="s">
        <v>919</v>
      </c>
      <c r="C182" s="9"/>
      <c r="D182" s="13" t="s">
        <v>651</v>
      </c>
      <c r="E182" s="20" t="s">
        <v>164</v>
      </c>
      <c r="F182" s="23">
        <v>16</v>
      </c>
      <c r="G182" s="74"/>
      <c r="H182" s="30">
        <f t="shared" ref="H182" si="34">F182*G182/100</f>
        <v>0</v>
      </c>
    </row>
    <row r="183" spans="1:10" x14ac:dyDescent="0.2">
      <c r="B183" s="58"/>
      <c r="C183" s="11"/>
      <c r="D183" s="11"/>
      <c r="E183" s="22"/>
      <c r="F183" s="22"/>
      <c r="G183" s="73"/>
      <c r="H183" s="27"/>
    </row>
    <row r="184" spans="1:10" ht="32.25" x14ac:dyDescent="0.2">
      <c r="B184" s="38" t="s">
        <v>920</v>
      </c>
      <c r="C184" s="9"/>
      <c r="D184" s="13" t="s">
        <v>1018</v>
      </c>
      <c r="E184" s="20" t="s">
        <v>164</v>
      </c>
      <c r="F184" s="23">
        <v>15</v>
      </c>
      <c r="G184" s="74"/>
      <c r="H184" s="30">
        <f t="shared" ref="H184" si="35">F184*G184/100</f>
        <v>0</v>
      </c>
    </row>
    <row r="185" spans="1:10" s="4" customFormat="1" ht="22.5" customHeight="1" x14ac:dyDescent="0.2">
      <c r="B185" s="139" t="s">
        <v>64</v>
      </c>
      <c r="C185" s="140"/>
      <c r="D185" s="151"/>
      <c r="E185" s="143"/>
      <c r="F185" s="143"/>
      <c r="G185" s="141"/>
      <c r="H185" s="142">
        <f>SUM(H138:H184)</f>
        <v>40000</v>
      </c>
      <c r="J185"/>
    </row>
    <row r="186" spans="1:10" s="4" customFormat="1" ht="22.5" customHeight="1" x14ac:dyDescent="0.2">
      <c r="B186" s="139" t="s">
        <v>65</v>
      </c>
      <c r="C186" s="140"/>
      <c r="D186" s="151"/>
      <c r="E186" s="143"/>
      <c r="F186" s="143"/>
      <c r="G186" s="141"/>
      <c r="H186" s="142">
        <f>H185</f>
        <v>40000</v>
      </c>
      <c r="J186"/>
    </row>
    <row r="187" spans="1:10" x14ac:dyDescent="0.2">
      <c r="B187" s="58"/>
      <c r="C187" s="11"/>
      <c r="D187" s="92"/>
      <c r="E187" s="22"/>
      <c r="F187" s="22"/>
      <c r="G187" s="73"/>
      <c r="H187" s="27"/>
    </row>
    <row r="188" spans="1:10" s="3" customFormat="1" ht="12" customHeight="1" x14ac:dyDescent="0.2">
      <c r="A188" s="3">
        <v>994</v>
      </c>
      <c r="B188" s="153" t="s">
        <v>921</v>
      </c>
      <c r="C188" s="13"/>
      <c r="D188" s="132" t="s">
        <v>728</v>
      </c>
      <c r="E188" s="121"/>
      <c r="F188" s="122"/>
      <c r="G188" s="123"/>
      <c r="H188" s="124"/>
      <c r="J188"/>
    </row>
    <row r="189" spans="1:10" s="3" customFormat="1" ht="12" customHeight="1" x14ac:dyDescent="0.2">
      <c r="B189" s="10"/>
      <c r="C189" s="11"/>
      <c r="D189" s="27"/>
      <c r="E189" s="40"/>
      <c r="F189" s="125"/>
      <c r="G189" s="126"/>
      <c r="H189" s="127"/>
      <c r="J189"/>
    </row>
    <row r="190" spans="1:10" s="3" customFormat="1" ht="22.5" x14ac:dyDescent="0.2">
      <c r="B190" s="12"/>
      <c r="C190" s="9"/>
      <c r="D190" s="130" t="s">
        <v>690</v>
      </c>
      <c r="E190" s="20"/>
      <c r="F190" s="31"/>
      <c r="G190" s="128"/>
      <c r="H190" s="128"/>
      <c r="J190"/>
    </row>
    <row r="191" spans="1:10" s="3" customFormat="1" ht="12" customHeight="1" x14ac:dyDescent="0.2">
      <c r="B191" s="10"/>
      <c r="C191" s="11"/>
      <c r="D191" s="27"/>
      <c r="E191" s="40"/>
      <c r="F191" s="125"/>
      <c r="G191" s="126"/>
      <c r="H191" s="127"/>
      <c r="J191"/>
    </row>
    <row r="192" spans="1:10" s="3" customFormat="1" ht="12" customHeight="1" x14ac:dyDescent="0.2">
      <c r="A192" s="3">
        <v>995</v>
      </c>
      <c r="B192" s="7"/>
      <c r="C192" s="9" t="s">
        <v>1019</v>
      </c>
      <c r="D192" s="132" t="s">
        <v>696</v>
      </c>
      <c r="E192" s="121"/>
      <c r="F192" s="122"/>
      <c r="G192" s="123"/>
      <c r="H192" s="124"/>
      <c r="J192"/>
    </row>
    <row r="193" spans="1:10" s="3" customFormat="1" ht="12" customHeight="1" x14ac:dyDescent="0.2">
      <c r="B193" s="10"/>
      <c r="C193" s="11"/>
      <c r="D193" s="27"/>
      <c r="E193" s="40"/>
      <c r="F193" s="125"/>
      <c r="G193" s="126"/>
      <c r="H193" s="127"/>
      <c r="J193"/>
    </row>
    <row r="194" spans="1:10" s="3" customFormat="1" x14ac:dyDescent="0.2">
      <c r="A194" s="3">
        <v>1000</v>
      </c>
      <c r="B194" s="12"/>
      <c r="C194" s="9"/>
      <c r="D194" s="130" t="s">
        <v>691</v>
      </c>
      <c r="E194" s="20"/>
      <c r="F194" s="31"/>
      <c r="G194" s="128"/>
      <c r="H194" s="128"/>
      <c r="J194"/>
    </row>
    <row r="195" spans="1:10" s="3" customFormat="1" ht="12" customHeight="1" x14ac:dyDescent="0.2">
      <c r="B195" s="10"/>
      <c r="C195" s="11"/>
      <c r="D195" s="27"/>
      <c r="E195" s="22"/>
      <c r="F195" s="125"/>
      <c r="G195" s="126"/>
      <c r="H195" s="127"/>
      <c r="J195"/>
    </row>
    <row r="196" spans="1:10" s="3" customFormat="1" x14ac:dyDescent="0.2">
      <c r="A196" s="3">
        <v>1001</v>
      </c>
      <c r="B196" s="12" t="s">
        <v>922</v>
      </c>
      <c r="C196" s="9"/>
      <c r="D196" s="130" t="s">
        <v>692</v>
      </c>
      <c r="E196" s="20" t="s">
        <v>164</v>
      </c>
      <c r="F196" s="31">
        <v>15</v>
      </c>
      <c r="G196" s="131"/>
      <c r="H196" s="128">
        <f>G196*F196</f>
        <v>0</v>
      </c>
      <c r="J196"/>
    </row>
    <row r="197" spans="1:10" s="3" customFormat="1" ht="12" customHeight="1" x14ac:dyDescent="0.2">
      <c r="B197" s="10"/>
      <c r="C197" s="11"/>
      <c r="D197" s="27"/>
      <c r="E197" s="22"/>
      <c r="F197" s="125"/>
      <c r="G197" s="126"/>
      <c r="H197" s="127"/>
      <c r="J197"/>
    </row>
    <row r="198" spans="1:10" s="3" customFormat="1" x14ac:dyDescent="0.2">
      <c r="A198" s="3">
        <v>1066</v>
      </c>
      <c r="B198" s="12" t="s">
        <v>923</v>
      </c>
      <c r="C198" s="9"/>
      <c r="D198" s="132" t="s">
        <v>764</v>
      </c>
      <c r="E198" s="21"/>
      <c r="F198" s="31"/>
      <c r="G198" s="128"/>
      <c r="H198" s="128"/>
      <c r="J198"/>
    </row>
    <row r="199" spans="1:10" s="3" customFormat="1" ht="12" customHeight="1" x14ac:dyDescent="0.2">
      <c r="B199" s="10"/>
      <c r="C199" s="11"/>
      <c r="D199" s="27"/>
      <c r="E199" s="22"/>
      <c r="F199" s="125"/>
      <c r="G199" s="126"/>
      <c r="H199" s="127"/>
      <c r="J199"/>
    </row>
    <row r="200" spans="1:10" s="3" customFormat="1" ht="22.5" x14ac:dyDescent="0.2">
      <c r="A200" s="3">
        <v>1067</v>
      </c>
      <c r="B200" s="12" t="s">
        <v>924</v>
      </c>
      <c r="C200" s="9"/>
      <c r="D200" s="130" t="s">
        <v>765</v>
      </c>
      <c r="E200" s="20" t="s">
        <v>87</v>
      </c>
      <c r="F200" s="31">
        <v>2</v>
      </c>
      <c r="G200" s="131"/>
      <c r="H200" s="128">
        <f>G200*F200</f>
        <v>0</v>
      </c>
      <c r="J200"/>
    </row>
    <row r="201" spans="1:10" s="3" customFormat="1" ht="12" customHeight="1" x14ac:dyDescent="0.2">
      <c r="B201" s="10"/>
      <c r="C201" s="11"/>
      <c r="D201" s="27"/>
      <c r="E201" s="22"/>
      <c r="F201" s="125"/>
      <c r="G201" s="126"/>
      <c r="H201" s="127"/>
      <c r="J201"/>
    </row>
    <row r="202" spans="1:10" s="3" customFormat="1" x14ac:dyDescent="0.2">
      <c r="A202" s="3">
        <v>1003</v>
      </c>
      <c r="B202" s="153" t="s">
        <v>925</v>
      </c>
      <c r="C202" s="9"/>
      <c r="D202" s="132" t="s">
        <v>695</v>
      </c>
      <c r="E202" s="20"/>
      <c r="F202" s="31"/>
      <c r="G202" s="131"/>
      <c r="H202" s="128">
        <f t="shared" ref="H202" si="36">G202*F202</f>
        <v>0</v>
      </c>
      <c r="J202"/>
    </row>
    <row r="203" spans="1:10" s="3" customFormat="1" ht="12" customHeight="1" x14ac:dyDescent="0.2">
      <c r="B203" s="10"/>
      <c r="C203" s="11"/>
      <c r="D203" s="27"/>
      <c r="E203" s="22"/>
      <c r="F203" s="125"/>
      <c r="G203" s="126"/>
      <c r="H203" s="127"/>
      <c r="J203"/>
    </row>
    <row r="204" spans="1:10" s="3" customFormat="1" ht="22.5" x14ac:dyDescent="0.2">
      <c r="B204" s="12" t="s">
        <v>926</v>
      </c>
      <c r="C204" s="9"/>
      <c r="D204" s="130" t="s">
        <v>766</v>
      </c>
      <c r="E204" s="21" t="s">
        <v>16</v>
      </c>
      <c r="F204" s="31">
        <v>1</v>
      </c>
      <c r="G204" s="131"/>
      <c r="H204" s="128">
        <f>G204*F204</f>
        <v>0</v>
      </c>
      <c r="J204"/>
    </row>
    <row r="205" spans="1:10" s="3" customFormat="1" ht="12" customHeight="1" x14ac:dyDescent="0.2">
      <c r="B205" s="10"/>
      <c r="C205" s="11"/>
      <c r="D205" s="27"/>
      <c r="E205" s="22"/>
      <c r="F205" s="125"/>
      <c r="G205" s="126"/>
      <c r="H205" s="127"/>
      <c r="J205"/>
    </row>
    <row r="206" spans="1:10" s="3" customFormat="1" ht="12" customHeight="1" x14ac:dyDescent="0.2">
      <c r="B206" s="12"/>
      <c r="C206" s="9" t="s">
        <v>1019</v>
      </c>
      <c r="D206" s="132" t="s">
        <v>217</v>
      </c>
      <c r="E206" s="21"/>
      <c r="F206" s="31"/>
      <c r="G206" s="131"/>
      <c r="H206" s="128"/>
      <c r="J206"/>
    </row>
    <row r="207" spans="1:10" s="3" customFormat="1" ht="12" customHeight="1" x14ac:dyDescent="0.2">
      <c r="B207" s="10"/>
      <c r="C207" s="11"/>
      <c r="D207" s="27"/>
      <c r="E207" s="22"/>
      <c r="F207" s="125"/>
      <c r="G207" s="126"/>
      <c r="H207" s="127"/>
      <c r="J207"/>
    </row>
    <row r="208" spans="1:10" s="3" customFormat="1" x14ac:dyDescent="0.2">
      <c r="B208" s="12"/>
      <c r="C208" s="9"/>
      <c r="D208" s="130" t="s">
        <v>767</v>
      </c>
      <c r="E208" s="21"/>
      <c r="F208" s="31"/>
      <c r="G208" s="131"/>
      <c r="H208" s="128"/>
      <c r="J208"/>
    </row>
    <row r="209" spans="2:10" s="3" customFormat="1" ht="12" customHeight="1" x14ac:dyDescent="0.2">
      <c r="B209" s="10"/>
      <c r="C209" s="11"/>
      <c r="D209" s="27"/>
      <c r="E209" s="22"/>
      <c r="F209" s="125"/>
      <c r="G209" s="126"/>
      <c r="H209" s="127"/>
      <c r="J209"/>
    </row>
    <row r="210" spans="2:10" s="3" customFormat="1" ht="12" customHeight="1" x14ac:dyDescent="0.2">
      <c r="B210" s="12" t="s">
        <v>948</v>
      </c>
      <c r="C210" s="9"/>
      <c r="D210" s="130" t="s">
        <v>768</v>
      </c>
      <c r="E210" s="21" t="s">
        <v>87</v>
      </c>
      <c r="F210" s="31">
        <v>4</v>
      </c>
      <c r="G210" s="131"/>
      <c r="H210" s="128">
        <f>G210*F210</f>
        <v>0</v>
      </c>
      <c r="J210"/>
    </row>
    <row r="211" spans="2:10" s="3" customFormat="1" ht="12" customHeight="1" x14ac:dyDescent="0.2">
      <c r="B211" s="10"/>
      <c r="C211" s="11"/>
      <c r="D211" s="27"/>
      <c r="E211" s="22"/>
      <c r="F211" s="125"/>
      <c r="G211" s="126"/>
      <c r="H211" s="127"/>
      <c r="J211"/>
    </row>
    <row r="212" spans="2:10" s="3" customFormat="1" ht="12" customHeight="1" x14ac:dyDescent="0.2">
      <c r="B212" s="12"/>
      <c r="C212" s="9"/>
      <c r="D212" s="130" t="s">
        <v>696</v>
      </c>
      <c r="E212" s="21"/>
      <c r="F212" s="31"/>
      <c r="G212" s="131"/>
      <c r="H212" s="128"/>
      <c r="J212"/>
    </row>
    <row r="213" spans="2:10" s="3" customFormat="1" ht="12" customHeight="1" x14ac:dyDescent="0.2">
      <c r="B213" s="10"/>
      <c r="C213" s="11"/>
      <c r="D213" s="27"/>
      <c r="E213" s="22"/>
      <c r="F213" s="125"/>
      <c r="G213" s="126"/>
      <c r="H213" s="127"/>
      <c r="J213"/>
    </row>
    <row r="214" spans="2:10" s="3" customFormat="1" ht="12" customHeight="1" x14ac:dyDescent="0.2">
      <c r="B214" s="12" t="s">
        <v>949</v>
      </c>
      <c r="C214" s="9"/>
      <c r="D214" s="130" t="s">
        <v>769</v>
      </c>
      <c r="E214" s="21" t="s">
        <v>164</v>
      </c>
      <c r="F214" s="31">
        <v>30</v>
      </c>
      <c r="G214" s="131"/>
      <c r="H214" s="128">
        <f>G214*F214</f>
        <v>0</v>
      </c>
      <c r="J214"/>
    </row>
    <row r="215" spans="2:10" s="3" customFormat="1" ht="12" customHeight="1" x14ac:dyDescent="0.2">
      <c r="B215" s="10"/>
      <c r="C215" s="11"/>
      <c r="D215" s="27"/>
      <c r="E215" s="22"/>
      <c r="F215" s="125"/>
      <c r="G215" s="126"/>
      <c r="H215" s="127"/>
      <c r="J215"/>
    </row>
    <row r="216" spans="2:10" s="3" customFormat="1" ht="22.5" x14ac:dyDescent="0.2">
      <c r="B216" s="12" t="s">
        <v>947</v>
      </c>
      <c r="C216" s="9"/>
      <c r="D216" s="130" t="s">
        <v>698</v>
      </c>
      <c r="E216" s="21" t="s">
        <v>87</v>
      </c>
      <c r="F216" s="31">
        <v>38</v>
      </c>
      <c r="G216" s="131"/>
      <c r="H216" s="128">
        <f>G216*F216</f>
        <v>0</v>
      </c>
      <c r="J216"/>
    </row>
    <row r="217" spans="2:10" s="3" customFormat="1" x14ac:dyDescent="0.2">
      <c r="B217" s="10"/>
      <c r="C217" s="11"/>
      <c r="D217" s="27"/>
      <c r="E217" s="22"/>
      <c r="F217" s="125"/>
      <c r="G217" s="126"/>
      <c r="H217" s="127"/>
      <c r="J217"/>
    </row>
    <row r="218" spans="2:10" s="3" customFormat="1" ht="30" customHeight="1" x14ac:dyDescent="0.2">
      <c r="B218" s="12" t="s">
        <v>950</v>
      </c>
      <c r="C218" s="9"/>
      <c r="D218" s="130" t="s">
        <v>699</v>
      </c>
      <c r="E218" s="21" t="s">
        <v>87</v>
      </c>
      <c r="F218" s="31">
        <v>4</v>
      </c>
      <c r="G218" s="131"/>
      <c r="H218" s="128">
        <f>G218*F218</f>
        <v>0</v>
      </c>
      <c r="J218"/>
    </row>
    <row r="219" spans="2:10" s="3" customFormat="1" ht="12" customHeight="1" x14ac:dyDescent="0.2">
      <c r="B219" s="10"/>
      <c r="C219" s="11"/>
      <c r="D219" s="27"/>
      <c r="E219" s="22"/>
      <c r="F219" s="125"/>
      <c r="G219" s="126"/>
      <c r="H219" s="127"/>
      <c r="J219"/>
    </row>
    <row r="220" spans="2:10" s="3" customFormat="1" ht="25.5" customHeight="1" x14ac:dyDescent="0.2">
      <c r="B220" s="12" t="s">
        <v>951</v>
      </c>
      <c r="C220" s="9"/>
      <c r="D220" s="130" t="s">
        <v>770</v>
      </c>
      <c r="E220" s="21" t="s">
        <v>87</v>
      </c>
      <c r="F220" s="31">
        <v>2</v>
      </c>
      <c r="G220" s="131"/>
      <c r="H220" s="128">
        <f>G220*F220</f>
        <v>0</v>
      </c>
      <c r="J220"/>
    </row>
    <row r="221" spans="2:10" s="3" customFormat="1" ht="12" customHeight="1" x14ac:dyDescent="0.2">
      <c r="B221" s="10"/>
      <c r="C221" s="11"/>
      <c r="D221" s="27"/>
      <c r="E221" s="22"/>
      <c r="F221" s="125"/>
      <c r="G221" s="126"/>
      <c r="H221" s="127"/>
      <c r="J221"/>
    </row>
    <row r="222" spans="2:10" s="3" customFormat="1" ht="12" customHeight="1" x14ac:dyDescent="0.2">
      <c r="B222" s="12"/>
      <c r="C222" s="9" t="s">
        <v>1019</v>
      </c>
      <c r="D222" s="132" t="s">
        <v>693</v>
      </c>
      <c r="E222" s="21"/>
      <c r="F222" s="31"/>
      <c r="G222" s="131"/>
      <c r="H222" s="128"/>
      <c r="J222"/>
    </row>
    <row r="223" spans="2:10" s="3" customFormat="1" ht="12" customHeight="1" x14ac:dyDescent="0.2">
      <c r="B223" s="10"/>
      <c r="C223" s="11"/>
      <c r="D223" s="27"/>
      <c r="E223" s="22"/>
      <c r="F223" s="125"/>
      <c r="G223" s="126"/>
      <c r="H223" s="127"/>
      <c r="J223"/>
    </row>
    <row r="224" spans="2:10" s="3" customFormat="1" x14ac:dyDescent="0.2">
      <c r="B224" s="12"/>
      <c r="C224" s="9"/>
      <c r="D224" s="130" t="s">
        <v>771</v>
      </c>
      <c r="E224" s="21"/>
      <c r="F224" s="31"/>
      <c r="G224" s="131"/>
      <c r="H224" s="128"/>
      <c r="J224"/>
    </row>
    <row r="225" spans="2:10" s="3" customFormat="1" ht="12" customHeight="1" x14ac:dyDescent="0.2">
      <c r="B225" s="10"/>
      <c r="C225" s="11"/>
      <c r="D225" s="27"/>
      <c r="E225" s="22"/>
      <c r="F225" s="125"/>
      <c r="G225" s="126"/>
      <c r="H225" s="127"/>
      <c r="J225"/>
    </row>
    <row r="226" spans="2:10" s="3" customFormat="1" ht="12" customHeight="1" x14ac:dyDescent="0.2">
      <c r="B226" s="12" t="s">
        <v>952</v>
      </c>
      <c r="C226" s="9"/>
      <c r="D226" s="130" t="s">
        <v>772</v>
      </c>
      <c r="E226" s="21" t="s">
        <v>87</v>
      </c>
      <c r="F226" s="31">
        <v>2</v>
      </c>
      <c r="G226" s="131"/>
      <c r="H226" s="128">
        <f>G226*F226</f>
        <v>0</v>
      </c>
      <c r="J226"/>
    </row>
    <row r="227" spans="2:10" s="3" customFormat="1" ht="12" customHeight="1" x14ac:dyDescent="0.2">
      <c r="B227" s="10"/>
      <c r="C227" s="11"/>
      <c r="D227" s="27"/>
      <c r="E227" s="22"/>
      <c r="F227" s="125"/>
      <c r="G227" s="126"/>
      <c r="H227" s="127"/>
      <c r="J227"/>
    </row>
    <row r="228" spans="2:10" s="3" customFormat="1" ht="22.5" x14ac:dyDescent="0.2">
      <c r="B228" s="12" t="s">
        <v>953</v>
      </c>
      <c r="C228" s="9"/>
      <c r="D228" s="130" t="s">
        <v>773</v>
      </c>
      <c r="E228" s="21" t="s">
        <v>87</v>
      </c>
      <c r="F228" s="31">
        <v>4</v>
      </c>
      <c r="G228" s="131"/>
      <c r="H228" s="128">
        <f>G228*F228</f>
        <v>0</v>
      </c>
      <c r="J228"/>
    </row>
    <row r="229" spans="2:10" s="3" customFormat="1" ht="12" customHeight="1" x14ac:dyDescent="0.2">
      <c r="B229" s="10"/>
      <c r="C229" s="11"/>
      <c r="D229" s="27"/>
      <c r="E229" s="22"/>
      <c r="F229" s="125"/>
      <c r="G229" s="126"/>
      <c r="H229" s="127"/>
      <c r="J229"/>
    </row>
    <row r="230" spans="2:10" s="3" customFormat="1" ht="12" customHeight="1" x14ac:dyDescent="0.2">
      <c r="B230" s="12"/>
      <c r="C230" s="9"/>
      <c r="D230" s="130" t="s">
        <v>696</v>
      </c>
      <c r="E230" s="21"/>
      <c r="F230" s="31"/>
      <c r="G230" s="131"/>
      <c r="H230" s="128"/>
      <c r="J230"/>
    </row>
    <row r="231" spans="2:10" s="3" customFormat="1" ht="12" customHeight="1" x14ac:dyDescent="0.2">
      <c r="B231" s="10"/>
      <c r="C231" s="11"/>
      <c r="D231" s="27"/>
      <c r="E231" s="22"/>
      <c r="F231" s="125"/>
      <c r="G231" s="126"/>
      <c r="H231" s="127"/>
      <c r="J231"/>
    </row>
    <row r="232" spans="2:10" s="3" customFormat="1" x14ac:dyDescent="0.2">
      <c r="B232" s="12" t="s">
        <v>954</v>
      </c>
      <c r="C232" s="9"/>
      <c r="D232" s="130" t="s">
        <v>702</v>
      </c>
      <c r="E232" s="21" t="s">
        <v>87</v>
      </c>
      <c r="F232" s="31">
        <v>2</v>
      </c>
      <c r="G232" s="131"/>
      <c r="H232" s="128">
        <f>G232*F232</f>
        <v>0</v>
      </c>
      <c r="J232"/>
    </row>
    <row r="233" spans="2:10" s="3" customFormat="1" ht="12" customHeight="1" x14ac:dyDescent="0.2">
      <c r="B233" s="10"/>
      <c r="C233" s="11"/>
      <c r="D233" s="27"/>
      <c r="E233" s="22"/>
      <c r="F233" s="125"/>
      <c r="G233" s="126"/>
      <c r="H233" s="127"/>
      <c r="J233"/>
    </row>
    <row r="234" spans="2:10" s="3" customFormat="1" x14ac:dyDescent="0.2">
      <c r="B234" s="12" t="s">
        <v>955</v>
      </c>
      <c r="C234" s="9"/>
      <c r="D234" s="130" t="s">
        <v>703</v>
      </c>
      <c r="E234" s="21" t="s">
        <v>87</v>
      </c>
      <c r="F234" s="31">
        <v>1</v>
      </c>
      <c r="G234" s="131"/>
      <c r="H234" s="128">
        <f>G234*F234</f>
        <v>0</v>
      </c>
      <c r="J234"/>
    </row>
    <row r="235" spans="2:10" s="3" customFormat="1" x14ac:dyDescent="0.2">
      <c r="B235" s="10"/>
      <c r="C235" s="11"/>
      <c r="D235" s="27"/>
      <c r="E235" s="22"/>
      <c r="F235" s="125"/>
      <c r="G235" s="126"/>
      <c r="H235" s="127"/>
      <c r="J235"/>
    </row>
    <row r="236" spans="2:10" s="3" customFormat="1" x14ac:dyDescent="0.2">
      <c r="B236" s="12" t="s">
        <v>956</v>
      </c>
      <c r="C236" s="9"/>
      <c r="D236" s="130" t="s">
        <v>704</v>
      </c>
      <c r="E236" s="21" t="s">
        <v>87</v>
      </c>
      <c r="F236" s="31">
        <v>2</v>
      </c>
      <c r="G236" s="131"/>
      <c r="H236" s="128">
        <f>G236*F236</f>
        <v>0</v>
      </c>
      <c r="J236"/>
    </row>
    <row r="237" spans="2:10" s="4" customFormat="1" ht="22.5" customHeight="1" x14ac:dyDescent="0.2">
      <c r="B237" s="139" t="s">
        <v>64</v>
      </c>
      <c r="C237" s="140"/>
      <c r="D237" s="151"/>
      <c r="E237" s="143"/>
      <c r="F237" s="143"/>
      <c r="G237" s="141"/>
      <c r="H237" s="142">
        <f>SUM(H186:H236)</f>
        <v>40000</v>
      </c>
      <c r="J237"/>
    </row>
    <row r="238" spans="2:10" s="4" customFormat="1" ht="22.5" customHeight="1" x14ac:dyDescent="0.2">
      <c r="B238" s="139" t="s">
        <v>65</v>
      </c>
      <c r="C238" s="140"/>
      <c r="D238" s="151"/>
      <c r="E238" s="143"/>
      <c r="F238" s="143"/>
      <c r="G238" s="141"/>
      <c r="H238" s="142">
        <f>H237</f>
        <v>40000</v>
      </c>
      <c r="J238"/>
    </row>
    <row r="239" spans="2:10" s="3" customFormat="1" x14ac:dyDescent="0.2">
      <c r="B239" s="10"/>
      <c r="C239" s="11"/>
      <c r="D239" s="27"/>
      <c r="E239" s="22"/>
      <c r="F239" s="125"/>
      <c r="G239" s="126"/>
      <c r="H239" s="127"/>
      <c r="J239"/>
    </row>
    <row r="240" spans="2:10" s="3" customFormat="1" ht="26.25" customHeight="1" x14ac:dyDescent="0.2">
      <c r="B240" s="12" t="s">
        <v>957</v>
      </c>
      <c r="C240" s="9"/>
      <c r="D240" s="130" t="s">
        <v>705</v>
      </c>
      <c r="E240" s="21" t="s">
        <v>87</v>
      </c>
      <c r="F240" s="31">
        <v>2</v>
      </c>
      <c r="G240" s="131"/>
      <c r="H240" s="128">
        <f>G240*F240</f>
        <v>0</v>
      </c>
      <c r="J240"/>
    </row>
    <row r="241" spans="2:10" s="3" customFormat="1" x14ac:dyDescent="0.2">
      <c r="B241" s="10"/>
      <c r="C241" s="11"/>
      <c r="D241" s="27"/>
      <c r="E241" s="22"/>
      <c r="F241" s="125"/>
      <c r="G241" s="126"/>
      <c r="H241" s="127"/>
      <c r="J241"/>
    </row>
    <row r="242" spans="2:10" s="3" customFormat="1" ht="15.75" customHeight="1" x14ac:dyDescent="0.2">
      <c r="B242" s="12" t="s">
        <v>958</v>
      </c>
      <c r="C242" s="9"/>
      <c r="D242" s="130" t="s">
        <v>706</v>
      </c>
      <c r="E242" s="21" t="s">
        <v>87</v>
      </c>
      <c r="F242" s="31">
        <v>1</v>
      </c>
      <c r="G242" s="131"/>
      <c r="H242" s="128">
        <f>G242*F242</f>
        <v>0</v>
      </c>
      <c r="J242"/>
    </row>
    <row r="243" spans="2:10" s="3" customFormat="1" x14ac:dyDescent="0.2">
      <c r="B243" s="10"/>
      <c r="C243" s="11"/>
      <c r="D243" s="27"/>
      <c r="E243" s="22"/>
      <c r="F243" s="125"/>
      <c r="G243" s="126"/>
      <c r="H243" s="127"/>
      <c r="J243"/>
    </row>
    <row r="244" spans="2:10" s="3" customFormat="1" ht="12" customHeight="1" x14ac:dyDescent="0.2">
      <c r="B244" s="153" t="s">
        <v>927</v>
      </c>
      <c r="C244" s="9"/>
      <c r="D244" s="132" t="s">
        <v>707</v>
      </c>
      <c r="E244" s="21"/>
      <c r="F244" s="31"/>
      <c r="G244" s="131"/>
      <c r="H244" s="128"/>
      <c r="J244"/>
    </row>
    <row r="245" spans="2:10" s="3" customFormat="1" ht="12" customHeight="1" x14ac:dyDescent="0.2">
      <c r="B245" s="10"/>
      <c r="C245" s="11"/>
      <c r="D245" s="27"/>
      <c r="E245" s="22"/>
      <c r="F245" s="125"/>
      <c r="G245" s="126"/>
      <c r="H245" s="127"/>
      <c r="J245"/>
    </row>
    <row r="246" spans="2:10" s="3" customFormat="1" ht="112.5" customHeight="1" x14ac:dyDescent="0.2">
      <c r="B246" s="7" t="s">
        <v>928</v>
      </c>
      <c r="C246" s="9" t="s">
        <v>708</v>
      </c>
      <c r="D246" s="9" t="s">
        <v>774</v>
      </c>
      <c r="E246" s="121" t="s">
        <v>87</v>
      </c>
      <c r="F246" s="122">
        <v>2</v>
      </c>
      <c r="G246" s="133"/>
      <c r="H246" s="128">
        <f>G246*F246</f>
        <v>0</v>
      </c>
      <c r="J246"/>
    </row>
    <row r="247" spans="2:10" s="3" customFormat="1" ht="12" customHeight="1" x14ac:dyDescent="0.2">
      <c r="B247" s="10"/>
      <c r="C247" s="11"/>
      <c r="D247" s="11"/>
      <c r="E247" s="40"/>
      <c r="F247" s="125"/>
      <c r="G247" s="126"/>
      <c r="H247" s="127"/>
      <c r="J247"/>
    </row>
    <row r="248" spans="2:10" s="3" customFormat="1" ht="12" customHeight="1" x14ac:dyDescent="0.2">
      <c r="B248" s="89" t="s">
        <v>929</v>
      </c>
      <c r="C248" s="9" t="s">
        <v>1020</v>
      </c>
      <c r="D248" s="120" t="s">
        <v>710</v>
      </c>
      <c r="E248" s="121"/>
      <c r="F248" s="122"/>
      <c r="G248" s="123"/>
      <c r="H248" s="124"/>
      <c r="J248"/>
    </row>
    <row r="249" spans="2:10" s="3" customFormat="1" ht="12" customHeight="1" x14ac:dyDescent="0.2">
      <c r="B249" s="10"/>
      <c r="C249" s="11"/>
      <c r="D249" s="11"/>
      <c r="E249" s="40"/>
      <c r="F249" s="125"/>
      <c r="G249" s="126"/>
      <c r="H249" s="127"/>
      <c r="J249"/>
    </row>
    <row r="250" spans="2:10" s="3" customFormat="1" ht="87" customHeight="1" x14ac:dyDescent="0.2">
      <c r="B250" s="7" t="s">
        <v>930</v>
      </c>
      <c r="C250" s="9"/>
      <c r="D250" s="9" t="s">
        <v>711</v>
      </c>
      <c r="E250" s="21" t="s">
        <v>87</v>
      </c>
      <c r="F250" s="31">
        <v>1</v>
      </c>
      <c r="G250" s="133"/>
      <c r="H250" s="128">
        <f>G250*F250</f>
        <v>0</v>
      </c>
      <c r="J250"/>
    </row>
    <row r="251" spans="2:10" s="3" customFormat="1" x14ac:dyDescent="0.2">
      <c r="B251" s="10"/>
      <c r="C251" s="11"/>
      <c r="D251" s="11"/>
      <c r="E251" s="40"/>
      <c r="F251" s="125"/>
      <c r="G251" s="126"/>
      <c r="H251" s="127"/>
      <c r="J251"/>
    </row>
    <row r="252" spans="2:10" s="3" customFormat="1" x14ac:dyDescent="0.2">
      <c r="B252" s="89" t="s">
        <v>931</v>
      </c>
      <c r="C252" s="9"/>
      <c r="D252" s="120" t="s">
        <v>712</v>
      </c>
      <c r="E252" s="21"/>
      <c r="F252" s="31"/>
      <c r="G252" s="133"/>
      <c r="H252" s="134"/>
      <c r="J252"/>
    </row>
    <row r="253" spans="2:10" s="3" customFormat="1" x14ac:dyDescent="0.2">
      <c r="B253" s="10"/>
      <c r="C253" s="11"/>
      <c r="D253" s="11"/>
      <c r="E253" s="40"/>
      <c r="F253" s="125"/>
      <c r="G253" s="126"/>
      <c r="H253" s="127"/>
      <c r="J253"/>
    </row>
    <row r="254" spans="2:10" s="3" customFormat="1" ht="63.75" x14ac:dyDescent="0.2">
      <c r="B254" s="7" t="s">
        <v>932</v>
      </c>
      <c r="C254" s="9"/>
      <c r="D254" s="9" t="s">
        <v>713</v>
      </c>
      <c r="E254" s="21" t="s">
        <v>16</v>
      </c>
      <c r="F254" s="31">
        <v>1</v>
      </c>
      <c r="G254" s="133"/>
      <c r="H254" s="128">
        <f>G254*F254</f>
        <v>0</v>
      </c>
      <c r="J254"/>
    </row>
    <row r="255" spans="2:10" s="3" customFormat="1" x14ac:dyDescent="0.2">
      <c r="B255" s="10"/>
      <c r="C255" s="11"/>
      <c r="D255" s="11"/>
      <c r="E255" s="40"/>
      <c r="F255" s="125"/>
      <c r="G255" s="126"/>
      <c r="H255" s="127"/>
      <c r="J255"/>
    </row>
    <row r="256" spans="2:10" s="3" customFormat="1" ht="12" customHeight="1" x14ac:dyDescent="0.2">
      <c r="B256" s="89" t="s">
        <v>934</v>
      </c>
      <c r="C256" s="9"/>
      <c r="D256" s="120" t="s">
        <v>714</v>
      </c>
      <c r="E256" s="121"/>
      <c r="F256" s="122"/>
      <c r="G256" s="123"/>
      <c r="H256" s="124"/>
      <c r="J256"/>
    </row>
    <row r="257" spans="2:10" s="3" customFormat="1" ht="12" customHeight="1" x14ac:dyDescent="0.2">
      <c r="B257" s="10"/>
      <c r="C257" s="11"/>
      <c r="D257" s="11"/>
      <c r="E257" s="40"/>
      <c r="F257" s="125"/>
      <c r="G257" s="126"/>
      <c r="H257" s="127"/>
      <c r="J257"/>
    </row>
    <row r="258" spans="2:10" s="3" customFormat="1" x14ac:dyDescent="0.2">
      <c r="B258" s="7" t="s">
        <v>935</v>
      </c>
      <c r="C258" s="9"/>
      <c r="D258" s="9" t="s">
        <v>775</v>
      </c>
      <c r="E258" s="121" t="s">
        <v>16</v>
      </c>
      <c r="F258" s="122">
        <v>1</v>
      </c>
      <c r="G258" s="123"/>
      <c r="H258" s="128">
        <f>G258*F258</f>
        <v>0</v>
      </c>
      <c r="J258"/>
    </row>
    <row r="259" spans="2:10" s="3" customFormat="1" ht="12" customHeight="1" x14ac:dyDescent="0.2">
      <c r="B259" s="10"/>
      <c r="C259" s="11"/>
      <c r="D259" s="11"/>
      <c r="E259" s="40"/>
      <c r="F259" s="125"/>
      <c r="G259" s="126"/>
      <c r="H259" s="127"/>
      <c r="J259"/>
    </row>
    <row r="260" spans="2:10" s="3" customFormat="1" ht="12" customHeight="1" x14ac:dyDescent="0.2">
      <c r="B260" s="7" t="s">
        <v>936</v>
      </c>
      <c r="C260" s="9"/>
      <c r="D260" s="9" t="s">
        <v>715</v>
      </c>
      <c r="E260" s="121" t="s">
        <v>16</v>
      </c>
      <c r="F260" s="122">
        <v>1</v>
      </c>
      <c r="G260" s="123"/>
      <c r="H260" s="128">
        <f>G260*F260</f>
        <v>0</v>
      </c>
      <c r="J260"/>
    </row>
    <row r="261" spans="2:10" s="3" customFormat="1" ht="12" customHeight="1" x14ac:dyDescent="0.2">
      <c r="B261" s="10"/>
      <c r="C261" s="11"/>
      <c r="D261" s="11"/>
      <c r="E261" s="40"/>
      <c r="F261" s="125"/>
      <c r="G261" s="126"/>
      <c r="H261" s="127"/>
      <c r="J261"/>
    </row>
    <row r="262" spans="2:10" s="3" customFormat="1" ht="12" customHeight="1" x14ac:dyDescent="0.2">
      <c r="B262" s="7" t="s">
        <v>959</v>
      </c>
      <c r="C262" s="9"/>
      <c r="D262" s="9" t="s">
        <v>693</v>
      </c>
      <c r="E262" s="121" t="s">
        <v>87</v>
      </c>
      <c r="F262" s="122">
        <v>5</v>
      </c>
      <c r="G262" s="123"/>
      <c r="H262" s="128">
        <f>G262*F262</f>
        <v>0</v>
      </c>
      <c r="J262"/>
    </row>
    <row r="263" spans="2:10" s="3" customFormat="1" ht="12" customHeight="1" x14ac:dyDescent="0.2">
      <c r="B263" s="10"/>
      <c r="C263" s="11"/>
      <c r="D263" s="11"/>
      <c r="E263" s="40"/>
      <c r="F263" s="125"/>
      <c r="G263" s="126"/>
      <c r="H263" s="127"/>
      <c r="J263"/>
    </row>
    <row r="264" spans="2:10" s="3" customFormat="1" ht="12" customHeight="1" x14ac:dyDescent="0.2">
      <c r="B264" s="7" t="s">
        <v>960</v>
      </c>
      <c r="C264" s="9"/>
      <c r="D264" s="9" t="s">
        <v>707</v>
      </c>
      <c r="E264" s="121" t="s">
        <v>87</v>
      </c>
      <c r="F264" s="122">
        <v>2</v>
      </c>
      <c r="G264" s="123"/>
      <c r="H264" s="128">
        <f>G264*F264</f>
        <v>0</v>
      </c>
      <c r="J264"/>
    </row>
    <row r="265" spans="2:10" s="3" customFormat="1" ht="12" customHeight="1" x14ac:dyDescent="0.2">
      <c r="B265" s="10"/>
      <c r="C265" s="11"/>
      <c r="D265" s="11"/>
      <c r="E265" s="40"/>
      <c r="F265" s="125"/>
      <c r="G265" s="126"/>
      <c r="H265" s="127"/>
      <c r="J265"/>
    </row>
    <row r="266" spans="2:10" s="3" customFormat="1" ht="12" customHeight="1" x14ac:dyDescent="0.2">
      <c r="B266" s="7" t="s">
        <v>961</v>
      </c>
      <c r="C266" s="9"/>
      <c r="D266" s="9" t="s">
        <v>716</v>
      </c>
      <c r="E266" s="121" t="s">
        <v>87</v>
      </c>
      <c r="F266" s="122">
        <v>1</v>
      </c>
      <c r="G266" s="123"/>
      <c r="H266" s="128">
        <f>G266*F266</f>
        <v>0</v>
      </c>
      <c r="J266"/>
    </row>
    <row r="267" spans="2:10" s="3" customFormat="1" ht="12" customHeight="1" x14ac:dyDescent="0.2">
      <c r="B267" s="10"/>
      <c r="C267" s="11"/>
      <c r="D267" s="11"/>
      <c r="E267" s="40"/>
      <c r="F267" s="125"/>
      <c r="G267" s="126"/>
      <c r="H267" s="127"/>
      <c r="J267"/>
    </row>
    <row r="268" spans="2:10" s="3" customFormat="1" ht="12" customHeight="1" x14ac:dyDescent="0.2">
      <c r="B268" s="7" t="s">
        <v>962</v>
      </c>
      <c r="C268" s="9"/>
      <c r="D268" s="9" t="s">
        <v>712</v>
      </c>
      <c r="E268" s="121" t="s">
        <v>87</v>
      </c>
      <c r="F268" s="122">
        <v>1</v>
      </c>
      <c r="G268" s="123"/>
      <c r="H268" s="128">
        <f>G268*F268</f>
        <v>0</v>
      </c>
      <c r="J268"/>
    </row>
    <row r="269" spans="2:10" s="3" customFormat="1" ht="12" customHeight="1" x14ac:dyDescent="0.2">
      <c r="B269" s="10"/>
      <c r="C269" s="11"/>
      <c r="D269" s="11"/>
      <c r="E269" s="40"/>
      <c r="F269" s="125"/>
      <c r="G269" s="126"/>
      <c r="H269" s="127"/>
      <c r="J269"/>
    </row>
    <row r="270" spans="2:10" s="154" customFormat="1" ht="29.25" customHeight="1" x14ac:dyDescent="0.2">
      <c r="B270" s="89" t="s">
        <v>937</v>
      </c>
      <c r="C270" s="120" t="s">
        <v>1020</v>
      </c>
      <c r="D270" s="120" t="s">
        <v>933</v>
      </c>
      <c r="E270" s="155"/>
      <c r="F270" s="146"/>
      <c r="G270" s="147"/>
      <c r="H270" s="156"/>
      <c r="J270" s="144"/>
    </row>
    <row r="271" spans="2:10" s="3" customFormat="1" ht="12" customHeight="1" x14ac:dyDescent="0.2">
      <c r="B271" s="10"/>
      <c r="C271" s="11"/>
      <c r="D271" s="11"/>
      <c r="E271" s="40"/>
      <c r="F271" s="125"/>
      <c r="G271" s="126"/>
      <c r="H271" s="127"/>
      <c r="J271"/>
    </row>
    <row r="272" spans="2:10" customFormat="1" ht="22.5" x14ac:dyDescent="0.2">
      <c r="B272" s="7"/>
      <c r="C272" s="9"/>
      <c r="D272" s="130" t="s">
        <v>776</v>
      </c>
      <c r="E272" s="21"/>
      <c r="F272" s="122"/>
      <c r="G272" s="123"/>
      <c r="H272" s="124"/>
    </row>
    <row r="273" spans="1:10" s="3" customFormat="1" ht="12" customHeight="1" x14ac:dyDescent="0.2">
      <c r="B273" s="10"/>
      <c r="C273" s="11"/>
      <c r="D273" s="11"/>
      <c r="E273" s="40"/>
      <c r="F273" s="125"/>
      <c r="G273" s="126"/>
      <c r="H273" s="127"/>
      <c r="J273"/>
    </row>
    <row r="274" spans="1:10" s="4" customFormat="1" ht="22.5" customHeight="1" x14ac:dyDescent="0.2">
      <c r="B274" s="139" t="s">
        <v>64</v>
      </c>
      <c r="C274" s="140"/>
      <c r="D274" s="151"/>
      <c r="E274" s="143"/>
      <c r="F274" s="143"/>
      <c r="G274" s="141"/>
      <c r="H274" s="142">
        <f>SUM(H238:H273)</f>
        <v>40000</v>
      </c>
      <c r="J274"/>
    </row>
    <row r="275" spans="1:10" s="4" customFormat="1" ht="22.5" customHeight="1" x14ac:dyDescent="0.2">
      <c r="B275" s="139" t="s">
        <v>65</v>
      </c>
      <c r="C275" s="140"/>
      <c r="D275" s="151"/>
      <c r="E275" s="143"/>
      <c r="F275" s="143"/>
      <c r="G275" s="141"/>
      <c r="H275" s="142">
        <f>H274</f>
        <v>40000</v>
      </c>
      <c r="J275"/>
    </row>
    <row r="276" spans="1:10" customFormat="1" x14ac:dyDescent="0.2">
      <c r="B276" s="10"/>
      <c r="C276" s="11"/>
      <c r="D276" s="27"/>
      <c r="E276" s="22"/>
      <c r="F276" s="125"/>
      <c r="G276" s="126"/>
      <c r="H276" s="127"/>
    </row>
    <row r="277" spans="1:10" customFormat="1" ht="22.5" x14ac:dyDescent="0.2">
      <c r="B277" s="7" t="s">
        <v>938</v>
      </c>
      <c r="C277" s="9"/>
      <c r="D277" s="130" t="s">
        <v>777</v>
      </c>
      <c r="E277" s="21" t="s">
        <v>455</v>
      </c>
      <c r="F277" s="21">
        <v>0.6</v>
      </c>
      <c r="G277" s="123"/>
      <c r="H277" s="128">
        <f>G277*F277</f>
        <v>0</v>
      </c>
    </row>
    <row r="278" spans="1:10" customFormat="1" x14ac:dyDescent="0.2">
      <c r="B278" s="10"/>
      <c r="C278" s="11"/>
      <c r="D278" s="27"/>
      <c r="E278" s="22"/>
      <c r="F278" s="129"/>
      <c r="G278" s="126"/>
      <c r="H278" s="127"/>
    </row>
    <row r="279" spans="1:10" customFormat="1" ht="22.5" x14ac:dyDescent="0.2">
      <c r="B279" s="7" t="s">
        <v>939</v>
      </c>
      <c r="C279" s="9"/>
      <c r="D279" s="130" t="s">
        <v>778</v>
      </c>
      <c r="E279" s="21" t="s">
        <v>455</v>
      </c>
      <c r="F279" s="21">
        <v>0.4</v>
      </c>
      <c r="G279" s="123"/>
      <c r="H279" s="128">
        <f>G279*F279</f>
        <v>0</v>
      </c>
    </row>
    <row r="280" spans="1:10" customFormat="1" x14ac:dyDescent="0.2">
      <c r="B280" s="10"/>
      <c r="C280" s="11"/>
      <c r="D280" s="27"/>
      <c r="E280" s="22"/>
      <c r="F280" s="129"/>
      <c r="G280" s="126"/>
      <c r="H280" s="127"/>
    </row>
    <row r="281" spans="1:10" s="144" customFormat="1" x14ac:dyDescent="0.2">
      <c r="B281" s="89" t="s">
        <v>942</v>
      </c>
      <c r="C281" s="120"/>
      <c r="D281" s="132" t="s">
        <v>763</v>
      </c>
      <c r="E281" s="145"/>
      <c r="F281" s="145"/>
      <c r="G281" s="147"/>
      <c r="H281" s="156"/>
    </row>
    <row r="282" spans="1:10" customFormat="1" x14ac:dyDescent="0.2">
      <c r="B282" s="10"/>
      <c r="C282" s="11"/>
      <c r="D282" s="27"/>
      <c r="E282" s="22"/>
      <c r="F282" s="129"/>
      <c r="G282" s="126"/>
      <c r="H282" s="127"/>
    </row>
    <row r="283" spans="1:10" s="3" customFormat="1" ht="12" customHeight="1" x14ac:dyDescent="0.2">
      <c r="B283" s="12"/>
      <c r="C283" s="9"/>
      <c r="D283" s="132" t="s">
        <v>779</v>
      </c>
      <c r="E283" s="20"/>
      <c r="F283" s="31"/>
      <c r="G283" s="128"/>
      <c r="H283" s="128"/>
      <c r="J283"/>
    </row>
    <row r="284" spans="1:10" s="3" customFormat="1" ht="12" customHeight="1" x14ac:dyDescent="0.2">
      <c r="B284" s="10"/>
      <c r="C284" s="11"/>
      <c r="D284" s="27"/>
      <c r="E284" s="40"/>
      <c r="F284" s="125"/>
      <c r="G284" s="126"/>
      <c r="H284" s="127"/>
      <c r="J284"/>
    </row>
    <row r="285" spans="1:10" s="3" customFormat="1" ht="22.5" x14ac:dyDescent="0.2">
      <c r="B285" s="12" t="s">
        <v>943</v>
      </c>
      <c r="C285" s="9"/>
      <c r="D285" s="130" t="s">
        <v>780</v>
      </c>
      <c r="E285" s="20" t="s">
        <v>16</v>
      </c>
      <c r="F285" s="31">
        <v>1</v>
      </c>
      <c r="G285" s="128"/>
      <c r="H285" s="128">
        <f>G285*F285</f>
        <v>0</v>
      </c>
      <c r="J285"/>
    </row>
    <row r="286" spans="1:10" s="3" customFormat="1" ht="12" customHeight="1" x14ac:dyDescent="0.2">
      <c r="B286" s="10"/>
      <c r="C286" s="11"/>
      <c r="D286" s="27"/>
      <c r="E286" s="40"/>
      <c r="F286" s="125"/>
      <c r="G286" s="126"/>
      <c r="H286" s="127"/>
      <c r="J286"/>
    </row>
    <row r="287" spans="1:10" s="3" customFormat="1" ht="22.5" x14ac:dyDescent="0.2">
      <c r="A287" s="3">
        <v>995</v>
      </c>
      <c r="B287" s="7" t="s">
        <v>944</v>
      </c>
      <c r="C287" s="9"/>
      <c r="D287" s="130" t="s">
        <v>781</v>
      </c>
      <c r="E287" s="21" t="s">
        <v>16</v>
      </c>
      <c r="F287" s="31">
        <v>1</v>
      </c>
      <c r="G287" s="123"/>
      <c r="H287" s="128">
        <f>G287*F287</f>
        <v>0</v>
      </c>
      <c r="J287"/>
    </row>
    <row r="288" spans="1:10" s="3" customFormat="1" ht="12" customHeight="1" x14ac:dyDescent="0.2">
      <c r="B288" s="10"/>
      <c r="C288" s="11"/>
      <c r="D288" s="27"/>
      <c r="E288" s="40"/>
      <c r="F288" s="125"/>
      <c r="G288" s="126"/>
      <c r="H288" s="127"/>
      <c r="J288"/>
    </row>
    <row r="289" spans="1:10" s="3" customFormat="1" ht="22.5" x14ac:dyDescent="0.2">
      <c r="A289" s="3">
        <v>1000</v>
      </c>
      <c r="B289" s="12" t="s">
        <v>945</v>
      </c>
      <c r="C289" s="9" t="s">
        <v>731</v>
      </c>
      <c r="D289" s="130" t="s">
        <v>782</v>
      </c>
      <c r="E289" s="20" t="s">
        <v>726</v>
      </c>
      <c r="F289" s="31">
        <v>1</v>
      </c>
      <c r="G289" s="128">
        <v>200000</v>
      </c>
      <c r="H289" s="128">
        <f>G289</f>
        <v>200000</v>
      </c>
      <c r="J289"/>
    </row>
    <row r="290" spans="1:10" s="3" customFormat="1" ht="12" customHeight="1" x14ac:dyDescent="0.2">
      <c r="B290" s="10"/>
      <c r="C290" s="11"/>
      <c r="D290" s="27"/>
      <c r="E290" s="40"/>
      <c r="F290" s="125"/>
      <c r="G290" s="126"/>
      <c r="H290" s="127"/>
      <c r="J290"/>
    </row>
    <row r="291" spans="1:10" s="3" customFormat="1" ht="12" customHeight="1" x14ac:dyDescent="0.2">
      <c r="B291" s="12" t="s">
        <v>963</v>
      </c>
      <c r="C291" s="9"/>
      <c r="D291" s="130" t="s">
        <v>940</v>
      </c>
      <c r="E291" s="21" t="s">
        <v>42</v>
      </c>
      <c r="F291" s="135"/>
      <c r="G291" s="123">
        <f>H289</f>
        <v>200000</v>
      </c>
      <c r="H291" s="128">
        <f>G291*F291</f>
        <v>0</v>
      </c>
      <c r="J291"/>
    </row>
    <row r="292" spans="1:10" s="3" customFormat="1" ht="12" customHeight="1" x14ac:dyDescent="0.2">
      <c r="B292" s="10"/>
      <c r="C292" s="11"/>
      <c r="D292" s="27"/>
      <c r="E292" s="40"/>
      <c r="F292" s="125"/>
      <c r="G292" s="126"/>
      <c r="H292" s="127"/>
      <c r="J292"/>
    </row>
    <row r="293" spans="1:10" s="3" customFormat="1" x14ac:dyDescent="0.2">
      <c r="A293" s="3">
        <v>1001</v>
      </c>
      <c r="B293" s="12" t="s">
        <v>964</v>
      </c>
      <c r="C293" s="9"/>
      <c r="D293" s="130" t="s">
        <v>783</v>
      </c>
      <c r="E293" s="21" t="s">
        <v>16</v>
      </c>
      <c r="F293" s="31">
        <v>1</v>
      </c>
      <c r="G293" s="131"/>
      <c r="H293" s="128">
        <f>G293*F293</f>
        <v>0</v>
      </c>
      <c r="J293"/>
    </row>
    <row r="294" spans="1:10" s="3" customFormat="1" ht="12" customHeight="1" x14ac:dyDescent="0.2">
      <c r="B294" s="10"/>
      <c r="C294" s="11"/>
      <c r="D294" s="27"/>
      <c r="E294" s="22"/>
      <c r="F294" s="125"/>
      <c r="G294" s="126"/>
      <c r="H294" s="127"/>
      <c r="J294"/>
    </row>
    <row r="295" spans="1:10" s="3" customFormat="1" x14ac:dyDescent="0.2">
      <c r="A295" s="3">
        <v>1066</v>
      </c>
      <c r="B295" s="12" t="s">
        <v>965</v>
      </c>
      <c r="C295" s="9"/>
      <c r="D295" s="130" t="s">
        <v>784</v>
      </c>
      <c r="E295" s="21" t="s">
        <v>16</v>
      </c>
      <c r="F295" s="31">
        <v>1</v>
      </c>
      <c r="G295" s="128"/>
      <c r="H295" s="128">
        <f>G295*F295</f>
        <v>0</v>
      </c>
      <c r="J295"/>
    </row>
    <row r="296" spans="1:10" s="3" customFormat="1" ht="12" customHeight="1" x14ac:dyDescent="0.2">
      <c r="B296" s="10"/>
      <c r="C296" s="11"/>
      <c r="D296" s="27"/>
      <c r="E296" s="22"/>
      <c r="F296" s="125"/>
      <c r="G296" s="126"/>
      <c r="H296" s="127"/>
      <c r="J296"/>
    </row>
    <row r="297" spans="1:10" s="3" customFormat="1" x14ac:dyDescent="0.2">
      <c r="A297" s="3">
        <v>1067</v>
      </c>
      <c r="B297" s="12"/>
      <c r="C297" s="9"/>
      <c r="D297" s="132" t="s">
        <v>785</v>
      </c>
      <c r="E297" s="20"/>
      <c r="F297" s="31"/>
      <c r="G297" s="131"/>
      <c r="H297" s="128"/>
      <c r="J297"/>
    </row>
    <row r="298" spans="1:10" s="3" customFormat="1" ht="12" customHeight="1" x14ac:dyDescent="0.2">
      <c r="B298" s="10"/>
      <c r="C298" s="11"/>
      <c r="D298" s="27"/>
      <c r="E298" s="22"/>
      <c r="F298" s="125"/>
      <c r="G298" s="126"/>
      <c r="H298" s="127"/>
      <c r="J298"/>
    </row>
    <row r="299" spans="1:10" s="3" customFormat="1" x14ac:dyDescent="0.2">
      <c r="A299" s="3">
        <v>1003</v>
      </c>
      <c r="B299" s="12" t="s">
        <v>966</v>
      </c>
      <c r="C299" s="9"/>
      <c r="D299" s="130" t="s">
        <v>786</v>
      </c>
      <c r="E299" s="20" t="s">
        <v>16</v>
      </c>
      <c r="F299" s="31">
        <v>1</v>
      </c>
      <c r="G299" s="131"/>
      <c r="H299" s="128">
        <f>G299*F299</f>
        <v>0</v>
      </c>
      <c r="J299"/>
    </row>
    <row r="300" spans="1:10" s="3" customFormat="1" ht="12" customHeight="1" x14ac:dyDescent="0.2">
      <c r="B300" s="10"/>
      <c r="C300" s="11"/>
      <c r="D300" s="27"/>
      <c r="E300" s="22"/>
      <c r="F300" s="125"/>
      <c r="G300" s="126"/>
      <c r="H300" s="127"/>
      <c r="J300"/>
    </row>
    <row r="301" spans="1:10" s="3" customFormat="1" ht="22.5" x14ac:dyDescent="0.2">
      <c r="B301" s="12" t="s">
        <v>967</v>
      </c>
      <c r="C301" s="9"/>
      <c r="D301" s="130" t="s">
        <v>787</v>
      </c>
      <c r="E301" s="21" t="s">
        <v>16</v>
      </c>
      <c r="F301" s="31">
        <v>1</v>
      </c>
      <c r="G301" s="131"/>
      <c r="H301" s="128">
        <f>G301*F301</f>
        <v>0</v>
      </c>
      <c r="J301"/>
    </row>
    <row r="302" spans="1:10" s="3" customFormat="1" ht="12" customHeight="1" x14ac:dyDescent="0.2">
      <c r="B302" s="10"/>
      <c r="C302" s="11"/>
      <c r="D302" s="27"/>
      <c r="E302" s="22"/>
      <c r="F302" s="125"/>
      <c r="G302" s="126"/>
      <c r="H302" s="127"/>
      <c r="J302"/>
    </row>
    <row r="303" spans="1:10" s="3" customFormat="1" ht="22.5" x14ac:dyDescent="0.2">
      <c r="B303" s="12" t="s">
        <v>968</v>
      </c>
      <c r="C303" s="9"/>
      <c r="D303" s="130" t="s">
        <v>747</v>
      </c>
      <c r="E303" s="20" t="s">
        <v>726</v>
      </c>
      <c r="F303" s="31">
        <v>1</v>
      </c>
      <c r="G303" s="128">
        <v>75000</v>
      </c>
      <c r="H303" s="128">
        <f>G303</f>
        <v>75000</v>
      </c>
      <c r="J303"/>
    </row>
    <row r="304" spans="1:10" s="3" customFormat="1" ht="12" customHeight="1" x14ac:dyDescent="0.2">
      <c r="B304" s="10"/>
      <c r="C304" s="11"/>
      <c r="D304" s="27"/>
      <c r="E304" s="40"/>
      <c r="F304" s="125"/>
      <c r="G304" s="126"/>
      <c r="H304" s="127"/>
      <c r="J304"/>
    </row>
    <row r="305" spans="2:10" s="3" customFormat="1" x14ac:dyDescent="0.2">
      <c r="B305" s="12" t="s">
        <v>969</v>
      </c>
      <c r="C305" s="9"/>
      <c r="D305" s="130" t="s">
        <v>941</v>
      </c>
      <c r="E305" s="21" t="s">
        <v>42</v>
      </c>
      <c r="F305" s="135"/>
      <c r="G305" s="123">
        <f>H303</f>
        <v>75000</v>
      </c>
      <c r="H305" s="128">
        <f>G305*F305</f>
        <v>0</v>
      </c>
      <c r="J305"/>
    </row>
    <row r="306" spans="2:10" s="3" customFormat="1" ht="12" customHeight="1" x14ac:dyDescent="0.2">
      <c r="B306" s="10"/>
      <c r="C306" s="11"/>
      <c r="D306" s="27"/>
      <c r="E306" s="22"/>
      <c r="F306" s="125"/>
      <c r="G306" s="126"/>
      <c r="H306" s="127"/>
      <c r="J306"/>
    </row>
    <row r="307" spans="2:10" s="3" customFormat="1" x14ac:dyDescent="0.2">
      <c r="B307" s="12" t="s">
        <v>970</v>
      </c>
      <c r="C307" s="9"/>
      <c r="D307" s="130" t="s">
        <v>788</v>
      </c>
      <c r="E307" s="21"/>
      <c r="F307" s="31"/>
      <c r="G307" s="131"/>
      <c r="H307" s="128"/>
      <c r="J307"/>
    </row>
    <row r="308" spans="2:10" s="3" customFormat="1" ht="12" customHeight="1" x14ac:dyDescent="0.2">
      <c r="B308" s="10"/>
      <c r="C308" s="11"/>
      <c r="D308" s="27"/>
      <c r="E308" s="22"/>
      <c r="F308" s="125"/>
      <c r="G308" s="126"/>
      <c r="H308" s="127"/>
      <c r="J308"/>
    </row>
    <row r="309" spans="2:10" s="3" customFormat="1" x14ac:dyDescent="0.2">
      <c r="B309" s="12" t="s">
        <v>971</v>
      </c>
      <c r="C309" s="9"/>
      <c r="D309" s="130" t="s">
        <v>789</v>
      </c>
      <c r="E309" s="21" t="s">
        <v>164</v>
      </c>
      <c r="F309" s="31">
        <v>30</v>
      </c>
      <c r="G309" s="131"/>
      <c r="H309" s="128">
        <f>G309*F309</f>
        <v>0</v>
      </c>
      <c r="J309"/>
    </row>
    <row r="310" spans="2:10" s="3" customFormat="1" ht="12" customHeight="1" x14ac:dyDescent="0.2">
      <c r="B310" s="10"/>
      <c r="C310" s="11"/>
      <c r="D310" s="27"/>
      <c r="E310" s="22"/>
      <c r="F310" s="125"/>
      <c r="G310" s="126"/>
      <c r="H310" s="127"/>
      <c r="J310"/>
    </row>
    <row r="311" spans="2:10" s="3" customFormat="1" ht="12" customHeight="1" x14ac:dyDescent="0.2">
      <c r="B311" s="12" t="s">
        <v>972</v>
      </c>
      <c r="C311" s="9"/>
      <c r="D311" s="130" t="s">
        <v>790</v>
      </c>
      <c r="E311" s="21" t="s">
        <v>164</v>
      </c>
      <c r="F311" s="31">
        <v>30</v>
      </c>
      <c r="G311" s="131"/>
      <c r="H311" s="128">
        <f>G311*F311</f>
        <v>0</v>
      </c>
      <c r="J311"/>
    </row>
    <row r="312" spans="2:10" s="3" customFormat="1" ht="12" customHeight="1" x14ac:dyDescent="0.2">
      <c r="B312" s="10"/>
      <c r="C312" s="11"/>
      <c r="D312" s="27"/>
      <c r="E312" s="22"/>
      <c r="F312" s="125"/>
      <c r="G312" s="126"/>
      <c r="H312" s="127"/>
      <c r="J312"/>
    </row>
    <row r="313" spans="2:10" s="3" customFormat="1" x14ac:dyDescent="0.2">
      <c r="B313" s="12" t="s">
        <v>973</v>
      </c>
      <c r="C313" s="9"/>
      <c r="D313" s="130" t="s">
        <v>791</v>
      </c>
      <c r="E313" s="21" t="s">
        <v>164</v>
      </c>
      <c r="F313" s="31">
        <v>30</v>
      </c>
      <c r="G313" s="131"/>
      <c r="H313" s="128">
        <f>G313*F313</f>
        <v>0</v>
      </c>
      <c r="J313"/>
    </row>
    <row r="314" spans="2:10" s="3" customFormat="1" ht="12" customHeight="1" x14ac:dyDescent="0.2">
      <c r="B314" s="10"/>
      <c r="C314" s="11"/>
      <c r="D314" s="27"/>
      <c r="E314" s="22"/>
      <c r="F314" s="125"/>
      <c r="G314" s="126"/>
      <c r="H314" s="127"/>
      <c r="J314"/>
    </row>
    <row r="315" spans="2:10" s="3" customFormat="1" ht="12" customHeight="1" x14ac:dyDescent="0.2">
      <c r="B315" s="12" t="s">
        <v>973</v>
      </c>
      <c r="C315" s="9"/>
      <c r="D315" s="130" t="s">
        <v>792</v>
      </c>
      <c r="E315" s="21" t="s">
        <v>164</v>
      </c>
      <c r="F315" s="31">
        <v>30</v>
      </c>
      <c r="G315" s="131"/>
      <c r="H315" s="128">
        <f>G315*F315</f>
        <v>0</v>
      </c>
      <c r="J315"/>
    </row>
    <row r="316" spans="2:10" s="3" customFormat="1" ht="12" customHeight="1" x14ac:dyDescent="0.2">
      <c r="B316" s="10"/>
      <c r="C316" s="11"/>
      <c r="D316" s="27"/>
      <c r="E316" s="22"/>
      <c r="F316" s="125"/>
      <c r="G316" s="126"/>
      <c r="H316" s="127"/>
      <c r="J316"/>
    </row>
    <row r="317" spans="2:10" s="3" customFormat="1" x14ac:dyDescent="0.2">
      <c r="B317" s="12" t="s">
        <v>974</v>
      </c>
      <c r="C317" s="9"/>
      <c r="D317" s="130" t="s">
        <v>793</v>
      </c>
      <c r="E317" s="21" t="s">
        <v>16</v>
      </c>
      <c r="F317" s="31">
        <v>1</v>
      </c>
      <c r="G317" s="131"/>
      <c r="H317" s="128">
        <f>G317*F317</f>
        <v>0</v>
      </c>
      <c r="J317"/>
    </row>
    <row r="318" spans="2:10" s="3" customFormat="1" ht="12" customHeight="1" x14ac:dyDescent="0.2">
      <c r="B318" s="10"/>
      <c r="C318" s="11"/>
      <c r="D318" s="27"/>
      <c r="E318" s="22"/>
      <c r="F318" s="125"/>
      <c r="G318" s="126"/>
      <c r="H318" s="127"/>
      <c r="J318"/>
    </row>
    <row r="319" spans="2:10" s="3" customFormat="1" ht="12" customHeight="1" x14ac:dyDescent="0.2">
      <c r="B319" s="153" t="s">
        <v>975</v>
      </c>
      <c r="C319" s="9"/>
      <c r="D319" s="132" t="s">
        <v>794</v>
      </c>
      <c r="E319" s="21"/>
      <c r="F319" s="31"/>
      <c r="G319" s="131"/>
      <c r="H319" s="128"/>
      <c r="J319"/>
    </row>
    <row r="320" spans="2:10" s="3" customFormat="1" ht="12" customHeight="1" x14ac:dyDescent="0.2">
      <c r="B320" s="10"/>
      <c r="C320" s="11"/>
      <c r="D320" s="27"/>
      <c r="E320" s="22"/>
      <c r="F320" s="125"/>
      <c r="G320" s="126"/>
      <c r="H320" s="127"/>
      <c r="J320"/>
    </row>
    <row r="321" spans="2:10" s="3" customFormat="1" ht="22.5" x14ac:dyDescent="0.2">
      <c r="B321" s="7" t="s">
        <v>977</v>
      </c>
      <c r="C321" s="9"/>
      <c r="D321" s="9" t="s">
        <v>795</v>
      </c>
      <c r="E321" s="21" t="s">
        <v>16</v>
      </c>
      <c r="F321" s="31">
        <v>1</v>
      </c>
      <c r="G321" s="133"/>
      <c r="H321" s="128">
        <f>G321*F321</f>
        <v>0</v>
      </c>
      <c r="J321"/>
    </row>
    <row r="322" spans="2:10" s="3" customFormat="1" ht="12" customHeight="1" x14ac:dyDescent="0.2">
      <c r="B322" s="10"/>
      <c r="C322" s="11"/>
      <c r="D322" s="11"/>
      <c r="E322" s="40"/>
      <c r="F322" s="125"/>
      <c r="G322" s="126"/>
      <c r="H322" s="127"/>
      <c r="J322"/>
    </row>
    <row r="323" spans="2:10" s="3" customFormat="1" ht="22.5" x14ac:dyDescent="0.2">
      <c r="B323" s="7" t="s">
        <v>976</v>
      </c>
      <c r="C323" s="9"/>
      <c r="D323" s="130" t="s">
        <v>796</v>
      </c>
      <c r="E323" s="21" t="s">
        <v>48</v>
      </c>
      <c r="F323" s="31">
        <v>1</v>
      </c>
      <c r="G323" s="131">
        <v>10000</v>
      </c>
      <c r="H323" s="128">
        <f>G323</f>
        <v>10000</v>
      </c>
      <c r="J323"/>
    </row>
    <row r="324" spans="2:10" s="3" customFormat="1" ht="12" customHeight="1" x14ac:dyDescent="0.2">
      <c r="B324" s="10"/>
      <c r="C324" s="11"/>
      <c r="D324" s="27"/>
      <c r="E324" s="22"/>
      <c r="F324" s="125"/>
      <c r="G324" s="126"/>
      <c r="H324" s="127"/>
      <c r="J324"/>
    </row>
    <row r="325" spans="2:10" s="3" customFormat="1" ht="12" customHeight="1" x14ac:dyDescent="0.2">
      <c r="B325" s="7" t="s">
        <v>978</v>
      </c>
      <c r="C325" s="9"/>
      <c r="D325" s="130" t="s">
        <v>946</v>
      </c>
      <c r="E325" s="21" t="s">
        <v>42</v>
      </c>
      <c r="F325" s="135"/>
      <c r="G325" s="123">
        <f>H323</f>
        <v>10000</v>
      </c>
      <c r="H325" s="128">
        <f>G325*F325</f>
        <v>0</v>
      </c>
      <c r="J325"/>
    </row>
    <row r="326" spans="2:10" s="3" customFormat="1" ht="12" customHeight="1" x14ac:dyDescent="0.2">
      <c r="B326" s="10"/>
      <c r="C326" s="11"/>
      <c r="D326" s="11"/>
      <c r="E326" s="40"/>
      <c r="F326" s="125"/>
      <c r="G326" s="126"/>
      <c r="H326" s="127"/>
      <c r="J326"/>
    </row>
    <row r="327" spans="2:10" s="4" customFormat="1" ht="20.100000000000001" customHeight="1" x14ac:dyDescent="0.2">
      <c r="B327" s="139" t="s">
        <v>213</v>
      </c>
      <c r="C327" s="140"/>
      <c r="D327" s="151"/>
      <c r="E327" s="143"/>
      <c r="F327" s="143"/>
      <c r="G327" s="141"/>
      <c r="H327" s="142">
        <f>SUM(H275:H326)</f>
        <v>325000</v>
      </c>
      <c r="J327"/>
    </row>
  </sheetData>
  <mergeCells count="1">
    <mergeCell ref="B1:H1"/>
  </mergeCells>
  <phoneticPr fontId="11" type="noConversion"/>
  <printOptions horizontalCentered="1"/>
  <pageMargins left="0.31496062992125984" right="0.31496062992125984" top="0.47244094488188981" bottom="0.47244094488188981" header="0.31496062992125984" footer="0.31496062992125984"/>
  <pageSetup paperSize="9" scale="90" firstPageNumber="116" orientation="portrait" useFirstPageNumber="1" r:id="rId1"/>
  <headerFooter alignWithMargins="0">
    <oddFooter>&amp;CPage &amp;P&amp;R&amp;"-,Bold"SECTION C2.2</oddFooter>
  </headerFooter>
  <rowBreaks count="5" manualBreakCount="5">
    <brk id="48" min="1" max="7" man="1"/>
    <brk id="93" min="1" max="7" man="1"/>
    <brk id="137" min="1" max="7" man="1"/>
    <brk id="237" min="1" max="7" man="1"/>
    <brk id="274" min="1" max="7"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D1A352-658E-4E10-903E-D279D3B99A07}">
  <dimension ref="A1:H66"/>
  <sheetViews>
    <sheetView showZeros="0" view="pageBreakPreview" topLeftCell="B11" zoomScaleNormal="100" zoomScaleSheetLayoutView="100" workbookViewId="0">
      <selection activeCell="H42" sqref="H42"/>
    </sheetView>
  </sheetViews>
  <sheetFormatPr defaultRowHeight="15" x14ac:dyDescent="0.2"/>
  <cols>
    <col min="1" max="1" width="0" hidden="1" customWidth="1"/>
    <col min="2" max="2" width="7.6640625" customWidth="1"/>
    <col min="3" max="3" width="10.89453125" customWidth="1"/>
    <col min="4" max="4" width="43.71875" customWidth="1"/>
    <col min="5" max="5" width="7.26171875" customWidth="1"/>
    <col min="6" max="6" width="10.89453125" customWidth="1"/>
    <col min="7" max="7" width="11.43359375" style="80" customWidth="1"/>
    <col min="8" max="8" width="12.64453125" customWidth="1"/>
    <col min="10" max="10" width="38.203125" customWidth="1"/>
    <col min="11" max="11" width="9.68359375" bestFit="1" customWidth="1"/>
  </cols>
  <sheetData>
    <row r="1" spans="1:8" s="1" customFormat="1" ht="25.5" customHeight="1" x14ac:dyDescent="0.2">
      <c r="B1" s="164" t="s">
        <v>287</v>
      </c>
      <c r="C1" s="164"/>
      <c r="D1" s="164"/>
      <c r="E1" s="164"/>
      <c r="F1" s="164"/>
      <c r="G1" s="164"/>
      <c r="H1" s="164"/>
    </row>
    <row r="2" spans="1:8" s="2" customFormat="1" ht="17.100000000000001" customHeight="1" x14ac:dyDescent="0.2">
      <c r="B2" s="165" t="str">
        <f>'Sec A- P&amp;A'!B2</f>
        <v>BID NO. KLM/EDN/WWTW/23/24</v>
      </c>
      <c r="C2" s="165"/>
      <c r="D2" s="165"/>
      <c r="G2" s="77"/>
      <c r="H2" s="6" t="s">
        <v>296</v>
      </c>
    </row>
    <row r="3" spans="1:8" s="3" customFormat="1" ht="27.4" customHeight="1" x14ac:dyDescent="0.15">
      <c r="B3" s="148" t="s">
        <v>1</v>
      </c>
      <c r="C3" s="148" t="s">
        <v>2</v>
      </c>
      <c r="D3" s="148" t="s">
        <v>3</v>
      </c>
      <c r="E3" s="148" t="s">
        <v>4</v>
      </c>
      <c r="F3" s="148" t="s">
        <v>5</v>
      </c>
      <c r="G3" s="148" t="s">
        <v>6</v>
      </c>
      <c r="H3" s="54" t="s">
        <v>7</v>
      </c>
    </row>
    <row r="4" spans="1:8" s="3" customFormat="1" ht="12" customHeight="1" x14ac:dyDescent="0.15">
      <c r="A4" s="3">
        <v>1127</v>
      </c>
      <c r="B4" s="7"/>
      <c r="C4" s="9"/>
      <c r="D4" s="8" t="s">
        <v>444</v>
      </c>
      <c r="E4" s="9"/>
      <c r="F4" s="9"/>
      <c r="G4" s="78"/>
      <c r="H4" s="9"/>
    </row>
    <row r="5" spans="1:8" s="3" customFormat="1" ht="12" customHeight="1" x14ac:dyDescent="0.2">
      <c r="B5" s="10"/>
      <c r="C5" s="11"/>
      <c r="D5" s="11"/>
      <c r="E5" s="11"/>
      <c r="F5" s="11"/>
      <c r="G5" s="79"/>
      <c r="H5" s="11"/>
    </row>
    <row r="6" spans="1:8" s="3" customFormat="1" ht="12" customHeight="1" x14ac:dyDescent="0.15">
      <c r="A6" s="3">
        <v>1129</v>
      </c>
      <c r="B6" s="12" t="s">
        <v>224</v>
      </c>
      <c r="C6" s="9" t="s">
        <v>268</v>
      </c>
      <c r="D6" s="13" t="s">
        <v>227</v>
      </c>
      <c r="E6" s="21"/>
      <c r="F6" s="23"/>
      <c r="G6" s="74"/>
      <c r="H6" s="33">
        <f t="shared" ref="H6" si="0">G6*F6</f>
        <v>0</v>
      </c>
    </row>
    <row r="7" spans="1:8" s="3" customFormat="1" ht="12" customHeight="1" x14ac:dyDescent="0.2">
      <c r="B7" s="10"/>
      <c r="C7" s="11"/>
      <c r="D7" s="11"/>
      <c r="E7" s="22"/>
      <c r="F7" s="24"/>
      <c r="G7" s="81"/>
      <c r="H7" s="36"/>
    </row>
    <row r="8" spans="1:8" s="3" customFormat="1" ht="76.5" customHeight="1" x14ac:dyDescent="0.15">
      <c r="A8" s="3">
        <v>1130</v>
      </c>
      <c r="B8" s="12" t="s">
        <v>225</v>
      </c>
      <c r="C8" s="9"/>
      <c r="D8" s="13" t="s">
        <v>233</v>
      </c>
      <c r="E8" s="21"/>
      <c r="F8" s="23"/>
      <c r="G8" s="74"/>
      <c r="H8" s="33">
        <f t="shared" ref="H8" si="1">G8*F8</f>
        <v>0</v>
      </c>
    </row>
    <row r="9" spans="1:8" s="3" customFormat="1" ht="12" customHeight="1" x14ac:dyDescent="0.2">
      <c r="B9" s="10"/>
      <c r="C9" s="11"/>
      <c r="D9" s="11"/>
      <c r="E9" s="22"/>
      <c r="F9" s="24"/>
      <c r="G9" s="81"/>
      <c r="H9" s="36"/>
    </row>
    <row r="10" spans="1:8" s="3" customFormat="1" ht="12.75" x14ac:dyDescent="0.15">
      <c r="A10" s="3">
        <v>1131</v>
      </c>
      <c r="B10" s="12" t="s">
        <v>445</v>
      </c>
      <c r="C10" s="9"/>
      <c r="D10" s="13" t="s">
        <v>219</v>
      </c>
      <c r="E10" s="20" t="s">
        <v>164</v>
      </c>
      <c r="F10" s="23">
        <v>25</v>
      </c>
      <c r="G10" s="74"/>
      <c r="H10" s="33">
        <f t="shared" ref="H10" si="2">G10*F10</f>
        <v>0</v>
      </c>
    </row>
    <row r="11" spans="1:8" s="3" customFormat="1" ht="12" customHeight="1" x14ac:dyDescent="0.2">
      <c r="B11" s="10"/>
      <c r="C11" s="11"/>
      <c r="D11" s="11"/>
      <c r="E11" s="22"/>
      <c r="F11" s="24"/>
      <c r="G11" s="81"/>
      <c r="H11" s="36"/>
    </row>
    <row r="12" spans="1:8" s="3" customFormat="1" ht="12.75" x14ac:dyDescent="0.15">
      <c r="A12" s="3">
        <v>1132</v>
      </c>
      <c r="B12" s="12" t="s">
        <v>446</v>
      </c>
      <c r="C12" s="9"/>
      <c r="D12" s="13" t="s">
        <v>199</v>
      </c>
      <c r="E12" s="20" t="s">
        <v>164</v>
      </c>
      <c r="F12" s="23">
        <v>2000</v>
      </c>
      <c r="G12" s="74"/>
      <c r="H12" s="33">
        <f t="shared" ref="H12" si="3">G12*F12</f>
        <v>0</v>
      </c>
    </row>
    <row r="13" spans="1:8" s="3" customFormat="1" ht="12" customHeight="1" x14ac:dyDescent="0.2">
      <c r="B13" s="10"/>
      <c r="C13" s="11"/>
      <c r="D13" s="11"/>
      <c r="E13" s="22"/>
      <c r="F13" s="24"/>
      <c r="G13" s="81"/>
      <c r="H13" s="36"/>
    </row>
    <row r="14" spans="1:8" s="3" customFormat="1" ht="12.75" x14ac:dyDescent="0.15">
      <c r="A14" s="3">
        <v>1133</v>
      </c>
      <c r="B14" s="12" t="s">
        <v>447</v>
      </c>
      <c r="C14" s="9"/>
      <c r="D14" s="13" t="s">
        <v>200</v>
      </c>
      <c r="E14" s="20" t="s">
        <v>164</v>
      </c>
      <c r="F14" s="23">
        <v>1100</v>
      </c>
      <c r="G14" s="74"/>
      <c r="H14" s="33">
        <f t="shared" ref="H14" si="4">G14*F14</f>
        <v>0</v>
      </c>
    </row>
    <row r="15" spans="1:8" s="3" customFormat="1" ht="12.75" x14ac:dyDescent="0.2">
      <c r="B15" s="10"/>
      <c r="C15" s="11"/>
      <c r="D15" s="11"/>
      <c r="E15" s="22"/>
      <c r="F15" s="24"/>
      <c r="G15" s="81"/>
      <c r="H15" s="36"/>
    </row>
    <row r="16" spans="1:8" s="3" customFormat="1" ht="12.75" x14ac:dyDescent="0.2">
      <c r="B16" s="12" t="s">
        <v>448</v>
      </c>
      <c r="C16" s="9"/>
      <c r="D16" s="13" t="s">
        <v>214</v>
      </c>
      <c r="E16" s="20" t="s">
        <v>164</v>
      </c>
      <c r="F16" s="23">
        <v>1100</v>
      </c>
      <c r="G16" s="74"/>
      <c r="H16" s="33">
        <f t="shared" ref="H16" si="5">G16*F16</f>
        <v>0</v>
      </c>
    </row>
    <row r="17" spans="1:8" s="3" customFormat="1" ht="12" customHeight="1" x14ac:dyDescent="0.2">
      <c r="B17" s="10"/>
      <c r="C17" s="11"/>
      <c r="D17" s="11"/>
      <c r="E17" s="22"/>
      <c r="F17" s="24"/>
      <c r="G17" s="81"/>
      <c r="H17" s="36"/>
    </row>
    <row r="18" spans="1:8" s="3" customFormat="1" ht="37.5" customHeight="1" x14ac:dyDescent="0.15">
      <c r="A18" s="3">
        <v>1134</v>
      </c>
      <c r="B18" s="12" t="s">
        <v>226</v>
      </c>
      <c r="C18" s="9"/>
      <c r="D18" s="13" t="s">
        <v>235</v>
      </c>
      <c r="E18" s="20" t="s">
        <v>87</v>
      </c>
      <c r="F18" s="23">
        <v>10</v>
      </c>
      <c r="G18" s="74"/>
      <c r="H18" s="33">
        <f t="shared" ref="H18:H20" si="6">G18*F18</f>
        <v>0</v>
      </c>
    </row>
    <row r="19" spans="1:8" s="3" customFormat="1" ht="12" customHeight="1" x14ac:dyDescent="0.2">
      <c r="B19" s="10"/>
      <c r="C19" s="11"/>
      <c r="D19" s="11"/>
      <c r="E19" s="22"/>
      <c r="F19" s="24"/>
      <c r="G19" s="81"/>
      <c r="H19" s="36"/>
    </row>
    <row r="20" spans="1:8" s="3" customFormat="1" ht="21.75" x14ac:dyDescent="0.15">
      <c r="A20" s="3">
        <v>1135</v>
      </c>
      <c r="B20" s="12" t="s">
        <v>228</v>
      </c>
      <c r="C20" s="9"/>
      <c r="D20" s="13" t="s">
        <v>670</v>
      </c>
      <c r="E20" s="20" t="s">
        <v>87</v>
      </c>
      <c r="F20" s="23">
        <v>10</v>
      </c>
      <c r="G20" s="74"/>
      <c r="H20" s="33">
        <f t="shared" si="6"/>
        <v>0</v>
      </c>
    </row>
    <row r="21" spans="1:8" s="3" customFormat="1" ht="12" customHeight="1" x14ac:dyDescent="0.2">
      <c r="B21" s="10"/>
      <c r="C21" s="11"/>
      <c r="D21" s="11"/>
      <c r="E21" s="22"/>
      <c r="F21" s="24"/>
      <c r="G21" s="81"/>
      <c r="H21" s="36"/>
    </row>
    <row r="22" spans="1:8" s="3" customFormat="1" ht="12.75" x14ac:dyDescent="0.15">
      <c r="A22" s="3">
        <v>1136</v>
      </c>
      <c r="B22" s="12" t="s">
        <v>229</v>
      </c>
      <c r="C22" s="21" t="s">
        <v>232</v>
      </c>
      <c r="D22" s="13" t="s">
        <v>230</v>
      </c>
      <c r="E22" s="21"/>
      <c r="F22" s="25"/>
      <c r="G22" s="74"/>
      <c r="H22" s="33"/>
    </row>
    <row r="23" spans="1:8" s="3" customFormat="1" ht="12" customHeight="1" x14ac:dyDescent="0.2">
      <c r="B23" s="10"/>
      <c r="C23" s="11"/>
      <c r="D23" s="11"/>
      <c r="E23" s="22"/>
      <c r="F23" s="24"/>
      <c r="G23" s="81"/>
      <c r="H23" s="36"/>
    </row>
    <row r="24" spans="1:8" s="3" customFormat="1" ht="21.75" x14ac:dyDescent="0.15">
      <c r="A24" s="3">
        <v>1137</v>
      </c>
      <c r="B24" s="12" t="s">
        <v>257</v>
      </c>
      <c r="C24" s="9" t="s">
        <v>265</v>
      </c>
      <c r="D24" s="13" t="s">
        <v>234</v>
      </c>
      <c r="E24" s="21" t="s">
        <v>48</v>
      </c>
      <c r="F24" s="23">
        <v>1</v>
      </c>
      <c r="G24" s="33">
        <v>50000</v>
      </c>
      <c r="H24" s="33">
        <f t="shared" ref="H24:H28" si="7">G24*F24</f>
        <v>50000</v>
      </c>
    </row>
    <row r="25" spans="1:8" s="3" customFormat="1" ht="12.75" x14ac:dyDescent="0.2">
      <c r="B25" s="10"/>
      <c r="C25" s="11"/>
      <c r="D25" s="11"/>
      <c r="E25" s="22"/>
      <c r="F25" s="24"/>
      <c r="G25" s="81"/>
      <c r="H25" s="36"/>
    </row>
    <row r="26" spans="1:8" s="3" customFormat="1" ht="12.75" x14ac:dyDescent="0.2">
      <c r="B26" s="12" t="s">
        <v>283</v>
      </c>
      <c r="C26" s="9"/>
      <c r="D26" s="13" t="s">
        <v>284</v>
      </c>
      <c r="E26" s="21" t="s">
        <v>42</v>
      </c>
      <c r="F26" s="32"/>
      <c r="G26" s="74">
        <f>H24</f>
        <v>50000</v>
      </c>
      <c r="H26" s="33">
        <f>F26*G26/100</f>
        <v>0</v>
      </c>
    </row>
    <row r="27" spans="1:8" s="3" customFormat="1" ht="12" customHeight="1" x14ac:dyDescent="0.2">
      <c r="B27" s="10"/>
      <c r="C27" s="11"/>
      <c r="D27" s="11"/>
      <c r="E27" s="22"/>
      <c r="F27" s="24"/>
      <c r="G27" s="81"/>
      <c r="H27" s="36"/>
    </row>
    <row r="28" spans="1:8" s="3" customFormat="1" ht="21.75" x14ac:dyDescent="0.15">
      <c r="A28" s="3">
        <v>1138</v>
      </c>
      <c r="B28" s="12" t="s">
        <v>258</v>
      </c>
      <c r="C28" s="9" t="s">
        <v>266</v>
      </c>
      <c r="D28" s="13" t="s">
        <v>255</v>
      </c>
      <c r="E28" s="21" t="s">
        <v>48</v>
      </c>
      <c r="F28" s="23">
        <v>1</v>
      </c>
      <c r="G28" s="33">
        <v>15000</v>
      </c>
      <c r="H28" s="33">
        <f t="shared" si="7"/>
        <v>15000</v>
      </c>
    </row>
    <row r="29" spans="1:8" s="3" customFormat="1" ht="12.75" x14ac:dyDescent="0.2">
      <c r="B29" s="10"/>
      <c r="C29" s="11"/>
      <c r="D29" s="11"/>
      <c r="E29" s="22"/>
      <c r="F29" s="24"/>
      <c r="G29" s="81"/>
      <c r="H29" s="36"/>
    </row>
    <row r="30" spans="1:8" s="3" customFormat="1" ht="12.75" x14ac:dyDescent="0.2">
      <c r="B30" s="12" t="s">
        <v>285</v>
      </c>
      <c r="C30" s="9"/>
      <c r="D30" s="13" t="s">
        <v>286</v>
      </c>
      <c r="E30" s="21" t="s">
        <v>42</v>
      </c>
      <c r="F30" s="32"/>
      <c r="G30" s="74">
        <f>H28</f>
        <v>15000</v>
      </c>
      <c r="H30" s="33">
        <f>F30*G30/100</f>
        <v>0</v>
      </c>
    </row>
    <row r="31" spans="1:8" s="3" customFormat="1" ht="12" customHeight="1" x14ac:dyDescent="0.2">
      <c r="B31" s="10"/>
      <c r="C31" s="11"/>
      <c r="D31" s="11"/>
      <c r="E31" s="22"/>
      <c r="F31" s="24"/>
      <c r="G31" s="81"/>
      <c r="H31" s="36"/>
    </row>
    <row r="32" spans="1:8" s="3" customFormat="1" ht="15" customHeight="1" x14ac:dyDescent="0.15">
      <c r="A32" s="3">
        <v>1139</v>
      </c>
      <c r="B32" s="12" t="s">
        <v>259</v>
      </c>
      <c r="C32" s="9" t="s">
        <v>267</v>
      </c>
      <c r="D32" s="13" t="s">
        <v>256</v>
      </c>
      <c r="E32" s="20"/>
      <c r="F32" s="23"/>
      <c r="G32" s="82"/>
      <c r="H32" s="33"/>
    </row>
    <row r="33" spans="1:8" s="3" customFormat="1" ht="12" customHeight="1" x14ac:dyDescent="0.2">
      <c r="B33" s="10"/>
      <c r="C33" s="11"/>
      <c r="D33" s="11"/>
      <c r="E33" s="22"/>
      <c r="F33" s="24"/>
      <c r="G33" s="81"/>
      <c r="H33" s="36"/>
    </row>
    <row r="34" spans="1:8" s="3" customFormat="1" ht="12" customHeight="1" x14ac:dyDescent="0.15">
      <c r="A34" s="3">
        <v>1140</v>
      </c>
      <c r="B34" s="12" t="s">
        <v>263</v>
      </c>
      <c r="C34" s="21"/>
      <c r="D34" s="13" t="s">
        <v>260</v>
      </c>
      <c r="E34" s="21" t="s">
        <v>262</v>
      </c>
      <c r="F34" s="69">
        <v>40</v>
      </c>
      <c r="G34" s="82"/>
      <c r="H34" s="33">
        <f t="shared" ref="H34" si="8">G34*F34</f>
        <v>0</v>
      </c>
    </row>
    <row r="35" spans="1:8" s="3" customFormat="1" ht="12" customHeight="1" x14ac:dyDescent="0.2">
      <c r="B35" s="10"/>
      <c r="C35" s="11"/>
      <c r="D35" s="11"/>
      <c r="E35" s="22"/>
      <c r="F35" s="70"/>
      <c r="G35" s="81"/>
      <c r="H35" s="36"/>
    </row>
    <row r="36" spans="1:8" s="3" customFormat="1" ht="12.75" x14ac:dyDescent="0.15">
      <c r="A36" s="3">
        <v>1141</v>
      </c>
      <c r="B36" s="12" t="s">
        <v>264</v>
      </c>
      <c r="C36" s="9"/>
      <c r="D36" s="13" t="s">
        <v>261</v>
      </c>
      <c r="E36" s="21" t="s">
        <v>262</v>
      </c>
      <c r="F36" s="23">
        <v>60</v>
      </c>
      <c r="G36" s="82"/>
      <c r="H36" s="33">
        <f t="shared" ref="H36" si="9">G36*F36</f>
        <v>0</v>
      </c>
    </row>
    <row r="37" spans="1:8" s="3" customFormat="1" ht="12" customHeight="1" x14ac:dyDescent="0.2">
      <c r="B37" s="10"/>
      <c r="C37" s="11"/>
      <c r="D37" s="11"/>
      <c r="E37" s="22"/>
      <c r="F37" s="24"/>
      <c r="G37" s="81"/>
      <c r="H37" s="36"/>
    </row>
    <row r="38" spans="1:8" s="3" customFormat="1" ht="12" customHeight="1" x14ac:dyDescent="0.15">
      <c r="A38" s="3">
        <v>1142</v>
      </c>
      <c r="B38" s="12"/>
      <c r="C38" s="9"/>
      <c r="D38" s="13"/>
      <c r="E38" s="20"/>
      <c r="F38" s="25"/>
      <c r="G38" s="82"/>
      <c r="H38" s="33">
        <f t="shared" ref="H38" si="10">G38*F38</f>
        <v>0</v>
      </c>
    </row>
    <row r="39" spans="1:8" s="3" customFormat="1" ht="12" customHeight="1" x14ac:dyDescent="0.2">
      <c r="B39" s="10"/>
      <c r="C39" s="11"/>
      <c r="D39" s="11"/>
      <c r="E39" s="22"/>
      <c r="F39" s="24"/>
      <c r="G39" s="81"/>
      <c r="H39" s="36"/>
    </row>
    <row r="40" spans="1:8" s="3" customFormat="1" ht="12" customHeight="1" x14ac:dyDescent="0.15">
      <c r="A40" s="3">
        <v>1143</v>
      </c>
      <c r="B40" s="12"/>
      <c r="C40" s="9"/>
      <c r="D40" s="13"/>
      <c r="E40" s="20"/>
      <c r="F40" s="25"/>
      <c r="G40" s="82"/>
      <c r="H40" s="33">
        <f t="shared" ref="H40" si="11">G40*F40</f>
        <v>0</v>
      </c>
    </row>
    <row r="41" spans="1:8" s="3" customFormat="1" ht="12" customHeight="1" x14ac:dyDescent="0.2">
      <c r="B41" s="10"/>
      <c r="C41" s="11"/>
      <c r="D41" s="11"/>
      <c r="E41" s="22"/>
      <c r="F41" s="24"/>
      <c r="G41" s="81"/>
      <c r="H41" s="36"/>
    </row>
    <row r="42" spans="1:8" s="4" customFormat="1" ht="20.100000000000001" customHeight="1" x14ac:dyDescent="0.2">
      <c r="B42" s="139" t="s">
        <v>213</v>
      </c>
      <c r="C42" s="140"/>
      <c r="D42" s="140"/>
      <c r="E42" s="143"/>
      <c r="F42" s="140"/>
      <c r="G42" s="141"/>
      <c r="H42" s="142">
        <f>SUM(H5:H41)</f>
        <v>65000</v>
      </c>
    </row>
    <row r="66" ht="18.75" customHeight="1" x14ac:dyDescent="0.2"/>
  </sheetData>
  <sheetProtection selectLockedCells="1"/>
  <mergeCells count="2">
    <mergeCell ref="B1:H1"/>
    <mergeCell ref="B2:D2"/>
  </mergeCells>
  <printOptions horizontalCentered="1"/>
  <pageMargins left="0.31496062992125984" right="0.31496062992125984" top="0.47244094488188981" bottom="0.47244094488188981" header="0.31496062992125984" footer="0.31496062992125984"/>
  <pageSetup paperSize="9" scale="90" firstPageNumber="123" orientation="portrait" useFirstPageNumber="1" r:id="rId1"/>
  <headerFooter alignWithMargins="0">
    <oddFooter>&amp;CPage &amp;P&amp;R&amp;"-,Bold"SECTION C2.2</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60CD02-C6BC-433D-9B06-96D9EEF14C18}">
  <dimension ref="A1:H51"/>
  <sheetViews>
    <sheetView tabSelected="1" view="pageBreakPreview" zoomScale="110" zoomScaleNormal="100" zoomScaleSheetLayoutView="110" workbookViewId="0">
      <selection activeCell="H21" sqref="H21"/>
    </sheetView>
  </sheetViews>
  <sheetFormatPr defaultColWidth="9.14453125" defaultRowHeight="15" x14ac:dyDescent="0.2"/>
  <cols>
    <col min="1" max="1" width="5.37890625" style="5" hidden="1" customWidth="1"/>
    <col min="2" max="2" width="2.015625" style="5" customWidth="1"/>
    <col min="3" max="3" width="13.046875" style="5" customWidth="1"/>
    <col min="4" max="4" width="53.5390625" style="5" customWidth="1"/>
    <col min="5" max="5" width="24.88671875" style="67" customWidth="1"/>
    <col min="6" max="6" width="3.62890625" style="5" customWidth="1"/>
    <col min="7" max="7" width="11.43359375" style="5" customWidth="1"/>
    <col min="8" max="8" width="12.23828125" style="5" bestFit="1" customWidth="1"/>
    <col min="9" max="16384" width="9.14453125" style="5"/>
  </cols>
  <sheetData>
    <row r="1" spans="2:8" s="48" customFormat="1" ht="25.5" customHeight="1" x14ac:dyDescent="0.2">
      <c r="C1" s="168" t="s">
        <v>287</v>
      </c>
      <c r="D1" s="168"/>
      <c r="E1" s="168"/>
      <c r="F1" s="88"/>
      <c r="G1" s="88"/>
      <c r="H1" s="88"/>
    </row>
    <row r="2" spans="2:8" s="48" customFormat="1" ht="15" customHeight="1" x14ac:dyDescent="0.2">
      <c r="B2" s="47"/>
      <c r="C2" s="19" t="str">
        <f>'Sec G - Network refurbishment'!B2</f>
        <v>BID NO. KLM/EDN/WWTW/23/24</v>
      </c>
      <c r="E2" s="49"/>
    </row>
    <row r="3" spans="2:8" s="48" customFormat="1" ht="15" customHeight="1" x14ac:dyDescent="0.2">
      <c r="B3" s="47"/>
      <c r="C3" s="46"/>
      <c r="E3" s="49"/>
    </row>
    <row r="4" spans="2:8" s="50" customFormat="1" ht="15" customHeight="1" x14ac:dyDescent="0.15">
      <c r="C4" s="51"/>
      <c r="D4" s="52" t="s">
        <v>237</v>
      </c>
      <c r="E4" s="53"/>
    </row>
    <row r="5" spans="2:8" s="3" customFormat="1" ht="26.25" customHeight="1" x14ac:dyDescent="0.15">
      <c r="B5" s="17" t="s">
        <v>210</v>
      </c>
      <c r="C5" s="54" t="s">
        <v>211</v>
      </c>
      <c r="D5" s="54" t="s">
        <v>3</v>
      </c>
      <c r="E5" s="55" t="s">
        <v>238</v>
      </c>
    </row>
    <row r="6" spans="2:8" s="4" customFormat="1" ht="19.149999999999999" customHeight="1" x14ac:dyDescent="0.2">
      <c r="C6" s="56" t="s">
        <v>239</v>
      </c>
      <c r="D6" s="38" t="s">
        <v>0</v>
      </c>
      <c r="E6" s="57">
        <f>'Sec A- P&amp;A'!H111</f>
        <v>615000</v>
      </c>
    </row>
    <row r="7" spans="2:8" s="4" customFormat="1" ht="19.149999999999999" customHeight="1" x14ac:dyDescent="0.2">
      <c r="C7" s="58"/>
      <c r="D7" s="18"/>
      <c r="E7" s="59"/>
    </row>
    <row r="8" spans="2:8" s="4" customFormat="1" ht="19.149999999999999" customHeight="1" x14ac:dyDescent="0.2">
      <c r="C8" s="56" t="s">
        <v>240</v>
      </c>
      <c r="D8" s="38" t="s">
        <v>111</v>
      </c>
      <c r="E8" s="57">
        <f>'Sec B-Dayworks'!H68</f>
        <v>150000</v>
      </c>
    </row>
    <row r="9" spans="2:8" s="4" customFormat="1" ht="19.149999999999999" customHeight="1" x14ac:dyDescent="0.2">
      <c r="C9" s="58"/>
      <c r="D9" s="18"/>
      <c r="E9" s="59"/>
    </row>
    <row r="10" spans="2:8" s="4" customFormat="1" ht="19.149999999999999" customHeight="1" x14ac:dyDescent="0.2">
      <c r="C10" s="56" t="s">
        <v>241</v>
      </c>
      <c r="D10" s="38" t="s">
        <v>297</v>
      </c>
      <c r="E10" s="57">
        <f>'Sec C- Refurbish Inlet'!H377</f>
        <v>735000</v>
      </c>
    </row>
    <row r="11" spans="2:8" s="4" customFormat="1" ht="19.149999999999999" customHeight="1" x14ac:dyDescent="0.2">
      <c r="C11" s="58"/>
      <c r="D11" s="18"/>
      <c r="E11" s="59"/>
    </row>
    <row r="12" spans="2:8" s="4" customFormat="1" ht="19.149999999999999" customHeight="1" x14ac:dyDescent="0.2">
      <c r="C12" s="56" t="s">
        <v>242</v>
      </c>
      <c r="D12" s="38" t="s">
        <v>298</v>
      </c>
      <c r="E12" s="57">
        <f>'Sec D - Anaerobic ponds'!H165</f>
        <v>118000</v>
      </c>
    </row>
    <row r="13" spans="2:8" s="4" customFormat="1" ht="19.149999999999999" customHeight="1" x14ac:dyDescent="0.2">
      <c r="C13" s="58"/>
      <c r="D13" s="18"/>
      <c r="E13" s="59"/>
    </row>
    <row r="14" spans="2:8" s="4" customFormat="1" ht="19.149999999999999" customHeight="1" x14ac:dyDescent="0.2">
      <c r="C14" s="56" t="s">
        <v>243</v>
      </c>
      <c r="D14" s="38" t="s">
        <v>299</v>
      </c>
      <c r="E14" s="57">
        <f>'Sec E - Refurb. of Chlorine'!H70</f>
        <v>160000</v>
      </c>
    </row>
    <row r="15" spans="2:8" s="4" customFormat="1" ht="19.149999999999999" customHeight="1" x14ac:dyDescent="0.2">
      <c r="C15" s="58"/>
      <c r="D15" s="18"/>
      <c r="E15" s="59"/>
    </row>
    <row r="16" spans="2:8" s="4" customFormat="1" ht="19.149999999999999" customHeight="1" x14ac:dyDescent="0.2">
      <c r="C16" s="56" t="s">
        <v>244</v>
      </c>
      <c r="D16" s="38" t="s">
        <v>300</v>
      </c>
      <c r="E16" s="57">
        <f>'Sec F- Refurbish. PS'!H327</f>
        <v>325000</v>
      </c>
    </row>
    <row r="17" spans="3:8" s="4" customFormat="1" ht="19.149999999999999" customHeight="1" x14ac:dyDescent="0.2">
      <c r="C17" s="58"/>
      <c r="D17" s="18"/>
      <c r="E17" s="59"/>
    </row>
    <row r="18" spans="3:8" s="4" customFormat="1" ht="19.149999999999999" customHeight="1" x14ac:dyDescent="0.2">
      <c r="C18" s="56" t="s">
        <v>245</v>
      </c>
      <c r="D18" s="38" t="s">
        <v>301</v>
      </c>
      <c r="E18" s="57">
        <f>'Sec G - Network refurbishment'!H42</f>
        <v>65000</v>
      </c>
    </row>
    <row r="19" spans="3:8" s="4" customFormat="1" ht="19.149999999999999" customHeight="1" x14ac:dyDescent="0.2">
      <c r="C19" s="58"/>
      <c r="D19" s="18"/>
      <c r="E19" s="59"/>
    </row>
    <row r="20" spans="3:8" s="4" customFormat="1" ht="19.149999999999999" customHeight="1" x14ac:dyDescent="0.2">
      <c r="C20" s="56"/>
      <c r="D20" s="60" t="s">
        <v>246</v>
      </c>
      <c r="E20" s="61">
        <f>SUM(E5:E19)</f>
        <v>2168000</v>
      </c>
    </row>
    <row r="21" spans="3:8" s="4" customFormat="1" ht="19.149999999999999" customHeight="1" x14ac:dyDescent="0.2">
      <c r="C21" s="58"/>
      <c r="D21" s="58"/>
      <c r="E21" s="59"/>
    </row>
    <row r="22" spans="3:8" s="4" customFormat="1" ht="19.149999999999999" customHeight="1" x14ac:dyDescent="0.2">
      <c r="C22" s="56"/>
      <c r="D22" s="38" t="s">
        <v>247</v>
      </c>
      <c r="E22" s="57">
        <f>E20*0.1</f>
        <v>216800</v>
      </c>
    </row>
    <row r="23" spans="3:8" s="4" customFormat="1" ht="19.149999999999999" customHeight="1" x14ac:dyDescent="0.2">
      <c r="C23" s="58"/>
      <c r="D23" s="58"/>
      <c r="E23" s="59"/>
    </row>
    <row r="24" spans="3:8" s="4" customFormat="1" ht="19.149999999999999" customHeight="1" x14ac:dyDescent="0.2">
      <c r="C24" s="56"/>
      <c r="D24" s="60" t="s">
        <v>248</v>
      </c>
      <c r="E24" s="61">
        <f>E20+E22</f>
        <v>2384800</v>
      </c>
    </row>
    <row r="25" spans="3:8" s="3" customFormat="1" ht="19.149999999999999" customHeight="1" x14ac:dyDescent="0.2">
      <c r="C25" s="10"/>
      <c r="D25" s="58"/>
      <c r="E25" s="59"/>
    </row>
    <row r="26" spans="3:8" s="3" customFormat="1" ht="19.149999999999999" customHeight="1" x14ac:dyDescent="0.2">
      <c r="C26" s="62"/>
      <c r="D26" s="38" t="s">
        <v>249</v>
      </c>
      <c r="E26" s="57">
        <f>E24*0.15</f>
        <v>357720</v>
      </c>
    </row>
    <row r="27" spans="3:8" s="3" customFormat="1" ht="19.149999999999999" customHeight="1" x14ac:dyDescent="0.2">
      <c r="C27" s="10"/>
      <c r="D27" s="10"/>
      <c r="E27" s="63"/>
    </row>
    <row r="28" spans="3:8" s="3" customFormat="1" ht="19.149999999999999" customHeight="1" x14ac:dyDescent="0.2">
      <c r="C28" s="166" t="s">
        <v>250</v>
      </c>
      <c r="D28" s="167"/>
      <c r="E28" s="64">
        <f>E26+E24</f>
        <v>2742520</v>
      </c>
      <c r="H28" s="65"/>
    </row>
    <row r="29" spans="3:8" s="3" customFormat="1" ht="12" customHeight="1" x14ac:dyDescent="0.2">
      <c r="E29" s="65"/>
    </row>
    <row r="30" spans="3:8" s="3" customFormat="1" ht="12" customHeight="1" x14ac:dyDescent="0.2">
      <c r="E30" s="65"/>
    </row>
    <row r="31" spans="3:8" s="3" customFormat="1" ht="12" customHeight="1" x14ac:dyDescent="0.2">
      <c r="E31" s="65"/>
    </row>
    <row r="32" spans="3:8" s="3" customFormat="1" ht="12" customHeight="1" x14ac:dyDescent="0.2">
      <c r="E32" s="65"/>
    </row>
    <row r="33" spans="5:5" s="3" customFormat="1" ht="12" customHeight="1" x14ac:dyDescent="0.2">
      <c r="E33" s="65"/>
    </row>
    <row r="34" spans="5:5" s="3" customFormat="1" ht="12" customHeight="1" x14ac:dyDescent="0.2">
      <c r="E34" s="65"/>
    </row>
    <row r="35" spans="5:5" s="3" customFormat="1" ht="12" customHeight="1" x14ac:dyDescent="0.2">
      <c r="E35" s="65"/>
    </row>
    <row r="36" spans="5:5" s="3" customFormat="1" ht="12" customHeight="1" x14ac:dyDescent="0.2">
      <c r="E36" s="65"/>
    </row>
    <row r="37" spans="5:5" s="3" customFormat="1" ht="12" customHeight="1" x14ac:dyDescent="0.2">
      <c r="E37" s="65"/>
    </row>
    <row r="38" spans="5:5" s="3" customFormat="1" ht="12" customHeight="1" x14ac:dyDescent="0.2">
      <c r="E38" s="65"/>
    </row>
    <row r="39" spans="5:5" s="3" customFormat="1" ht="12" customHeight="1" x14ac:dyDescent="0.2">
      <c r="E39" s="65"/>
    </row>
    <row r="40" spans="5:5" s="3" customFormat="1" ht="12" customHeight="1" x14ac:dyDescent="0.2">
      <c r="E40" s="65"/>
    </row>
    <row r="41" spans="5:5" s="3" customFormat="1" ht="12" customHeight="1" x14ac:dyDescent="0.2">
      <c r="E41" s="65"/>
    </row>
    <row r="42" spans="5:5" s="3" customFormat="1" ht="12" customHeight="1" x14ac:dyDescent="0.2">
      <c r="E42" s="65"/>
    </row>
    <row r="43" spans="5:5" s="3" customFormat="1" ht="12" customHeight="1" x14ac:dyDescent="0.2">
      <c r="E43" s="65"/>
    </row>
    <row r="44" spans="5:5" s="3" customFormat="1" ht="12" customHeight="1" x14ac:dyDescent="0.2">
      <c r="E44" s="65"/>
    </row>
    <row r="45" spans="5:5" s="3" customFormat="1" ht="12" customHeight="1" x14ac:dyDescent="0.2">
      <c r="E45" s="65"/>
    </row>
    <row r="46" spans="5:5" s="3" customFormat="1" ht="12" customHeight="1" x14ac:dyDescent="0.2">
      <c r="E46" s="65"/>
    </row>
    <row r="47" spans="5:5" s="3" customFormat="1" ht="12" customHeight="1" x14ac:dyDescent="0.2">
      <c r="E47" s="65"/>
    </row>
    <row r="48" spans="5:5" s="3" customFormat="1" ht="12" customHeight="1" x14ac:dyDescent="0.2">
      <c r="E48" s="65"/>
    </row>
    <row r="49" spans="4:5" s="3" customFormat="1" ht="12" customHeight="1" x14ac:dyDescent="0.2">
      <c r="E49" s="65"/>
    </row>
    <row r="50" spans="4:5" s="3" customFormat="1" ht="12" customHeight="1" x14ac:dyDescent="0.2">
      <c r="E50" s="65"/>
    </row>
    <row r="51" spans="4:5" s="50" customFormat="1" ht="12" customHeight="1" x14ac:dyDescent="0.15">
      <c r="D51" s="16" t="s">
        <v>251</v>
      </c>
      <c r="E51" s="66"/>
    </row>
  </sheetData>
  <sheetProtection selectLockedCells="1"/>
  <mergeCells count="2">
    <mergeCell ref="C28:D28"/>
    <mergeCell ref="C1:E1"/>
  </mergeCells>
  <printOptions horizontalCentered="1"/>
  <pageMargins left="0.31496062992125984" right="0.31496062992125984" top="0.47244094488188981" bottom="0.47244094488188981" header="0.31496062992125984" footer="0.31496062992125984"/>
  <pageSetup paperSize="9" scale="90" firstPageNumber="124" orientation="portrait" useFirstPageNumber="1" r:id="rId1"/>
  <headerFooter alignWithMargins="0">
    <oddFooter>&amp;CPage &amp;P&amp;R&amp;"-,Bold"SECTION C2.2</oddFooter>
  </headerFooter>
  <rowBreaks count="1" manualBreakCount="1">
    <brk id="29" max="16383" man="1"/>
  </rowBreaks>
  <colBreaks count="1" manualBreakCount="1">
    <brk id="6"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 /></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 /></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 /></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E0E3D8F25D32A4F8C8AD0FED776641D" ma:contentTypeVersion="15" ma:contentTypeDescription="Create a new document." ma:contentTypeScope="" ma:versionID="4075e2a08b21002dba40c8257d5fb6bc">
  <xsd:schema xmlns:xsd="http://www.w3.org/2001/XMLSchema" xmlns:xs="http://www.w3.org/2001/XMLSchema" xmlns:p="http://schemas.microsoft.com/office/2006/metadata/properties" xmlns:ns2="3b3614b1-b0c8-46ec-ba4e-e6a855e37698" xmlns:ns3="83e41b5d-8773-4ca0-9089-af61dfe11ab5" targetNamespace="http://schemas.microsoft.com/office/2006/metadata/properties" ma:root="true" ma:fieldsID="bb93ee232e0eac0748be8c4bac536efd" ns2:_="" ns3:_="">
    <xsd:import namespace="3b3614b1-b0c8-46ec-ba4e-e6a855e37698"/>
    <xsd:import namespace="83e41b5d-8773-4ca0-9089-af61dfe11ab5"/>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DateTaken"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b3614b1-b0c8-46ec-ba4e-e6a855e3769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Image Tags" ma:readOnly="false" ma:fieldId="{5cf76f15-5ced-4ddc-b409-7134ff3c332f}" ma:taxonomyMulti="true" ma:sspId="d269f213-047a-4f24-b014-61fb26898a18"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dexed="true" ma:internalName="MediaServiceLocation" ma:readOnly="true">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3e41b5d-8773-4ca0-9089-af61dfe11ab5"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5" nillable="true" ma:displayName="Taxonomy Catch All Column" ma:hidden="true" ma:list="{9f28f5f2-25e8-4135-91bb-6249994f549f}" ma:internalName="TaxCatchAll" ma:showField="CatchAllData" ma:web="83e41b5d-8773-4ca0-9089-af61dfe11ab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3b3614b1-b0c8-46ec-ba4e-e6a855e37698">
      <Terms xmlns="http://schemas.microsoft.com/office/infopath/2007/PartnerControls"/>
    </lcf76f155ced4ddcb4097134ff3c332f>
    <TaxCatchAll xmlns="83e41b5d-8773-4ca0-9089-af61dfe11ab5"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83B1E2E-FA81-4CF5-B649-231340ACAC27}">
  <ds:schemaRefs>
    <ds:schemaRef ds:uri="http://schemas.microsoft.com/office/2006/metadata/contentType"/>
    <ds:schemaRef ds:uri="http://schemas.microsoft.com/office/2006/metadata/properties/metaAttributes"/>
    <ds:schemaRef ds:uri="http://www.w3.org/2000/xmlns/"/>
    <ds:schemaRef ds:uri="http://www.w3.org/2001/XMLSchema"/>
    <ds:schemaRef ds:uri="3b3614b1-b0c8-46ec-ba4e-e6a855e37698"/>
    <ds:schemaRef ds:uri="83e41b5d-8773-4ca0-9089-af61dfe11ab5"/>
  </ds:schemaRefs>
</ds:datastoreItem>
</file>

<file path=customXml/itemProps2.xml><?xml version="1.0" encoding="utf-8"?>
<ds:datastoreItem xmlns:ds="http://schemas.openxmlformats.org/officeDocument/2006/customXml" ds:itemID="{A9BEAEE7-861C-4647-8B19-5CA3CE90E77C}">
  <ds:schemaRefs>
    <ds:schemaRef ds:uri="http://schemas.microsoft.com/office/2006/metadata/properties"/>
    <ds:schemaRef ds:uri="http://www.w3.org/2000/xmlns/"/>
    <ds:schemaRef ds:uri="3b3614b1-b0c8-46ec-ba4e-e6a855e37698"/>
    <ds:schemaRef ds:uri="http://schemas.microsoft.com/office/infopath/2007/PartnerControls"/>
    <ds:schemaRef ds:uri="83e41b5d-8773-4ca0-9089-af61dfe11ab5"/>
    <ds:schemaRef ds:uri="http://www.w3.org/2001/XMLSchema-instance"/>
  </ds:schemaRefs>
</ds:datastoreItem>
</file>

<file path=customXml/itemProps3.xml><?xml version="1.0" encoding="utf-8"?>
<ds:datastoreItem xmlns:ds="http://schemas.openxmlformats.org/officeDocument/2006/customXml" ds:itemID="{CF9E32D1-9327-4379-93A9-0F26179C3BB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Excel Android</Application>
  <DocSecurity>0</DocSecurity>
  <ScaleCrop>false</ScaleCrop>
  <HeadingPairs>
    <vt:vector size="4" baseType="variant">
      <vt:variant>
        <vt:lpstr>Worksheets</vt:lpstr>
      </vt:variant>
      <vt:variant>
        <vt:i4>8</vt:i4>
      </vt:variant>
      <vt:variant>
        <vt:lpstr>Named Ranges</vt:lpstr>
      </vt:variant>
      <vt:variant>
        <vt:i4>12</vt:i4>
      </vt:variant>
    </vt:vector>
  </HeadingPairs>
  <TitlesOfParts>
    <vt:vector size="20" baseType="lpstr">
      <vt:lpstr>Sec A- P&amp;A</vt:lpstr>
      <vt:lpstr>Sec B-Dayworks</vt:lpstr>
      <vt:lpstr>Sec C- Refurbish Inlet</vt:lpstr>
      <vt:lpstr>Sec D - Anaerobic ponds</vt:lpstr>
      <vt:lpstr>Sec E - Refurb. of Chlorine</vt:lpstr>
      <vt:lpstr>Sec F- Refurbish. PS</vt:lpstr>
      <vt:lpstr>Sec G - Network refurbishment</vt:lpstr>
      <vt:lpstr>Summary</vt:lpstr>
      <vt:lpstr>Sec A- P&amp;A!Print_Area</vt:lpstr>
      <vt:lpstr>Sec C- Refurbish Inlet!Print_Area</vt:lpstr>
      <vt:lpstr>Sec D - Anaerobic ponds!Print_Area</vt:lpstr>
      <vt:lpstr>Sec E - Refurb. of Chlorine!Print_Area</vt:lpstr>
      <vt:lpstr>Sec F- Refurbish. PS!Print_Area</vt:lpstr>
      <vt:lpstr>Sec G - Network refurbishment!Print_Area</vt:lpstr>
      <vt:lpstr>Summary!Print_Area</vt:lpstr>
      <vt:lpstr>Sec A- P&amp;A!Print_Titles</vt:lpstr>
      <vt:lpstr>Sec C- Refurbish Inlet!Print_Titles</vt:lpstr>
      <vt:lpstr>Sec D - Anaerobic ponds!Print_Titles</vt:lpstr>
      <vt:lpstr>Sec E - Refurb. of Chlorine!Print_Titles</vt:lpstr>
      <vt:lpstr>Sec F- Refurbish. PS!Print_Titles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DESKTOP-4INC7K2\African_10</dc:creator>
  <cp:lastModifiedBy>Jaco Glinister</cp:lastModifiedBy>
  <cp:lastPrinted>2024-04-26T10:09:43Z</cp:lastPrinted>
  <dcterms:created xsi:type="dcterms:W3CDTF">2023-10-04T11:56:49Z</dcterms:created>
  <dcterms:modified xsi:type="dcterms:W3CDTF">2024-04-26T10:50:17Z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0x0101006E0E3D8F25D32A4F8C8AD0FED776641D</vt:lpwstr>
  </property>
  <property fmtid="{D5CDD505-2E9C-101B-9397-08002B2CF9AE}" pid="3" name="MediaServiceImageTags">
    <vt:lpwstr/>
  </property>
</Properties>
</file>