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labusce\Desktop\"/>
    </mc:Choice>
  </mc:AlternateContent>
  <xr:revisionPtr revIDLastSave="0" documentId="8_{34BDE117-3770-4AB6-9D54-811F6AFE8543}" xr6:coauthVersionLast="47" xr6:coauthVersionMax="47" xr10:uidLastSave="{00000000-0000-0000-0000-000000000000}"/>
  <bookViews>
    <workbookView xWindow="-110" yWindow="-110" windowWidth="19420" windowHeight="10420" tabRatio="783" xr2:uid="{139CA661-9D1A-430F-BC9C-4559AF5C1617}"/>
  </bookViews>
  <sheets>
    <sheet name="Index" sheetId="50" r:id="rId1"/>
    <sheet name="Instructions" sheetId="51" r:id="rId2"/>
    <sheet name="00-Submission Guidelines" sheetId="52" r:id="rId3"/>
    <sheet name="01-Gate Keepers" sheetId="54" r:id="rId4"/>
    <sheet name="02-Questionnaire" sheetId="7" r:id="rId5"/>
    <sheet name="03-Technical Schedules" sheetId="1" r:id="rId6"/>
    <sheet name="Scoring" sheetId="53" state="hidden" r:id="rId7"/>
    <sheet name="Lists" sheetId="46" state="hidden" r:id="rId8"/>
    <sheet name="04-Offered Cells" sheetId="28" r:id="rId9"/>
    <sheet name="05-Temp Derating Factors" sheetId="19" r:id="rId10"/>
    <sheet name="06-Ancillary Equipment" sheetId="10" r:id="rId11"/>
    <sheet name="Photos" sheetId="11" r:id="rId12"/>
    <sheet name="07-Track Record" sheetId="3" r:id="rId13"/>
    <sheet name="08-Type Testing" sheetId="6" r:id="rId14"/>
    <sheet name="09-Customer Details" sheetId="45" r:id="rId15"/>
    <sheet name="10-Overall Deviation List" sheetId="9" r:id="rId16"/>
  </sheets>
  <externalReferences>
    <externalReference r:id="rId17"/>
    <externalReference r:id="rId18"/>
    <externalReference r:id="rId19"/>
  </externalReferences>
  <definedNames>
    <definedName name="_Ref186006902" localSheetId="5">'03-Technical Schedules'!#REF!</definedName>
    <definedName name="CellConfig">Lists!$A$13:$A$16</definedName>
    <definedName name="CellType">Lists!$A$18:$A$22</definedName>
    <definedName name="ComplianceList">Lists!$A$1:$B$4</definedName>
    <definedName name="ComplianceOptions">Lists!$A$1:$A$4</definedName>
    <definedName name="_xlnm.Criteria">Scoring!$B$3:$B$9</definedName>
    <definedName name="TestOptions">Lists!$A$6:$A$10</definedName>
    <definedName name="TestsList">Lists!$A$6:$B$10</definedName>
    <definedName name="Yes_No">[1]Lists!$A$24:$A$26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 l="1"/>
  <c r="L13" i="1"/>
  <c r="K14" i="1"/>
  <c r="L14" i="1"/>
  <c r="K15" i="1"/>
  <c r="L15" i="1"/>
  <c r="M188" i="1"/>
  <c r="M189" i="1"/>
  <c r="M187" i="1"/>
  <c r="M183" i="1"/>
  <c r="M184" i="1"/>
  <c r="M185" i="1"/>
  <c r="M182" i="1"/>
  <c r="M177" i="1"/>
  <c r="M178" i="1"/>
  <c r="M179" i="1"/>
  <c r="M180" i="1"/>
  <c r="M176" i="1"/>
  <c r="M114" i="1"/>
  <c r="M115" i="1"/>
  <c r="M116" i="1"/>
  <c r="M117" i="1"/>
  <c r="M118" i="1"/>
  <c r="M119" i="1"/>
  <c r="M120" i="1"/>
  <c r="M121" i="1"/>
  <c r="M122" i="1"/>
  <c r="M123" i="1"/>
  <c r="M124" i="1"/>
  <c r="M127" i="1"/>
  <c r="M129" i="1"/>
  <c r="M131" i="1"/>
  <c r="M133" i="1"/>
  <c r="M134" i="1"/>
  <c r="M136" i="1"/>
  <c r="M137" i="1"/>
  <c r="M138" i="1"/>
  <c r="M140" i="1"/>
  <c r="M141" i="1"/>
  <c r="M142" i="1"/>
  <c r="M143" i="1"/>
  <c r="M144" i="1"/>
  <c r="M146" i="1"/>
  <c r="M147" i="1"/>
  <c r="M148" i="1"/>
  <c r="M149" i="1"/>
  <c r="M150" i="1"/>
  <c r="M151" i="1"/>
  <c r="M152" i="1"/>
  <c r="M153" i="1"/>
  <c r="M154" i="1"/>
  <c r="M156" i="1"/>
  <c r="M158" i="1"/>
  <c r="M160" i="1"/>
  <c r="M161" i="1"/>
  <c r="M162" i="1"/>
  <c r="M163" i="1"/>
  <c r="M165" i="1"/>
  <c r="M166" i="1"/>
  <c r="M167" i="1"/>
  <c r="M168" i="1"/>
  <c r="M170" i="1"/>
  <c r="M171" i="1"/>
  <c r="M172" i="1"/>
  <c r="M173" i="1"/>
  <c r="M174" i="1"/>
  <c r="M113" i="1"/>
  <c r="M69" i="1"/>
  <c r="M70" i="1"/>
  <c r="M72" i="1"/>
  <c r="M73" i="1"/>
  <c r="M74" i="1"/>
  <c r="M75" i="1"/>
  <c r="M76" i="1"/>
  <c r="M78" i="1"/>
  <c r="M79" i="1"/>
  <c r="M80" i="1"/>
  <c r="M81" i="1"/>
  <c r="M82" i="1"/>
  <c r="M83" i="1"/>
  <c r="M84" i="1"/>
  <c r="M86" i="1"/>
  <c r="M87" i="1"/>
  <c r="M88" i="1"/>
  <c r="M89" i="1"/>
  <c r="M90" i="1"/>
  <c r="M92" i="1"/>
  <c r="M93" i="1"/>
  <c r="M94" i="1"/>
  <c r="M95" i="1"/>
  <c r="M96" i="1"/>
  <c r="M98" i="1"/>
  <c r="M99" i="1"/>
  <c r="M100" i="1"/>
  <c r="M101" i="1"/>
  <c r="M102" i="1"/>
  <c r="M103" i="1"/>
  <c r="M105" i="1"/>
  <c r="M106" i="1"/>
  <c r="M107" i="1"/>
  <c r="M108" i="1"/>
  <c r="M109" i="1"/>
  <c r="M110" i="1"/>
  <c r="M68" i="1"/>
  <c r="M28" i="1"/>
  <c r="M29" i="1"/>
  <c r="M30" i="1"/>
  <c r="M32" i="1"/>
  <c r="M33" i="1"/>
  <c r="M36" i="1"/>
  <c r="M37" i="1"/>
  <c r="M38" i="1"/>
  <c r="M39" i="1"/>
  <c r="M40" i="1"/>
  <c r="M41" i="1"/>
  <c r="M42" i="1"/>
  <c r="M43" i="1"/>
  <c r="M44" i="1"/>
  <c r="M45" i="1"/>
  <c r="M47" i="1"/>
  <c r="M48" i="1"/>
  <c r="M49" i="1"/>
  <c r="M50" i="1"/>
  <c r="M51" i="1"/>
  <c r="M52" i="1"/>
  <c r="M54" i="1"/>
  <c r="M56" i="1"/>
  <c r="M57" i="1"/>
  <c r="M58" i="1"/>
  <c r="M60" i="1"/>
  <c r="M61" i="1"/>
  <c r="M62" i="1"/>
  <c r="M64" i="1"/>
  <c r="M65" i="1"/>
  <c r="M27" i="1"/>
  <c r="M13" i="1"/>
  <c r="M14" i="1"/>
  <c r="M15" i="1"/>
  <c r="M16" i="1"/>
  <c r="M17" i="1"/>
  <c r="M18" i="1"/>
  <c r="F5" i="53"/>
  <c r="H5" i="53"/>
  <c r="M19" i="1"/>
  <c r="E5" i="53"/>
  <c r="G5" i="53"/>
  <c r="M20" i="1"/>
  <c r="M21" i="1"/>
  <c r="M22" i="1"/>
  <c r="M23" i="1"/>
  <c r="M11" i="1"/>
  <c r="F8" i="53"/>
  <c r="H8" i="53"/>
  <c r="K187" i="1"/>
  <c r="L187" i="1"/>
  <c r="K188" i="1"/>
  <c r="L188" i="1"/>
  <c r="K189" i="1"/>
  <c r="L189" i="1"/>
  <c r="K182" i="1"/>
  <c r="L182" i="1"/>
  <c r="K183" i="1"/>
  <c r="L183" i="1"/>
  <c r="K184" i="1"/>
  <c r="L184" i="1"/>
  <c r="K185" i="1"/>
  <c r="L185" i="1"/>
  <c r="K179" i="1"/>
  <c r="L179" i="1"/>
  <c r="K176" i="1"/>
  <c r="L176" i="1"/>
  <c r="K177" i="1"/>
  <c r="L177" i="1"/>
  <c r="K178" i="1"/>
  <c r="L178" i="1"/>
  <c r="K180" i="1"/>
  <c r="L180" i="1"/>
  <c r="K133" i="1"/>
  <c r="L133" i="1"/>
  <c r="K134" i="1"/>
  <c r="L134" i="1"/>
  <c r="K136" i="1"/>
  <c r="L136" i="1"/>
  <c r="K137" i="1"/>
  <c r="L137" i="1"/>
  <c r="K138" i="1"/>
  <c r="L138" i="1"/>
  <c r="K140" i="1"/>
  <c r="L140" i="1"/>
  <c r="K144" i="1"/>
  <c r="L144" i="1"/>
  <c r="K146" i="1"/>
  <c r="L146" i="1"/>
  <c r="K147" i="1"/>
  <c r="L147" i="1"/>
  <c r="K148" i="1"/>
  <c r="L148" i="1"/>
  <c r="K149" i="1"/>
  <c r="L149" i="1"/>
  <c r="K150" i="1"/>
  <c r="L150" i="1"/>
  <c r="K151" i="1"/>
  <c r="L151" i="1"/>
  <c r="K152" i="1"/>
  <c r="L152" i="1"/>
  <c r="K153" i="1"/>
  <c r="L153" i="1"/>
  <c r="K154" i="1"/>
  <c r="L154" i="1"/>
  <c r="K156" i="1"/>
  <c r="L156" i="1"/>
  <c r="K158" i="1"/>
  <c r="L158" i="1"/>
  <c r="K160" i="1"/>
  <c r="L160" i="1"/>
  <c r="K161" i="1"/>
  <c r="L161" i="1"/>
  <c r="K162" i="1"/>
  <c r="L162" i="1"/>
  <c r="K163" i="1"/>
  <c r="L163" i="1"/>
  <c r="K165" i="1"/>
  <c r="L165" i="1"/>
  <c r="K166" i="1"/>
  <c r="L166" i="1"/>
  <c r="K167" i="1"/>
  <c r="L167" i="1"/>
  <c r="K168" i="1"/>
  <c r="L168" i="1"/>
  <c r="K170" i="1"/>
  <c r="L170" i="1"/>
  <c r="K171" i="1"/>
  <c r="L171" i="1"/>
  <c r="K172" i="1"/>
  <c r="L172" i="1"/>
  <c r="K173" i="1"/>
  <c r="L173" i="1"/>
  <c r="K174" i="1"/>
  <c r="L174" i="1"/>
  <c r="K115" i="1"/>
  <c r="L115" i="1"/>
  <c r="K116" i="1"/>
  <c r="L116" i="1"/>
  <c r="K117" i="1"/>
  <c r="L117" i="1"/>
  <c r="K118" i="1"/>
  <c r="L118" i="1"/>
  <c r="K119" i="1"/>
  <c r="L119" i="1"/>
  <c r="K120" i="1"/>
  <c r="L120" i="1"/>
  <c r="K121" i="1"/>
  <c r="L121" i="1"/>
  <c r="K122" i="1"/>
  <c r="L122" i="1"/>
  <c r="K123" i="1"/>
  <c r="L123" i="1"/>
  <c r="K124" i="1"/>
  <c r="L124" i="1"/>
  <c r="K99" i="1"/>
  <c r="L99" i="1"/>
  <c r="K100" i="1"/>
  <c r="L100" i="1"/>
  <c r="K101" i="1"/>
  <c r="L101" i="1"/>
  <c r="K102" i="1"/>
  <c r="L102" i="1"/>
  <c r="K103" i="1"/>
  <c r="L103" i="1"/>
  <c r="K89" i="1"/>
  <c r="L89" i="1"/>
  <c r="K84" i="1"/>
  <c r="L84" i="1"/>
  <c r="K74" i="1"/>
  <c r="L74" i="1"/>
  <c r="K50" i="1"/>
  <c r="L50" i="1"/>
  <c r="K51" i="1"/>
  <c r="L51" i="1"/>
  <c r="K52" i="1"/>
  <c r="L52" i="1"/>
  <c r="C11" i="3"/>
  <c r="B5" i="19"/>
  <c r="A1" i="28"/>
  <c r="L131" i="1"/>
  <c r="K131" i="1"/>
  <c r="L129" i="1"/>
  <c r="K129" i="1"/>
  <c r="L127" i="1"/>
  <c r="K127" i="1"/>
  <c r="L114" i="1"/>
  <c r="K114" i="1"/>
  <c r="L113" i="1"/>
  <c r="K113" i="1"/>
  <c r="L110" i="1"/>
  <c r="K110" i="1"/>
  <c r="L109" i="1"/>
  <c r="K109" i="1"/>
  <c r="L108" i="1"/>
  <c r="K108" i="1"/>
  <c r="L107" i="1"/>
  <c r="K107" i="1"/>
  <c r="L106" i="1"/>
  <c r="K106" i="1"/>
  <c r="L105" i="1"/>
  <c r="K105" i="1"/>
  <c r="L98" i="1"/>
  <c r="K98" i="1"/>
  <c r="L96" i="1"/>
  <c r="K96" i="1"/>
  <c r="L95" i="1"/>
  <c r="K95" i="1"/>
  <c r="L94" i="1"/>
  <c r="K94" i="1"/>
  <c r="L93" i="1"/>
  <c r="K93" i="1"/>
  <c r="L92" i="1"/>
  <c r="K92" i="1"/>
  <c r="L90" i="1"/>
  <c r="K90" i="1"/>
  <c r="L88" i="1"/>
  <c r="K88" i="1"/>
  <c r="L87" i="1"/>
  <c r="K87" i="1"/>
  <c r="L86" i="1"/>
  <c r="K86" i="1"/>
  <c r="L83" i="1"/>
  <c r="K83" i="1"/>
  <c r="L82" i="1"/>
  <c r="K82" i="1"/>
  <c r="L81" i="1"/>
  <c r="K81" i="1"/>
  <c r="L80" i="1"/>
  <c r="K80" i="1"/>
  <c r="K76" i="1"/>
  <c r="L76" i="1"/>
  <c r="K78" i="1"/>
  <c r="L78" i="1"/>
  <c r="L75" i="1"/>
  <c r="K75" i="1"/>
  <c r="K57" i="1"/>
  <c r="L57" i="1"/>
  <c r="K58" i="1"/>
  <c r="L58" i="1"/>
  <c r="K60" i="1"/>
  <c r="L60" i="1"/>
  <c r="K61" i="1"/>
  <c r="L61" i="1"/>
  <c r="K62" i="1"/>
  <c r="L62" i="1"/>
  <c r="K64" i="1"/>
  <c r="L64" i="1"/>
  <c r="K65" i="1"/>
  <c r="L65" i="1"/>
  <c r="K68" i="1"/>
  <c r="L68" i="1"/>
  <c r="K69" i="1"/>
  <c r="L69" i="1"/>
  <c r="K70" i="1"/>
  <c r="L70" i="1"/>
  <c r="K72" i="1"/>
  <c r="L72" i="1"/>
  <c r="K73" i="1"/>
  <c r="L73" i="1"/>
  <c r="L56" i="1"/>
  <c r="K56" i="1"/>
  <c r="L54" i="1"/>
  <c r="K54" i="1"/>
  <c r="L49" i="1"/>
  <c r="K49" i="1"/>
  <c r="L48" i="1"/>
  <c r="K48" i="1"/>
  <c r="L47" i="1"/>
  <c r="K47" i="1"/>
  <c r="L45" i="1"/>
  <c r="K45" i="1"/>
  <c r="L44" i="1"/>
  <c r="K44" i="1"/>
  <c r="L43" i="1"/>
  <c r="K43" i="1"/>
  <c r="L42" i="1"/>
  <c r="K42" i="1"/>
  <c r="L41" i="1"/>
  <c r="K41" i="1"/>
  <c r="L40" i="1"/>
  <c r="K40" i="1"/>
  <c r="L39" i="1"/>
  <c r="K39" i="1"/>
  <c r="L38" i="1"/>
  <c r="K38" i="1"/>
  <c r="L37" i="1"/>
  <c r="K37" i="1"/>
  <c r="L36" i="1"/>
  <c r="K36" i="1"/>
  <c r="L33" i="1"/>
  <c r="K33" i="1"/>
  <c r="L32" i="1"/>
  <c r="K32" i="1"/>
  <c r="L30" i="1"/>
  <c r="K30" i="1"/>
  <c r="L29" i="1"/>
  <c r="K29" i="1"/>
  <c r="L28" i="1"/>
  <c r="K28" i="1"/>
  <c r="L27" i="1"/>
  <c r="K27" i="1"/>
  <c r="D10" i="53"/>
  <c r="K16" i="1"/>
  <c r="L16" i="1"/>
  <c r="K18" i="1"/>
  <c r="L18" i="1"/>
  <c r="K17" i="1"/>
  <c r="L17" i="1"/>
  <c r="K19" i="1"/>
  <c r="L19" i="1"/>
  <c r="K20" i="1"/>
  <c r="L20" i="1"/>
  <c r="K21" i="1"/>
  <c r="L21" i="1"/>
  <c r="K22" i="1"/>
  <c r="L22" i="1"/>
  <c r="K23" i="1"/>
  <c r="L23" i="1"/>
  <c r="L11" i="1"/>
  <c r="K11" i="1"/>
  <c r="A1" i="9"/>
  <c r="A2" i="9"/>
  <c r="A1" i="52"/>
  <c r="A4" i="51"/>
  <c r="A5" i="51"/>
  <c r="A3" i="51"/>
  <c r="A1" i="51"/>
  <c r="C27" i="3"/>
  <c r="C43" i="3"/>
  <c r="C59" i="3"/>
  <c r="E4" i="53"/>
  <c r="G4" i="53"/>
  <c r="E3" i="53"/>
  <c r="G3" i="53"/>
  <c r="F3" i="53"/>
  <c r="H3" i="53"/>
  <c r="F4" i="53"/>
  <c r="H4" i="53"/>
  <c r="E6" i="53"/>
  <c r="G6" i="53"/>
  <c r="F6" i="53"/>
  <c r="H6" i="53"/>
  <c r="E7" i="53"/>
  <c r="G7" i="53"/>
  <c r="F7" i="53"/>
  <c r="H7" i="53"/>
  <c r="E9" i="53"/>
  <c r="G9" i="53"/>
  <c r="E8" i="53"/>
  <c r="G8" i="53"/>
  <c r="F9" i="53"/>
  <c r="H9" i="53"/>
</calcChain>
</file>

<file path=xl/sharedStrings.xml><?xml version="1.0" encoding="utf-8"?>
<sst xmlns="http://schemas.openxmlformats.org/spreadsheetml/2006/main" count="1729" uniqueCount="639">
  <si>
    <t>VENTED LEAD ACID BATTERIES DISTRIBUTION NATIONAL CONTRACT</t>
  </si>
  <si>
    <t>Tenderer Name:</t>
  </si>
  <si>
    <t>Document Reference #: 240-56360034_1</t>
  </si>
  <si>
    <t>Document Title: Technical Schedule A&amp;B for 240-56360034, Rev 3, STATIONARY VENTED LEAD ACID BATTERIES STANDARD</t>
  </si>
  <si>
    <t>Revision 1</t>
  </si>
  <si>
    <t>#</t>
  </si>
  <si>
    <t>Worksheet Tab Title</t>
  </si>
  <si>
    <t>Description / Instructions</t>
  </si>
  <si>
    <t>Instructions</t>
  </si>
  <si>
    <t>Technical Schedules completion instructions.</t>
  </si>
  <si>
    <t>00-Submission Guidelines</t>
  </si>
  <si>
    <t>Guidelines to aid in the tender evaluation process for both tenderer and Technical Evaluation Team. It is strongly encouraged for tenderers to comply with the set of guidelines.</t>
  </si>
  <si>
    <t>01 - Gatekeepers</t>
  </si>
  <si>
    <t>Mandatory requirements as per 240-95240645, Technical Evaluation Criteria for Standby Batteries</t>
  </si>
  <si>
    <t>02-Questionnaire</t>
  </si>
  <si>
    <t>Tenderer and Original Equipment Manufacturer information</t>
  </si>
  <si>
    <t>03-Technical Schedules</t>
  </si>
  <si>
    <t>Technical requirements</t>
  </si>
  <si>
    <t>04-Offered Cells</t>
  </si>
  <si>
    <t>Information of the offered equipment</t>
  </si>
  <si>
    <t>05-Temp Derating Factors</t>
  </si>
  <si>
    <t>Temperature derating factors of the rated capacity</t>
  </si>
  <si>
    <t>06-Ancillary Equipment</t>
  </si>
  <si>
    <t>Information of the Maintenance and Safety equipment</t>
  </si>
  <si>
    <t>07-Track Record</t>
  </si>
  <si>
    <t>Track record of the offered equipment</t>
  </si>
  <si>
    <t>08-Type Testing</t>
  </si>
  <si>
    <t>Type test information of the offered equipment</t>
  </si>
  <si>
    <t>09-Customer Details</t>
  </si>
  <si>
    <t>Information of the customers that use the offered equipment</t>
  </si>
  <si>
    <t>10-Overall Deviation List</t>
  </si>
  <si>
    <t>List any deviations taken.</t>
  </si>
  <si>
    <t>Click here to go back to "Worksheets Index"</t>
  </si>
  <si>
    <t>INSTRUCTIONS</t>
  </si>
  <si>
    <t>A - EVALUATION CRITERIA</t>
  </si>
  <si>
    <r>
      <t xml:space="preserve">The </t>
    </r>
    <r>
      <rPr>
        <b/>
        <i/>
        <sz val="11"/>
        <color indexed="8"/>
        <rFont val="Arial"/>
        <family val="2"/>
      </rPr>
      <t>Tenderer</t>
    </r>
    <r>
      <rPr>
        <i/>
        <sz val="11"/>
        <color indexed="8"/>
        <rFont val="Arial"/>
        <family val="2"/>
      </rPr>
      <t xml:space="preserve"> shall</t>
    </r>
    <r>
      <rPr>
        <sz val="11"/>
        <color indexed="8"/>
        <rFont val="Arial"/>
        <family val="2"/>
      </rPr>
      <t xml:space="preserve"> respond to ALL clauses as stated on the</t>
    </r>
    <r>
      <rPr>
        <b/>
        <sz val="11"/>
        <color indexed="8"/>
        <rFont val="Arial"/>
        <family val="2"/>
      </rPr>
      <t xml:space="preserve"> Technical Schedules</t>
    </r>
    <r>
      <rPr>
        <sz val="11"/>
        <color indexed="8"/>
        <rFont val="Arial"/>
        <family val="2"/>
      </rPr>
      <t xml:space="preserve"> Worksheet/s. 
Complete all Light Green shaded areas with the relevant requested information. Where the colour shading is not shown, complete the accessible cells.</t>
    </r>
  </si>
  <si>
    <r>
      <t xml:space="preserve">Note that the requirements stated in </t>
    </r>
    <r>
      <rPr>
        <b/>
        <sz val="11"/>
        <color indexed="8"/>
        <rFont val="Arial"/>
        <family val="2"/>
      </rPr>
      <t xml:space="preserve">Technical Schedules </t>
    </r>
    <r>
      <rPr>
        <sz val="11"/>
        <color indexed="8"/>
        <rFont val="Arial"/>
        <family val="2"/>
      </rPr>
      <t>are not necessarily verbatim clause/s as per 240-56360034, Rev 3, STATIONARY VENTED LEAD ACID BATTERIES STANDARD</t>
    </r>
    <r>
      <rPr>
        <i/>
        <sz val="11"/>
        <color indexed="8"/>
        <rFont val="Arial"/>
        <family val="2"/>
      </rPr>
      <t>.</t>
    </r>
    <r>
      <rPr>
        <sz val="11"/>
        <color indexed="8"/>
        <rFont val="Arial"/>
        <family val="2"/>
      </rPr>
      <t xml:space="preserve"> Therefore it is </t>
    </r>
    <r>
      <rPr>
        <b/>
        <sz val="11"/>
        <color indexed="8"/>
        <rFont val="Arial"/>
        <family val="2"/>
      </rPr>
      <t xml:space="preserve">OBLIGATORY </t>
    </r>
    <r>
      <rPr>
        <sz val="11"/>
        <color indexed="8"/>
        <rFont val="Arial"/>
        <family val="2"/>
      </rPr>
      <t xml:space="preserve">on the </t>
    </r>
    <r>
      <rPr>
        <b/>
        <i/>
        <sz val="11"/>
        <color indexed="8"/>
        <rFont val="Arial"/>
        <family val="2"/>
      </rPr>
      <t>Tenderer</t>
    </r>
    <r>
      <rPr>
        <sz val="11"/>
        <color indexed="8"/>
        <rFont val="Arial"/>
        <family val="2"/>
      </rPr>
      <t xml:space="preserve"> to review the applicable clauses in 240-56360034, Rev 3, STATIONARY VENTED LEAD ACID BATTERIES STANDARD, in order to provide an informed response.</t>
    </r>
  </si>
  <si>
    <r>
      <t xml:space="preserve">It is encumbent of the </t>
    </r>
    <r>
      <rPr>
        <b/>
        <i/>
        <sz val="11"/>
        <rFont val="Arial"/>
        <family val="2"/>
      </rPr>
      <t>Tenderer</t>
    </r>
    <r>
      <rPr>
        <sz val="11"/>
        <rFont val="Arial"/>
        <family val="2"/>
      </rPr>
      <t xml:space="preserve"> to make sure that each clause is understood fully and an appropriate response provided.
Clause-for-clause compliance confirmation is not required, however there are instances where information need to be provided by the </t>
    </r>
    <r>
      <rPr>
        <b/>
        <i/>
        <sz val="11"/>
        <rFont val="Arial"/>
        <family val="2"/>
      </rPr>
      <t>Tenderer</t>
    </r>
    <r>
      <rPr>
        <i/>
        <sz val="11"/>
        <rFont val="Arial"/>
        <family val="2"/>
      </rPr>
      <t xml:space="preserve">.
</t>
    </r>
    <r>
      <rPr>
        <sz val="11"/>
        <rFont val="Arial"/>
        <family val="2"/>
      </rPr>
      <t xml:space="preserve">The </t>
    </r>
    <r>
      <rPr>
        <b/>
        <i/>
        <sz val="11"/>
        <rFont val="Arial"/>
        <family val="2"/>
      </rPr>
      <t>Tenderer</t>
    </r>
    <r>
      <rPr>
        <sz val="11"/>
        <rFont val="Arial"/>
        <family val="2"/>
      </rPr>
      <t xml:space="preserve"> shall further indicate the number of Devations taken.</t>
    </r>
    <r>
      <rPr>
        <i/>
        <sz val="11"/>
        <rFont val="Arial"/>
        <family val="2"/>
      </rPr>
      <t xml:space="preserve">
</t>
    </r>
    <r>
      <rPr>
        <sz val="11"/>
        <rFont val="Arial"/>
        <family val="2"/>
      </rPr>
      <t xml:space="preserve">The </t>
    </r>
    <r>
      <rPr>
        <b/>
        <i/>
        <sz val="11"/>
        <rFont val="Arial"/>
        <family val="2"/>
      </rPr>
      <t>Tenderer</t>
    </r>
    <r>
      <rPr>
        <sz val="11"/>
        <rFont val="Arial"/>
        <family val="2"/>
      </rPr>
      <t xml:space="preserve"> shall list the Deviations taken on the document specific deviation worksheet or if not available, use </t>
    </r>
    <r>
      <rPr>
        <b/>
        <sz val="11"/>
        <rFont val="Arial"/>
        <family val="2"/>
      </rPr>
      <t>Overall Deviation List</t>
    </r>
    <r>
      <rPr>
        <sz val="11"/>
        <rFont val="Arial"/>
        <family val="2"/>
      </rPr>
      <t xml:space="preserve"> Worksheet. Reasons for deviations as well as alternatives shall be clearly stated. The applicable document reference number and title shall be stated with the exact clause and deviation stated.</t>
    </r>
  </si>
  <si>
    <r>
      <t xml:space="preserve">When completing the Schedule B and Reference Section, the </t>
    </r>
    <r>
      <rPr>
        <b/>
        <i/>
        <sz val="11"/>
        <color indexed="8"/>
        <rFont val="Arial"/>
        <family val="2"/>
      </rPr>
      <t>Tenderer</t>
    </r>
    <r>
      <rPr>
        <sz val="11"/>
        <color indexed="8"/>
        <rFont val="Arial"/>
        <family val="2"/>
      </rPr>
      <t xml:space="preserve"> is requested to take cognisance of the following:
It is expected of the </t>
    </r>
    <r>
      <rPr>
        <b/>
        <i/>
        <sz val="11"/>
        <color indexed="8"/>
        <rFont val="Arial"/>
        <family val="2"/>
      </rPr>
      <t>Tenderer</t>
    </r>
    <r>
      <rPr>
        <sz val="11"/>
        <color indexed="8"/>
        <rFont val="Arial"/>
        <family val="2"/>
      </rPr>
      <t xml:space="preserve"> to state clearly, for each clause that requires a statement of compliance in the Schedule B, with one of the following options:
</t>
    </r>
    <r>
      <rPr>
        <b/>
        <sz val="11"/>
        <color indexed="17"/>
        <rFont val="Arial"/>
        <family val="2"/>
      </rPr>
      <t>a) Comply - Confirmation of FULL compliance to all clauses of the applicable Section of the Technical Standard. NO deviations.</t>
    </r>
    <r>
      <rPr>
        <sz val="11"/>
        <color indexed="8"/>
        <rFont val="Arial"/>
        <family val="2"/>
      </rPr>
      <t xml:space="preserve">
</t>
    </r>
    <r>
      <rPr>
        <b/>
        <sz val="11"/>
        <color indexed="51"/>
        <rFont val="Arial"/>
        <family val="2"/>
      </rPr>
      <t>b) Partially Comply - Confirmation of PARTIAL Compliance and that FULL Compliance is not possible. Deviations taken. Non-compliances also possible.</t>
    </r>
    <r>
      <rPr>
        <sz val="11"/>
        <color indexed="8"/>
        <rFont val="Arial"/>
        <family val="2"/>
      </rPr>
      <t xml:space="preserve">
</t>
    </r>
    <r>
      <rPr>
        <b/>
        <sz val="11"/>
        <color indexed="10"/>
        <rFont val="Arial"/>
        <family val="2"/>
      </rPr>
      <t>c) Do Not Comply - Confirmation of Non-compliance to ALL requirements in Section.</t>
    </r>
    <r>
      <rPr>
        <sz val="11"/>
        <color indexed="8"/>
        <rFont val="Arial"/>
        <family val="2"/>
      </rPr>
      <t xml:space="preserve">
A drop down list with these options is provided in Schedule B for this purpose. ALL dropdowns shall show a selection, where applicable.</t>
    </r>
  </si>
  <si>
    <r>
      <t xml:space="preserve">Where supporting documentation is requested e.g. “Comply </t>
    </r>
    <r>
      <rPr>
        <b/>
        <sz val="11"/>
        <rFont val="Arial"/>
        <family val="2"/>
      </rPr>
      <t>with</t>
    </r>
    <r>
      <rPr>
        <sz val="11"/>
        <rFont val="Arial"/>
        <family val="2"/>
      </rPr>
      <t xml:space="preserve"> Reference”, the </t>
    </r>
    <r>
      <rPr>
        <b/>
        <i/>
        <sz val="11"/>
        <rFont val="Arial"/>
        <family val="2"/>
      </rPr>
      <t>Tenderer</t>
    </r>
    <r>
      <rPr>
        <sz val="11"/>
        <rFont val="Arial"/>
        <family val="2"/>
      </rPr>
      <t xml:space="preserve"> shall provide a hyperlink to the supporting documentation in the “Reference / Statement (Supporting Evidence)” column. If the supporting evidence relates to a paragraph, graph, table or subset of a document, then the exact location in the relevant document shall be indicated e.g. Chapter, page number and the applicable section framed with a red border. Internet links are not acceptable.</t>
    </r>
  </si>
  <si>
    <r>
      <t xml:space="preserve">Where supporting documentation is NOT requested, the </t>
    </r>
    <r>
      <rPr>
        <b/>
        <i/>
        <sz val="11"/>
        <rFont val="Arial"/>
        <family val="2"/>
      </rPr>
      <t>Tenderer</t>
    </r>
    <r>
      <rPr>
        <sz val="11"/>
        <rFont val="Arial"/>
        <family val="2"/>
      </rPr>
      <t xml:space="preserve"> shall state the level of compliance which shall serve as a confirmation of intended compliance at a later stage (post contract award) of the project.</t>
    </r>
  </si>
  <si>
    <t>All graphs and tables shall be properly labelled and associated with a detailed explanation of how it relates to the requirement.</t>
  </si>
  <si>
    <t>All documents (incl. offers and site-specific documents) must be text searchable. If such documents are signed/scanned or made not searchable for any reason, a searchable version must also be included.</t>
  </si>
  <si>
    <t xml:space="preserve">Test certificates issued by an accredited, 3rd party test laboratory is acceptable as a minimum. </t>
  </si>
  <si>
    <r>
      <t xml:space="preserve">In instances where the offered equipment / solution deviates from the required standard/design, the </t>
    </r>
    <r>
      <rPr>
        <b/>
        <i/>
        <sz val="11"/>
        <color indexed="8"/>
        <rFont val="Arial"/>
        <family val="2"/>
      </rPr>
      <t>Tenderer</t>
    </r>
    <r>
      <rPr>
        <sz val="11"/>
        <color indexed="8"/>
        <rFont val="Arial"/>
        <family val="2"/>
      </rPr>
      <t xml:space="preserve"> shall take deviations and complete the </t>
    </r>
    <r>
      <rPr>
        <b/>
        <sz val="11"/>
        <color indexed="8"/>
        <rFont val="Arial"/>
        <family val="2"/>
      </rPr>
      <t xml:space="preserve">Overall Deviation List </t>
    </r>
    <r>
      <rPr>
        <sz val="11"/>
        <color indexed="8"/>
        <rFont val="Arial"/>
        <family val="2"/>
      </rPr>
      <t xml:space="preserve"> indicating clearly the proposed deviation from the requirement and the implications (pros and cons). A comparison table shall be provided clearly indicating the differences of test outcomes, conducted tests, features, capabilities, etc. compared to the items of the required standard.</t>
    </r>
  </si>
  <si>
    <t>Submission Guidelines</t>
  </si>
  <si>
    <r>
      <rPr>
        <sz val="7"/>
        <color indexed="8"/>
        <rFont val="Times New Roman"/>
        <family val="1"/>
      </rPr>
      <t xml:space="preserve"> </t>
    </r>
    <r>
      <rPr>
        <sz val="10"/>
        <color indexed="8"/>
        <rFont val="Arial"/>
        <family val="2"/>
      </rPr>
      <t>Answers shall be concise and sufficiently detailed to give the Technical Evaluation Team (TET) a clear understanding of the answer. Unclear and insufficiently detailed answers could result in items being ambiguous and misinterpreted and could result in an unfavourable score.</t>
    </r>
  </si>
  <si>
    <r>
      <rPr>
        <sz val="7"/>
        <color indexed="8"/>
        <rFont val="Times New Roman"/>
        <family val="1"/>
      </rPr>
      <t xml:space="preserve"> </t>
    </r>
    <r>
      <rPr>
        <sz val="10"/>
        <color indexed="8"/>
        <rFont val="Arial"/>
        <family val="2"/>
      </rPr>
      <t>Arrange the folders and subfolders into a well organised and structured hierarchy making them logical and sensible to navigate.</t>
    </r>
  </si>
  <si>
    <t>Name the files that constitute the electronic returnables appropriately based on the content of the document or file.</t>
  </si>
  <si>
    <t>Have returnable digital PDF documents searchable as far as possible. This is preferred to scanned documents that cannot be searched.</t>
  </si>
  <si>
    <t>Have returnable digital PDF documents and include a table of contents as far as possible.</t>
  </si>
  <si>
    <t xml:space="preserve">The supporting documents may be Datasheets, Technical Drawings, Brochures, Technical Manuals, Type Test Certificates, Test reports, video clips, etc. </t>
  </si>
  <si>
    <t>The Technical Schedules excel documents must be provided in duplicate with the name of the duplicate being, the filename with the words, “- Copy” appended. (In Windows a copy and paste into the same directory will automatically create this duplicate file with the correct name).</t>
  </si>
  <si>
    <r>
      <t xml:space="preserve">The supporting evidence shall be filed under the appropriate folders as per the folder structure. If an obvious folder is not available, then the document shall be filed under the </t>
    </r>
    <r>
      <rPr>
        <b/>
        <sz val="10"/>
        <color indexed="8"/>
        <rFont val="Arial"/>
        <family val="2"/>
      </rPr>
      <t>12-Other</t>
    </r>
    <r>
      <rPr>
        <sz val="10"/>
        <color indexed="8"/>
        <rFont val="Arial"/>
        <family val="2"/>
      </rPr>
      <t xml:space="preserve"> folder.</t>
    </r>
  </si>
  <si>
    <r>
      <t xml:space="preserve">Submit technical drawings and photos of </t>
    </r>
    <r>
      <rPr>
        <b/>
        <sz val="10"/>
        <color indexed="8"/>
        <rFont val="Arial"/>
        <family val="2"/>
      </rPr>
      <t>Battery Stands</t>
    </r>
    <r>
      <rPr>
        <sz val="10"/>
        <color indexed="8"/>
        <rFont val="Arial"/>
        <family val="2"/>
      </rPr>
      <t xml:space="preserve"> and </t>
    </r>
    <r>
      <rPr>
        <b/>
        <sz val="10"/>
        <color indexed="8"/>
        <rFont val="Arial"/>
        <family val="2"/>
      </rPr>
      <t>Battery Connectors</t>
    </r>
    <r>
      <rPr>
        <sz val="10"/>
        <color indexed="8"/>
        <rFont val="Arial"/>
        <family val="2"/>
      </rPr>
      <t xml:space="preserve"> under the </t>
    </r>
    <r>
      <rPr>
        <b/>
        <sz val="10"/>
        <color indexed="8"/>
        <rFont val="Arial"/>
        <family val="2"/>
      </rPr>
      <t>05-Offered Equipment folder</t>
    </r>
    <r>
      <rPr>
        <sz val="10"/>
        <color indexed="8"/>
        <rFont val="Arial"/>
        <family val="2"/>
      </rPr>
      <t xml:space="preserve"> to demonstrate capability to comply with the requirements.</t>
    </r>
  </si>
  <si>
    <t>Example of how a deviation shall be recorded.</t>
  </si>
  <si>
    <t>Item #</t>
  </si>
  <si>
    <t>Document Reference #</t>
  </si>
  <si>
    <t>Document Title</t>
  </si>
  <si>
    <t>Clause #</t>
  </si>
  <si>
    <t>Proposed Deviation</t>
  </si>
  <si>
    <t>240-139687256</t>
  </si>
  <si>
    <t>BATTERY ENERGY STORAGE SYSTEMS FOR GRID-SCALE APPLICATIONS</t>
  </si>
  <si>
    <t>3.2.2 a)</t>
  </si>
  <si>
    <t>The BESS comprise of an assembly of separate cabinets which are integrated at site.</t>
  </si>
  <si>
    <t>3.10.1</t>
  </si>
  <si>
    <r>
      <t xml:space="preserve">The performance as required by UL 1765, </t>
    </r>
    <r>
      <rPr>
        <i/>
        <sz val="10"/>
        <color indexed="8"/>
        <rFont val="Arial"/>
        <family val="2"/>
      </rPr>
      <t xml:space="preserve">BESS Test Procedure, Section 2.1, clause 2.1 a) </t>
    </r>
    <r>
      <rPr>
        <sz val="10"/>
        <color indexed="8"/>
        <rFont val="Arial"/>
        <family val="2"/>
      </rPr>
      <t>is not achievable. The offered system complies with ….</t>
    </r>
  </si>
  <si>
    <t>Technical Gatekeepers as per 240-95240645, Technical Evaluation Criteria for Standby Batteries</t>
  </si>
  <si>
    <t>Note: All gatekeepers need to be "Yes" in order to proceed with evaluation</t>
  </si>
  <si>
    <t>Mandatory Technical Criteria Description</t>
  </si>
  <si>
    <t>Comply</t>
  </si>
  <si>
    <t>Reference to evidence (where applicable)</t>
  </si>
  <si>
    <t>Evaluator 1</t>
  </si>
  <si>
    <t>Evaluator 2</t>
  </si>
  <si>
    <t>Schedule B</t>
  </si>
  <si>
    <t>Comment/s</t>
  </si>
  <si>
    <t>The tenderer shall offer the FULL Scope of the Project (Equipment and Services):
1) Cells, Cabinets, Stands, Accessories and Ancillary Equipment
2) Supply, Factory Acceptance Testing (FAT), Transportation, Loading and Offloading, Installation and Commissioning, Decommissioning and Disposal</t>
  </si>
  <si>
    <t>(Select Option)</t>
  </si>
  <si>
    <t>The tenderer shall submit Type Test Certificates and Type Test Reports for ALL the offered equipment (Cells, Batteries). SANS 60896-11</t>
  </si>
  <si>
    <t>Tenderer has submitted an OEM letter meeting the requirements as listed in Section 3.2.1.2.</t>
  </si>
  <si>
    <t>The tenderer has a local (South African) office and workshop.</t>
  </si>
  <si>
    <t>Question</t>
  </si>
  <si>
    <t>Response</t>
  </si>
  <si>
    <t>Proof to be submitted</t>
  </si>
  <si>
    <t>A</t>
  </si>
  <si>
    <t>Tenderer</t>
  </si>
  <si>
    <t>Company name</t>
  </si>
  <si>
    <t>Address of Head Quarters</t>
  </si>
  <si>
    <t>Contact details</t>
  </si>
  <si>
    <t>Website adress</t>
  </si>
  <si>
    <t>Company organogram</t>
  </si>
  <si>
    <t>Organogram</t>
  </si>
  <si>
    <t>Does your company have ISO 9001:2008 or similar certification?</t>
  </si>
  <si>
    <t>Copy of Certificate</t>
  </si>
  <si>
    <t>If yes, what is the expiration date of such certification?</t>
  </si>
  <si>
    <t>Does your company have ISO 14001:2004 or similar certification?</t>
  </si>
  <si>
    <t>Does your company have OHSAS 18001:2007 or similar certification?</t>
  </si>
  <si>
    <t>If other certifications exist, please state them here.</t>
  </si>
  <si>
    <t>Copy of Certificate/s</t>
  </si>
  <si>
    <t>Is there a formal agreement between your company and the manufacturer (OEM)?</t>
  </si>
  <si>
    <t>Copy of Certificate or Agreement</t>
  </si>
  <si>
    <t>Have your staff been trained on the equipment been offered?</t>
  </si>
  <si>
    <t>Copy of Certificates or Agreements</t>
  </si>
  <si>
    <t>Will your company be able to provide the following after sales support if and when required:</t>
  </si>
  <si>
    <t>Technical support</t>
  </si>
  <si>
    <t>Company Organogram &amp; CVs</t>
  </si>
  <si>
    <t>Installation</t>
  </si>
  <si>
    <t>Commissioning</t>
  </si>
  <si>
    <t>Maintenance</t>
  </si>
  <si>
    <t>De-commissioning</t>
  </si>
  <si>
    <t>Does your company have the capability to perform local R&amp;D?</t>
  </si>
  <si>
    <t>Does your company have the capability to perform local faultfinding and repair?</t>
  </si>
  <si>
    <t>What transport company will be used for deliveries?</t>
  </si>
  <si>
    <t>Do they have the necessary licensing to operate as a dangerous goods transporter?</t>
  </si>
  <si>
    <t>Certificates / Dept. of Transport Lisence</t>
  </si>
  <si>
    <t>What procedures are in place to manage field failures and ensure that these are effectively and timeously addressed.?</t>
  </si>
  <si>
    <t>Field Failure Management Procedure</t>
  </si>
  <si>
    <t>What recycling procedure is place to ensure that redundant equipment is recycled in an environmentally friendly manner?</t>
  </si>
  <si>
    <t>Recycling Procedure &amp; Certification</t>
  </si>
  <si>
    <t>B</t>
  </si>
  <si>
    <t>Manufacturer / OEM</t>
  </si>
  <si>
    <t>Where is the equipment R&amp;D performed?</t>
  </si>
  <si>
    <t>Where is the equipment manufactured?</t>
  </si>
  <si>
    <t>Where will equipment be send that cannot be repaired locally?</t>
  </si>
  <si>
    <t>C</t>
  </si>
  <si>
    <t>Contactable Customers</t>
  </si>
  <si>
    <t>Provide details of Customers that agreed to be available for equipment performance and service delivery questions (if required).</t>
  </si>
  <si>
    <t>See "09-Customer Details"</t>
  </si>
  <si>
    <t xml:space="preserve">TECHNICAL SCHEDULES - Flat plate (Fauré X) (2 V nominal) </t>
  </si>
  <si>
    <t>Reference refers to the filename or document title and the page number/s and clause number in the document where the said compliance is indicated or mentioned.</t>
  </si>
  <si>
    <t>Specification: 240-56360086, Rev 3, STATIONARY VENTED NICKEL CADMIUM BATTERIES STANDARD</t>
  </si>
  <si>
    <t>Caluse #</t>
  </si>
  <si>
    <t>Description of Clause</t>
  </si>
  <si>
    <t>Schedule A
(Employer's Particular Requirement)</t>
  </si>
  <si>
    <t>Flat Plate</t>
  </si>
  <si>
    <t>Category</t>
  </si>
  <si>
    <t>Schedule B
(Compliance)</t>
  </si>
  <si>
    <t>Reference / Statement
(Supporting Evidence)</t>
  </si>
  <si>
    <t>Score</t>
  </si>
  <si>
    <t>Stationary vented lead acid batteries standard</t>
  </si>
  <si>
    <t>XXXXXXXXXXXXXXX</t>
  </si>
  <si>
    <t>3.1</t>
  </si>
  <si>
    <t>General Requirements</t>
  </si>
  <si>
    <t>a)</t>
  </si>
  <si>
    <t>Scope</t>
  </si>
  <si>
    <t>As specified</t>
  </si>
  <si>
    <t>General requirements</t>
  </si>
  <si>
    <t>b)</t>
  </si>
  <si>
    <t>Required cell types</t>
  </si>
  <si>
    <t xml:space="preserve">Flat plate (Fauré X) (2 V nominal) </t>
  </si>
  <si>
    <t>Yes</t>
  </si>
  <si>
    <t>Planté plate (2 V nominal)</t>
  </si>
  <si>
    <t>No</t>
  </si>
  <si>
    <t>Tubular plate (2 V nominal)</t>
  </si>
  <si>
    <t>c)</t>
  </si>
  <si>
    <t>Orders - dry charged, or wet charged state</t>
  </si>
  <si>
    <t>d)</t>
  </si>
  <si>
    <t>Automated test results</t>
  </si>
  <si>
    <t>Comply with Reference</t>
  </si>
  <si>
    <t>e)</t>
  </si>
  <si>
    <t>Wet charged cells</t>
  </si>
  <si>
    <t>Yes - as specified</t>
  </si>
  <si>
    <t>f)</t>
  </si>
  <si>
    <t>Dry charged cells</t>
  </si>
  <si>
    <t>g)</t>
  </si>
  <si>
    <t>All accessories supplied</t>
  </si>
  <si>
    <t>h)</t>
  </si>
  <si>
    <t>Supply of all additional equipment and services</t>
  </si>
  <si>
    <t>i)</t>
  </si>
  <si>
    <t>Direct OEM communication</t>
  </si>
  <si>
    <t>OEM letter of certification / accreditation</t>
  </si>
  <si>
    <t>3.2</t>
  </si>
  <si>
    <t>Electrical performance requirements</t>
  </si>
  <si>
    <t>3.2.2</t>
  </si>
  <si>
    <t>Rated Capacity</t>
  </si>
  <si>
    <t>3.2.2.1</t>
  </si>
  <si>
    <t>Rated capacity definition</t>
  </si>
  <si>
    <t>Information</t>
  </si>
  <si>
    <t>3.2.2.2</t>
  </si>
  <si>
    <t>Reference temperature</t>
  </si>
  <si>
    <t>°C</t>
  </si>
  <si>
    <t>Discharge period</t>
  </si>
  <si>
    <t>h</t>
  </si>
  <si>
    <t>End-of-discharge voltage per cell</t>
  </si>
  <si>
    <t>1.80</t>
  </si>
  <si>
    <t>V</t>
  </si>
  <si>
    <t>3.2.2.3</t>
  </si>
  <si>
    <t>Required capacity ranges</t>
  </si>
  <si>
    <t>See "Offered Cells"</t>
  </si>
  <si>
    <t>Ah</t>
  </si>
  <si>
    <t>3.2.3</t>
  </si>
  <si>
    <t>Discharge tables and capacity rating factors</t>
  </si>
  <si>
    <t>3.2.3.1</t>
  </si>
  <si>
    <t>Discharge tables</t>
  </si>
  <si>
    <t>3.2.3.2</t>
  </si>
  <si>
    <t>Kt factors</t>
  </si>
  <si>
    <t>3.2.4</t>
  </si>
  <si>
    <t>Suitability for floating operation</t>
  </si>
  <si>
    <t>3.2.4.1</t>
  </si>
  <si>
    <t>Fully charged state float parameters at reference temperature:</t>
  </si>
  <si>
    <t>To be specified at Reference Temperature as per 3.2.2.2</t>
  </si>
  <si>
    <t>Upper SG limit</t>
  </si>
  <si>
    <t>Specify with Reference</t>
  </si>
  <si>
    <t>kg/l</t>
  </si>
  <si>
    <t>Lower SG Limit</t>
  </si>
  <si>
    <t>Voltage per cell</t>
  </si>
  <si>
    <t>3.2.4.2</t>
  </si>
  <si>
    <t>Boost charge voltage range per cell</t>
  </si>
  <si>
    <t>Recommended boost charge frequency</t>
  </si>
  <si>
    <t>Conditions requiring boost charge</t>
  </si>
  <si>
    <t>3.2.4.3</t>
  </si>
  <si>
    <t>Equalize charge voltage range per cell</t>
  </si>
  <si>
    <t>Recommended equalize charge frequency</t>
  </si>
  <si>
    <t>Conditions requiring equalize charge</t>
  </si>
  <si>
    <t>3.2.4.4</t>
  </si>
  <si>
    <t>Actual capacity = Rated capacity of 6 months float operation in accordance with SANS 60896-11</t>
  </si>
  <si>
    <t>3.2.5</t>
  </si>
  <si>
    <t>Endurance</t>
  </si>
  <si>
    <t>3.2.5.1</t>
  </si>
  <si>
    <t>Comply with clause 9 of SANS 60896-11</t>
  </si>
  <si>
    <t>3.2.5.2</t>
  </si>
  <si>
    <t xml:space="preserve">Expected life under specified conditions: Flat plate (Fauré X) (2 V nominal) </t>
  </si>
  <si>
    <t>yrs</t>
  </si>
  <si>
    <t>3.2.5.3</t>
  </si>
  <si>
    <t xml:space="preserve">Expected end-of-life capacity for flat plate </t>
  </si>
  <si>
    <t>0.8C10</t>
  </si>
  <si>
    <t>3.2.5.4</t>
  </si>
  <si>
    <t>Expected rate of capacity deterioration under specified conditions</t>
  </si>
  <si>
    <t>Ah/yr</t>
  </si>
  <si>
    <t>3.2.5.5</t>
  </si>
  <si>
    <t>Number of cycles to Ca = 0,8C10 for flat plate</t>
  </si>
  <si>
    <t>3.2.5.7</t>
  </si>
  <si>
    <t>Endurance in overcharge tested according to clause 17 of SANS 60896-11</t>
  </si>
  <si>
    <t>3.2.6</t>
  </si>
  <si>
    <t>Charge retention</t>
  </si>
  <si>
    <r>
      <t xml:space="preserve">Obtained charge retention, </t>
    </r>
    <r>
      <rPr>
        <b/>
        <sz val="9"/>
        <rFont val="Arial"/>
        <family val="2"/>
      </rPr>
      <t>C</t>
    </r>
    <r>
      <rPr>
        <b/>
        <vertAlign val="subscript"/>
        <sz val="9"/>
        <rFont val="Arial"/>
        <family val="2"/>
      </rPr>
      <t>R</t>
    </r>
    <r>
      <rPr>
        <sz val="9"/>
        <rFont val="Arial"/>
        <family val="2"/>
      </rPr>
      <t>, as a percentage of the initial capacity,</t>
    </r>
    <r>
      <rPr>
        <b/>
        <sz val="9"/>
        <rFont val="Arial"/>
        <family val="2"/>
      </rPr>
      <t xml:space="preserve"> C</t>
    </r>
    <r>
      <rPr>
        <b/>
        <vertAlign val="subscript"/>
        <sz val="9"/>
        <rFont val="Arial"/>
        <family val="2"/>
      </rPr>
      <t>a</t>
    </r>
    <r>
      <rPr>
        <vertAlign val="subscript"/>
        <sz val="9"/>
        <rFont val="Arial"/>
        <family val="2"/>
      </rPr>
      <t xml:space="preserve"> </t>
    </r>
    <r>
      <rPr>
        <sz val="9"/>
        <rFont val="Arial"/>
        <family val="2"/>
      </rPr>
      <t>according to clause 10 of SANS 60896-11</t>
    </r>
    <r>
      <rPr>
        <b/>
        <sz val="9"/>
        <rFont val="Arial"/>
        <family val="2"/>
      </rPr>
      <t xml:space="preserve"> </t>
    </r>
  </si>
  <si>
    <t>3.2.7</t>
  </si>
  <si>
    <t>Short-circuit current and internal resistance</t>
  </si>
  <si>
    <t>3.2.7.1</t>
  </si>
  <si>
    <t>Applicable standards</t>
  </si>
  <si>
    <t>SANS 1632-2: 2005 &amp; SANS 60896-11</t>
  </si>
  <si>
    <t>3.2.7.2</t>
  </si>
  <si>
    <r>
      <t xml:space="preserve">Value of the short-circuit current, </t>
    </r>
    <r>
      <rPr>
        <b/>
        <sz val="9"/>
        <rFont val="Arial"/>
        <family val="2"/>
      </rPr>
      <t>I</t>
    </r>
    <r>
      <rPr>
        <b/>
        <vertAlign val="subscript"/>
        <sz val="9"/>
        <rFont val="Arial"/>
        <family val="2"/>
      </rPr>
      <t>sc</t>
    </r>
  </si>
  <si>
    <t>3.2.7.3</t>
  </si>
  <si>
    <r>
      <t xml:space="preserve">Value of the internal resistance, </t>
    </r>
    <r>
      <rPr>
        <b/>
        <sz val="9"/>
        <rFont val="Arial"/>
        <family val="2"/>
      </rPr>
      <t>R</t>
    </r>
    <r>
      <rPr>
        <b/>
        <vertAlign val="subscript"/>
        <sz val="9"/>
        <rFont val="Arial"/>
        <family val="2"/>
      </rPr>
      <t>i</t>
    </r>
    <r>
      <rPr>
        <sz val="9"/>
        <rFont val="Arial"/>
        <family val="2"/>
      </rPr>
      <t>, at the reference temperature of 25 °C at recommended SG and fully charged float voltage</t>
    </r>
  </si>
  <si>
    <r>
      <t>m</t>
    </r>
    <r>
      <rPr>
        <sz val="9"/>
        <rFont val="Symbol"/>
        <family val="1"/>
        <charset val="2"/>
      </rPr>
      <t>W</t>
    </r>
  </si>
  <si>
    <t>3.2.8</t>
  </si>
  <si>
    <t>Tolerance to AC components of the DC supply</t>
  </si>
  <si>
    <t>3.2.8.1</t>
  </si>
  <si>
    <t>Maximum allowable ripple current and the effect thereof on expected battery life</t>
  </si>
  <si>
    <t>3.2.8.2</t>
  </si>
  <si>
    <t>Effect on expected battery life where ripple is &gt; 5%C10 during float charge and &gt; 20%C10 during boost charge or equalise charge</t>
  </si>
  <si>
    <t>3.2.8.3</t>
  </si>
  <si>
    <t>Effect on expected battery life where ripple ripple is as specified.</t>
  </si>
  <si>
    <t>3.2.9</t>
  </si>
  <si>
    <t>Effect of temperature</t>
  </si>
  <si>
    <t>3.2.9.1</t>
  </si>
  <si>
    <t>Effect of temperature on expected battery life</t>
  </si>
  <si>
    <t>3.2.9.2</t>
  </si>
  <si>
    <t>Temperature derating factors for the temperature range of -10 °C to +45 °C</t>
  </si>
  <si>
    <t>Specify on "Temperature Derating Factors" worksheet</t>
  </si>
  <si>
    <t>3.3</t>
  </si>
  <si>
    <t>MECHANICAL REQUIREMENTS</t>
  </si>
  <si>
    <t>3.3.1</t>
  </si>
  <si>
    <t>General</t>
  </si>
  <si>
    <t>3.3.1.1</t>
  </si>
  <si>
    <t>Cell composition</t>
  </si>
  <si>
    <t>Mechanical requirements</t>
  </si>
  <si>
    <t>3.3.1.2</t>
  </si>
  <si>
    <t>Resistance to mechanical stresses during normal transportation and handling</t>
  </si>
  <si>
    <t>3.3.1.3</t>
  </si>
  <si>
    <t>Resistance to earthquakes required</t>
  </si>
  <si>
    <t>3.3.2</t>
  </si>
  <si>
    <t>Plates</t>
  </si>
  <si>
    <t>3.3.2.1</t>
  </si>
  <si>
    <t>Plates construction</t>
  </si>
  <si>
    <t>3.3.2.2</t>
  </si>
  <si>
    <t>Type of alloy</t>
  </si>
  <si>
    <t>3.3.2.3</t>
  </si>
  <si>
    <t>Plates design characteristics</t>
  </si>
  <si>
    <t>3.3.3</t>
  </si>
  <si>
    <t>Seperators</t>
  </si>
  <si>
    <t>3.3.4</t>
  </si>
  <si>
    <t>Group bars</t>
  </si>
  <si>
    <t>3.3.5</t>
  </si>
  <si>
    <t>Terminal posts</t>
  </si>
  <si>
    <t>3.3.5.1 - 3.3.5.3</t>
  </si>
  <si>
    <t>Terminal posts design</t>
  </si>
  <si>
    <t>3.3.5.4</t>
  </si>
  <si>
    <t>Recommended torque levels for the connections</t>
  </si>
  <si>
    <t>N.m</t>
  </si>
  <si>
    <t>3.3.5.5</t>
  </si>
  <si>
    <t>Terminal posts loading</t>
  </si>
  <si>
    <t>3.3.6</t>
  </si>
  <si>
    <t>Terminal seals</t>
  </si>
  <si>
    <t>3.3.7</t>
  </si>
  <si>
    <t>Containers</t>
  </si>
  <si>
    <t>3.3.8</t>
  </si>
  <si>
    <t>Cell lids</t>
  </si>
  <si>
    <t>3.3.9</t>
  </si>
  <si>
    <t>Vent plugs</t>
  </si>
  <si>
    <t>3.3.10</t>
  </si>
  <si>
    <t>Gas recombination units</t>
  </si>
  <si>
    <t>3.3.10.1</t>
  </si>
  <si>
    <t>Gas recombination unit available</t>
  </si>
  <si>
    <t>3.3.10.2</t>
  </si>
  <si>
    <t>Catalyst life expectancy</t>
  </si>
  <si>
    <t>3.3.10.3</t>
  </si>
  <si>
    <t>Catalyst Material Safety Datasheet</t>
  </si>
  <si>
    <t>3.3.10.4</t>
  </si>
  <si>
    <t xml:space="preserve">Replaceable catalyst &amp; no contamination of cell </t>
  </si>
  <si>
    <t>3.3.10.5</t>
  </si>
  <si>
    <t>List of approved gas recombination units</t>
  </si>
  <si>
    <t>3.3.11</t>
  </si>
  <si>
    <t>Hydrogen release</t>
  </si>
  <si>
    <t>3.3.11.1</t>
  </si>
  <si>
    <t>Float charge</t>
  </si>
  <si>
    <r>
      <t>cm</t>
    </r>
    <r>
      <rPr>
        <vertAlign val="superscript"/>
        <sz val="9"/>
        <rFont val="Arial"/>
        <family val="2"/>
      </rPr>
      <t>3</t>
    </r>
    <r>
      <rPr>
        <sz val="9"/>
        <rFont val="Arial"/>
        <family val="2"/>
      </rPr>
      <t>/h/Ah</t>
    </r>
  </si>
  <si>
    <t>Boost charge</t>
  </si>
  <si>
    <t>Equalise charge</t>
  </si>
  <si>
    <t>3.3.11.2</t>
  </si>
  <si>
    <t>Elevated voltage without recombination unit</t>
  </si>
  <si>
    <t>Elevated voltage with recombination unit</t>
  </si>
  <si>
    <t>3.3.12</t>
  </si>
  <si>
    <t>Electrolyte reserve</t>
  </si>
  <si>
    <t>3.3.12.1</t>
  </si>
  <si>
    <t>Water consumption over 6 month period</t>
  </si>
  <si>
    <t>3.3.12.2</t>
  </si>
  <si>
    <t>Actual water consumption rate over 6 month period</t>
  </si>
  <si>
    <t>3.3.12.3</t>
  </si>
  <si>
    <t>Topping-up period with recombination unit</t>
  </si>
  <si>
    <t>3.3.13</t>
  </si>
  <si>
    <t>Containment of shedded active material</t>
  </si>
  <si>
    <t>3.3.14</t>
  </si>
  <si>
    <t xml:space="preserve"> Positive plate growth</t>
  </si>
  <si>
    <t>3.3.15</t>
  </si>
  <si>
    <t>Cell orientation</t>
  </si>
  <si>
    <t>3.3.16</t>
  </si>
  <si>
    <t>Cell markings and labelling</t>
  </si>
  <si>
    <t>3.3.16.1</t>
  </si>
  <si>
    <t>Positive terminal marked - indented or relief</t>
  </si>
  <si>
    <t>3.3.16.2</t>
  </si>
  <si>
    <t>Minimum and maximum levels indicated</t>
  </si>
  <si>
    <t>3.3.16.3</t>
  </si>
  <si>
    <t>Cell information</t>
  </si>
  <si>
    <t>3.3.16.4</t>
  </si>
  <si>
    <t>Relevant safety information</t>
  </si>
  <si>
    <t>3.3.16.5</t>
  </si>
  <si>
    <t>Cell numbers</t>
  </si>
  <si>
    <t>3.3.16.6</t>
  </si>
  <si>
    <t>Barcode labell on cells</t>
  </si>
  <si>
    <t>3.4</t>
  </si>
  <si>
    <t>OPERATIONAL REQUIREMENTS</t>
  </si>
  <si>
    <t>3.4.1</t>
  </si>
  <si>
    <t>Environmental conditions</t>
  </si>
  <si>
    <t>3.4.1.1</t>
  </si>
  <si>
    <t>Altitude</t>
  </si>
  <si>
    <t>m</t>
  </si>
  <si>
    <t>Operational requirements</t>
  </si>
  <si>
    <t>Relative humidity (non-condensing)</t>
  </si>
  <si>
    <t>10 – 85 non-condensing</t>
  </si>
  <si>
    <t>%</t>
  </si>
  <si>
    <t>Lightning incidence</t>
  </si>
  <si>
    <t>High</t>
  </si>
  <si>
    <t>Pollution</t>
  </si>
  <si>
    <t>Low - high with conductive particles when wet</t>
  </si>
  <si>
    <t>3.4.1.2</t>
  </si>
  <si>
    <t>Outdoor air temperatures:</t>
  </si>
  <si>
    <t>Maximum</t>
  </si>
  <si>
    <t>Average</t>
  </si>
  <si>
    <t>Minimum</t>
  </si>
  <si>
    <t>3.4.1.3</t>
  </si>
  <si>
    <t>Battery room air temperatures:</t>
  </si>
  <si>
    <t>Daily average</t>
  </si>
  <si>
    <t>3.4.2</t>
  </si>
  <si>
    <t>Application</t>
  </si>
  <si>
    <t>For Information</t>
  </si>
  <si>
    <t>3.4.3</t>
  </si>
  <si>
    <t>Charging regimes</t>
  </si>
  <si>
    <t>Specified charging regimes accepted</t>
  </si>
  <si>
    <t>3.4.4</t>
  </si>
  <si>
    <t>Specified commissioning practices accepted</t>
  </si>
  <si>
    <t>3.4.5</t>
  </si>
  <si>
    <t>Specified maintenance practices accepted</t>
  </si>
  <si>
    <t>3.4.6</t>
  </si>
  <si>
    <t>Battery water</t>
  </si>
  <si>
    <t>3.4.6.1</t>
  </si>
  <si>
    <t>Maximum conductivity</t>
  </si>
  <si>
    <t>Specify</t>
  </si>
  <si>
    <r>
      <t>m</t>
    </r>
    <r>
      <rPr>
        <sz val="9"/>
        <rFont val="Arial"/>
        <family val="2"/>
      </rPr>
      <t>S/cm</t>
    </r>
  </si>
  <si>
    <t>3.4.6.2</t>
  </si>
  <si>
    <t>List of forbidden substances</t>
  </si>
  <si>
    <t>3.4.7</t>
  </si>
  <si>
    <t>Accessories</t>
  </si>
  <si>
    <t>Bolts, nuts, washers and connectors</t>
  </si>
  <si>
    <t>3.4.8</t>
  </si>
  <si>
    <t>Electrolyte</t>
  </si>
  <si>
    <t>Yes - As specified</t>
  </si>
  <si>
    <t>3.4.9</t>
  </si>
  <si>
    <t>Terminating devices and inter-row connectors</t>
  </si>
  <si>
    <t>3.4.10</t>
  </si>
  <si>
    <t>Equipment Performance</t>
  </si>
  <si>
    <t xml:space="preserve">Full track record </t>
  </si>
  <si>
    <t>Indicate figures on Track Record - Offered Sheet</t>
  </si>
  <si>
    <t>Equipment hours of installed units / model / type</t>
  </si>
  <si>
    <t>Number of units in the field / model / type</t>
  </si>
  <si>
    <t>Environmental conditions where equipment installed</t>
  </si>
  <si>
    <t>Known problems and / or exceptional performance with the installed units</t>
  </si>
  <si>
    <t>3.4.11</t>
  </si>
  <si>
    <t>Test certificates, drawings and instruction manuals</t>
  </si>
  <si>
    <t>3.4.11.1</t>
  </si>
  <si>
    <t>Cell parameters</t>
  </si>
  <si>
    <t>3.4.11.2</t>
  </si>
  <si>
    <t>Technical manuals with specified cell information</t>
  </si>
  <si>
    <t>Installation manual</t>
  </si>
  <si>
    <t>Commissioning manual</t>
  </si>
  <si>
    <t>Maintenance manual</t>
  </si>
  <si>
    <t>Safety instructions</t>
  </si>
  <si>
    <t>Initial charge test results traceable to unique cells</t>
  </si>
  <si>
    <t>Material Safety Data Sheets available per consignment</t>
  </si>
  <si>
    <t>Clear storage instructions</t>
  </si>
  <si>
    <t>3.4.12</t>
  </si>
  <si>
    <t>Tools</t>
  </si>
  <si>
    <t>Special tools or keys required</t>
  </si>
  <si>
    <t>3.4.13</t>
  </si>
  <si>
    <t>Spares</t>
  </si>
  <si>
    <t>Spares list, spares holding, etc.</t>
  </si>
  <si>
    <t>3.4.14</t>
  </si>
  <si>
    <t>Training</t>
  </si>
  <si>
    <t>Recommended course structure included</t>
  </si>
  <si>
    <t>Who will present the training</t>
  </si>
  <si>
    <t>Is there a possibility for training at principal's facilities</t>
  </si>
  <si>
    <t>Train-the-trainer type course</t>
  </si>
  <si>
    <t>3.4.15</t>
  </si>
  <si>
    <t>Warranty requirements</t>
  </si>
  <si>
    <t>Two year guarantee</t>
  </si>
  <si>
    <t xml:space="preserve"> </t>
  </si>
  <si>
    <t>Alternative warrantees</t>
  </si>
  <si>
    <t>OEM endorsed warrantees</t>
  </si>
  <si>
    <t>3.4.16</t>
  </si>
  <si>
    <t>Local support</t>
  </si>
  <si>
    <t>3.4.17</t>
  </si>
  <si>
    <t>Disposal</t>
  </si>
  <si>
    <t>3.4.17.1</t>
  </si>
  <si>
    <t>Certificates of enviornmentally friendsly disposal / recycling</t>
  </si>
  <si>
    <t>3.4.17.2</t>
  </si>
  <si>
    <t>Disposal in line with Eskom standard</t>
  </si>
  <si>
    <t>3.4.17.3</t>
  </si>
  <si>
    <t>Collection of electrolyte and redundant cells from site</t>
  </si>
  <si>
    <t>3.4.17.4</t>
  </si>
  <si>
    <t>Offset of scrap value against transportation costs</t>
  </si>
  <si>
    <t>3.4.18</t>
  </si>
  <si>
    <t>Equipment limitations</t>
  </si>
  <si>
    <t>3.5</t>
  </si>
  <si>
    <t>ANCILLARY EQUIPMENT</t>
  </si>
  <si>
    <t>3.5.1</t>
  </si>
  <si>
    <t>Maintenance equipment</t>
  </si>
  <si>
    <t>See Ancillary Equipment</t>
  </si>
  <si>
    <t>Ancillary equipment</t>
  </si>
  <si>
    <t>3.5.2</t>
  </si>
  <si>
    <t>Personal protective equipment</t>
  </si>
  <si>
    <t>3.5.3</t>
  </si>
  <si>
    <t>Maintenance equipment and PPE rack / cabinet / box</t>
  </si>
  <si>
    <t>3.5.4</t>
  </si>
  <si>
    <t>Battery stands</t>
  </si>
  <si>
    <t>Comply with Reference (Sample drawings)</t>
  </si>
  <si>
    <t>3.5.5</t>
  </si>
  <si>
    <t>Safety signs</t>
  </si>
  <si>
    <t>Tests</t>
  </si>
  <si>
    <t>3.6.1</t>
  </si>
  <si>
    <t>3.6.2</t>
  </si>
  <si>
    <t>Electrical and mechanical tests</t>
  </si>
  <si>
    <t>Details to be provided on Type Testing Sheet</t>
  </si>
  <si>
    <t>3.6.3</t>
  </si>
  <si>
    <t>Initial charge tests</t>
  </si>
  <si>
    <t>3.6.4</t>
  </si>
  <si>
    <t>Clearance for dispatch</t>
  </si>
  <si>
    <t xml:space="preserve">PACKAGING, LABELLING AND TRANSPORT </t>
  </si>
  <si>
    <t>3.7.1</t>
  </si>
  <si>
    <t>Packaging</t>
  </si>
  <si>
    <t>Packaging, labelling, marking and transport</t>
  </si>
  <si>
    <t>3.7.2</t>
  </si>
  <si>
    <t>Labelling</t>
  </si>
  <si>
    <t>3.7.3</t>
  </si>
  <si>
    <t>Transport</t>
  </si>
  <si>
    <t>Qualitative Technical Criteria Description</t>
  </si>
  <si>
    <t>Weight</t>
  </si>
  <si>
    <t>S1</t>
  </si>
  <si>
    <t>S2</t>
  </si>
  <si>
    <t>WS1</t>
  </si>
  <si>
    <t>WS2</t>
  </si>
  <si>
    <t>Partially Comply</t>
  </si>
  <si>
    <t>Do Not Comply</t>
  </si>
  <si>
    <t>Certificate</t>
  </si>
  <si>
    <t>Test Report</t>
  </si>
  <si>
    <t>Certificate &amp; Test Report</t>
  </si>
  <si>
    <t>Not Available</t>
  </si>
  <si>
    <t>Cell Configuration Options:</t>
  </si>
  <si>
    <t>Single Cells</t>
  </si>
  <si>
    <t>Multicell Blocks</t>
  </si>
  <si>
    <t>Single Cells &amp; Multicell Blocks</t>
  </si>
  <si>
    <t>Pocket</t>
  </si>
  <si>
    <t>Fibre</t>
  </si>
  <si>
    <t>Sintered/Plastic Bonded Electrode</t>
  </si>
  <si>
    <t>Other</t>
  </si>
  <si>
    <t>Required Capacity [Ah]</t>
  </si>
  <si>
    <t>Vented Flat Plate</t>
  </si>
  <si>
    <t>Offered Capacity [Ah]</t>
  </si>
  <si>
    <t>Cell Model No.</t>
  </si>
  <si>
    <t>Short Circuit Current [A]</t>
  </si>
  <si>
    <r>
      <t>Internal Resistance [m</t>
    </r>
    <r>
      <rPr>
        <b/>
        <sz val="8"/>
        <rFont val="Symbol"/>
        <family val="1"/>
        <charset val="2"/>
      </rPr>
      <t>W</t>
    </r>
    <r>
      <rPr>
        <b/>
        <sz val="8"/>
        <rFont val="Arial"/>
        <family val="2"/>
      </rPr>
      <t>]</t>
    </r>
  </si>
  <si>
    <t>Recommended Torque Levels for Connections [N.m]</t>
  </si>
  <si>
    <r>
      <t xml:space="preserve">Terminating Devices Code </t>
    </r>
    <r>
      <rPr>
        <b/>
        <vertAlign val="superscript"/>
        <sz val="8"/>
        <rFont val="Arial"/>
        <family val="2"/>
      </rPr>
      <t>1)</t>
    </r>
  </si>
  <si>
    <t>Intercell Connectors Code</t>
  </si>
  <si>
    <r>
      <t xml:space="preserve">Interrow Connectors Code </t>
    </r>
    <r>
      <rPr>
        <b/>
        <vertAlign val="superscript"/>
        <sz val="8"/>
        <rFont val="Arial"/>
        <family val="2"/>
      </rPr>
      <t>2)</t>
    </r>
  </si>
  <si>
    <t>Electrolyte Volume to Max Level [l]</t>
  </si>
  <si>
    <t>Electrolyte Volume to Min Level [l]</t>
  </si>
  <si>
    <t>Cell Dimensions  - LxWxH [mm]</t>
  </si>
  <si>
    <t>Dry Cell Weight [kg]</t>
  </si>
  <si>
    <t>Wet Cell Weight [kg]</t>
  </si>
  <si>
    <t>Lead Content [kg]</t>
  </si>
  <si>
    <t>Notes:</t>
  </si>
  <si>
    <t>1) The terminating devices configuration may be different depending on the stand confguration. Therefore the code should signify a stand configuration e.g. 123-A where A stands for Double Row Single Tier, etc.</t>
  </si>
  <si>
    <t>2) The interrow connectors configuration may be different depending on the stand confguration. Therefore the code should signify a stand configuration e.g. 123-A where A stands for Double Row Single Tier, etc.</t>
  </si>
  <si>
    <t>Temperature Derating Factors</t>
  </si>
  <si>
    <t>Note: The discharge rate time period (e.g. 10 - 12 hrs for slow rate) shall be indicate in the space provided</t>
  </si>
  <si>
    <t>Also indicate the Filename and page number where the requested information may be found in the technical brochures.</t>
  </si>
  <si>
    <r>
      <t>Temperature [</t>
    </r>
    <r>
      <rPr>
        <b/>
        <sz val="10"/>
        <rFont val="Arial"/>
        <family val="2"/>
      </rPr>
      <t>°</t>
    </r>
    <r>
      <rPr>
        <b/>
        <sz val="10"/>
        <rFont val="Arial"/>
        <family val="2"/>
      </rPr>
      <t>C]</t>
    </r>
  </si>
  <si>
    <t>Slow rate</t>
  </si>
  <si>
    <t>Med rate</t>
  </si>
  <si>
    <t>High rate</t>
  </si>
  <si>
    <t>10-12 h</t>
  </si>
  <si>
    <t>Reference</t>
  </si>
  <si>
    <t>List of Accessories</t>
  </si>
  <si>
    <t>Y</t>
  </si>
  <si>
    <t>Available [Y/N]</t>
  </si>
  <si>
    <t>Comments</t>
  </si>
  <si>
    <t>N</t>
  </si>
  <si>
    <t>Jug</t>
  </si>
  <si>
    <t>Funnel</t>
  </si>
  <si>
    <t>Anti-corrosion lubricant (at least 250ml)</t>
  </si>
  <si>
    <r>
      <t xml:space="preserve">Glass Hydrometer </t>
    </r>
    <r>
      <rPr>
        <b/>
        <vertAlign val="superscript"/>
        <sz val="10"/>
        <rFont val="Arial"/>
        <family val="2"/>
      </rPr>
      <t>1)</t>
    </r>
  </si>
  <si>
    <r>
      <t xml:space="preserve">Glass Thermometer </t>
    </r>
    <r>
      <rPr>
        <b/>
        <vertAlign val="superscript"/>
        <sz val="10"/>
        <rFont val="Arial"/>
        <family val="2"/>
      </rPr>
      <t>1)</t>
    </r>
  </si>
  <si>
    <r>
      <t xml:space="preserve">Electronic Hydrometer </t>
    </r>
    <r>
      <rPr>
        <b/>
        <vertAlign val="superscript"/>
        <sz val="10"/>
        <rFont val="Arial"/>
        <family val="2"/>
      </rPr>
      <t>1)</t>
    </r>
  </si>
  <si>
    <r>
      <t xml:space="preserve">Electronic Thermometer </t>
    </r>
    <r>
      <rPr>
        <b/>
        <vertAlign val="superscript"/>
        <sz val="10"/>
        <rFont val="Arial"/>
        <family val="2"/>
      </rPr>
      <t>1)</t>
    </r>
  </si>
  <si>
    <t>Maintenance &amp; safety equipment board / rack</t>
  </si>
  <si>
    <r>
      <t>Lead acid battery logbook</t>
    </r>
    <r>
      <rPr>
        <b/>
        <vertAlign val="superscript"/>
        <sz val="10"/>
        <rFont val="Arial"/>
        <family val="2"/>
      </rPr>
      <t xml:space="preserve"> 2)</t>
    </r>
  </si>
  <si>
    <t>Battery stand touch-up paint (500ml)</t>
  </si>
  <si>
    <t>Battery stand touch-up paint (1000ml)</t>
  </si>
  <si>
    <t>Paint brush - 50mm wide</t>
  </si>
  <si>
    <r>
      <t xml:space="preserve">Battery room safety sign, DCSS1 </t>
    </r>
    <r>
      <rPr>
        <b/>
        <vertAlign val="superscript"/>
        <sz val="10"/>
        <rFont val="Arial"/>
        <family val="2"/>
      </rPr>
      <t>3)</t>
    </r>
  </si>
  <si>
    <t>Eyewash bottle - sealed</t>
  </si>
  <si>
    <r>
      <t xml:space="preserve">Faceshield </t>
    </r>
    <r>
      <rPr>
        <b/>
        <vertAlign val="superscript"/>
        <sz val="10"/>
        <rFont val="Arial"/>
        <family val="2"/>
      </rPr>
      <t>4)</t>
    </r>
  </si>
  <si>
    <t>Pack of disposable nitrile gloves (at least 50 units)</t>
  </si>
  <si>
    <t>Pack of paper towels</t>
  </si>
  <si>
    <r>
      <t xml:space="preserve">Acid resistant apron - white </t>
    </r>
    <r>
      <rPr>
        <b/>
        <vertAlign val="superscript"/>
        <sz val="10"/>
        <rFont val="Arial"/>
        <family val="2"/>
      </rPr>
      <t>4)</t>
    </r>
  </si>
  <si>
    <r>
      <t xml:space="preserve">Maintenance &amp; safety equipment kit (analogue) </t>
    </r>
    <r>
      <rPr>
        <b/>
        <vertAlign val="superscript"/>
        <sz val="10"/>
        <rFont val="Arial"/>
        <family val="2"/>
      </rPr>
      <t>5)</t>
    </r>
  </si>
  <si>
    <t>Stainless steel nuts and bolts</t>
  </si>
  <si>
    <t>Stainless steel flat washers</t>
  </si>
  <si>
    <t>Stainless steel spring washers</t>
  </si>
  <si>
    <t>Electrolyte (25l)</t>
  </si>
  <si>
    <t>Polycan (25l)</t>
  </si>
  <si>
    <r>
      <t xml:space="preserve">Combined Battery Room Sign, DCSS 3  </t>
    </r>
    <r>
      <rPr>
        <vertAlign val="superscript"/>
        <sz val="10"/>
        <rFont val="Arial"/>
        <family val="2"/>
      </rPr>
      <t>3)</t>
    </r>
  </si>
  <si>
    <r>
      <t xml:space="preserve">Emergency Shower Sign, GA 20  </t>
    </r>
    <r>
      <rPr>
        <vertAlign val="superscript"/>
        <sz val="10"/>
        <rFont val="Arial"/>
        <family val="2"/>
      </rPr>
      <t>3)</t>
    </r>
  </si>
  <si>
    <r>
      <t xml:space="preserve">Eyewash Sign, GA 19  </t>
    </r>
    <r>
      <rPr>
        <vertAlign val="superscript"/>
        <sz val="10"/>
        <rFont val="Arial"/>
        <family val="2"/>
      </rPr>
      <t>3)</t>
    </r>
  </si>
  <si>
    <r>
      <t xml:space="preserve">Drinking of water prohibited Sign, PV 5  </t>
    </r>
    <r>
      <rPr>
        <vertAlign val="superscript"/>
        <sz val="10"/>
        <rFont val="Arial"/>
        <family val="2"/>
      </rPr>
      <t>3)</t>
    </r>
  </si>
  <si>
    <r>
      <t>Battery Room safety sign, DCSS 4</t>
    </r>
    <r>
      <rPr>
        <vertAlign val="superscript"/>
        <sz val="10"/>
        <rFont val="Arial"/>
        <family val="2"/>
      </rPr>
      <t xml:space="preserve"> 3)</t>
    </r>
  </si>
  <si>
    <t>Portable Emergency Shower (Camping type)</t>
  </si>
  <si>
    <t>1) Shall comply with 240-56360034, Rev 3, Stationary vented lead acid batteries standard</t>
  </si>
  <si>
    <r>
      <t>2) Shall comply with 240-56360034, Rev 3, Stationary vented lead acid batteries standard</t>
    </r>
    <r>
      <rPr>
        <sz val="10"/>
        <rFont val="Arial"/>
      </rPr>
      <t xml:space="preserve">
</t>
    </r>
  </si>
  <si>
    <t>3) Shall comply with 240-53114264, Specification for safety signs used in DC applications</t>
  </si>
  <si>
    <t>4) Shall comply with 240-56176215, DC Technician Tools, Test Equipment and Accessories Standard.</t>
  </si>
  <si>
    <t>5) The Maintenance &amp; safety equipment kit (analogue) shall be in a black plastic box (as shown in the photo) with a removable top tray and cover. It shall contain the items 1, 2, 3, 4, 5, 9, 14, 15, 16, 17 and 18.</t>
  </si>
  <si>
    <t>MAINTENANCE &amp; SAFETY EQUIPMENT BOARD</t>
  </si>
  <si>
    <t>MAINTENANCE &amp; SAFETY EQUIPMENT KIT</t>
  </si>
  <si>
    <t>Instruction to complete the Track Record for Offered Cells</t>
  </si>
  <si>
    <t>Note: The track record provided shall be exclusively for the equipment offered.</t>
  </si>
  <si>
    <t>1) First list countries with similar climatic conditions as South Africa.</t>
  </si>
  <si>
    <t>2) Then list any other countries for which you have information.</t>
  </si>
  <si>
    <t>3) To make the list not too exhaustive, you may in addition to the track records provided for the four countries make mention of other countries and mention the references in the space provided.</t>
  </si>
  <si>
    <t>4) The track record provided shall be exclusively for the equipment offered.</t>
  </si>
  <si>
    <r>
      <t>5) Any other relevant references that will aid in forming an idea of the track record of the company as a battery supplier can be entered under</t>
    </r>
    <r>
      <rPr>
        <b/>
        <sz val="10"/>
        <rFont val="Arial"/>
        <family val="2"/>
      </rPr>
      <t xml:space="preserve"> Section E Other References</t>
    </r>
    <r>
      <rPr>
        <sz val="10"/>
        <rFont val="Arial"/>
      </rPr>
      <t>.</t>
    </r>
  </si>
  <si>
    <t>Track Record of the Equipment on Offer</t>
  </si>
  <si>
    <t>Reference - FileName or Document Title</t>
  </si>
  <si>
    <t>Cell Type</t>
  </si>
  <si>
    <t>Model number</t>
  </si>
  <si>
    <t>Country 1:</t>
  </si>
  <si>
    <t>SOUTH AFRICA</t>
  </si>
  <si>
    <t>Oldest installation (Insert Customer/Site Name)</t>
  </si>
  <si>
    <t>Date of installation</t>
  </si>
  <si>
    <t>Most recent installation (Insert Customer/Site Name)</t>
  </si>
  <si>
    <t>Number of units installed in a controlled environment</t>
  </si>
  <si>
    <t>Number of units installed in an uncontrolled environment</t>
  </si>
  <si>
    <t>Number of failures in a controlled environment</t>
  </si>
  <si>
    <t>Number of failures in an uncontrolled environment</t>
  </si>
  <si>
    <t>Number of units installed in electricity utility industry</t>
  </si>
  <si>
    <t>Number of units installed in other industries</t>
  </si>
  <si>
    <t>List your major customers in this country:</t>
  </si>
  <si>
    <t>Country 2:</t>
  </si>
  <si>
    <t>Country 3:</t>
  </si>
  <si>
    <t>D</t>
  </si>
  <si>
    <t>Country 4:</t>
  </si>
  <si>
    <t>E</t>
  </si>
  <si>
    <t>Other References</t>
  </si>
  <si>
    <t>Type Tests Results for Offered Cells</t>
  </si>
  <si>
    <t>Item</t>
  </si>
  <si>
    <t>Test</t>
  </si>
  <si>
    <t>Standard</t>
  </si>
  <si>
    <t>Clause</t>
  </si>
  <si>
    <t>Required Performance Criteria</t>
  </si>
  <si>
    <t>Obtained Performance</t>
  </si>
  <si>
    <t>Test Certficates Provided [Y/N]</t>
  </si>
  <si>
    <t>References</t>
  </si>
  <si>
    <t>Capacity Test @ 25°C</t>
  </si>
  <si>
    <t>SANS 60896-11-2003</t>
  </si>
  <si>
    <t>PASS: Clause 14.10</t>
  </si>
  <si>
    <t>Suitability for floating battery operation test</t>
  </si>
  <si>
    <t>PASS: Clause 8.2 a) - d)</t>
  </si>
  <si>
    <t>Endurance discharge cycle test</t>
  </si>
  <si>
    <t>PASS: Clause 9.1</t>
  </si>
  <si>
    <t>Endurance test in overcharge</t>
  </si>
  <si>
    <t>PASS: Clause 9.2</t>
  </si>
  <si>
    <t>Charge retention test</t>
  </si>
  <si>
    <t>Specify obtained results</t>
  </si>
  <si>
    <t>Internal resistance test</t>
  </si>
  <si>
    <t>Tested</t>
  </si>
  <si>
    <t>Short-circuit current test</t>
  </si>
  <si>
    <t>CUSTOMER DETAILS - Contactable References</t>
  </si>
  <si>
    <t>Company Name</t>
  </si>
  <si>
    <t>Contact Person</t>
  </si>
  <si>
    <t>Country</t>
  </si>
  <si>
    <t>Email</t>
  </si>
  <si>
    <t>Telephone</t>
  </si>
  <si>
    <t>Mobile</t>
  </si>
  <si>
    <t>DEVIATIONS LIST</t>
  </si>
  <si>
    <t>Any deviations from this specification shall be listed below with reasons for deviation.  In addition, evidence shall be provided that the proposed deviation will meet the minimum requirements and at least be more cost effective than that specified by Eskom.</t>
  </si>
  <si>
    <t>The "Clause #" shall be the applicable Clause number from the applicable referenced document.</t>
  </si>
  <si>
    <t>"Clause" refers to the applicable clause from the applicable reference document.</t>
  </si>
  <si>
    <r>
      <t>Details of the Deviation shall be provided -</t>
    </r>
    <r>
      <rPr>
        <b/>
        <i/>
        <sz val="10"/>
        <rFont val="Arial"/>
        <family val="2"/>
      </rPr>
      <t xml:space="preserve"> Document reference number, title, clause number and clause text</t>
    </r>
    <r>
      <rPr>
        <b/>
        <sz val="10"/>
        <rFont val="Arial"/>
        <family val="2"/>
      </rPr>
      <t xml:space="preserve"> shall be provided in cases where the deviation is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</si>
</sst>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name val="Arial"/>
    </font>
    <font>
      <sz val="10"/>
      <name val="Arial"/>
    </font>
    <font>
      <b/>
      <sz val="10"/>
      <name val="Arial"/>
      <family val="2"/>
    </font>
    <font>
      <sz val="8"/>
      <name val="Arial"/>
      <family val="2"/>
    </font>
    <font>
      <b/>
      <sz val="8"/>
      <name val="Arial"/>
      <family val="2"/>
    </font>
    <font>
      <sz val="8"/>
      <name val="Arial"/>
      <family val="2"/>
    </font>
    <font>
      <u/>
      <sz val="10"/>
      <color indexed="12"/>
      <name val="Arial"/>
      <family val="2"/>
    </font>
    <font>
      <sz val="10"/>
      <name val="Arial"/>
      <family val="2"/>
    </font>
    <font>
      <b/>
      <sz val="10"/>
      <color indexed="10"/>
      <name val="Arial"/>
      <family val="2"/>
    </font>
    <font>
      <b/>
      <sz val="11"/>
      <name val="Arial"/>
      <family val="2"/>
    </font>
    <font>
      <b/>
      <sz val="9"/>
      <name val="Arial"/>
      <family val="2"/>
    </font>
    <font>
      <sz val="9"/>
      <name val="Arial"/>
      <family val="2"/>
    </font>
    <font>
      <sz val="11"/>
      <name val="Arial"/>
      <family val="2"/>
    </font>
    <font>
      <b/>
      <sz val="12"/>
      <name val="Arial"/>
      <family val="2"/>
    </font>
    <font>
      <b/>
      <i/>
      <sz val="10"/>
      <name val="Arial"/>
      <family val="2"/>
    </font>
    <font>
      <b/>
      <vertAlign val="superscript"/>
      <sz val="10"/>
      <name val="Arial"/>
      <family val="2"/>
    </font>
    <font>
      <b/>
      <sz val="8"/>
      <name val="Symbol"/>
      <family val="1"/>
      <charset val="2"/>
    </font>
    <font>
      <vertAlign val="superscript"/>
      <sz val="10"/>
      <name val="Arial"/>
      <family val="2"/>
    </font>
    <font>
      <b/>
      <sz val="13"/>
      <name val="Arial"/>
      <family val="2"/>
    </font>
    <font>
      <u/>
      <sz val="9"/>
      <color indexed="12"/>
      <name val="Arial"/>
      <family val="2"/>
    </font>
    <font>
      <sz val="9"/>
      <color indexed="8"/>
      <name val="Arial"/>
      <family val="2"/>
    </font>
    <font>
      <vertAlign val="subscript"/>
      <sz val="9"/>
      <name val="Arial"/>
      <family val="2"/>
    </font>
    <font>
      <sz val="9"/>
      <name val="Symbol"/>
      <family val="1"/>
      <charset val="2"/>
    </font>
    <font>
      <sz val="11"/>
      <color indexed="8"/>
      <name val="Arial"/>
      <family val="2"/>
    </font>
    <font>
      <b/>
      <sz val="11"/>
      <color indexed="8"/>
      <name val="Arial"/>
      <family val="2"/>
    </font>
    <font>
      <sz val="10"/>
      <color indexed="8"/>
      <name val="Arial"/>
      <family val="2"/>
    </font>
    <font>
      <i/>
      <sz val="11"/>
      <color indexed="8"/>
      <name val="Arial"/>
      <family val="2"/>
    </font>
    <font>
      <i/>
      <sz val="11"/>
      <name val="Arial"/>
      <family val="2"/>
    </font>
    <font>
      <b/>
      <sz val="11"/>
      <color indexed="17"/>
      <name val="Arial"/>
      <family val="2"/>
    </font>
    <font>
      <b/>
      <sz val="11"/>
      <color indexed="51"/>
      <name val="Arial"/>
      <family val="2"/>
    </font>
    <font>
      <b/>
      <sz val="11"/>
      <color indexed="10"/>
      <name val="Arial"/>
      <family val="2"/>
    </font>
    <font>
      <sz val="7"/>
      <color indexed="8"/>
      <name val="Times New Roman"/>
      <family val="1"/>
    </font>
    <font>
      <b/>
      <sz val="10"/>
      <color indexed="8"/>
      <name val="Arial"/>
      <family val="2"/>
    </font>
    <font>
      <i/>
      <sz val="10"/>
      <color indexed="8"/>
      <name val="Arial"/>
      <family val="2"/>
    </font>
    <font>
      <b/>
      <i/>
      <sz val="11"/>
      <color indexed="8"/>
      <name val="Arial"/>
      <family val="2"/>
    </font>
    <font>
      <b/>
      <i/>
      <sz val="11"/>
      <name val="Arial"/>
      <family val="2"/>
    </font>
    <font>
      <u/>
      <sz val="11"/>
      <color indexed="12"/>
      <name val="Arial"/>
      <family val="2"/>
    </font>
    <font>
      <b/>
      <vertAlign val="subscript"/>
      <sz val="9"/>
      <name val="Arial"/>
      <family val="2"/>
    </font>
    <font>
      <vertAlign val="superscript"/>
      <sz val="9"/>
      <name val="Arial"/>
      <family val="2"/>
    </font>
    <font>
      <b/>
      <sz val="9"/>
      <color indexed="8"/>
      <name val="Arial"/>
      <family val="2"/>
    </font>
    <font>
      <b/>
      <vertAlign val="superscript"/>
      <sz val="8"/>
      <name val="Arial"/>
      <family val="2"/>
    </font>
    <font>
      <i/>
      <sz val="9"/>
      <name val="Arial"/>
      <family val="2"/>
    </font>
    <font>
      <b/>
      <u/>
      <sz val="10"/>
      <color indexed="12"/>
      <name val="Arial"/>
      <family val="2"/>
    </font>
    <font>
      <b/>
      <sz val="14"/>
      <name val="Arial"/>
      <family val="2"/>
    </font>
    <font>
      <b/>
      <sz val="11"/>
      <color theme="1"/>
      <name val="Calibri"/>
      <family val="2"/>
      <scheme val="minor"/>
    </font>
    <font>
      <b/>
      <i/>
      <sz val="11"/>
      <color theme="1"/>
      <name val="Calibri"/>
      <family val="2"/>
      <scheme val="minor"/>
    </font>
    <font>
      <sz val="9"/>
      <color theme="1"/>
      <name val="Arial"/>
      <family val="2"/>
    </font>
    <font>
      <sz val="12"/>
      <color theme="1"/>
      <name val="Calibri"/>
      <family val="2"/>
      <scheme val="minor"/>
    </font>
    <font>
      <b/>
      <sz val="12"/>
      <color theme="1"/>
      <name val="Arial"/>
      <family val="2"/>
    </font>
    <font>
      <b/>
      <sz val="12"/>
      <color rgb="FFFF0000"/>
      <name val="Arial"/>
      <family val="2"/>
    </font>
    <font>
      <b/>
      <sz val="11"/>
      <color theme="1"/>
      <name val="Arial"/>
      <family val="2"/>
    </font>
    <font>
      <sz val="11"/>
      <color theme="1"/>
      <name val="Arial"/>
      <family val="2"/>
    </font>
    <font>
      <sz val="10"/>
      <color theme="1"/>
      <name val="Arial"/>
      <family val="2"/>
    </font>
    <font>
      <b/>
      <sz val="14"/>
      <color theme="1"/>
      <name val="Arial"/>
      <family val="2"/>
    </font>
    <font>
      <sz val="9"/>
      <color rgb="FF000000"/>
      <name val="Arial"/>
      <family val="2"/>
    </font>
  </fonts>
  <fills count="13">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FFFCC"/>
        <bgColor indexed="64"/>
      </patternFill>
    </fill>
  </fills>
  <borders count="72">
    <border>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style="medium">
        <color indexed="64"/>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6" fillId="0" borderId="0" applyNumberFormat="0" applyFill="0" applyBorder="0" applyAlignment="0" applyProtection="0">
      <alignment vertical="top"/>
      <protection locked="0"/>
    </xf>
    <xf numFmtId="9" fontId="1" fillId="0" borderId="0" applyFont="0" applyFill="0" applyBorder="0" applyAlignment="0" applyProtection="0"/>
  </cellStyleXfs>
  <cellXfs count="495">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xf numFmtId="0" fontId="3" fillId="0" borderId="0" xfId="0" applyFont="1" applyAlignment="1">
      <alignment horizontal="center" vertical="center"/>
    </xf>
    <xf numFmtId="0" fontId="4" fillId="0" borderId="0" xfId="0" applyFont="1" applyAlignment="1">
      <alignment horizontal="left" vertical="center"/>
    </xf>
    <xf numFmtId="0" fontId="0" fillId="0" borderId="1" xfId="0" applyBorder="1"/>
    <xf numFmtId="0" fontId="0" fillId="0" borderId="2" xfId="0" applyBorder="1"/>
    <xf numFmtId="0" fontId="2" fillId="0" borderId="3" xfId="0" applyFont="1" applyBorder="1" applyAlignment="1">
      <alignment horizontal="center"/>
    </xf>
    <xf numFmtId="0" fontId="9" fillId="0" borderId="0" xfId="0" applyFont="1"/>
    <xf numFmtId="0" fontId="2" fillId="0" borderId="4" xfId="0" applyFont="1" applyBorder="1" applyAlignment="1">
      <alignment horizontal="center"/>
    </xf>
    <xf numFmtId="0" fontId="7" fillId="0" borderId="0" xfId="0" applyFont="1" applyAlignment="1">
      <alignment horizontal="center" vertical="center"/>
    </xf>
    <xf numFmtId="0" fontId="9" fillId="0" borderId="0" xfId="0" applyFont="1" applyAlignment="1">
      <alignment horizontal="center"/>
    </xf>
    <xf numFmtId="0" fontId="12" fillId="0" borderId="0" xfId="0" applyFont="1"/>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0" fillId="0" borderId="8" xfId="0" applyBorder="1"/>
    <xf numFmtId="0" fontId="9" fillId="0" borderId="9"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2" fillId="0" borderId="13" xfId="0" applyFont="1" applyBorder="1"/>
    <xf numFmtId="0" fontId="2" fillId="0" borderId="14" xfId="0" applyFont="1" applyBorder="1"/>
    <xf numFmtId="0" fontId="2" fillId="0" borderId="15" xfId="0" applyFont="1" applyBorder="1"/>
    <xf numFmtId="0" fontId="13" fillId="0" borderId="0" xfId="0" applyFont="1"/>
    <xf numFmtId="0" fontId="0" fillId="0" borderId="0" xfId="0" applyAlignment="1">
      <alignment vertical="center"/>
    </xf>
    <xf numFmtId="0" fontId="0" fillId="0" borderId="0" xfId="0" applyAlignment="1">
      <alignment horizontal="center" vertical="center"/>
    </xf>
    <xf numFmtId="0" fontId="2"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0" fillId="2" borderId="11" xfId="0" applyFill="1" applyBorder="1" applyAlignment="1">
      <alignment horizontal="center"/>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3" fillId="0" borderId="0" xfId="0" applyFont="1" applyAlignment="1">
      <alignment vertical="center"/>
    </xf>
    <xf numFmtId="0" fontId="5"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wrapText="1"/>
    </xf>
    <xf numFmtId="0" fontId="2" fillId="0" borderId="16" xfId="0" applyFont="1" applyBorder="1" applyAlignment="1">
      <alignment horizontal="center"/>
    </xf>
    <xf numFmtId="0" fontId="2" fillId="0" borderId="17" xfId="0" applyFon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horizontal="left"/>
    </xf>
    <xf numFmtId="0" fontId="11" fillId="0" borderId="20" xfId="0" applyFont="1" applyBorder="1" applyAlignment="1">
      <alignment horizontal="center" vertical="center" wrapText="1"/>
    </xf>
    <xf numFmtId="0" fontId="4" fillId="0" borderId="0" xfId="0" applyFont="1"/>
    <xf numFmtId="0" fontId="0" fillId="2" borderId="6"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21" xfId="0" applyFill="1" applyBorder="1" applyAlignment="1">
      <alignment horizontal="center"/>
    </xf>
    <xf numFmtId="0" fontId="0" fillId="2" borderId="22" xfId="0" applyFill="1" applyBorder="1" applyAlignment="1">
      <alignment horizontal="center"/>
    </xf>
    <xf numFmtId="0" fontId="0" fillId="2" borderId="23" xfId="0" applyFill="1" applyBorder="1" applyAlignment="1">
      <alignment horizontal="center"/>
    </xf>
    <xf numFmtId="0" fontId="0" fillId="0" borderId="24" xfId="0" applyBorder="1" applyAlignment="1">
      <alignment horizontal="center"/>
    </xf>
    <xf numFmtId="0" fontId="2" fillId="2" borderId="21" xfId="0" applyFont="1" applyFill="1" applyBorder="1" applyAlignment="1">
      <alignment horizontal="center"/>
    </xf>
    <xf numFmtId="0" fontId="2" fillId="2" borderId="22" xfId="0" applyFont="1" applyFill="1" applyBorder="1" applyAlignment="1">
      <alignment horizontal="center"/>
    </xf>
    <xf numFmtId="0" fontId="2" fillId="2" borderId="23" xfId="0" applyFont="1" applyFill="1" applyBorder="1" applyAlignment="1">
      <alignment horizontal="center"/>
    </xf>
    <xf numFmtId="0" fontId="0" fillId="2" borderId="5" xfId="0" applyFill="1" applyBorder="1" applyAlignment="1">
      <alignment horizontal="center"/>
    </xf>
    <xf numFmtId="0" fontId="0" fillId="2" borderId="25" xfId="0" applyFill="1" applyBorder="1" applyAlignment="1">
      <alignment horizontal="center"/>
    </xf>
    <xf numFmtId="0" fontId="0" fillId="2" borderId="26" xfId="0" applyFill="1" applyBorder="1" applyAlignment="1">
      <alignment horizontal="center"/>
    </xf>
    <xf numFmtId="0" fontId="2" fillId="0" borderId="27" xfId="0" applyFont="1" applyBorder="1" applyAlignment="1">
      <alignment horizontal="center" vertical="center"/>
    </xf>
    <xf numFmtId="0" fontId="0" fillId="0" borderId="28" xfId="0" applyBorder="1" applyAlignment="1">
      <alignment horizontal="center" vertical="center"/>
    </xf>
    <xf numFmtId="0" fontId="2" fillId="0" borderId="3"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0" borderId="0" xfId="0" applyFont="1"/>
    <xf numFmtId="0" fontId="2" fillId="0" borderId="21" xfId="0" applyFont="1" applyBorder="1" applyAlignment="1">
      <alignment horizontal="center" vertical="center"/>
    </xf>
    <xf numFmtId="0" fontId="45" fillId="0" borderId="16" xfId="0" applyFont="1" applyBorder="1" applyAlignment="1">
      <alignment vertical="center"/>
    </xf>
    <xf numFmtId="0" fontId="44" fillId="0" borderId="16" xfId="0" applyFont="1" applyBorder="1" applyAlignment="1">
      <alignment horizontal="center" vertical="center"/>
    </xf>
    <xf numFmtId="0" fontId="44" fillId="0" borderId="16" xfId="0" applyFont="1" applyBorder="1" applyAlignment="1">
      <alignment vertical="center"/>
    </xf>
    <xf numFmtId="0" fontId="2" fillId="0" borderId="5" xfId="0" applyFont="1" applyBorder="1" applyAlignment="1">
      <alignment horizontal="center" vertical="center"/>
    </xf>
    <xf numFmtId="0" fontId="3"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31" xfId="0" applyFont="1" applyBorder="1" applyAlignment="1">
      <alignment horizontal="center" vertical="center" wrapText="1"/>
    </xf>
    <xf numFmtId="0" fontId="3" fillId="0" borderId="0" xfId="0" applyFont="1"/>
    <xf numFmtId="0" fontId="11" fillId="0" borderId="16" xfId="0" applyFont="1" applyBorder="1" applyAlignment="1">
      <alignment horizontal="center" vertical="top" wrapText="1"/>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4" xfId="0" applyFont="1" applyFill="1" applyBorder="1" applyAlignment="1">
      <alignment horizontal="center" vertical="center"/>
    </xf>
    <xf numFmtId="0" fontId="0" fillId="2" borderId="34" xfId="0" applyFill="1" applyBorder="1" applyAlignment="1" applyProtection="1">
      <alignment vertical="center"/>
      <protection locked="0"/>
    </xf>
    <xf numFmtId="0" fontId="0" fillId="2" borderId="35" xfId="0" applyFill="1" applyBorder="1" applyAlignment="1" applyProtection="1">
      <alignment vertical="center"/>
      <protection locked="0"/>
    </xf>
    <xf numFmtId="0" fontId="0" fillId="2" borderId="16" xfId="0" applyFill="1" applyBorder="1" applyAlignment="1" applyProtection="1">
      <alignment vertical="center"/>
      <protection locked="0"/>
    </xf>
    <xf numFmtId="0" fontId="0" fillId="2" borderId="17" xfId="0" applyFill="1" applyBorder="1" applyAlignment="1" applyProtection="1">
      <alignment vertical="center"/>
      <protection locked="0"/>
    </xf>
    <xf numFmtId="0" fontId="2" fillId="2" borderId="15" xfId="0" applyFont="1" applyFill="1" applyBorder="1" applyAlignment="1">
      <alignment horizontal="center" vertical="center"/>
    </xf>
    <xf numFmtId="0" fontId="0" fillId="2" borderId="0" xfId="0" applyFill="1" applyAlignment="1" applyProtection="1">
      <alignment vertical="center"/>
      <protection locked="0"/>
    </xf>
    <xf numFmtId="0" fontId="9" fillId="0" borderId="0" xfId="0" applyFont="1" applyAlignment="1">
      <alignment vertical="center"/>
    </xf>
    <xf numFmtId="0" fontId="8" fillId="0" borderId="0" xfId="0" applyFont="1" applyAlignment="1">
      <alignment vertical="center"/>
    </xf>
    <xf numFmtId="0" fontId="2" fillId="0" borderId="27"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2" borderId="0" xfId="0" applyFont="1" applyFill="1" applyAlignment="1" applyProtection="1">
      <alignment vertical="center"/>
      <protection locked="0"/>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7" xfId="0" applyFont="1" applyBorder="1" applyAlignment="1">
      <alignment horizontal="center" vertical="center" wrapText="1"/>
    </xf>
    <xf numFmtId="0" fontId="46" fillId="2" borderId="38" xfId="0" applyFont="1" applyFill="1" applyBorder="1" applyAlignment="1">
      <alignment horizontal="center" vertical="center" wrapText="1"/>
    </xf>
    <xf numFmtId="0" fontId="46" fillId="2" borderId="38" xfId="0" applyFont="1" applyFill="1" applyBorder="1" applyAlignment="1" applyProtection="1">
      <alignment horizontal="center" vertical="center" wrapText="1"/>
      <protection locked="0"/>
    </xf>
    <xf numFmtId="0" fontId="46" fillId="2" borderId="10" xfId="0" applyFont="1" applyFill="1" applyBorder="1" applyAlignment="1" applyProtection="1">
      <alignment horizontal="left" vertical="center" wrapText="1"/>
      <protection locked="0"/>
    </xf>
    <xf numFmtId="0" fontId="46" fillId="2" borderId="18" xfId="0" applyFont="1" applyFill="1" applyBorder="1" applyAlignment="1">
      <alignment horizontal="center" vertical="center" wrapText="1"/>
    </xf>
    <xf numFmtId="0" fontId="46" fillId="2" borderId="18" xfId="0" applyFont="1" applyFill="1" applyBorder="1" applyAlignment="1" applyProtection="1">
      <alignment horizontal="center" vertical="center" wrapText="1"/>
      <protection locked="0"/>
    </xf>
    <xf numFmtId="0" fontId="46" fillId="2" borderId="11" xfId="0" applyFont="1" applyFill="1" applyBorder="1" applyAlignment="1" applyProtection="1">
      <alignment horizontal="left" vertical="center" wrapText="1"/>
      <protection locked="0"/>
    </xf>
    <xf numFmtId="0" fontId="46" fillId="2" borderId="39" xfId="0" applyFont="1" applyFill="1" applyBorder="1" applyAlignment="1">
      <alignment horizontal="center" vertical="center" wrapText="1"/>
    </xf>
    <xf numFmtId="0" fontId="46" fillId="2" borderId="39" xfId="0" applyFont="1" applyFill="1" applyBorder="1" applyAlignment="1" applyProtection="1">
      <alignment horizontal="center" vertical="center" wrapText="1"/>
      <protection locked="0"/>
    </xf>
    <xf numFmtId="0" fontId="46" fillId="2" borderId="19" xfId="0" applyFont="1" applyFill="1" applyBorder="1" applyAlignment="1" applyProtection="1">
      <alignment horizontal="center" vertical="center" wrapText="1"/>
      <protection locked="0"/>
    </xf>
    <xf numFmtId="0" fontId="46" fillId="2" borderId="12" xfId="0" applyFont="1" applyFill="1" applyBorder="1" applyAlignment="1" applyProtection="1">
      <alignment horizontal="left" vertical="center" wrapText="1"/>
      <protection locked="0"/>
    </xf>
    <xf numFmtId="0" fontId="46" fillId="2" borderId="38" xfId="0" applyFont="1" applyFill="1" applyBorder="1" applyAlignment="1" applyProtection="1">
      <alignment horizontal="left" vertical="center" wrapText="1"/>
      <protection locked="0"/>
    </xf>
    <xf numFmtId="0" fontId="46" fillId="2" borderId="39" xfId="0" applyFont="1" applyFill="1" applyBorder="1" applyAlignment="1" applyProtection="1">
      <alignment horizontal="left" vertical="center" wrapText="1"/>
      <protection locked="0"/>
    </xf>
    <xf numFmtId="0" fontId="10" fillId="0" borderId="25" xfId="0" applyFont="1" applyBorder="1" applyAlignment="1">
      <alignment horizontal="justify" vertical="top" wrapText="1"/>
    </xf>
    <xf numFmtId="0" fontId="11" fillId="0" borderId="40" xfId="0" applyFont="1" applyBorder="1" applyAlignment="1">
      <alignment horizontal="center" vertical="center"/>
    </xf>
    <xf numFmtId="0" fontId="11" fillId="0" borderId="35" xfId="0" applyFont="1" applyBorder="1" applyAlignment="1">
      <alignment horizontal="center" vertical="center"/>
    </xf>
    <xf numFmtId="0" fontId="11" fillId="0" borderId="0" xfId="0" applyFont="1" applyAlignment="1">
      <alignment vertical="center"/>
    </xf>
    <xf numFmtId="0" fontId="11" fillId="0" borderId="6" xfId="0" applyFont="1" applyBorder="1" applyAlignment="1">
      <alignment horizontal="center" vertical="center"/>
    </xf>
    <xf numFmtId="0" fontId="11" fillId="0" borderId="17" xfId="0" applyFont="1" applyBorder="1" applyAlignment="1">
      <alignment horizontal="center" vertical="center"/>
    </xf>
    <xf numFmtId="0" fontId="11" fillId="2" borderId="6" xfId="0" applyFont="1" applyFill="1" applyBorder="1" applyAlignment="1" applyProtection="1">
      <alignment horizontal="center" vertical="center"/>
      <protection locked="0"/>
    </xf>
    <xf numFmtId="0" fontId="11" fillId="0" borderId="22" xfId="0" applyFont="1" applyBorder="1" applyAlignment="1">
      <alignment horizontal="left" vertical="center" wrapText="1"/>
    </xf>
    <xf numFmtId="0" fontId="11" fillId="0" borderId="16" xfId="0" applyFont="1" applyBorder="1" applyAlignment="1">
      <alignment horizontal="left" vertical="center" wrapText="1"/>
    </xf>
    <xf numFmtId="0" fontId="11" fillId="2" borderId="7" xfId="0" applyFont="1" applyFill="1" applyBorder="1" applyAlignment="1" applyProtection="1">
      <alignment horizontal="center" vertical="center"/>
      <protection locked="0"/>
    </xf>
    <xf numFmtId="0" fontId="47" fillId="3" borderId="0" xfId="0" applyFont="1" applyFill="1"/>
    <xf numFmtId="0" fontId="48" fillId="4" borderId="16" xfId="0" applyFont="1" applyFill="1" applyBorder="1" applyAlignment="1">
      <alignment horizontal="center" vertical="center" wrapText="1"/>
    </xf>
    <xf numFmtId="0" fontId="48" fillId="4" borderId="16" xfId="0" applyFont="1" applyFill="1" applyBorder="1" applyAlignment="1">
      <alignment vertical="center" wrapText="1"/>
    </xf>
    <xf numFmtId="0" fontId="0" fillId="3" borderId="0" xfId="0" applyFill="1"/>
    <xf numFmtId="0" fontId="47" fillId="0" borderId="0" xfId="0" applyFont="1"/>
    <xf numFmtId="0" fontId="2" fillId="0" borderId="2" xfId="0" applyFont="1" applyBorder="1" applyAlignment="1">
      <alignment horizontal="center" vertical="center" wrapText="1"/>
    </xf>
    <xf numFmtId="0" fontId="49" fillId="3" borderId="34" xfId="0" applyFont="1" applyFill="1" applyBorder="1" applyAlignment="1">
      <alignment vertical="center" wrapText="1"/>
    </xf>
    <xf numFmtId="0" fontId="50" fillId="4" borderId="16" xfId="0" applyFont="1" applyFill="1" applyBorder="1" applyAlignment="1">
      <alignment horizontal="center" vertical="center" wrapText="1"/>
    </xf>
    <xf numFmtId="0" fontId="51" fillId="4" borderId="16" xfId="0" applyFont="1" applyFill="1" applyBorder="1" applyAlignment="1">
      <alignment vertical="center" wrapText="1"/>
    </xf>
    <xf numFmtId="0" fontId="49" fillId="3" borderId="22" xfId="0" applyFont="1" applyFill="1" applyBorder="1" applyAlignment="1">
      <alignment vertical="center" wrapText="1"/>
    </xf>
    <xf numFmtId="0" fontId="50" fillId="4" borderId="41" xfId="0" applyFont="1" applyFill="1" applyBorder="1" applyAlignment="1">
      <alignment horizontal="center" vertical="center" wrapText="1"/>
    </xf>
    <xf numFmtId="0" fontId="50" fillId="4" borderId="30" xfId="0" applyFont="1" applyFill="1" applyBorder="1" applyAlignment="1">
      <alignment vertical="center" wrapText="1"/>
    </xf>
    <xf numFmtId="0" fontId="51" fillId="3" borderId="0" xfId="0" applyFont="1" applyFill="1" applyAlignment="1">
      <alignment horizontal="center"/>
    </xf>
    <xf numFmtId="2" fontId="0" fillId="3" borderId="0" xfId="0" applyNumberFormat="1" applyFill="1" applyAlignment="1">
      <alignment wrapText="1"/>
    </xf>
    <xf numFmtId="0" fontId="0" fillId="3" borderId="0" xfId="0" applyFill="1" applyAlignment="1">
      <alignment wrapText="1"/>
    </xf>
    <xf numFmtId="0" fontId="51" fillId="0" borderId="0" xfId="0" applyFont="1" applyAlignment="1">
      <alignment horizontal="center"/>
    </xf>
    <xf numFmtId="0" fontId="52" fillId="0" borderId="0" xfId="0" applyFont="1"/>
    <xf numFmtId="0" fontId="52" fillId="0" borderId="16" xfId="0" applyFont="1" applyBorder="1" applyAlignment="1">
      <alignment horizontal="center" vertical="center"/>
    </xf>
    <xf numFmtId="0" fontId="52" fillId="2" borderId="42" xfId="0" applyFont="1" applyFill="1" applyBorder="1" applyAlignment="1" applyProtection="1">
      <alignment horizontal="center" vertical="center" wrapText="1"/>
      <protection locked="0"/>
    </xf>
    <xf numFmtId="0" fontId="52" fillId="2" borderId="43" xfId="0" applyFont="1" applyFill="1" applyBorder="1" applyAlignment="1" applyProtection="1">
      <alignment horizontal="left" vertical="center" wrapText="1"/>
      <protection locked="0"/>
    </xf>
    <xf numFmtId="0" fontId="46" fillId="2" borderId="19" xfId="0" applyFont="1" applyFill="1" applyBorder="1" applyAlignment="1">
      <alignment horizontal="center" vertical="center" wrapText="1"/>
    </xf>
    <xf numFmtId="0" fontId="52" fillId="2" borderId="44" xfId="0" applyFont="1" applyFill="1" applyBorder="1" applyAlignment="1" applyProtection="1">
      <alignment horizontal="center" vertical="center" wrapText="1"/>
      <protection locked="0"/>
    </xf>
    <xf numFmtId="0" fontId="52" fillId="2" borderId="45" xfId="0" applyFont="1" applyFill="1" applyBorder="1" applyAlignment="1" applyProtection="1">
      <alignment horizontal="left" vertical="center" wrapText="1"/>
      <protection locked="0"/>
    </xf>
    <xf numFmtId="0" fontId="52" fillId="0" borderId="0" xfId="0" applyFont="1" applyAlignment="1">
      <alignment wrapText="1"/>
    </xf>
    <xf numFmtId="0" fontId="51" fillId="0" borderId="0" xfId="0" applyFont="1" applyAlignment="1">
      <alignment horizontal="center" vertical="center" wrapText="1"/>
    </xf>
    <xf numFmtId="0" fontId="11" fillId="2" borderId="6" xfId="0" applyFont="1" applyFill="1" applyBorder="1" applyAlignment="1" applyProtection="1">
      <alignment horizontal="left" vertical="center"/>
      <protection locked="0"/>
    </xf>
    <xf numFmtId="0" fontId="36" fillId="4" borderId="16" xfId="1" applyFont="1" applyFill="1" applyBorder="1" applyAlignment="1" applyProtection="1">
      <alignment horizontal="center" vertical="center" wrapText="1"/>
    </xf>
    <xf numFmtId="0" fontId="51" fillId="0" borderId="6" xfId="0" applyFont="1" applyBorder="1" applyAlignment="1">
      <alignment horizontal="center" vertical="center" wrapText="1"/>
    </xf>
    <xf numFmtId="0" fontId="51" fillId="0" borderId="17" xfId="0" applyFont="1" applyBorder="1" applyAlignment="1">
      <alignment vertical="center" wrapText="1"/>
    </xf>
    <xf numFmtId="0" fontId="12" fillId="0" borderId="17" xfId="0" applyFont="1" applyBorder="1" applyAlignment="1">
      <alignment vertical="center" wrapText="1"/>
    </xf>
    <xf numFmtId="0" fontId="51" fillId="0" borderId="21" xfId="0" applyFont="1" applyBorder="1" applyAlignment="1">
      <alignment horizontal="center" vertical="center" wrapText="1"/>
    </xf>
    <xf numFmtId="0" fontId="12" fillId="0" borderId="23" xfId="0" applyFont="1" applyBorder="1" applyAlignment="1">
      <alignment vertical="center" wrapText="1"/>
    </xf>
    <xf numFmtId="0" fontId="51" fillId="0" borderId="7" xfId="0" applyFont="1" applyBorder="1" applyAlignment="1">
      <alignment horizontal="center" vertical="center" wrapText="1"/>
    </xf>
    <xf numFmtId="0" fontId="51" fillId="0" borderId="31" xfId="0" applyFont="1" applyBorder="1" applyAlignment="1">
      <alignment vertical="center" wrapText="1"/>
    </xf>
    <xf numFmtId="0" fontId="6" fillId="0" borderId="16" xfId="1" applyBorder="1" applyAlignment="1" applyProtection="1">
      <alignment horizontal="center" vertical="center" wrapText="1"/>
    </xf>
    <xf numFmtId="0" fontId="0" fillId="0" borderId="0" xfId="0" applyAlignment="1">
      <alignment horizontal="center" vertical="center" wrapText="1"/>
    </xf>
    <xf numFmtId="0" fontId="10" fillId="0" borderId="16" xfId="0" applyFont="1" applyBorder="1" applyAlignment="1">
      <alignment horizontal="center" vertical="center" wrapText="1"/>
    </xf>
    <xf numFmtId="0" fontId="11" fillId="0" borderId="16" xfId="0" applyFont="1" applyBorder="1" applyAlignment="1">
      <alignment horizontal="center" vertical="center" wrapText="1"/>
    </xf>
    <xf numFmtId="9" fontId="2" fillId="0" borderId="0" xfId="0" applyNumberFormat="1" applyFont="1" applyAlignment="1">
      <alignment horizontal="center"/>
    </xf>
    <xf numFmtId="0" fontId="7" fillId="0" borderId="0" xfId="0" applyFont="1" applyAlignment="1">
      <alignment horizontal="center"/>
    </xf>
    <xf numFmtId="9" fontId="7" fillId="0" borderId="16" xfId="2" applyFont="1" applyBorder="1" applyAlignment="1">
      <alignment horizontal="center"/>
    </xf>
    <xf numFmtId="9" fontId="7" fillId="0" borderId="16" xfId="0" applyNumberFormat="1" applyFont="1" applyBorder="1" applyAlignment="1">
      <alignment horizontal="center"/>
    </xf>
    <xf numFmtId="0" fontId="11" fillId="0" borderId="17" xfId="0" applyFont="1" applyBorder="1" applyAlignment="1">
      <alignment horizontal="center" vertical="center" wrapText="1"/>
    </xf>
    <xf numFmtId="0" fontId="11" fillId="5" borderId="16" xfId="0" applyFont="1" applyFill="1" applyBorder="1" applyAlignment="1">
      <alignment horizontal="center" vertical="center"/>
    </xf>
    <xf numFmtId="0" fontId="11" fillId="6" borderId="16" xfId="0" applyFont="1" applyFill="1" applyBorder="1" applyAlignment="1">
      <alignment horizontal="center" vertical="center"/>
    </xf>
    <xf numFmtId="0" fontId="11" fillId="7" borderId="16" xfId="0" applyFont="1" applyFill="1" applyBorder="1" applyAlignment="1">
      <alignment horizontal="center" vertical="center"/>
    </xf>
    <xf numFmtId="0" fontId="11" fillId="8" borderId="16" xfId="0" applyFont="1" applyFill="1" applyBorder="1" applyAlignment="1">
      <alignment horizontal="center" vertical="center"/>
    </xf>
    <xf numFmtId="0" fontId="11" fillId="5" borderId="6" xfId="0" applyFont="1" applyFill="1" applyBorder="1" applyAlignment="1">
      <alignment horizontal="center" vertical="center"/>
    </xf>
    <xf numFmtId="0" fontId="11" fillId="6" borderId="6" xfId="0" applyFont="1" applyFill="1" applyBorder="1" applyAlignment="1">
      <alignment horizontal="center" vertical="center"/>
    </xf>
    <xf numFmtId="0" fontId="11" fillId="7" borderId="6" xfId="0" applyFont="1" applyFill="1" applyBorder="1" applyAlignment="1">
      <alignment horizontal="center" vertical="center"/>
    </xf>
    <xf numFmtId="0" fontId="11" fillId="8" borderId="6" xfId="0" applyFont="1" applyFill="1" applyBorder="1" applyAlignment="1">
      <alignment horizontal="center" vertical="center"/>
    </xf>
    <xf numFmtId="0" fontId="11" fillId="0" borderId="46" xfId="0" applyFont="1" applyBorder="1" applyAlignment="1">
      <alignment horizontal="center" vertical="center"/>
    </xf>
    <xf numFmtId="0" fontId="11" fillId="0" borderId="1"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vertical="center"/>
    </xf>
    <xf numFmtId="0" fontId="3" fillId="0" borderId="16" xfId="0" applyFont="1" applyBorder="1" applyAlignment="1">
      <alignment horizontal="left" vertical="center" wrapText="1"/>
    </xf>
    <xf numFmtId="0" fontId="10" fillId="0" borderId="47" xfId="0" applyFont="1" applyBorder="1" applyAlignment="1">
      <alignment horizontal="center" vertical="center" wrapText="1"/>
    </xf>
    <xf numFmtId="0" fontId="10" fillId="0" borderId="48" xfId="0" applyFont="1" applyBorder="1" applyAlignment="1">
      <alignment horizontal="left" vertical="center" wrapText="1"/>
    </xf>
    <xf numFmtId="0" fontId="10" fillId="0" borderId="49" xfId="0" applyFont="1" applyBorder="1" applyAlignment="1">
      <alignment horizontal="center" vertical="center" wrapText="1"/>
    </xf>
    <xf numFmtId="0" fontId="10" fillId="0" borderId="1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16" xfId="0" applyFont="1" applyBorder="1" applyAlignment="1">
      <alignment horizontal="justify" vertical="center" wrapText="1"/>
    </xf>
    <xf numFmtId="0" fontId="11" fillId="0" borderId="21"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6" xfId="0" applyFont="1" applyBorder="1" applyAlignment="1">
      <alignment horizontal="justify" vertical="center" wrapText="1"/>
    </xf>
    <xf numFmtId="49" fontId="11" fillId="0" borderId="16" xfId="0" applyNumberFormat="1" applyFont="1" applyBorder="1" applyAlignment="1">
      <alignment horizontal="center" vertical="center" wrapText="1"/>
    </xf>
    <xf numFmtId="0" fontId="11" fillId="0" borderId="16" xfId="0" applyFont="1" applyBorder="1" applyAlignment="1">
      <alignment vertical="center"/>
    </xf>
    <xf numFmtId="0" fontId="10" fillId="0" borderId="21" xfId="0" applyFont="1" applyBorder="1" applyAlignment="1">
      <alignment horizontal="center" vertical="center" wrapText="1"/>
    </xf>
    <xf numFmtId="0" fontId="20" fillId="0" borderId="16" xfId="0" applyFont="1" applyBorder="1" applyAlignment="1">
      <alignment vertical="center" wrapText="1"/>
    </xf>
    <xf numFmtId="0" fontId="20" fillId="0" borderId="16" xfId="0" applyFont="1" applyBorder="1" applyAlignment="1">
      <alignment horizontal="justify" vertical="center" wrapText="1"/>
    </xf>
    <xf numFmtId="0" fontId="39" fillId="0" borderId="16" xfId="0" applyFont="1" applyBorder="1" applyAlignment="1">
      <alignment horizontal="justify" vertical="center" wrapText="1"/>
    </xf>
    <xf numFmtId="0" fontId="22" fillId="0" borderId="16" xfId="0" applyFont="1" applyBorder="1" applyAlignment="1">
      <alignment horizontal="center" vertical="center" wrapText="1"/>
    </xf>
    <xf numFmtId="0" fontId="39" fillId="0" borderId="22" xfId="0" applyFont="1" applyBorder="1" applyAlignment="1">
      <alignment horizontal="justify" vertical="center" wrapText="1"/>
    </xf>
    <xf numFmtId="0" fontId="39"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16" xfId="0" applyFont="1" applyBorder="1" applyAlignment="1">
      <alignment horizontal="left" vertical="center" wrapText="1"/>
    </xf>
    <xf numFmtId="2" fontId="39" fillId="0" borderId="6" xfId="0" applyNumberFormat="1" applyFont="1" applyBorder="1" applyAlignment="1">
      <alignment horizontal="center" vertical="center" wrapText="1"/>
    </xf>
    <xf numFmtId="0" fontId="39" fillId="0" borderId="16" xfId="0" applyFont="1" applyBorder="1" applyAlignment="1">
      <alignment horizontal="left" vertical="center" wrapText="1"/>
    </xf>
    <xf numFmtId="2" fontId="20" fillId="0" borderId="6" xfId="0" applyNumberFormat="1" applyFont="1" applyBorder="1" applyAlignment="1">
      <alignment horizontal="center" vertical="center" wrapText="1"/>
    </xf>
    <xf numFmtId="0" fontId="10" fillId="0" borderId="40" xfId="0" applyFont="1" applyBorder="1" applyAlignment="1">
      <alignment horizontal="center" vertical="center" wrapText="1"/>
    </xf>
    <xf numFmtId="0" fontId="10" fillId="0" borderId="34" xfId="0" applyFont="1" applyBorder="1" applyAlignment="1">
      <alignment horizontal="left" vertical="center" wrapText="1"/>
    </xf>
    <xf numFmtId="0" fontId="10" fillId="0" borderId="34" xfId="0" applyFont="1" applyBorder="1" applyAlignment="1">
      <alignment horizontal="center" vertical="center" wrapText="1"/>
    </xf>
    <xf numFmtId="0" fontId="10" fillId="0" borderId="50" xfId="0" applyFont="1" applyBorder="1" applyAlignment="1">
      <alignment horizontal="left" vertical="center" wrapText="1"/>
    </xf>
    <xf numFmtId="0" fontId="10" fillId="0" borderId="5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47" xfId="0" applyFont="1" applyBorder="1" applyAlignment="1">
      <alignment horizontal="center" vertical="center" wrapText="1"/>
    </xf>
    <xf numFmtId="0" fontId="3" fillId="0" borderId="0" xfId="0" applyFont="1" applyAlignment="1">
      <alignment horizontal="left" vertical="center" wrapText="1"/>
    </xf>
    <xf numFmtId="0" fontId="11" fillId="2" borderId="17" xfId="0" applyFont="1" applyFill="1" applyBorder="1" applyAlignment="1" applyProtection="1">
      <alignment horizontal="left" vertical="center" wrapText="1"/>
      <protection locked="0"/>
    </xf>
    <xf numFmtId="0" fontId="11" fillId="2" borderId="31" xfId="0" applyFont="1" applyFill="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1" fillId="2" borderId="51" xfId="0" applyFont="1" applyFill="1" applyBorder="1" applyAlignment="1" applyProtection="1">
      <alignment horizontal="center" vertical="center"/>
      <protection locked="0"/>
    </xf>
    <xf numFmtId="0" fontId="11" fillId="0" borderId="35"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28" xfId="0" applyFont="1" applyBorder="1" applyAlignment="1">
      <alignment horizontal="center" vertical="center" wrapText="1"/>
    </xf>
    <xf numFmtId="0" fontId="22" fillId="0" borderId="1"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2" borderId="53" xfId="0"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26" xfId="0" applyFont="1" applyBorder="1" applyAlignment="1">
      <alignment horizontal="center" vertical="center" wrapText="1"/>
    </xf>
    <xf numFmtId="0" fontId="11" fillId="2" borderId="1" xfId="0" applyFont="1" applyFill="1" applyBorder="1" applyAlignment="1" applyProtection="1">
      <alignment horizontal="left" vertical="center" wrapText="1"/>
      <protection locked="0"/>
    </xf>
    <xf numFmtId="0" fontId="11" fillId="0" borderId="26" xfId="0" applyFont="1" applyBorder="1" applyAlignment="1">
      <alignment horizontal="center" vertical="center"/>
    </xf>
    <xf numFmtId="0" fontId="4" fillId="0" borderId="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4" xfId="0" applyFont="1" applyBorder="1" applyAlignment="1">
      <alignment horizontal="center" vertical="center" wrapText="1"/>
    </xf>
    <xf numFmtId="0" fontId="3" fillId="0" borderId="18" xfId="0" applyFont="1" applyBorder="1" applyAlignment="1">
      <alignment horizontal="center" vertical="center"/>
    </xf>
    <xf numFmtId="0" fontId="3" fillId="2" borderId="40" xfId="0" applyFont="1" applyFill="1" applyBorder="1" applyAlignment="1" applyProtection="1">
      <alignment horizontal="center"/>
      <protection locked="0"/>
    </xf>
    <xf numFmtId="0" fontId="3" fillId="2" borderId="34" xfId="0" applyFont="1" applyFill="1" applyBorder="1" applyAlignment="1" applyProtection="1">
      <alignment horizontal="center"/>
      <protection locked="0"/>
    </xf>
    <xf numFmtId="0" fontId="3" fillId="2" borderId="34" xfId="0" applyFont="1" applyFill="1" applyBorder="1" applyProtection="1">
      <protection locked="0"/>
    </xf>
    <xf numFmtId="0" fontId="3" fillId="2" borderId="46" xfId="0" applyFont="1" applyFill="1" applyBorder="1" applyAlignment="1" applyProtection="1">
      <alignment horizontal="center"/>
      <protection locked="0"/>
    </xf>
    <xf numFmtId="0" fontId="3" fillId="2" borderId="35" xfId="0"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0" fontId="3" fillId="2" borderId="16" xfId="0" applyFont="1" applyFill="1" applyBorder="1" applyAlignment="1" applyProtection="1">
      <alignment horizontal="center"/>
      <protection locked="0"/>
    </xf>
    <xf numFmtId="0" fontId="3" fillId="2" borderId="16" xfId="0" applyFont="1" applyFill="1" applyBorder="1" applyProtection="1">
      <protection locked="0"/>
    </xf>
    <xf numFmtId="0" fontId="3" fillId="2" borderId="1" xfId="0" applyFont="1" applyFill="1" applyBorder="1" applyAlignment="1" applyProtection="1">
      <alignment horizontal="center"/>
      <protection locked="0"/>
    </xf>
    <xf numFmtId="0" fontId="3" fillId="2" borderId="17" xfId="0" applyFont="1" applyFill="1" applyBorder="1" applyAlignment="1" applyProtection="1">
      <alignment horizontal="center"/>
      <protection locked="0"/>
    </xf>
    <xf numFmtId="0" fontId="0" fillId="0" borderId="38"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2" borderId="40"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2" fillId="2" borderId="54"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2" borderId="10" xfId="0" applyFill="1" applyBorder="1" applyAlignment="1" applyProtection="1">
      <alignment horizontal="center" vertical="center"/>
      <protection locked="0"/>
    </xf>
    <xf numFmtId="0" fontId="0" fillId="0" borderId="17" xfId="0" applyBorder="1" applyAlignment="1">
      <alignment vertical="center"/>
    </xf>
    <xf numFmtId="0" fontId="0" fillId="2" borderId="42" xfId="0" applyFill="1" applyBorder="1" applyAlignment="1" applyProtection="1">
      <alignment horizontal="center" vertical="center"/>
      <protection locked="0"/>
    </xf>
    <xf numFmtId="0" fontId="0" fillId="2" borderId="17" xfId="0" applyFill="1" applyBorder="1" applyAlignment="1" applyProtection="1">
      <alignment horizontal="left" vertical="center"/>
      <protection locked="0"/>
    </xf>
    <xf numFmtId="0" fontId="0" fillId="2" borderId="55" xfId="0" applyFill="1" applyBorder="1" applyAlignment="1" applyProtection="1">
      <alignment horizontal="left" vertical="center"/>
      <protection locked="0"/>
    </xf>
    <xf numFmtId="0" fontId="0" fillId="2" borderId="44" xfId="0" applyFill="1" applyBorder="1" applyAlignment="1" applyProtection="1">
      <alignment horizontal="center" vertical="center"/>
      <protection locked="0"/>
    </xf>
    <xf numFmtId="0" fontId="2" fillId="0" borderId="0" xfId="0" applyFont="1" applyAlignment="1">
      <alignment vertical="center"/>
    </xf>
    <xf numFmtId="0" fontId="0" fillId="2" borderId="42" xfId="0" applyFill="1" applyBorder="1" applyAlignment="1" applyProtection="1">
      <alignment horizontal="left" vertical="center" wrapText="1"/>
      <protection locked="0"/>
    </xf>
    <xf numFmtId="0" fontId="0" fillId="2" borderId="11" xfId="0" applyFill="1" applyBorder="1" applyAlignment="1" applyProtection="1">
      <alignment horizontal="left" vertical="center" wrapText="1"/>
      <protection locked="0"/>
    </xf>
    <xf numFmtId="0" fontId="0" fillId="2" borderId="56" xfId="0" applyFill="1" applyBorder="1" applyAlignment="1" applyProtection="1">
      <alignment horizontal="left" vertical="center" wrapText="1"/>
      <protection locked="0"/>
    </xf>
    <xf numFmtId="0" fontId="0" fillId="2" borderId="12" xfId="0" applyFill="1" applyBorder="1" applyAlignment="1" applyProtection="1">
      <alignment horizontal="left" vertical="center" wrapText="1"/>
      <protection locked="0"/>
    </xf>
    <xf numFmtId="0" fontId="0" fillId="0" borderId="0" xfId="0" applyAlignment="1">
      <alignment vertical="center" wrapText="1"/>
    </xf>
    <xf numFmtId="0" fontId="0" fillId="6" borderId="5" xfId="0" applyFill="1" applyBorder="1" applyAlignment="1">
      <alignment horizontal="center" vertical="center"/>
    </xf>
    <xf numFmtId="0" fontId="0" fillId="6" borderId="26" xfId="0" applyFill="1" applyBorder="1" applyAlignment="1">
      <alignment vertical="center"/>
    </xf>
    <xf numFmtId="0" fontId="0" fillId="6" borderId="6" xfId="0" applyFill="1" applyBorder="1" applyAlignment="1">
      <alignment horizontal="center" vertical="center"/>
    </xf>
    <xf numFmtId="0" fontId="0" fillId="6" borderId="17" xfId="0" applyFill="1" applyBorder="1" applyAlignment="1">
      <alignment vertical="center"/>
    </xf>
    <xf numFmtId="0" fontId="2" fillId="0" borderId="4" xfId="0" applyFont="1" applyBorder="1" applyAlignment="1">
      <alignment horizontal="center" wrapText="1"/>
    </xf>
    <xf numFmtId="0" fontId="2" fillId="0" borderId="33" xfId="0" applyFont="1" applyBorder="1" applyAlignment="1">
      <alignment wrapText="1"/>
    </xf>
    <xf numFmtId="0" fontId="9" fillId="0" borderId="54" xfId="0" applyFont="1" applyBorder="1" applyAlignment="1">
      <alignment horizontal="center"/>
    </xf>
    <xf numFmtId="0" fontId="2" fillId="0" borderId="57" xfId="0" applyFont="1" applyBorder="1" applyAlignment="1">
      <alignment horizontal="center" wrapText="1"/>
    </xf>
    <xf numFmtId="0" fontId="7" fillId="0" borderId="58" xfId="0" applyFont="1" applyBorder="1" applyAlignment="1">
      <alignment wrapText="1"/>
    </xf>
    <xf numFmtId="0" fontId="6" fillId="0" borderId="55" xfId="1" applyBorder="1" applyAlignment="1" applyProtection="1">
      <alignment horizontal="center" vertical="center"/>
    </xf>
    <xf numFmtId="0" fontId="11" fillId="0" borderId="25" xfId="0" applyFont="1" applyBorder="1" applyAlignment="1">
      <alignment horizontal="center" vertical="center" wrapText="1"/>
    </xf>
    <xf numFmtId="0" fontId="3" fillId="0" borderId="16" xfId="1" applyFont="1" applyFill="1" applyBorder="1" applyAlignment="1" applyProtection="1">
      <alignment horizontal="center" vertical="center" wrapText="1"/>
    </xf>
    <xf numFmtId="0" fontId="3" fillId="0" borderId="50" xfId="1" applyFont="1" applyFill="1" applyBorder="1" applyAlignment="1" applyProtection="1">
      <alignment horizontal="center" vertical="center" wrapText="1"/>
    </xf>
    <xf numFmtId="0" fontId="11" fillId="0" borderId="50" xfId="0" applyFont="1" applyBorder="1" applyAlignment="1">
      <alignment horizontal="center" vertical="center" wrapText="1"/>
    </xf>
    <xf numFmtId="0" fontId="3" fillId="2" borderId="16" xfId="0" applyFont="1" applyFill="1" applyBorder="1" applyAlignment="1" applyProtection="1">
      <alignment horizontal="center" vertical="center" wrapText="1"/>
      <protection locked="0"/>
    </xf>
    <xf numFmtId="0" fontId="10" fillId="0" borderId="25" xfId="0" applyFont="1" applyBorder="1" applyAlignment="1">
      <alignment horizontal="center" vertical="center" wrapText="1"/>
    </xf>
    <xf numFmtId="0" fontId="11" fillId="0" borderId="7" xfId="0" applyFont="1" applyBorder="1" applyAlignment="1">
      <alignment horizontal="center" vertical="center" wrapText="1"/>
    </xf>
    <xf numFmtId="0" fontId="3" fillId="0" borderId="50" xfId="0" applyFont="1" applyBorder="1" applyAlignment="1">
      <alignment vertical="center"/>
    </xf>
    <xf numFmtId="0" fontId="3" fillId="2" borderId="50" xfId="0" applyFont="1" applyFill="1" applyBorder="1" applyAlignment="1" applyProtection="1">
      <alignment horizontal="center" vertical="center" wrapText="1"/>
      <protection locked="0"/>
    </xf>
    <xf numFmtId="0" fontId="10" fillId="0" borderId="59" xfId="0" applyFont="1" applyBorder="1" applyAlignment="1">
      <alignment horizontal="center" vertical="center" wrapText="1"/>
    </xf>
    <xf numFmtId="0" fontId="10" fillId="0" borderId="53" xfId="0" applyFont="1" applyBorder="1" applyAlignment="1">
      <alignment horizontal="center" vertical="center" wrapText="1"/>
    </xf>
    <xf numFmtId="0" fontId="3" fillId="2" borderId="53"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0" fillId="2" borderId="17" xfId="0" applyFill="1" applyBorder="1" applyAlignment="1" applyProtection="1">
      <alignment horizontal="left" vertical="center" wrapText="1"/>
      <protection locked="0"/>
    </xf>
    <xf numFmtId="0" fontId="0" fillId="2" borderId="31" xfId="0" applyFill="1" applyBorder="1" applyAlignment="1" applyProtection="1">
      <alignment horizontal="left" vertical="center" wrapText="1"/>
      <protection locked="0"/>
    </xf>
    <xf numFmtId="0" fontId="6" fillId="0" borderId="16" xfId="1" applyFill="1" applyBorder="1" applyAlignment="1" applyProtection="1">
      <alignment horizontal="center" vertical="center" wrapText="1"/>
      <protection locked="0"/>
    </xf>
    <xf numFmtId="0" fontId="6" fillId="0" borderId="16" xfId="1" applyBorder="1" applyAlignment="1" applyProtection="1">
      <alignment horizontal="center" vertical="center" wrapText="1"/>
      <protection locked="0"/>
    </xf>
    <xf numFmtId="0" fontId="41" fillId="0" borderId="16" xfId="0" applyFont="1" applyBorder="1" applyAlignment="1">
      <alignment horizontal="center" vertical="center" wrapText="1"/>
    </xf>
    <xf numFmtId="0" fontId="11" fillId="0" borderId="59" xfId="0" applyFont="1" applyBorder="1" applyAlignment="1">
      <alignment horizontal="center" vertical="center"/>
    </xf>
    <xf numFmtId="0" fontId="11" fillId="0" borderId="8" xfId="0" applyFont="1" applyBorder="1" applyAlignment="1">
      <alignment horizontal="center" vertical="center"/>
    </xf>
    <xf numFmtId="0" fontId="11" fillId="2" borderId="2" xfId="0" applyFont="1" applyFill="1" applyBorder="1" applyAlignment="1" applyProtection="1">
      <alignment horizontal="left" vertical="center" wrapText="1"/>
      <protection locked="0"/>
    </xf>
    <xf numFmtId="0" fontId="10" fillId="0" borderId="60" xfId="0" applyFont="1" applyBorder="1" applyAlignment="1">
      <alignment horizontal="center" vertical="center" wrapText="1"/>
    </xf>
    <xf numFmtId="0" fontId="11" fillId="0" borderId="3" xfId="0" applyFont="1" applyBorder="1" applyAlignment="1">
      <alignment horizontal="center" vertical="center"/>
    </xf>
    <xf numFmtId="0" fontId="11" fillId="0" borderId="30" xfId="0" applyFont="1" applyBorder="1" applyAlignment="1">
      <alignment horizontal="center" vertical="center" wrapText="1"/>
    </xf>
    <xf numFmtId="0" fontId="11" fillId="0" borderId="61" xfId="0" applyFont="1" applyBorder="1" applyAlignment="1">
      <alignment horizontal="center" vertical="center"/>
    </xf>
    <xf numFmtId="0" fontId="11" fillId="0" borderId="60" xfId="0" applyFont="1" applyBorder="1" applyAlignment="1">
      <alignment horizontal="center" vertical="center"/>
    </xf>
    <xf numFmtId="0" fontId="11" fillId="0" borderId="30" xfId="0" applyFont="1" applyBorder="1" applyAlignment="1">
      <alignment horizontal="center" vertical="center"/>
    </xf>
    <xf numFmtId="0" fontId="10" fillId="0" borderId="25" xfId="0" applyFont="1" applyBorder="1" applyAlignment="1">
      <alignment horizontal="left" vertical="center" wrapText="1"/>
    </xf>
    <xf numFmtId="0" fontId="11" fillId="0" borderId="57" xfId="0" applyFont="1" applyBorder="1" applyAlignment="1">
      <alignment horizontal="center" vertical="center" wrapText="1"/>
    </xf>
    <xf numFmtId="0" fontId="11" fillId="0" borderId="50" xfId="0" applyFont="1" applyBorder="1" applyAlignment="1">
      <alignment horizontal="justify"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wrapText="1"/>
    </xf>
    <xf numFmtId="0" fontId="10" fillId="0" borderId="0" xfId="0" applyFont="1"/>
    <xf numFmtId="0" fontId="6" fillId="0" borderId="50" xfId="1" applyFill="1" applyBorder="1" applyAlignment="1" applyProtection="1">
      <alignment horizontal="center" vertical="center" wrapText="1"/>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0" fillId="0" borderId="25" xfId="0" applyFont="1" applyBorder="1" applyAlignment="1">
      <alignment horizontal="justify" vertical="center" wrapText="1"/>
    </xf>
    <xf numFmtId="0" fontId="11" fillId="9" borderId="5" xfId="0" applyFont="1" applyFill="1" applyBorder="1" applyAlignment="1">
      <alignment horizontal="center" vertical="center"/>
    </xf>
    <xf numFmtId="0" fontId="11" fillId="9" borderId="6" xfId="0" applyFont="1" applyFill="1" applyBorder="1" applyAlignment="1">
      <alignment horizontal="center" vertical="center"/>
    </xf>
    <xf numFmtId="0" fontId="11" fillId="9" borderId="7" xfId="0" applyFont="1" applyFill="1" applyBorder="1" applyAlignment="1">
      <alignment horizontal="center" vertical="center"/>
    </xf>
    <xf numFmtId="0" fontId="11" fillId="6" borderId="5" xfId="0" applyFont="1" applyFill="1" applyBorder="1" applyAlignment="1">
      <alignment horizontal="center" vertical="center"/>
    </xf>
    <xf numFmtId="0" fontId="39" fillId="0" borderId="7" xfId="0" applyFont="1" applyBorder="1" applyAlignment="1">
      <alignment horizontal="center" vertical="center" wrapText="1"/>
    </xf>
    <xf numFmtId="0" fontId="39" fillId="0" borderId="50" xfId="0" applyFont="1" applyBorder="1" applyAlignment="1">
      <alignment horizontal="left" vertical="center" wrapText="1"/>
    </xf>
    <xf numFmtId="0" fontId="39" fillId="0" borderId="5" xfId="0" applyFont="1" applyBorder="1" applyAlignment="1">
      <alignment horizontal="center" vertical="center" wrapText="1"/>
    </xf>
    <xf numFmtId="0" fontId="39" fillId="0" borderId="25" xfId="0" applyFont="1" applyBorder="1" applyAlignment="1">
      <alignment horizontal="left" vertical="center" wrapText="1"/>
    </xf>
    <xf numFmtId="0" fontId="6" fillId="0" borderId="50" xfId="1" applyBorder="1" applyAlignment="1" applyProtection="1">
      <alignment horizontal="center" vertical="center" wrapText="1"/>
    </xf>
    <xf numFmtId="0" fontId="19" fillId="0" borderId="25" xfId="1" applyFont="1" applyBorder="1" applyAlignment="1" applyProtection="1">
      <alignment horizontal="center" vertical="center" wrapText="1"/>
    </xf>
    <xf numFmtId="0" fontId="39" fillId="0" borderId="57" xfId="0" applyFont="1" applyBorder="1" applyAlignment="1">
      <alignment horizontal="center" vertical="center" wrapText="1"/>
    </xf>
    <xf numFmtId="0" fontId="10" fillId="0" borderId="58" xfId="0" applyFont="1" applyBorder="1" applyAlignment="1">
      <alignment horizontal="justify" vertical="center" wrapText="1"/>
    </xf>
    <xf numFmtId="0" fontId="11" fillId="0" borderId="62" xfId="0" applyFont="1" applyBorder="1" applyAlignment="1">
      <alignment horizontal="center" vertical="center" wrapText="1"/>
    </xf>
    <xf numFmtId="0" fontId="11" fillId="4" borderId="6" xfId="0" applyFont="1" applyFill="1" applyBorder="1" applyAlignment="1">
      <alignment horizontal="center" vertical="center"/>
    </xf>
    <xf numFmtId="0" fontId="11" fillId="8" borderId="21"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7" xfId="0" applyFont="1" applyFill="1" applyBorder="1" applyAlignment="1">
      <alignment horizontal="center" vertical="center"/>
    </xf>
    <xf numFmtId="0" fontId="11" fillId="6" borderId="21" xfId="0" applyFont="1" applyFill="1" applyBorder="1" applyAlignment="1">
      <alignment horizontal="center" vertical="center"/>
    </xf>
    <xf numFmtId="0" fontId="11" fillId="8" borderId="40"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7" xfId="0" applyFont="1" applyFill="1" applyBorder="1" applyAlignment="1">
      <alignment horizontal="center" vertical="center"/>
    </xf>
    <xf numFmtId="0" fontId="11" fillId="5" borderId="16" xfId="0" applyFont="1" applyFill="1" applyBorder="1" applyAlignment="1">
      <alignment horizontal="left" vertical="center"/>
    </xf>
    <xf numFmtId="0" fontId="11" fillId="9" borderId="16" xfId="0" applyFont="1" applyFill="1" applyBorder="1" applyAlignment="1">
      <alignment horizontal="left" vertical="center"/>
    </xf>
    <xf numFmtId="0" fontId="11" fillId="6" borderId="16" xfId="0" applyFont="1" applyFill="1" applyBorder="1" applyAlignment="1">
      <alignment horizontal="left" vertical="center"/>
    </xf>
    <xf numFmtId="0" fontId="11" fillId="7" borderId="16" xfId="0" applyFont="1" applyFill="1" applyBorder="1" applyAlignment="1">
      <alignment horizontal="left" vertical="center"/>
    </xf>
    <xf numFmtId="0" fontId="11" fillId="8" borderId="16" xfId="0" applyFont="1" applyFill="1" applyBorder="1" applyAlignment="1">
      <alignment horizontal="left" vertical="center"/>
    </xf>
    <xf numFmtId="0" fontId="11" fillId="4" borderId="16" xfId="0" applyFont="1" applyFill="1" applyBorder="1" applyAlignment="1">
      <alignment horizontal="left" vertical="center"/>
    </xf>
    <xf numFmtId="0" fontId="11" fillId="9" borderId="16" xfId="0" applyFont="1" applyFill="1" applyBorder="1" applyAlignment="1">
      <alignment horizontal="center" vertical="center"/>
    </xf>
    <xf numFmtId="0" fontId="11" fillId="4" borderId="16" xfId="0" applyFont="1" applyFill="1" applyBorder="1" applyAlignment="1">
      <alignment horizontal="center" vertical="center"/>
    </xf>
    <xf numFmtId="0" fontId="3" fillId="0" borderId="0" xfId="0" applyFont="1" applyAlignment="1">
      <alignment horizontal="left" vertical="center"/>
    </xf>
    <xf numFmtId="0" fontId="13" fillId="0" borderId="0" xfId="0" applyFont="1" applyAlignment="1">
      <alignment horizontal="left" vertical="center"/>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11" fillId="0" borderId="2" xfId="0" applyFont="1" applyBorder="1" applyAlignment="1">
      <alignment horizontal="center" vertical="center"/>
    </xf>
    <xf numFmtId="0" fontId="11" fillId="5" borderId="8" xfId="0" applyFont="1" applyFill="1" applyBorder="1" applyAlignment="1">
      <alignment horizontal="center" vertical="center"/>
    </xf>
    <xf numFmtId="0" fontId="11" fillId="5" borderId="1" xfId="0" applyFont="1" applyFill="1" applyBorder="1" applyAlignment="1">
      <alignment horizontal="center" vertical="center"/>
    </xf>
    <xf numFmtId="0" fontId="11" fillId="5" borderId="2" xfId="0" applyFont="1" applyFill="1" applyBorder="1" applyAlignment="1">
      <alignment horizontal="center" vertical="center"/>
    </xf>
    <xf numFmtId="0" fontId="11" fillId="9" borderId="8" xfId="0" applyFont="1" applyFill="1" applyBorder="1" applyAlignment="1">
      <alignment horizontal="center" vertical="center"/>
    </xf>
    <xf numFmtId="0" fontId="11" fillId="9" borderId="1" xfId="0" applyFont="1" applyFill="1" applyBorder="1" applyAlignment="1">
      <alignment horizontal="center" vertical="center"/>
    </xf>
    <xf numFmtId="0" fontId="11" fillId="9" borderId="2"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28" xfId="0" applyFont="1" applyFill="1" applyBorder="1" applyAlignment="1">
      <alignment horizontal="center" vertical="center"/>
    </xf>
    <xf numFmtId="0" fontId="11" fillId="7" borderId="8" xfId="0" applyFont="1" applyFill="1" applyBorder="1" applyAlignment="1">
      <alignment horizontal="center" vertical="center"/>
    </xf>
    <xf numFmtId="0" fontId="11" fillId="7" borderId="1" xfId="0" applyFont="1" applyFill="1" applyBorder="1" applyAlignment="1">
      <alignment horizontal="center" vertical="center"/>
    </xf>
    <xf numFmtId="0" fontId="11" fillId="7" borderId="2" xfId="0" applyFont="1" applyFill="1" applyBorder="1" applyAlignment="1">
      <alignment horizontal="center" vertical="center"/>
    </xf>
    <xf numFmtId="0" fontId="11" fillId="8" borderId="46" xfId="0" applyFont="1" applyFill="1" applyBorder="1" applyAlignment="1">
      <alignment horizontal="center" vertical="center"/>
    </xf>
    <xf numFmtId="0" fontId="11" fillId="8" borderId="1" xfId="0" applyFont="1" applyFill="1" applyBorder="1" applyAlignment="1">
      <alignment horizontal="center" vertical="center"/>
    </xf>
    <xf numFmtId="0" fontId="11" fillId="8" borderId="28"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0" borderId="16" xfId="0" applyFont="1" applyBorder="1" applyAlignment="1">
      <alignment horizontal="left" vertical="center"/>
    </xf>
    <xf numFmtId="0" fontId="11" fillId="0" borderId="16" xfId="0" applyFont="1" applyBorder="1" applyAlignment="1">
      <alignment horizontal="center" vertical="center"/>
    </xf>
    <xf numFmtId="0" fontId="3" fillId="0" borderId="16" xfId="0" applyFont="1" applyBorder="1" applyAlignment="1">
      <alignment horizontal="left" vertical="center"/>
    </xf>
    <xf numFmtId="0" fontId="7" fillId="2" borderId="25" xfId="0" applyFont="1"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7" fillId="2" borderId="5" xfId="0" applyFont="1"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2" fillId="0" borderId="0" xfId="0" applyFont="1" applyAlignment="1">
      <alignment horizontal="left" vertical="center"/>
    </xf>
    <xf numFmtId="0" fontId="43" fillId="0" borderId="0" xfId="0" applyFont="1" applyAlignment="1">
      <alignment horizontal="left" vertical="center"/>
    </xf>
    <xf numFmtId="0" fontId="43" fillId="0" borderId="0" xfId="0" applyFont="1"/>
    <xf numFmtId="0" fontId="2" fillId="0" borderId="16" xfId="0" applyFont="1" applyBorder="1" applyAlignment="1">
      <alignment horizontal="center" vertical="center" wrapText="1"/>
    </xf>
    <xf numFmtId="0" fontId="54" fillId="0" borderId="16" xfId="0" applyFont="1" applyBorder="1" applyAlignment="1">
      <alignment horizontal="left" vertical="center" wrapText="1"/>
    </xf>
    <xf numFmtId="0" fontId="11" fillId="2" borderId="16" xfId="0" applyFont="1" applyFill="1" applyBorder="1" applyAlignment="1" applyProtection="1">
      <alignment horizontal="left" vertical="center" wrapText="1"/>
      <protection locked="0"/>
    </xf>
    <xf numFmtId="0" fontId="11" fillId="12" borderId="16" xfId="0" applyFont="1" applyFill="1" applyBorder="1" applyAlignment="1" applyProtection="1">
      <alignment horizontal="center" vertical="center" wrapText="1"/>
      <protection locked="0"/>
    </xf>
    <xf numFmtId="0" fontId="53" fillId="4" borderId="16" xfId="0" applyFont="1" applyFill="1" applyBorder="1" applyAlignment="1">
      <alignment horizontal="center"/>
    </xf>
    <xf numFmtId="0" fontId="53" fillId="4" borderId="1" xfId="0" applyFont="1" applyFill="1" applyBorder="1" applyAlignment="1">
      <alignment horizontal="right"/>
    </xf>
    <xf numFmtId="0" fontId="53" fillId="4" borderId="53" xfId="0" applyFont="1" applyFill="1" applyBorder="1" applyAlignment="1">
      <alignment horizontal="right"/>
    </xf>
    <xf numFmtId="0" fontId="48" fillId="4" borderId="16" xfId="0" applyFont="1" applyFill="1" applyBorder="1" applyAlignment="1">
      <alignment horizontal="left" vertical="center" wrapText="1"/>
    </xf>
    <xf numFmtId="0" fontId="50" fillId="0" borderId="5" xfId="0" applyFont="1" applyBorder="1" applyAlignment="1">
      <alignment horizontal="left" vertical="center" wrapText="1"/>
    </xf>
    <xf numFmtId="0" fontId="50" fillId="0" borderId="26" xfId="0" applyFont="1" applyBorder="1" applyAlignment="1">
      <alignment horizontal="left" vertical="center" wrapText="1"/>
    </xf>
    <xf numFmtId="0" fontId="53" fillId="4" borderId="63" xfId="0" applyFont="1" applyFill="1" applyBorder="1" applyAlignment="1">
      <alignment horizontal="center"/>
    </xf>
    <xf numFmtId="0" fontId="53" fillId="4" borderId="52" xfId="0" applyFont="1" applyFill="1" applyBorder="1" applyAlignment="1">
      <alignment horizontal="center"/>
    </xf>
    <xf numFmtId="0" fontId="6" fillId="10" borderId="1" xfId="1" applyFill="1" applyBorder="1" applyAlignment="1" applyProtection="1">
      <alignment horizontal="center"/>
    </xf>
    <xf numFmtId="0" fontId="6" fillId="10" borderId="53" xfId="1" applyFill="1" applyBorder="1" applyAlignment="1" applyProtection="1">
      <alignment horizontal="center"/>
    </xf>
    <xf numFmtId="0" fontId="48" fillId="4" borderId="64" xfId="0" applyFont="1" applyFill="1" applyBorder="1" applyAlignment="1">
      <alignment horizontal="left" vertical="center" wrapText="1"/>
    </xf>
    <xf numFmtId="0" fontId="48" fillId="4" borderId="65" xfId="0" applyFont="1" applyFill="1" applyBorder="1" applyAlignment="1">
      <alignment horizontal="left" vertical="center" wrapText="1"/>
    </xf>
    <xf numFmtId="0" fontId="52" fillId="0" borderId="16" xfId="0" applyFont="1" applyBorder="1" applyAlignment="1">
      <alignment horizontal="left" vertical="center" wrapText="1"/>
    </xf>
    <xf numFmtId="0" fontId="52" fillId="0" borderId="1" xfId="0" applyFont="1" applyBorder="1" applyAlignment="1">
      <alignment horizontal="left" vertical="center" wrapText="1"/>
    </xf>
    <xf numFmtId="0" fontId="52" fillId="0" borderId="20" xfId="0" applyFont="1" applyBorder="1" applyAlignment="1">
      <alignment horizontal="left" vertical="center" wrapText="1"/>
    </xf>
    <xf numFmtId="0" fontId="52" fillId="0" borderId="53" xfId="0" applyFont="1" applyBorder="1" applyAlignment="1">
      <alignment horizontal="left" vertical="center" wrapText="1"/>
    </xf>
    <xf numFmtId="0" fontId="53" fillId="4" borderId="0" xfId="0" applyFont="1" applyFill="1" applyAlignment="1">
      <alignment horizontal="center" vertical="center"/>
    </xf>
    <xf numFmtId="0" fontId="6" fillId="10" borderId="0" xfId="1" applyFill="1" applyBorder="1" applyAlignment="1" applyProtection="1">
      <alignment horizontal="center" vertical="center"/>
    </xf>
    <xf numFmtId="0" fontId="50" fillId="4" borderId="63" xfId="0" applyFont="1" applyFill="1" applyBorder="1" applyAlignment="1">
      <alignment horizontal="center" vertical="center" wrapText="1"/>
    </xf>
    <xf numFmtId="0" fontId="50" fillId="4" borderId="52" xfId="0" applyFont="1" applyFill="1" applyBorder="1" applyAlignment="1">
      <alignment horizontal="center" vertical="center" wrapText="1"/>
    </xf>
    <xf numFmtId="0" fontId="2" fillId="0" borderId="16" xfId="0" applyFont="1" applyBorder="1" applyAlignment="1">
      <alignment horizontal="center" vertical="center"/>
    </xf>
    <xf numFmtId="0" fontId="43" fillId="0" borderId="0" xfId="0" applyFont="1" applyAlignment="1">
      <alignment horizontal="left" vertical="center"/>
    </xf>
    <xf numFmtId="0" fontId="7" fillId="0" borderId="16" xfId="0" applyFont="1" applyBorder="1" applyAlignment="1">
      <alignment horizontal="center" vertical="center"/>
    </xf>
    <xf numFmtId="0" fontId="10" fillId="0" borderId="16" xfId="0" applyFont="1" applyBorder="1" applyAlignment="1">
      <alignment horizontal="center" vertical="center" wrapText="1"/>
    </xf>
    <xf numFmtId="0" fontId="2" fillId="0" borderId="21" xfId="0" applyFont="1" applyBorder="1" applyAlignment="1">
      <alignment horizontal="center" vertical="center"/>
    </xf>
    <xf numFmtId="0" fontId="2" fillId="0" borderId="47" xfId="0" applyFont="1" applyBorder="1" applyAlignment="1">
      <alignment horizontal="center" vertical="center"/>
    </xf>
    <xf numFmtId="0" fontId="2" fillId="0" borderId="40" xfId="0" applyFont="1" applyBorder="1" applyAlignment="1">
      <alignment horizontal="center" vertical="center"/>
    </xf>
    <xf numFmtId="0" fontId="0" fillId="0" borderId="56" xfId="0" applyBorder="1" applyAlignment="1">
      <alignment horizontal="center" vertical="center"/>
    </xf>
    <xf numFmtId="0" fontId="0" fillId="0" borderId="42" xfId="0" applyBorder="1" applyAlignment="1">
      <alignment horizontal="center" vertical="center"/>
    </xf>
    <xf numFmtId="0" fontId="11" fillId="6" borderId="28" xfId="0" applyFont="1" applyFill="1" applyBorder="1" applyAlignment="1">
      <alignment horizontal="center" vertical="center"/>
    </xf>
    <xf numFmtId="0" fontId="11" fillId="6" borderId="49" xfId="0" applyFont="1" applyFill="1" applyBorder="1" applyAlignment="1">
      <alignment horizontal="center" vertical="center"/>
    </xf>
    <xf numFmtId="0" fontId="11" fillId="6" borderId="46" xfId="0" applyFont="1" applyFill="1" applyBorder="1" applyAlignment="1">
      <alignment horizontal="center" vertical="center"/>
    </xf>
    <xf numFmtId="0" fontId="2" fillId="0" borderId="0" xfId="0" applyFont="1" applyAlignment="1">
      <alignment horizontal="left" vertical="center" wrapText="1"/>
    </xf>
    <xf numFmtId="0" fontId="13" fillId="0" borderId="0" xfId="0" applyFont="1" applyAlignment="1">
      <alignment horizontal="left"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60"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26" xfId="0" applyFont="1" applyBorder="1" applyAlignment="1">
      <alignment horizontal="center" vertical="center"/>
    </xf>
    <xf numFmtId="0" fontId="11" fillId="2" borderId="23" xfId="0" applyFont="1" applyFill="1" applyBorder="1" applyAlignment="1" applyProtection="1">
      <alignment horizontal="left" vertical="center" wrapText="1"/>
      <protection locked="0"/>
    </xf>
    <xf numFmtId="0" fontId="11" fillId="2" borderId="68" xfId="0" applyFont="1" applyFill="1" applyBorder="1" applyAlignment="1" applyProtection="1">
      <alignment horizontal="left" vertical="center" wrapText="1"/>
      <protection locked="0"/>
    </xf>
    <xf numFmtId="0" fontId="11" fillId="2" borderId="35"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center" vertical="center"/>
      <protection locked="0"/>
    </xf>
    <xf numFmtId="0" fontId="11" fillId="0" borderId="21"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0" xfId="0" applyFont="1" applyBorder="1" applyAlignment="1">
      <alignment horizontal="center" vertical="center" wrapText="1"/>
    </xf>
    <xf numFmtId="0" fontId="11" fillId="2" borderId="17" xfId="0" applyFont="1" applyFill="1" applyBorder="1" applyAlignment="1" applyProtection="1">
      <alignment horizontal="left" vertical="center" wrapText="1"/>
      <protection locked="0"/>
    </xf>
    <xf numFmtId="0" fontId="11" fillId="6" borderId="21" xfId="0" applyFont="1" applyFill="1" applyBorder="1" applyAlignment="1">
      <alignment horizontal="center" vertical="center"/>
    </xf>
    <xf numFmtId="0" fontId="11" fillId="6" borderId="47" xfId="0" applyFont="1" applyFill="1" applyBorder="1" applyAlignment="1">
      <alignment horizontal="center" vertical="center"/>
    </xf>
    <xf numFmtId="0" fontId="11" fillId="6" borderId="40" xfId="0" applyFont="1" applyFill="1" applyBorder="1" applyAlignment="1">
      <alignment horizontal="center" vertical="center"/>
    </xf>
    <xf numFmtId="0" fontId="11" fillId="2" borderId="53" xfId="0" applyFont="1" applyFill="1" applyBorder="1" applyAlignment="1" applyProtection="1">
      <alignment horizontal="center" vertical="center"/>
      <protection locked="0"/>
    </xf>
    <xf numFmtId="0" fontId="11" fillId="2" borderId="1" xfId="0" applyFont="1" applyFill="1" applyBorder="1" applyAlignment="1" applyProtection="1">
      <alignment horizontal="left" vertical="center" wrapText="1"/>
      <protection locked="0"/>
    </xf>
    <xf numFmtId="0" fontId="18" fillId="0" borderId="0" xfId="0" applyFont="1" applyAlignment="1">
      <alignment horizontal="left" vertical="center"/>
    </xf>
    <xf numFmtId="0" fontId="10" fillId="0" borderId="16" xfId="0" applyFont="1" applyBorder="1" applyAlignment="1">
      <alignment horizontal="center"/>
    </xf>
    <xf numFmtId="0" fontId="4" fillId="0" borderId="24"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3" xfId="0" applyFont="1" applyBorder="1" applyAlignment="1">
      <alignment horizontal="center"/>
    </xf>
    <xf numFmtId="0" fontId="2" fillId="0" borderId="29" xfId="0" applyFont="1" applyBorder="1" applyAlignment="1">
      <alignment horizontal="center"/>
    </xf>
    <xf numFmtId="0" fontId="2" fillId="0" borderId="60" xfId="0" applyFont="1" applyBorder="1" applyAlignment="1">
      <alignment horizontal="center"/>
    </xf>
    <xf numFmtId="0" fontId="2" fillId="0" borderId="30" xfId="0" applyFont="1" applyBorder="1" applyAlignment="1">
      <alignment horizontal="center"/>
    </xf>
    <xf numFmtId="0" fontId="0" fillId="2" borderId="4" xfId="0" applyFill="1" applyBorder="1" applyAlignment="1" applyProtection="1">
      <alignment horizontal="left" vertical="center" wrapText="1"/>
      <protection locked="0"/>
    </xf>
    <xf numFmtId="0" fontId="0" fillId="2" borderId="33" xfId="0" applyFill="1" applyBorder="1" applyAlignment="1" applyProtection="1">
      <alignment horizontal="left" vertical="center" wrapText="1"/>
      <protection locked="0"/>
    </xf>
    <xf numFmtId="0" fontId="0" fillId="2" borderId="54" xfId="0" applyFill="1" applyBorder="1" applyAlignment="1" applyProtection="1">
      <alignment horizontal="left" vertical="center" wrapText="1"/>
      <protection locked="0"/>
    </xf>
    <xf numFmtId="0" fontId="2" fillId="0" borderId="5"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center"/>
    </xf>
    <xf numFmtId="0" fontId="7" fillId="0" borderId="0" xfId="0" applyFont="1" applyAlignment="1">
      <alignment vertical="center"/>
    </xf>
    <xf numFmtId="0" fontId="0" fillId="0" borderId="0" xfId="0" applyAlignment="1">
      <alignment vertical="center"/>
    </xf>
    <xf numFmtId="0" fontId="7" fillId="6" borderId="0" xfId="0" applyFont="1" applyFill="1" applyAlignment="1">
      <alignment horizontal="left" vertical="center" wrapText="1"/>
    </xf>
    <xf numFmtId="0" fontId="7" fillId="0" borderId="49" xfId="0" applyFont="1" applyBorder="1" applyAlignment="1">
      <alignment horizontal="left" vertical="center" wrapText="1"/>
    </xf>
    <xf numFmtId="0" fontId="7" fillId="0" borderId="0" xfId="0" applyFont="1" applyAlignment="1">
      <alignment horizontal="left" vertical="center" wrapText="1"/>
    </xf>
    <xf numFmtId="0" fontId="0" fillId="2" borderId="4"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xf numFmtId="0" fontId="0" fillId="0" borderId="69" xfId="0" applyBorder="1" applyAlignment="1">
      <alignment horizontal="center" vertical="center"/>
    </xf>
    <xf numFmtId="0" fontId="2" fillId="0" borderId="48" xfId="0" applyFont="1" applyBorder="1" applyAlignment="1">
      <alignment horizontal="center" vertical="center"/>
    </xf>
    <xf numFmtId="0" fontId="2" fillId="0" borderId="68" xfId="0" applyFont="1" applyBorder="1" applyAlignment="1">
      <alignment horizontal="center" vertical="center"/>
    </xf>
    <xf numFmtId="0" fontId="0" fillId="2" borderId="19" xfId="0" applyFill="1" applyBorder="1" applyAlignment="1" applyProtection="1">
      <alignment horizontal="left" vertical="center"/>
      <protection locked="0"/>
    </xf>
    <xf numFmtId="0" fontId="0" fillId="2" borderId="70" xfId="0" applyFill="1" applyBorder="1" applyAlignment="1" applyProtection="1">
      <alignment horizontal="left" vertical="center"/>
      <protection locked="0"/>
    </xf>
    <xf numFmtId="0" fontId="0" fillId="2" borderId="71" xfId="0" applyFill="1" applyBorder="1" applyAlignment="1" applyProtection="1">
      <alignment horizontal="left" vertical="center"/>
      <protection locked="0"/>
    </xf>
    <xf numFmtId="0" fontId="2" fillId="2" borderId="3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0" fillId="2" borderId="0" xfId="0" applyFill="1" applyAlignment="1" applyProtection="1">
      <alignment horizontal="left" vertical="center" wrapText="1"/>
      <protection locked="0"/>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7" xfId="0" applyFont="1" applyBorder="1" applyAlignment="1">
      <alignment horizontal="center" vertical="center" wrapText="1"/>
    </xf>
    <xf numFmtId="0" fontId="0" fillId="0" borderId="16" xfId="0" applyBorder="1" applyAlignment="1">
      <alignment horizontal="center" vertical="center" wrapText="1"/>
    </xf>
    <xf numFmtId="0" fontId="2" fillId="0" borderId="26" xfId="0" applyFont="1" applyBorder="1" applyAlignment="1">
      <alignment horizontal="center" vertical="center" wrapText="1"/>
    </xf>
    <xf numFmtId="0" fontId="2" fillId="0" borderId="1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3" fillId="0" borderId="0" xfId="0" applyFont="1" applyAlignment="1">
      <alignment horizontal="center" vertical="center"/>
    </xf>
    <xf numFmtId="0" fontId="53" fillId="4" borderId="16" xfId="0" applyFont="1" applyFill="1" applyBorder="1" applyAlignment="1">
      <alignment horizontal="center" vertical="center" wrapText="1"/>
    </xf>
    <xf numFmtId="0" fontId="2" fillId="0" borderId="37" xfId="0" applyFont="1" applyBorder="1" applyAlignment="1">
      <alignment horizontal="left" vertical="center" wrapText="1"/>
    </xf>
    <xf numFmtId="0" fontId="2" fillId="0" borderId="69" xfId="0" applyFont="1" applyBorder="1" applyAlignment="1">
      <alignment horizontal="left" vertical="center" wrapText="1"/>
    </xf>
    <xf numFmtId="0" fontId="2" fillId="0" borderId="39" xfId="0" applyFont="1" applyBorder="1" applyAlignment="1">
      <alignment horizontal="left" vertical="center" wrapText="1"/>
    </xf>
    <xf numFmtId="0" fontId="2" fillId="0" borderId="67" xfId="0" applyFont="1" applyBorder="1" applyAlignment="1">
      <alignment horizontal="left" vertical="center" wrapText="1"/>
    </xf>
    <xf numFmtId="0" fontId="2" fillId="0" borderId="45" xfId="0" applyFont="1" applyBorder="1" applyAlignment="1">
      <alignment horizontal="left" vertical="center" wrapText="1"/>
    </xf>
    <xf numFmtId="0" fontId="42" fillId="10" borderId="16" xfId="1" applyFont="1" applyFill="1" applyBorder="1" applyAlignment="1" applyProtection="1">
      <alignment horizontal="center"/>
    </xf>
    <xf numFmtId="0" fontId="13" fillId="11" borderId="37" xfId="0" applyFont="1" applyFill="1" applyBorder="1" applyAlignment="1">
      <alignment horizontal="center" vertical="center" wrapText="1"/>
    </xf>
    <xf numFmtId="0" fontId="13" fillId="11" borderId="0" xfId="0" applyFont="1" applyFill="1" applyAlignment="1">
      <alignment horizontal="center" vertical="center" wrapText="1"/>
    </xf>
    <xf numFmtId="0" fontId="13" fillId="11" borderId="69" xfId="0" applyFont="1" applyFill="1" applyBorder="1" applyAlignment="1">
      <alignment horizontal="center" vertical="center" wrapText="1"/>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14" fillId="0" borderId="69" xfId="0" applyFont="1" applyBorder="1" applyAlignment="1">
      <alignment horizontal="left" vertical="center" wrapText="1"/>
    </xf>
  </cellXfs>
  <cellStyles count="3">
    <cellStyle name="Hyperlink" xfId="1" builtinId="8"/>
    <cellStyle name="Normal" xfId="0" builtinId="0"/>
    <cellStyle name="Percent" xfId="2" builtinId="5"/>
  </cellStyles>
  <dxfs count="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171450</xdr:colOff>
      <xdr:row>1</xdr:row>
      <xdr:rowOff>142875</xdr:rowOff>
    </xdr:from>
    <xdr:to>
      <xdr:col>5</xdr:col>
      <xdr:colOff>1457325</xdr:colOff>
      <xdr:row>3</xdr:row>
      <xdr:rowOff>0</xdr:rowOff>
    </xdr:to>
    <xdr:pic>
      <xdr:nvPicPr>
        <xdr:cNvPr id="27273" name="Picture 1">
          <a:extLst>
            <a:ext uri="{FF2B5EF4-FFF2-40B4-BE49-F238E27FC236}">
              <a16:creationId xmlns:a16="http://schemas.microsoft.com/office/drawing/2014/main" id="{37AF0EBE-8875-C26A-F5F2-A1EF6A905D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96475" y="371475"/>
          <a:ext cx="12858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1990725</xdr:colOff>
      <xdr:row>1</xdr:row>
      <xdr:rowOff>190500</xdr:rowOff>
    </xdr:from>
    <xdr:to>
      <xdr:col>5</xdr:col>
      <xdr:colOff>4371975</xdr:colOff>
      <xdr:row>13</xdr:row>
      <xdr:rowOff>219075</xdr:rowOff>
    </xdr:to>
    <xdr:pic>
      <xdr:nvPicPr>
        <xdr:cNvPr id="27274" name="Picture 2">
          <a:extLst>
            <a:ext uri="{FF2B5EF4-FFF2-40B4-BE49-F238E27FC236}">
              <a16:creationId xmlns:a16="http://schemas.microsoft.com/office/drawing/2014/main" id="{98920F7E-68DA-1243-F7FA-A66072E03E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15750" y="390525"/>
          <a:ext cx="2381250"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1491615</xdr:colOff>
      <xdr:row>2</xdr:row>
      <xdr:rowOff>0</xdr:rowOff>
    </xdr:from>
    <xdr:to>
      <xdr:col>5</xdr:col>
      <xdr:colOff>1923967</xdr:colOff>
      <xdr:row>2</xdr:row>
      <xdr:rowOff>182880</xdr:rowOff>
    </xdr:to>
    <xdr:sp macro="" textlink="">
      <xdr:nvSpPr>
        <xdr:cNvPr id="4" name="Arrow: Right 3">
          <a:extLst>
            <a:ext uri="{FF2B5EF4-FFF2-40B4-BE49-F238E27FC236}">
              <a16:creationId xmlns:a16="http://schemas.microsoft.com/office/drawing/2014/main" id="{43631E29-2F85-0C2C-BF36-2D98F2A3517E}"/>
            </a:ext>
          </a:extLst>
        </xdr:cNvPr>
        <xdr:cNvSpPr/>
      </xdr:nvSpPr>
      <xdr:spPr>
        <a:xfrm>
          <a:off x="11224260" y="411480"/>
          <a:ext cx="358140" cy="15240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2</xdr:row>
      <xdr:rowOff>0</xdr:rowOff>
    </xdr:from>
    <xdr:to>
      <xdr:col>7</xdr:col>
      <xdr:colOff>276225</xdr:colOff>
      <xdr:row>29</xdr:row>
      <xdr:rowOff>9525</xdr:rowOff>
    </xdr:to>
    <xdr:pic>
      <xdr:nvPicPr>
        <xdr:cNvPr id="1765" name="Picture 1">
          <a:extLst>
            <a:ext uri="{FF2B5EF4-FFF2-40B4-BE49-F238E27FC236}">
              <a16:creationId xmlns:a16="http://schemas.microsoft.com/office/drawing/2014/main" id="{90D3F02A-0319-A752-6413-48C7E733A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323850"/>
          <a:ext cx="4514850" cy="4381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9</xdr:col>
      <xdr:colOff>0</xdr:colOff>
      <xdr:row>2</xdr:row>
      <xdr:rowOff>9525</xdr:rowOff>
    </xdr:from>
    <xdr:to>
      <xdr:col>18</xdr:col>
      <xdr:colOff>409575</xdr:colOff>
      <xdr:row>29</xdr:row>
      <xdr:rowOff>0</xdr:rowOff>
    </xdr:to>
    <xdr:pic>
      <xdr:nvPicPr>
        <xdr:cNvPr id="1766" name="Picture 2" descr="maintenance equipment 1 1'2'02">
          <a:extLst>
            <a:ext uri="{FF2B5EF4-FFF2-40B4-BE49-F238E27FC236}">
              <a16:creationId xmlns:a16="http://schemas.microsoft.com/office/drawing/2014/main" id="{A7D92298-4178-2575-8CBC-7DB38724DE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33375"/>
          <a:ext cx="5895975" cy="43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orking\waccache\PA1PEPF000EC55E\EXCELCNV\58cfbd47-ee3d-4e21-86c8-23029593db6f\Valve%20Regulated%20Lead%20Acid%20Battery%20Spec%20Technical%20Schedules%2017-03-2025_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sharepoint.com/teams/DistributionStandbyPowerNationalContracts/Shared%20Documents/Schedules%20A&amp;B/Batteries/Vented%20Lead%20Acid%20Battery%20Spec%20Technical%20Schedules%20CvZ%2026-11-20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sharepoint.com/Users/jacobst/Documents/Data/JacobsT/Documents/Data/BOC/Major%20Services/2022%20-%202023/BESS%20Phase%201%20P4/Melkhout/240-139687256_1_Rev%207_Melkhout_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00-Instructions"/>
      <sheetName val="01-Submission Guidelines"/>
      <sheetName val="02-Gatekeepers"/>
      <sheetName val="03-Questionnaire"/>
      <sheetName val="04-Technical Schedules"/>
      <sheetName val="Scoring"/>
      <sheetName val="Lists"/>
      <sheetName val="05-Offered Cells"/>
      <sheetName val="06-Temp Derating Factors"/>
      <sheetName val="07-Track Record"/>
      <sheetName val="08-Customer Details"/>
      <sheetName val="09-Overall Deviatio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estionnaire"/>
      <sheetName val="Technical Schedules"/>
      <sheetName val="Vented Flat Plate Cells"/>
      <sheetName val="Temp Derating Factors"/>
      <sheetName val="Accessories"/>
      <sheetName val="Photos &amp; Drawings"/>
      <sheetName val="Flat Plate Battery Stands"/>
      <sheetName val="Type Testing"/>
      <sheetName val="Track Record - Offered"/>
      <sheetName val="Customer Details"/>
      <sheetName val="Deviation Schedule"/>
    </sheetNames>
    <sheetDataSet>
      <sheetData sheetId="0"/>
      <sheetData sheetId="1"/>
      <sheetData sheetId="2">
        <row r="29">
          <cell r="C29" t="str">
            <v>1.80</v>
          </cell>
        </row>
      </sheetData>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Notes"/>
      <sheetName val="Bidder's Checklist"/>
      <sheetName val="Worksheets Index"/>
      <sheetName val="00-Instructions"/>
      <sheetName val="01-Submission Guidelines"/>
      <sheetName val="02-Evaluation Criteria"/>
      <sheetName val="Answer_Options"/>
      <sheetName val="03-Performance &amp; Safety Tests"/>
      <sheetName val="04-Site Specific Detail"/>
      <sheetName val="05-BESS Description"/>
      <sheetName val="06-Table 2"/>
      <sheetName val="07-Incident Track Record"/>
      <sheetName val="Clauses_All"/>
      <sheetName val="08-Security Req's"/>
      <sheetName val="09-Augmentation Schedule"/>
      <sheetName val="10-Fire Hazard Mitigation"/>
      <sheetName val="11-Overall Deviations List"/>
      <sheetName val="04-Major Clauses"/>
      <sheetName val="ToDo"/>
      <sheetName val="04-Major Clauses (Original)"/>
    </sheetNames>
    <sheetDataSet>
      <sheetData sheetId="0"/>
      <sheetData sheetId="1"/>
      <sheetData sheetId="2">
        <row r="2">
          <cell r="C2"/>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EFAE3-D032-452E-95B1-448103786462}">
  <dimension ref="A1:J19"/>
  <sheetViews>
    <sheetView tabSelected="1" zoomScale="90" zoomScaleNormal="90" workbookViewId="0">
      <selection sqref="A1:C1"/>
    </sheetView>
  </sheetViews>
  <sheetFormatPr defaultColWidth="119.453125" defaultRowHeight="12.5" x14ac:dyDescent="0.25"/>
  <cols>
    <col min="1" max="1" width="3.26953125" bestFit="1" customWidth="1"/>
    <col min="2" max="2" width="46.7265625" customWidth="1"/>
    <col min="3" max="3" width="116.26953125" customWidth="1"/>
  </cols>
  <sheetData>
    <row r="1" spans="1:10" ht="18" x14ac:dyDescent="0.4">
      <c r="A1" s="380" t="s">
        <v>0</v>
      </c>
      <c r="B1" s="380"/>
      <c r="C1" s="380"/>
    </row>
    <row r="2" spans="1:10" ht="18" x14ac:dyDescent="0.4">
      <c r="A2" s="381" t="s">
        <v>1</v>
      </c>
      <c r="B2" s="382"/>
      <c r="C2" s="143"/>
    </row>
    <row r="3" spans="1:10" ht="15.75" customHeight="1" x14ac:dyDescent="0.25">
      <c r="A3" s="383" t="s">
        <v>2</v>
      </c>
      <c r="B3" s="383"/>
      <c r="C3" s="383"/>
      <c r="D3" s="121"/>
      <c r="E3" s="121"/>
      <c r="F3" s="121"/>
      <c r="G3" s="121"/>
      <c r="H3" s="121"/>
      <c r="I3" s="121"/>
    </row>
    <row r="4" spans="1:10" ht="15.75" customHeight="1" x14ac:dyDescent="0.25">
      <c r="A4" s="383" t="s">
        <v>3</v>
      </c>
      <c r="B4" s="383"/>
      <c r="C4" s="383"/>
      <c r="D4" s="121"/>
      <c r="E4" s="121"/>
      <c r="F4" s="121"/>
      <c r="G4" s="121"/>
      <c r="H4" s="121"/>
      <c r="I4" s="121"/>
    </row>
    <row r="5" spans="1:10" ht="15.5" x14ac:dyDescent="0.25">
      <c r="A5" s="383" t="s">
        <v>4</v>
      </c>
      <c r="B5" s="383"/>
      <c r="C5" s="383"/>
      <c r="D5" s="121"/>
      <c r="E5" s="121"/>
      <c r="F5" s="121"/>
      <c r="G5" s="121"/>
      <c r="H5" s="121"/>
      <c r="I5" s="121"/>
    </row>
    <row r="6" spans="1:10" s="121" customFormat="1" ht="6.75" customHeight="1" x14ac:dyDescent="0.25">
      <c r="B6" s="124"/>
    </row>
    <row r="7" spans="1:10" s="122" customFormat="1" ht="15.5" x14ac:dyDescent="0.35">
      <c r="A7" s="119" t="s">
        <v>5</v>
      </c>
      <c r="B7" s="119" t="s">
        <v>6</v>
      </c>
      <c r="C7" s="120" t="s">
        <v>7</v>
      </c>
      <c r="D7" s="118"/>
      <c r="E7" s="118"/>
      <c r="F7" s="118"/>
      <c r="G7" s="118"/>
      <c r="H7" s="118"/>
      <c r="I7" s="118"/>
      <c r="J7" s="118"/>
    </row>
    <row r="8" spans="1:10" ht="16.5" customHeight="1" x14ac:dyDescent="0.25">
      <c r="A8" s="125">
        <v>1</v>
      </c>
      <c r="B8" s="144" t="s">
        <v>8</v>
      </c>
      <c r="C8" s="126" t="s">
        <v>9</v>
      </c>
      <c r="D8" s="121"/>
      <c r="E8" s="121"/>
      <c r="F8" s="121"/>
      <c r="G8" s="121"/>
      <c r="H8" s="121"/>
      <c r="I8" s="121"/>
      <c r="J8" s="121"/>
    </row>
    <row r="9" spans="1:10" ht="28" x14ac:dyDescent="0.25">
      <c r="A9" s="125">
        <v>2</v>
      </c>
      <c r="B9" s="144" t="s">
        <v>10</v>
      </c>
      <c r="C9" s="126" t="s">
        <v>11</v>
      </c>
      <c r="D9" s="121"/>
      <c r="E9" s="121"/>
      <c r="F9" s="121"/>
      <c r="G9" s="121"/>
      <c r="H9" s="121"/>
      <c r="I9" s="121"/>
      <c r="J9" s="121"/>
    </row>
    <row r="10" spans="1:10" ht="14" x14ac:dyDescent="0.25">
      <c r="A10" s="125">
        <v>3</v>
      </c>
      <c r="B10" s="144" t="s">
        <v>12</v>
      </c>
      <c r="C10" s="126" t="s">
        <v>13</v>
      </c>
      <c r="D10" s="121"/>
      <c r="E10" s="121"/>
      <c r="F10" s="121"/>
      <c r="G10" s="121"/>
      <c r="H10" s="121"/>
      <c r="I10" s="121"/>
      <c r="J10" s="121"/>
    </row>
    <row r="11" spans="1:10" ht="16.5" customHeight="1" x14ac:dyDescent="0.25">
      <c r="A11" s="125">
        <v>4</v>
      </c>
      <c r="B11" s="144" t="s">
        <v>14</v>
      </c>
      <c r="C11" s="126" t="s">
        <v>15</v>
      </c>
      <c r="D11" s="121"/>
      <c r="E11" s="121"/>
      <c r="F11" s="121"/>
      <c r="G11" s="121"/>
      <c r="H11" s="121"/>
      <c r="I11" s="121"/>
      <c r="J11" s="121"/>
    </row>
    <row r="12" spans="1:10" ht="16.5" customHeight="1" x14ac:dyDescent="0.25">
      <c r="A12" s="125">
        <v>5</v>
      </c>
      <c r="B12" s="144" t="s">
        <v>16</v>
      </c>
      <c r="C12" s="126" t="s">
        <v>17</v>
      </c>
      <c r="D12" s="121"/>
      <c r="E12" s="121"/>
      <c r="F12" s="121"/>
      <c r="G12" s="121"/>
      <c r="H12" s="121"/>
      <c r="I12" s="121"/>
      <c r="J12" s="121"/>
    </row>
    <row r="13" spans="1:10" ht="16.5" customHeight="1" x14ac:dyDescent="0.25">
      <c r="A13" s="125">
        <v>6</v>
      </c>
      <c r="B13" s="144" t="s">
        <v>18</v>
      </c>
      <c r="C13" s="126" t="s">
        <v>19</v>
      </c>
      <c r="D13" s="121"/>
      <c r="E13" s="121"/>
      <c r="F13" s="121"/>
      <c r="G13" s="121"/>
      <c r="H13" s="121"/>
      <c r="I13" s="121"/>
      <c r="J13" s="121"/>
    </row>
    <row r="14" spans="1:10" ht="16.5" customHeight="1" x14ac:dyDescent="0.25">
      <c r="A14" s="125">
        <v>7</v>
      </c>
      <c r="B14" s="144" t="s">
        <v>20</v>
      </c>
      <c r="C14" s="126" t="s">
        <v>21</v>
      </c>
      <c r="D14" s="121"/>
      <c r="E14" s="121"/>
      <c r="F14" s="121"/>
      <c r="G14" s="121"/>
      <c r="H14" s="121"/>
      <c r="I14" s="121"/>
      <c r="J14" s="121"/>
    </row>
    <row r="15" spans="1:10" ht="16.5" customHeight="1" x14ac:dyDescent="0.25">
      <c r="A15" s="125">
        <v>8</v>
      </c>
      <c r="B15" s="144" t="s">
        <v>22</v>
      </c>
      <c r="C15" s="126" t="s">
        <v>23</v>
      </c>
      <c r="D15" s="121"/>
      <c r="E15" s="121"/>
      <c r="F15" s="121"/>
      <c r="G15" s="121"/>
      <c r="H15" s="121"/>
      <c r="I15" s="121"/>
      <c r="J15" s="121"/>
    </row>
    <row r="16" spans="1:10" ht="16.5" customHeight="1" x14ac:dyDescent="0.25">
      <c r="A16" s="125">
        <v>9</v>
      </c>
      <c r="B16" s="144" t="s">
        <v>24</v>
      </c>
      <c r="C16" s="126" t="s">
        <v>25</v>
      </c>
      <c r="D16" s="121"/>
      <c r="E16" s="121"/>
      <c r="F16" s="121"/>
      <c r="G16" s="121"/>
      <c r="H16" s="121"/>
      <c r="I16" s="121"/>
      <c r="J16" s="121"/>
    </row>
    <row r="17" spans="1:10" ht="16.5" customHeight="1" x14ac:dyDescent="0.25">
      <c r="A17" s="125">
        <v>10</v>
      </c>
      <c r="B17" s="144" t="s">
        <v>26</v>
      </c>
      <c r="C17" s="126" t="s">
        <v>27</v>
      </c>
      <c r="D17" s="121"/>
      <c r="E17" s="121"/>
      <c r="F17" s="121"/>
      <c r="G17" s="121"/>
      <c r="H17" s="121"/>
      <c r="I17" s="121"/>
      <c r="J17" s="121"/>
    </row>
    <row r="18" spans="1:10" ht="16.5" customHeight="1" x14ac:dyDescent="0.25">
      <c r="A18" s="125">
        <v>11</v>
      </c>
      <c r="B18" s="144" t="s">
        <v>28</v>
      </c>
      <c r="C18" s="126" t="s">
        <v>29</v>
      </c>
      <c r="D18" s="121"/>
      <c r="E18" s="121"/>
      <c r="F18" s="121"/>
      <c r="G18" s="121"/>
      <c r="H18" s="121"/>
      <c r="I18" s="121"/>
      <c r="J18" s="121"/>
    </row>
    <row r="19" spans="1:10" ht="16.5" customHeight="1" x14ac:dyDescent="0.25">
      <c r="A19" s="125">
        <v>12</v>
      </c>
      <c r="B19" s="144" t="s">
        <v>30</v>
      </c>
      <c r="C19" s="126" t="s">
        <v>31</v>
      </c>
      <c r="D19" s="121"/>
      <c r="E19" s="121"/>
      <c r="F19" s="121"/>
      <c r="G19" s="121"/>
      <c r="H19" s="121"/>
      <c r="I19" s="121"/>
      <c r="J19" s="121"/>
    </row>
  </sheetData>
  <sheetProtection password="CDDC" sheet="1"/>
  <mergeCells count="5">
    <mergeCell ref="A1:C1"/>
    <mergeCell ref="A2:B2"/>
    <mergeCell ref="A3:C3"/>
    <mergeCell ref="A4:C4"/>
    <mergeCell ref="A5:C5"/>
  </mergeCells>
  <hyperlinks>
    <hyperlink ref="B8" location="Instructions!A1" display="Instructions" xr:uid="{0A2AB776-9941-4888-B701-A741BF2162D2}"/>
    <hyperlink ref="B9" location="'00-Submission Guidelines'!A1" display="00-Submission Guidelines" xr:uid="{0E761E9B-26CD-486D-A2E0-E471982F7752}"/>
    <hyperlink ref="B11" location="'02-Questionnaire'!A1" display="02-Questionnaire" xr:uid="{BBBDD832-A0D3-4E49-B88A-C3E00753CBB7}"/>
    <hyperlink ref="B12" location="'03-Technical Schedules'!A1" display="03-Technical Schedules" xr:uid="{BE4BFB1B-D013-4C9C-824D-4B9219E214E3}"/>
    <hyperlink ref="B13" location="'04-Offered Cells'!A1" display="04-Offered Cells" xr:uid="{E5D3CE39-5817-440B-A6FA-17416075B83B}"/>
    <hyperlink ref="B14" location="'05-Temp Derating Factors'!A1" display="05-Temp Derating Factors" xr:uid="{35439876-8BE2-468B-8D67-8AD9100653E9}"/>
    <hyperlink ref="B15" location="'06-Ancillary Equipment'!A1" display="06-Ancillary Equipment" xr:uid="{869DAC78-E5CE-4340-AE13-ED631260EF92}"/>
    <hyperlink ref="B16" location="'07-Track Record'!A1" display="07-Track Record" xr:uid="{E4C25BBF-7D5A-41AE-899D-50FAA5E7B1DE}"/>
    <hyperlink ref="B17" location="'08-Type Testing'!A1" display="08-Type Testing" xr:uid="{992D546B-53A9-43BF-A435-14AFEF55D3D3}"/>
    <hyperlink ref="B18" location="'09-Customer Details'!A1" display="09-Customer Details" xr:uid="{B76B8AB3-0313-476C-BE81-74029D8ED2F5}"/>
    <hyperlink ref="B19" location="'10-Overall Deviation List'!A1" display="10-Overall Deviation List" xr:uid="{6F985943-9FE4-4906-8F0C-CF6A8B2C1021}"/>
    <hyperlink ref="B10" location="'01-Gate Keepers'!A1" display="01 - Gatekeepers" xr:uid="{76106779-0818-4A7F-BAE4-F7CBDAE6A3F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83E19-2B2F-4165-8EA3-BE9C8089ABF9}">
  <dimension ref="A1:D21"/>
  <sheetViews>
    <sheetView showGridLines="0" zoomScale="90" zoomScaleNormal="90" workbookViewId="0">
      <selection activeCell="B20" sqref="B20:D20"/>
    </sheetView>
  </sheetViews>
  <sheetFormatPr defaultRowHeight="12.5" x14ac:dyDescent="0.25"/>
  <cols>
    <col min="1" max="1" width="17" customWidth="1"/>
    <col min="2" max="4" width="17.1796875" customWidth="1"/>
  </cols>
  <sheetData>
    <row r="1" spans="1:4" ht="15.5" x14ac:dyDescent="0.35">
      <c r="A1" s="25" t="s">
        <v>524</v>
      </c>
    </row>
    <row r="2" spans="1:4" x14ac:dyDescent="0.25">
      <c r="A2" s="43" t="s">
        <v>525</v>
      </c>
    </row>
    <row r="3" spans="1:4" x14ac:dyDescent="0.25">
      <c r="A3" s="43" t="s">
        <v>526</v>
      </c>
    </row>
    <row r="4" spans="1:4" ht="13" thickBot="1" x14ac:dyDescent="0.3">
      <c r="A4" s="43"/>
    </row>
    <row r="5" spans="1:4" ht="13.5" thickBot="1" x14ac:dyDescent="0.35">
      <c r="B5" s="449" t="str">
        <f>'04-Offered Cells'!B2</f>
        <v>Vented Flat Plate</v>
      </c>
      <c r="C5" s="450"/>
      <c r="D5" s="451"/>
    </row>
    <row r="6" spans="1:4" ht="13" x14ac:dyDescent="0.3">
      <c r="A6" s="452" t="s">
        <v>527</v>
      </c>
      <c r="B6" s="15" t="s">
        <v>528</v>
      </c>
      <c r="C6" s="39" t="s">
        <v>529</v>
      </c>
      <c r="D6" s="40" t="s">
        <v>530</v>
      </c>
    </row>
    <row r="7" spans="1:4" ht="13.5" thickBot="1" x14ac:dyDescent="0.35">
      <c r="A7" s="453"/>
      <c r="B7" s="53" t="s">
        <v>531</v>
      </c>
      <c r="C7" s="54"/>
      <c r="D7" s="55"/>
    </row>
    <row r="8" spans="1:4" x14ac:dyDescent="0.25">
      <c r="A8" s="52">
        <v>-5</v>
      </c>
      <c r="B8" s="56"/>
      <c r="C8" s="57"/>
      <c r="D8" s="58"/>
    </row>
    <row r="9" spans="1:4" x14ac:dyDescent="0.25">
      <c r="A9" s="41">
        <v>0</v>
      </c>
      <c r="B9" s="46"/>
      <c r="C9" s="47"/>
      <c r="D9" s="48"/>
    </row>
    <row r="10" spans="1:4" x14ac:dyDescent="0.25">
      <c r="A10" s="41">
        <v>5</v>
      </c>
      <c r="B10" s="46"/>
      <c r="C10" s="47"/>
      <c r="D10" s="48"/>
    </row>
    <row r="11" spans="1:4" x14ac:dyDescent="0.25">
      <c r="A11" s="41">
        <v>10</v>
      </c>
      <c r="B11" s="46"/>
      <c r="C11" s="47"/>
      <c r="D11" s="48"/>
    </row>
    <row r="12" spans="1:4" x14ac:dyDescent="0.25">
      <c r="A12" s="41">
        <v>15</v>
      </c>
      <c r="B12" s="46"/>
      <c r="C12" s="47"/>
      <c r="D12" s="48"/>
    </row>
    <row r="13" spans="1:4" x14ac:dyDescent="0.25">
      <c r="A13" s="41">
        <v>20</v>
      </c>
      <c r="B13" s="46"/>
      <c r="C13" s="47"/>
      <c r="D13" s="48"/>
    </row>
    <row r="14" spans="1:4" x14ac:dyDescent="0.25">
      <c r="A14" s="41">
        <v>25</v>
      </c>
      <c r="B14" s="46"/>
      <c r="C14" s="47"/>
      <c r="D14" s="48"/>
    </row>
    <row r="15" spans="1:4" x14ac:dyDescent="0.25">
      <c r="A15" s="41">
        <v>30</v>
      </c>
      <c r="B15" s="46"/>
      <c r="C15" s="47"/>
      <c r="D15" s="48"/>
    </row>
    <row r="16" spans="1:4" x14ac:dyDescent="0.25">
      <c r="A16" s="41">
        <v>35</v>
      </c>
      <c r="B16" s="46"/>
      <c r="C16" s="47"/>
      <c r="D16" s="48"/>
    </row>
    <row r="17" spans="1:4" x14ac:dyDescent="0.25">
      <c r="A17" s="41">
        <v>40</v>
      </c>
      <c r="B17" s="46"/>
      <c r="C17" s="47"/>
      <c r="D17" s="48"/>
    </row>
    <row r="18" spans="1:4" x14ac:dyDescent="0.25">
      <c r="A18" s="41">
        <v>45</v>
      </c>
      <c r="B18" s="46"/>
      <c r="C18" s="47"/>
      <c r="D18" s="48"/>
    </row>
    <row r="19" spans="1:4" ht="13" thickBot="1" x14ac:dyDescent="0.3">
      <c r="A19" s="42">
        <v>50</v>
      </c>
      <c r="B19" s="49"/>
      <c r="C19" s="50"/>
      <c r="D19" s="51"/>
    </row>
    <row r="20" spans="1:4" ht="34.5" customHeight="1" thickBot="1" x14ac:dyDescent="0.3">
      <c r="A20" s="59" t="s">
        <v>532</v>
      </c>
      <c r="B20" s="446"/>
      <c r="C20" s="447"/>
      <c r="D20" s="448"/>
    </row>
    <row r="21" spans="1:4" x14ac:dyDescent="0.25">
      <c r="A21" s="1"/>
    </row>
  </sheetData>
  <sheetProtection password="CDDC" sheet="1" formatCells="0" formatColumns="0" formatRows="0" insertHyperlinks="0" selectLockedCells="1"/>
  <mergeCells count="3">
    <mergeCell ref="B20:D20"/>
    <mergeCell ref="B5:D5"/>
    <mergeCell ref="A6:A7"/>
  </mergeCells>
  <phoneticPr fontId="3" type="noConversion"/>
  <pageMargins left="0.75" right="0.75" top="1" bottom="1" header="0.5" footer="0.5"/>
  <pageSetup paperSize="9" scale="5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C2C6-17CC-4A56-9DD8-0E54B3D0D083}">
  <dimension ref="A1:M41"/>
  <sheetViews>
    <sheetView showGridLines="0" zoomScale="90" zoomScaleNormal="90" workbookViewId="0">
      <pane ySplit="2" topLeftCell="A3" activePane="bottomLeft" state="frozen"/>
      <selection pane="bottomLeft" sqref="A1:B1"/>
    </sheetView>
  </sheetViews>
  <sheetFormatPr defaultColWidth="8.81640625" defaultRowHeight="12.5" x14ac:dyDescent="0.25"/>
  <cols>
    <col min="1" max="1" width="4" style="27" bestFit="1" customWidth="1"/>
    <col min="2" max="2" width="46.81640625" style="26" customWidth="1"/>
    <col min="3" max="3" width="14.453125" style="26" bestFit="1" customWidth="1"/>
    <col min="4" max="4" width="77.54296875" style="26" customWidth="1"/>
    <col min="5" max="16384" width="8.81640625" style="26"/>
  </cols>
  <sheetData>
    <row r="1" spans="1:13" ht="13.5" thickBot="1" x14ac:dyDescent="0.3">
      <c r="A1" s="454" t="s">
        <v>533</v>
      </c>
      <c r="B1" s="454"/>
      <c r="M1" s="172" t="s">
        <v>534</v>
      </c>
    </row>
    <row r="2" spans="1:13" ht="13.5" thickBot="1" x14ac:dyDescent="0.3">
      <c r="C2" s="89" t="s">
        <v>535</v>
      </c>
      <c r="D2" s="89" t="s">
        <v>536</v>
      </c>
      <c r="M2" s="172" t="s">
        <v>537</v>
      </c>
    </row>
    <row r="3" spans="1:13" x14ac:dyDescent="0.25">
      <c r="A3" s="259">
        <v>1</v>
      </c>
      <c r="B3" s="260" t="s">
        <v>538</v>
      </c>
      <c r="C3" s="247"/>
      <c r="D3" s="254"/>
    </row>
    <row r="4" spans="1:13" x14ac:dyDescent="0.25">
      <c r="A4" s="261">
        <v>2</v>
      </c>
      <c r="B4" s="262" t="s">
        <v>539</v>
      </c>
      <c r="C4" s="249"/>
      <c r="D4" s="255"/>
    </row>
    <row r="5" spans="1:13" x14ac:dyDescent="0.25">
      <c r="A5" s="261">
        <v>3</v>
      </c>
      <c r="B5" s="262" t="s">
        <v>540</v>
      </c>
      <c r="C5" s="249"/>
      <c r="D5" s="255"/>
    </row>
    <row r="6" spans="1:13" ht="15" x14ac:dyDescent="0.25">
      <c r="A6" s="261">
        <v>4</v>
      </c>
      <c r="B6" s="262" t="s">
        <v>541</v>
      </c>
      <c r="C6" s="249"/>
      <c r="D6" s="255"/>
    </row>
    <row r="7" spans="1:13" ht="15" x14ac:dyDescent="0.25">
      <c r="A7" s="261">
        <v>5</v>
      </c>
      <c r="B7" s="262" t="s">
        <v>542</v>
      </c>
      <c r="C7" s="249"/>
      <c r="D7" s="255"/>
    </row>
    <row r="8" spans="1:13" ht="15" x14ac:dyDescent="0.25">
      <c r="A8" s="245">
        <v>6</v>
      </c>
      <c r="B8" s="248" t="s">
        <v>543</v>
      </c>
      <c r="C8" s="249"/>
      <c r="D8" s="256"/>
    </row>
    <row r="9" spans="1:13" ht="15" x14ac:dyDescent="0.25">
      <c r="A9" s="245">
        <v>7</v>
      </c>
      <c r="B9" s="248" t="s">
        <v>544</v>
      </c>
      <c r="C9" s="249"/>
      <c r="D9" s="256"/>
    </row>
    <row r="10" spans="1:13" x14ac:dyDescent="0.25">
      <c r="A10" s="245">
        <v>8</v>
      </c>
      <c r="B10" s="248" t="s">
        <v>545</v>
      </c>
      <c r="C10" s="249"/>
      <c r="D10" s="255"/>
    </row>
    <row r="11" spans="1:13" ht="15" x14ac:dyDescent="0.25">
      <c r="A11" s="261">
        <v>9</v>
      </c>
      <c r="B11" s="262" t="s">
        <v>546</v>
      </c>
      <c r="C11" s="249"/>
      <c r="D11" s="255"/>
    </row>
    <row r="12" spans="1:13" x14ac:dyDescent="0.25">
      <c r="A12" s="245">
        <v>10</v>
      </c>
      <c r="B12" s="248" t="s">
        <v>547</v>
      </c>
      <c r="C12" s="249"/>
      <c r="D12" s="255"/>
    </row>
    <row r="13" spans="1:13" x14ac:dyDescent="0.25">
      <c r="A13" s="245">
        <v>11</v>
      </c>
      <c r="B13" s="248" t="s">
        <v>548</v>
      </c>
      <c r="C13" s="249"/>
      <c r="D13" s="255"/>
    </row>
    <row r="14" spans="1:13" x14ac:dyDescent="0.25">
      <c r="A14" s="245">
        <v>12</v>
      </c>
      <c r="B14" s="248" t="s">
        <v>549</v>
      </c>
      <c r="C14" s="249"/>
      <c r="D14" s="255"/>
    </row>
    <row r="15" spans="1:13" ht="15" x14ac:dyDescent="0.25">
      <c r="A15" s="245">
        <v>13</v>
      </c>
      <c r="B15" s="248" t="s">
        <v>550</v>
      </c>
      <c r="C15" s="249"/>
      <c r="D15" s="255"/>
    </row>
    <row r="16" spans="1:13" x14ac:dyDescent="0.25">
      <c r="A16" s="261">
        <v>14</v>
      </c>
      <c r="B16" s="262" t="s">
        <v>551</v>
      </c>
      <c r="C16" s="249"/>
      <c r="D16" s="255"/>
    </row>
    <row r="17" spans="1:4" ht="15" x14ac:dyDescent="0.25">
      <c r="A17" s="261">
        <v>15</v>
      </c>
      <c r="B17" s="262" t="s">
        <v>552</v>
      </c>
      <c r="C17" s="249"/>
      <c r="D17" s="255"/>
    </row>
    <row r="18" spans="1:4" x14ac:dyDescent="0.25">
      <c r="A18" s="261">
        <v>16</v>
      </c>
      <c r="B18" s="262" t="s">
        <v>553</v>
      </c>
      <c r="C18" s="249"/>
      <c r="D18" s="255"/>
    </row>
    <row r="19" spans="1:4" x14ac:dyDescent="0.25">
      <c r="A19" s="261">
        <v>17</v>
      </c>
      <c r="B19" s="262" t="s">
        <v>554</v>
      </c>
      <c r="C19" s="249"/>
      <c r="D19" s="255"/>
    </row>
    <row r="20" spans="1:4" ht="15" x14ac:dyDescent="0.25">
      <c r="A20" s="261">
        <v>18</v>
      </c>
      <c r="B20" s="262" t="s">
        <v>555</v>
      </c>
      <c r="C20" s="249"/>
      <c r="D20" s="255"/>
    </row>
    <row r="21" spans="1:4" ht="15" x14ac:dyDescent="0.25">
      <c r="A21" s="245">
        <v>19</v>
      </c>
      <c r="B21" s="248" t="s">
        <v>556</v>
      </c>
      <c r="C21" s="249"/>
      <c r="D21" s="255"/>
    </row>
    <row r="22" spans="1:4" x14ac:dyDescent="0.25">
      <c r="A22" s="245">
        <v>20</v>
      </c>
      <c r="B22" s="248" t="s">
        <v>557</v>
      </c>
      <c r="C22" s="249"/>
      <c r="D22" s="255"/>
    </row>
    <row r="23" spans="1:4" x14ac:dyDescent="0.25">
      <c r="A23" s="245">
        <v>21</v>
      </c>
      <c r="B23" s="248" t="s">
        <v>558</v>
      </c>
      <c r="C23" s="249"/>
      <c r="D23" s="255"/>
    </row>
    <row r="24" spans="1:4" x14ac:dyDescent="0.25">
      <c r="A24" s="245">
        <v>22</v>
      </c>
      <c r="B24" s="248" t="s">
        <v>559</v>
      </c>
      <c r="C24" s="249"/>
      <c r="D24" s="255"/>
    </row>
    <row r="25" spans="1:4" x14ac:dyDescent="0.25">
      <c r="A25" s="245">
        <v>23</v>
      </c>
      <c r="B25" s="248" t="s">
        <v>560</v>
      </c>
      <c r="C25" s="249"/>
      <c r="D25" s="255"/>
    </row>
    <row r="26" spans="1:4" x14ac:dyDescent="0.25">
      <c r="A26" s="245">
        <v>24</v>
      </c>
      <c r="B26" s="248" t="s">
        <v>561</v>
      </c>
      <c r="C26" s="249"/>
      <c r="D26" s="255"/>
    </row>
    <row r="27" spans="1:4" ht="13.15" customHeight="1" x14ac:dyDescent="0.25">
      <c r="A27" s="245">
        <v>25</v>
      </c>
      <c r="B27" s="248" t="s">
        <v>562</v>
      </c>
      <c r="C27" s="249"/>
      <c r="D27" s="255"/>
    </row>
    <row r="28" spans="1:4" ht="14.5" x14ac:dyDescent="0.25">
      <c r="A28" s="245">
        <v>26</v>
      </c>
      <c r="B28" s="248" t="s">
        <v>563</v>
      </c>
      <c r="C28" s="249"/>
      <c r="D28" s="255"/>
    </row>
    <row r="29" spans="1:4" ht="14.5" x14ac:dyDescent="0.25">
      <c r="A29" s="245">
        <v>27</v>
      </c>
      <c r="B29" s="248" t="s">
        <v>564</v>
      </c>
      <c r="C29" s="249"/>
      <c r="D29" s="255"/>
    </row>
    <row r="30" spans="1:4" ht="14.5" x14ac:dyDescent="0.25">
      <c r="A30" s="245">
        <v>28</v>
      </c>
      <c r="B30" s="248" t="s">
        <v>565</v>
      </c>
      <c r="C30" s="249"/>
      <c r="D30" s="255"/>
    </row>
    <row r="31" spans="1:4" ht="14.5" x14ac:dyDescent="0.25">
      <c r="A31" s="245">
        <v>29</v>
      </c>
      <c r="B31" s="248" t="s">
        <v>566</v>
      </c>
      <c r="C31" s="249"/>
      <c r="D31" s="255"/>
    </row>
    <row r="32" spans="1:4" x14ac:dyDescent="0.25">
      <c r="A32" s="245">
        <v>30</v>
      </c>
      <c r="B32" s="248" t="s">
        <v>567</v>
      </c>
      <c r="C32" s="249"/>
      <c r="D32" s="256"/>
    </row>
    <row r="33" spans="1:4" x14ac:dyDescent="0.25">
      <c r="A33" s="245">
        <v>31</v>
      </c>
      <c r="B33" s="250"/>
      <c r="C33" s="249"/>
      <c r="D33" s="256"/>
    </row>
    <row r="34" spans="1:4" ht="13" thickBot="1" x14ac:dyDescent="0.3">
      <c r="A34" s="246">
        <v>32</v>
      </c>
      <c r="B34" s="251"/>
      <c r="C34" s="252"/>
      <c r="D34" s="257"/>
    </row>
    <row r="35" spans="1:4" x14ac:dyDescent="0.25">
      <c r="D35" s="258"/>
    </row>
    <row r="36" spans="1:4" ht="13" x14ac:dyDescent="0.25">
      <c r="B36" s="253" t="s">
        <v>521</v>
      </c>
    </row>
    <row r="37" spans="1:4" x14ac:dyDescent="0.25">
      <c r="B37" s="172" t="s">
        <v>568</v>
      </c>
    </row>
    <row r="38" spans="1:4" x14ac:dyDescent="0.25">
      <c r="B38" s="455" t="s">
        <v>569</v>
      </c>
      <c r="C38" s="456"/>
      <c r="D38" s="456"/>
    </row>
    <row r="39" spans="1:4" x14ac:dyDescent="0.25">
      <c r="B39" s="172" t="s">
        <v>570</v>
      </c>
    </row>
    <row r="40" spans="1:4" x14ac:dyDescent="0.25">
      <c r="B40" s="172" t="s">
        <v>571</v>
      </c>
    </row>
    <row r="41" spans="1:4" ht="28.15" customHeight="1" x14ac:dyDescent="0.25">
      <c r="B41" s="457" t="s">
        <v>572</v>
      </c>
      <c r="C41" s="457"/>
      <c r="D41" s="457"/>
    </row>
  </sheetData>
  <sheetProtection password="CDDC" sheet="1" formatCells="0" formatColumns="0" formatRows="0" insertHyperlinks="0"/>
  <mergeCells count="3">
    <mergeCell ref="A1:B1"/>
    <mergeCell ref="B38:D38"/>
    <mergeCell ref="B41:D41"/>
  </mergeCells>
  <phoneticPr fontId="3" type="noConversion"/>
  <dataValidations count="1">
    <dataValidation type="list" allowBlank="1" showInputMessage="1" showErrorMessage="1" sqref="C3:C34" xr:uid="{028C72B8-C897-40E9-91CF-FF84169C9EF5}">
      <formula1>$M$1:$M$2</formula1>
    </dataValidation>
  </dataValidations>
  <pageMargins left="0.75" right="0.75" top="1" bottom="1" header="0.5" footer="0.5"/>
  <pageSetup paperSize="9" scale="6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3127-6E05-4552-A30E-96512C7636D6}">
  <dimension ref="A1:J1"/>
  <sheetViews>
    <sheetView showGridLines="0" zoomScale="90" zoomScaleNormal="90" workbookViewId="0">
      <selection activeCell="U15" sqref="U15"/>
    </sheetView>
  </sheetViews>
  <sheetFormatPr defaultRowHeight="12.5" x14ac:dyDescent="0.25"/>
  <sheetData>
    <row r="1" spans="1:10" ht="13" x14ac:dyDescent="0.3">
      <c r="A1" s="3" t="s">
        <v>573</v>
      </c>
      <c r="J1" s="3" t="s">
        <v>574</v>
      </c>
    </row>
  </sheetData>
  <sheetProtection password="CDDC" sheet="1"/>
  <phoneticPr fontId="3" type="noConversion"/>
  <pageMargins left="0.75" right="0.75" top="1" bottom="1" header="0.5" footer="0.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BC189-73B2-4C56-8028-ACF67EC56D9D}">
  <dimension ref="A1:F87"/>
  <sheetViews>
    <sheetView showGridLines="0" zoomScale="90" zoomScaleNormal="90" workbookViewId="0">
      <pane xSplit="2" topLeftCell="C1" activePane="topRight" state="frozen"/>
      <selection pane="topRight" activeCell="C18" sqref="C18"/>
    </sheetView>
  </sheetViews>
  <sheetFormatPr defaultRowHeight="12.5" x14ac:dyDescent="0.25"/>
  <cols>
    <col min="1" max="1" width="2.26953125" style="1" bestFit="1" customWidth="1"/>
    <col min="2" max="2" width="53" style="26" customWidth="1"/>
    <col min="3" max="3" width="14.54296875" style="27" customWidth="1"/>
    <col min="4" max="6" width="14.54296875" style="26" customWidth="1"/>
  </cols>
  <sheetData>
    <row r="1" spans="1:6" ht="14" x14ac:dyDescent="0.25">
      <c r="B1" s="87" t="s">
        <v>575</v>
      </c>
    </row>
    <row r="2" spans="1:6" ht="13" x14ac:dyDescent="0.25">
      <c r="B2" s="88" t="s">
        <v>576</v>
      </c>
    </row>
    <row r="3" spans="1:6" x14ac:dyDescent="0.25">
      <c r="B3" s="458" t="s">
        <v>577</v>
      </c>
      <c r="C3" s="459"/>
      <c r="D3" s="459"/>
      <c r="E3" s="459"/>
      <c r="F3" s="459"/>
    </row>
    <row r="4" spans="1:6" x14ac:dyDescent="0.25">
      <c r="B4" s="458" t="s">
        <v>578</v>
      </c>
      <c r="C4" s="459"/>
      <c r="D4" s="459"/>
      <c r="E4" s="459"/>
      <c r="F4" s="459"/>
    </row>
    <row r="5" spans="1:6" ht="28.9" customHeight="1" x14ac:dyDescent="0.25">
      <c r="B5" s="458" t="s">
        <v>579</v>
      </c>
      <c r="C5" s="459"/>
      <c r="D5" s="459"/>
      <c r="E5" s="459"/>
      <c r="F5" s="459"/>
    </row>
    <row r="6" spans="1:6" x14ac:dyDescent="0.25">
      <c r="B6" s="458" t="s">
        <v>580</v>
      </c>
      <c r="C6" s="459"/>
      <c r="D6" s="459"/>
      <c r="E6" s="459"/>
      <c r="F6" s="459"/>
    </row>
    <row r="7" spans="1:6" ht="27" customHeight="1" x14ac:dyDescent="0.25">
      <c r="B7" s="458" t="s">
        <v>581</v>
      </c>
      <c r="C7" s="459"/>
      <c r="D7" s="459"/>
      <c r="E7" s="459"/>
      <c r="F7" s="459"/>
    </row>
    <row r="8" spans="1:6" ht="10.15" customHeight="1" x14ac:dyDescent="0.25">
      <c r="B8" s="171"/>
      <c r="C8" s="171"/>
      <c r="D8" s="171"/>
      <c r="E8" s="171"/>
      <c r="F8" s="171"/>
    </row>
    <row r="9" spans="1:6" ht="14.5" thickBot="1" x14ac:dyDescent="0.3">
      <c r="B9" s="87" t="s">
        <v>582</v>
      </c>
    </row>
    <row r="10" spans="1:6" ht="13.5" thickBot="1" x14ac:dyDescent="0.3">
      <c r="B10" s="90" t="s">
        <v>583</v>
      </c>
      <c r="C10" s="460"/>
      <c r="D10" s="461"/>
      <c r="E10" s="461"/>
      <c r="F10" s="462"/>
    </row>
    <row r="11" spans="1:6" ht="13.5" thickBot="1" x14ac:dyDescent="0.3">
      <c r="B11" s="91" t="s">
        <v>584</v>
      </c>
      <c r="C11" s="405" t="str">
        <f>'04-Offered Cells'!B2</f>
        <v>Vented Flat Plate</v>
      </c>
      <c r="D11" s="464"/>
      <c r="E11" s="464"/>
      <c r="F11" s="465"/>
    </row>
    <row r="12" spans="1:6" ht="13.5" thickBot="1" x14ac:dyDescent="0.3">
      <c r="B12" s="90" t="s">
        <v>585</v>
      </c>
      <c r="C12" s="80"/>
      <c r="D12" s="79"/>
      <c r="E12" s="79"/>
      <c r="F12" s="244"/>
    </row>
    <row r="13" spans="1:6" ht="13.5" thickBot="1" x14ac:dyDescent="0.35">
      <c r="A13" s="2" t="s">
        <v>84</v>
      </c>
      <c r="B13" s="90" t="s">
        <v>586</v>
      </c>
      <c r="C13" s="469" t="s">
        <v>587</v>
      </c>
      <c r="D13" s="470"/>
      <c r="E13" s="470"/>
      <c r="F13" s="471"/>
    </row>
    <row r="14" spans="1:6" x14ac:dyDescent="0.25">
      <c r="A14" s="463">
        <v>1</v>
      </c>
      <c r="B14" s="239" t="s">
        <v>588</v>
      </c>
      <c r="C14" s="242"/>
      <c r="D14" s="81"/>
      <c r="E14" s="81"/>
      <c r="F14" s="82"/>
    </row>
    <row r="15" spans="1:6" x14ac:dyDescent="0.25">
      <c r="A15" s="463"/>
      <c r="B15" s="240" t="s">
        <v>589</v>
      </c>
      <c r="C15" s="243"/>
      <c r="D15" s="83"/>
      <c r="E15" s="83"/>
      <c r="F15" s="84"/>
    </row>
    <row r="16" spans="1:6" x14ac:dyDescent="0.25">
      <c r="A16" s="463">
        <v>2</v>
      </c>
      <c r="B16" s="240" t="s">
        <v>590</v>
      </c>
      <c r="C16" s="243"/>
      <c r="D16" s="83"/>
      <c r="E16" s="83"/>
      <c r="F16" s="84"/>
    </row>
    <row r="17" spans="1:6" x14ac:dyDescent="0.25">
      <c r="A17" s="463"/>
      <c r="B17" s="240" t="s">
        <v>589</v>
      </c>
      <c r="C17" s="243"/>
      <c r="D17" s="83"/>
      <c r="E17" s="83"/>
      <c r="F17" s="84"/>
    </row>
    <row r="18" spans="1:6" x14ac:dyDescent="0.25">
      <c r="A18" s="27">
        <v>3</v>
      </c>
      <c r="B18" s="240" t="s">
        <v>591</v>
      </c>
      <c r="C18" s="243"/>
      <c r="D18" s="83"/>
      <c r="E18" s="83"/>
      <c r="F18" s="84"/>
    </row>
    <row r="19" spans="1:6" x14ac:dyDescent="0.25">
      <c r="A19" s="27">
        <v>4</v>
      </c>
      <c r="B19" s="240" t="s">
        <v>592</v>
      </c>
      <c r="C19" s="243"/>
      <c r="D19" s="83"/>
      <c r="E19" s="83"/>
      <c r="F19" s="84"/>
    </row>
    <row r="20" spans="1:6" x14ac:dyDescent="0.25">
      <c r="A20" s="27">
        <v>5</v>
      </c>
      <c r="B20" s="240" t="s">
        <v>593</v>
      </c>
      <c r="C20" s="243"/>
      <c r="D20" s="83"/>
      <c r="E20" s="83"/>
      <c r="F20" s="84"/>
    </row>
    <row r="21" spans="1:6" x14ac:dyDescent="0.25">
      <c r="A21" s="27">
        <v>6</v>
      </c>
      <c r="B21" s="240" t="s">
        <v>594</v>
      </c>
      <c r="C21" s="243"/>
      <c r="D21" s="83"/>
      <c r="E21" s="83"/>
      <c r="F21" s="84"/>
    </row>
    <row r="22" spans="1:6" x14ac:dyDescent="0.25">
      <c r="A22" s="27">
        <v>7</v>
      </c>
      <c r="B22" s="240" t="s">
        <v>595</v>
      </c>
      <c r="C22" s="243"/>
      <c r="D22" s="83"/>
      <c r="E22" s="83"/>
      <c r="F22" s="84"/>
    </row>
    <row r="23" spans="1:6" x14ac:dyDescent="0.25">
      <c r="A23" s="27">
        <v>8</v>
      </c>
      <c r="B23" s="240" t="s">
        <v>596</v>
      </c>
      <c r="C23" s="243"/>
      <c r="D23" s="83"/>
      <c r="E23" s="83"/>
      <c r="F23" s="84"/>
    </row>
    <row r="24" spans="1:6" ht="67.5" customHeight="1" thickBot="1" x14ac:dyDescent="0.3">
      <c r="A24" s="27">
        <v>9</v>
      </c>
      <c r="B24" s="241" t="s">
        <v>597</v>
      </c>
      <c r="C24" s="466"/>
      <c r="D24" s="467"/>
      <c r="E24" s="467"/>
      <c r="F24" s="468"/>
    </row>
    <row r="25" spans="1:6" ht="13" thickBot="1" x14ac:dyDescent="0.3"/>
    <row r="26" spans="1:6" ht="13.5" thickBot="1" x14ac:dyDescent="0.3">
      <c r="B26" s="90" t="s">
        <v>583</v>
      </c>
      <c r="C26" s="460"/>
      <c r="D26" s="461"/>
      <c r="E26" s="461"/>
      <c r="F26" s="462"/>
    </row>
    <row r="27" spans="1:6" ht="13.5" thickBot="1" x14ac:dyDescent="0.3">
      <c r="B27" s="91" t="s">
        <v>584</v>
      </c>
      <c r="C27" s="405" t="str">
        <f>C11</f>
        <v>Vented Flat Plate</v>
      </c>
      <c r="D27" s="464"/>
      <c r="E27" s="464"/>
      <c r="F27" s="465"/>
    </row>
    <row r="28" spans="1:6" ht="13.5" thickBot="1" x14ac:dyDescent="0.3">
      <c r="B28" s="90" t="s">
        <v>585</v>
      </c>
      <c r="C28" s="80"/>
      <c r="D28" s="79"/>
      <c r="E28" s="79"/>
      <c r="F28" s="244"/>
    </row>
    <row r="29" spans="1:6" ht="13.5" thickBot="1" x14ac:dyDescent="0.35">
      <c r="A29" s="2" t="s">
        <v>119</v>
      </c>
      <c r="B29" s="90" t="s">
        <v>598</v>
      </c>
      <c r="C29" s="469"/>
      <c r="D29" s="470"/>
      <c r="E29" s="470"/>
      <c r="F29" s="471"/>
    </row>
    <row r="30" spans="1:6" x14ac:dyDescent="0.25">
      <c r="A30" s="463">
        <v>1</v>
      </c>
      <c r="B30" s="239" t="s">
        <v>588</v>
      </c>
      <c r="C30" s="242"/>
      <c r="D30" s="81"/>
      <c r="E30" s="81"/>
      <c r="F30" s="82"/>
    </row>
    <row r="31" spans="1:6" x14ac:dyDescent="0.25">
      <c r="A31" s="463"/>
      <c r="B31" s="240" t="s">
        <v>589</v>
      </c>
      <c r="C31" s="243"/>
      <c r="D31" s="83"/>
      <c r="E31" s="83"/>
      <c r="F31" s="84"/>
    </row>
    <row r="32" spans="1:6" x14ac:dyDescent="0.25">
      <c r="A32" s="463">
        <v>2</v>
      </c>
      <c r="B32" s="240" t="s">
        <v>590</v>
      </c>
      <c r="C32" s="243"/>
      <c r="D32" s="83"/>
      <c r="E32" s="83"/>
      <c r="F32" s="84"/>
    </row>
    <row r="33" spans="1:6" x14ac:dyDescent="0.25">
      <c r="A33" s="463"/>
      <c r="B33" s="240" t="s">
        <v>589</v>
      </c>
      <c r="C33" s="243"/>
      <c r="D33" s="83"/>
      <c r="E33" s="83"/>
      <c r="F33" s="84"/>
    </row>
    <row r="34" spans="1:6" x14ac:dyDescent="0.25">
      <c r="A34" s="27">
        <v>3</v>
      </c>
      <c r="B34" s="240" t="s">
        <v>591</v>
      </c>
      <c r="C34" s="243"/>
      <c r="D34" s="83"/>
      <c r="E34" s="83"/>
      <c r="F34" s="84"/>
    </row>
    <row r="35" spans="1:6" x14ac:dyDescent="0.25">
      <c r="A35" s="27">
        <v>4</v>
      </c>
      <c r="B35" s="240" t="s">
        <v>592</v>
      </c>
      <c r="C35" s="243"/>
      <c r="D35" s="83"/>
      <c r="E35" s="83"/>
      <c r="F35" s="84"/>
    </row>
    <row r="36" spans="1:6" x14ac:dyDescent="0.25">
      <c r="A36" s="27">
        <v>5</v>
      </c>
      <c r="B36" s="240" t="s">
        <v>593</v>
      </c>
      <c r="C36" s="243"/>
      <c r="D36" s="83"/>
      <c r="E36" s="83"/>
      <c r="F36" s="84"/>
    </row>
    <row r="37" spans="1:6" x14ac:dyDescent="0.25">
      <c r="A37" s="27">
        <v>6</v>
      </c>
      <c r="B37" s="240" t="s">
        <v>594</v>
      </c>
      <c r="C37" s="243"/>
      <c r="D37" s="83"/>
      <c r="E37" s="83"/>
      <c r="F37" s="84"/>
    </row>
    <row r="38" spans="1:6" x14ac:dyDescent="0.25">
      <c r="A38" s="27">
        <v>7</v>
      </c>
      <c r="B38" s="240" t="s">
        <v>595</v>
      </c>
      <c r="C38" s="243"/>
      <c r="D38" s="83"/>
      <c r="E38" s="83"/>
      <c r="F38" s="84"/>
    </row>
    <row r="39" spans="1:6" x14ac:dyDescent="0.25">
      <c r="A39" s="27">
        <v>8</v>
      </c>
      <c r="B39" s="240" t="s">
        <v>596</v>
      </c>
      <c r="C39" s="243"/>
      <c r="D39" s="83"/>
      <c r="E39" s="83"/>
      <c r="F39" s="84"/>
    </row>
    <row r="40" spans="1:6" ht="67.5" customHeight="1" thickBot="1" x14ac:dyDescent="0.3">
      <c r="A40" s="27">
        <v>9</v>
      </c>
      <c r="B40" s="241" t="s">
        <v>597</v>
      </c>
      <c r="C40" s="466"/>
      <c r="D40" s="467"/>
      <c r="E40" s="467"/>
      <c r="F40" s="468"/>
    </row>
    <row r="41" spans="1:6" ht="13" thickBot="1" x14ac:dyDescent="0.3"/>
    <row r="42" spans="1:6" ht="13.5" thickBot="1" x14ac:dyDescent="0.3">
      <c r="B42" s="90" t="s">
        <v>583</v>
      </c>
      <c r="C42" s="460"/>
      <c r="D42" s="461"/>
      <c r="E42" s="461"/>
      <c r="F42" s="462"/>
    </row>
    <row r="43" spans="1:6" ht="13.5" thickBot="1" x14ac:dyDescent="0.3">
      <c r="B43" s="91" t="s">
        <v>584</v>
      </c>
      <c r="C43" s="405" t="str">
        <f>C27</f>
        <v>Vented Flat Plate</v>
      </c>
      <c r="D43" s="464"/>
      <c r="E43" s="464"/>
      <c r="F43" s="465"/>
    </row>
    <row r="44" spans="1:6" ht="13.5" thickBot="1" x14ac:dyDescent="0.3">
      <c r="B44" s="90" t="s">
        <v>585</v>
      </c>
      <c r="C44" s="80"/>
      <c r="D44" s="78"/>
      <c r="E44" s="78"/>
      <c r="F44" s="85"/>
    </row>
    <row r="45" spans="1:6" ht="13.5" thickBot="1" x14ac:dyDescent="0.35">
      <c r="A45" s="2" t="s">
        <v>124</v>
      </c>
      <c r="B45" s="90" t="s">
        <v>599</v>
      </c>
      <c r="C45" s="469"/>
      <c r="D45" s="470"/>
      <c r="E45" s="470"/>
      <c r="F45" s="471"/>
    </row>
    <row r="46" spans="1:6" x14ac:dyDescent="0.25">
      <c r="A46" s="463">
        <v>1</v>
      </c>
      <c r="B46" s="239" t="s">
        <v>588</v>
      </c>
      <c r="C46" s="242"/>
      <c r="D46" s="81"/>
      <c r="E46" s="81"/>
      <c r="F46" s="82"/>
    </row>
    <row r="47" spans="1:6" x14ac:dyDescent="0.25">
      <c r="A47" s="463"/>
      <c r="B47" s="240" t="s">
        <v>589</v>
      </c>
      <c r="C47" s="243"/>
      <c r="D47" s="83"/>
      <c r="E47" s="83"/>
      <c r="F47" s="84"/>
    </row>
    <row r="48" spans="1:6" x14ac:dyDescent="0.25">
      <c r="A48" s="463">
        <v>2</v>
      </c>
      <c r="B48" s="240" t="s">
        <v>590</v>
      </c>
      <c r="C48" s="243"/>
      <c r="D48" s="83"/>
      <c r="E48" s="83"/>
      <c r="F48" s="84"/>
    </row>
    <row r="49" spans="1:6" x14ac:dyDescent="0.25">
      <c r="A49" s="463"/>
      <c r="B49" s="240" t="s">
        <v>589</v>
      </c>
      <c r="C49" s="243"/>
      <c r="D49" s="83"/>
      <c r="E49" s="83"/>
      <c r="F49" s="84"/>
    </row>
    <row r="50" spans="1:6" x14ac:dyDescent="0.25">
      <c r="A50" s="27">
        <v>3</v>
      </c>
      <c r="B50" s="240" t="s">
        <v>591</v>
      </c>
      <c r="C50" s="243"/>
      <c r="D50" s="83"/>
      <c r="E50" s="83"/>
      <c r="F50" s="84"/>
    </row>
    <row r="51" spans="1:6" x14ac:dyDescent="0.25">
      <c r="A51" s="27">
        <v>4</v>
      </c>
      <c r="B51" s="240" t="s">
        <v>592</v>
      </c>
      <c r="C51" s="243"/>
      <c r="D51" s="83"/>
      <c r="E51" s="83"/>
      <c r="F51" s="84"/>
    </row>
    <row r="52" spans="1:6" x14ac:dyDescent="0.25">
      <c r="A52" s="27">
        <v>5</v>
      </c>
      <c r="B52" s="240" t="s">
        <v>593</v>
      </c>
      <c r="C52" s="243"/>
      <c r="D52" s="83"/>
      <c r="E52" s="83"/>
      <c r="F52" s="84"/>
    </row>
    <row r="53" spans="1:6" x14ac:dyDescent="0.25">
      <c r="A53" s="27">
        <v>6</v>
      </c>
      <c r="B53" s="240" t="s">
        <v>594</v>
      </c>
      <c r="C53" s="243"/>
      <c r="D53" s="83"/>
      <c r="E53" s="83"/>
      <c r="F53" s="84"/>
    </row>
    <row r="54" spans="1:6" x14ac:dyDescent="0.25">
      <c r="A54" s="27">
        <v>7</v>
      </c>
      <c r="B54" s="240" t="s">
        <v>595</v>
      </c>
      <c r="C54" s="243"/>
      <c r="D54" s="83"/>
      <c r="E54" s="83"/>
      <c r="F54" s="84"/>
    </row>
    <row r="55" spans="1:6" x14ac:dyDescent="0.25">
      <c r="A55" s="27">
        <v>8</v>
      </c>
      <c r="B55" s="240" t="s">
        <v>596</v>
      </c>
      <c r="C55" s="243"/>
      <c r="D55" s="83"/>
      <c r="E55" s="83"/>
      <c r="F55" s="84"/>
    </row>
    <row r="56" spans="1:6" ht="67.5" customHeight="1" thickBot="1" x14ac:dyDescent="0.3">
      <c r="A56" s="27">
        <v>9</v>
      </c>
      <c r="B56" s="241" t="s">
        <v>597</v>
      </c>
      <c r="C56" s="466"/>
      <c r="D56" s="467"/>
      <c r="E56" s="467"/>
      <c r="F56" s="468"/>
    </row>
    <row r="57" spans="1:6" ht="13" thickBot="1" x14ac:dyDescent="0.3"/>
    <row r="58" spans="1:6" ht="13.5" thickBot="1" x14ac:dyDescent="0.3">
      <c r="B58" s="90" t="s">
        <v>583</v>
      </c>
      <c r="C58" s="460"/>
      <c r="D58" s="461"/>
      <c r="E58" s="461"/>
      <c r="F58" s="462"/>
    </row>
    <row r="59" spans="1:6" ht="13.5" thickBot="1" x14ac:dyDescent="0.3">
      <c r="B59" s="91" t="s">
        <v>584</v>
      </c>
      <c r="C59" s="405" t="str">
        <f>C43</f>
        <v>Vented Flat Plate</v>
      </c>
      <c r="D59" s="464"/>
      <c r="E59" s="464"/>
      <c r="F59" s="465"/>
    </row>
    <row r="60" spans="1:6" ht="13.5" thickBot="1" x14ac:dyDescent="0.3">
      <c r="B60" s="90" t="s">
        <v>585</v>
      </c>
      <c r="C60" s="80"/>
      <c r="D60" s="78"/>
      <c r="E60" s="78"/>
      <c r="F60" s="85"/>
    </row>
    <row r="61" spans="1:6" ht="13.5" thickBot="1" x14ac:dyDescent="0.35">
      <c r="A61" s="2" t="s">
        <v>600</v>
      </c>
      <c r="B61" s="90" t="s">
        <v>601</v>
      </c>
      <c r="C61" s="469"/>
      <c r="D61" s="470"/>
      <c r="E61" s="470"/>
      <c r="F61" s="471"/>
    </row>
    <row r="62" spans="1:6" x14ac:dyDescent="0.25">
      <c r="A62" s="463">
        <v>1</v>
      </c>
      <c r="B62" s="239" t="s">
        <v>588</v>
      </c>
      <c r="C62" s="242"/>
      <c r="D62" s="81"/>
      <c r="E62" s="81"/>
      <c r="F62" s="82"/>
    </row>
    <row r="63" spans="1:6" x14ac:dyDescent="0.25">
      <c r="A63" s="463"/>
      <c r="B63" s="240" t="s">
        <v>589</v>
      </c>
      <c r="C63" s="243"/>
      <c r="D63" s="83"/>
      <c r="E63" s="83"/>
      <c r="F63" s="84"/>
    </row>
    <row r="64" spans="1:6" x14ac:dyDescent="0.25">
      <c r="A64" s="463">
        <v>2</v>
      </c>
      <c r="B64" s="240" t="s">
        <v>590</v>
      </c>
      <c r="C64" s="243"/>
      <c r="D64" s="83"/>
      <c r="E64" s="83"/>
      <c r="F64" s="84"/>
    </row>
    <row r="65" spans="1:6" x14ac:dyDescent="0.25">
      <c r="A65" s="463"/>
      <c r="B65" s="240" t="s">
        <v>589</v>
      </c>
      <c r="C65" s="243"/>
      <c r="D65" s="83"/>
      <c r="E65" s="83"/>
      <c r="F65" s="84"/>
    </row>
    <row r="66" spans="1:6" x14ac:dyDescent="0.25">
      <c r="A66" s="27">
        <v>3</v>
      </c>
      <c r="B66" s="240" t="s">
        <v>591</v>
      </c>
      <c r="C66" s="243"/>
      <c r="D66" s="83"/>
      <c r="E66" s="83"/>
      <c r="F66" s="84"/>
    </row>
    <row r="67" spans="1:6" x14ac:dyDescent="0.25">
      <c r="A67" s="27">
        <v>4</v>
      </c>
      <c r="B67" s="240" t="s">
        <v>592</v>
      </c>
      <c r="C67" s="243"/>
      <c r="D67" s="83"/>
      <c r="E67" s="83"/>
      <c r="F67" s="84"/>
    </row>
    <row r="68" spans="1:6" x14ac:dyDescent="0.25">
      <c r="A68" s="27">
        <v>5</v>
      </c>
      <c r="B68" s="240" t="s">
        <v>593</v>
      </c>
      <c r="C68" s="243"/>
      <c r="D68" s="83"/>
      <c r="E68" s="83"/>
      <c r="F68" s="84"/>
    </row>
    <row r="69" spans="1:6" x14ac:dyDescent="0.25">
      <c r="A69" s="27">
        <v>6</v>
      </c>
      <c r="B69" s="240" t="s">
        <v>594</v>
      </c>
      <c r="C69" s="243"/>
      <c r="D69" s="83"/>
      <c r="E69" s="83"/>
      <c r="F69" s="84"/>
    </row>
    <row r="70" spans="1:6" x14ac:dyDescent="0.25">
      <c r="A70" s="27">
        <v>7</v>
      </c>
      <c r="B70" s="240" t="s">
        <v>595</v>
      </c>
      <c r="C70" s="243"/>
      <c r="D70" s="83"/>
      <c r="E70" s="83"/>
      <c r="F70" s="84"/>
    </row>
    <row r="71" spans="1:6" x14ac:dyDescent="0.25">
      <c r="A71" s="27">
        <v>8</v>
      </c>
      <c r="B71" s="240" t="s">
        <v>596</v>
      </c>
      <c r="C71" s="243"/>
      <c r="D71" s="83"/>
      <c r="E71" s="83"/>
      <c r="F71" s="84"/>
    </row>
    <row r="72" spans="1:6" ht="67.5" customHeight="1" thickBot="1" x14ac:dyDescent="0.3">
      <c r="A72" s="27">
        <v>9</v>
      </c>
      <c r="B72" s="241" t="s">
        <v>597</v>
      </c>
      <c r="C72" s="466"/>
      <c r="D72" s="467"/>
      <c r="E72" s="467"/>
      <c r="F72" s="468"/>
    </row>
    <row r="74" spans="1:6" ht="13" x14ac:dyDescent="0.3">
      <c r="A74" s="28" t="s">
        <v>602</v>
      </c>
      <c r="B74" s="92" t="s">
        <v>603</v>
      </c>
      <c r="C74" s="472"/>
      <c r="D74" s="472"/>
      <c r="E74" s="472"/>
      <c r="F74" s="472"/>
    </row>
    <row r="75" spans="1:6" x14ac:dyDescent="0.25">
      <c r="A75" s="29"/>
      <c r="B75" s="86"/>
      <c r="C75" s="472"/>
      <c r="D75" s="472"/>
      <c r="E75" s="472"/>
      <c r="F75" s="472"/>
    </row>
    <row r="76" spans="1:6" x14ac:dyDescent="0.25">
      <c r="A76" s="29"/>
      <c r="B76" s="86"/>
      <c r="C76" s="472"/>
      <c r="D76" s="472"/>
      <c r="E76" s="472"/>
      <c r="F76" s="472"/>
    </row>
    <row r="77" spans="1:6" x14ac:dyDescent="0.25">
      <c r="A77" s="29"/>
      <c r="B77" s="86"/>
      <c r="C77" s="472"/>
      <c r="D77" s="472"/>
      <c r="E77" s="472"/>
      <c r="F77" s="472"/>
    </row>
    <row r="78" spans="1:6" x14ac:dyDescent="0.25">
      <c r="A78" s="29"/>
      <c r="B78" s="86"/>
      <c r="C78" s="472"/>
      <c r="D78" s="472"/>
      <c r="E78" s="472"/>
      <c r="F78" s="472"/>
    </row>
    <row r="79" spans="1:6" x14ac:dyDescent="0.25">
      <c r="A79" s="29"/>
      <c r="B79" s="86"/>
      <c r="C79" s="472"/>
      <c r="D79" s="472"/>
      <c r="E79" s="472"/>
      <c r="F79" s="472"/>
    </row>
    <row r="80" spans="1:6" x14ac:dyDescent="0.25">
      <c r="A80" s="29"/>
      <c r="B80" s="86"/>
      <c r="C80" s="472"/>
      <c r="D80" s="472"/>
      <c r="E80" s="472"/>
      <c r="F80" s="472"/>
    </row>
    <row r="81" spans="1:6" x14ac:dyDescent="0.25">
      <c r="A81" s="29"/>
      <c r="B81" s="86"/>
      <c r="C81" s="472"/>
      <c r="D81" s="472"/>
      <c r="E81" s="472"/>
      <c r="F81" s="472"/>
    </row>
    <row r="82" spans="1:6" x14ac:dyDescent="0.25">
      <c r="A82" s="29"/>
      <c r="B82" s="86"/>
      <c r="C82" s="472"/>
      <c r="D82" s="472"/>
      <c r="E82" s="472"/>
      <c r="F82" s="472"/>
    </row>
    <row r="83" spans="1:6" x14ac:dyDescent="0.25">
      <c r="A83" s="29"/>
      <c r="B83" s="86"/>
      <c r="C83" s="472"/>
      <c r="D83" s="472"/>
      <c r="E83" s="472"/>
      <c r="F83" s="472"/>
    </row>
    <row r="84" spans="1:6" x14ac:dyDescent="0.25">
      <c r="A84" s="29"/>
      <c r="B84" s="86"/>
      <c r="C84" s="472"/>
      <c r="D84" s="472"/>
      <c r="E84" s="472"/>
      <c r="F84" s="472"/>
    </row>
    <row r="85" spans="1:6" x14ac:dyDescent="0.25">
      <c r="A85" s="29"/>
      <c r="B85" s="86"/>
      <c r="C85" s="472"/>
      <c r="D85" s="472"/>
      <c r="E85" s="472"/>
      <c r="F85" s="472"/>
    </row>
    <row r="86" spans="1:6" x14ac:dyDescent="0.25">
      <c r="A86" s="29"/>
      <c r="B86" s="86"/>
      <c r="C86" s="472"/>
      <c r="D86" s="472"/>
      <c r="E86" s="472"/>
      <c r="F86" s="472"/>
    </row>
    <row r="87" spans="1:6" x14ac:dyDescent="0.25">
      <c r="A87" s="29"/>
      <c r="B87" s="86"/>
      <c r="C87" s="472"/>
      <c r="D87" s="472"/>
      <c r="E87" s="472"/>
      <c r="F87" s="472"/>
    </row>
  </sheetData>
  <sheetProtection password="CDDC" sheet="1" formatCells="0" formatColumns="0" formatRows="0" insertHyperlinks="0" selectLockedCells="1"/>
  <mergeCells count="43">
    <mergeCell ref="C86:F86"/>
    <mergeCell ref="C87:F87"/>
    <mergeCell ref="C79:F79"/>
    <mergeCell ref="C80:F80"/>
    <mergeCell ref="C81:F81"/>
    <mergeCell ref="C82:F82"/>
    <mergeCell ref="C83:F83"/>
    <mergeCell ref="C84:F84"/>
    <mergeCell ref="C85:F85"/>
    <mergeCell ref="C77:F77"/>
    <mergeCell ref="C78:F78"/>
    <mergeCell ref="C72:F72"/>
    <mergeCell ref="A46:A47"/>
    <mergeCell ref="A48:A49"/>
    <mergeCell ref="C56:F56"/>
    <mergeCell ref="C74:F74"/>
    <mergeCell ref="C75:F75"/>
    <mergeCell ref="C76:F76"/>
    <mergeCell ref="C45:F45"/>
    <mergeCell ref="A64:A65"/>
    <mergeCell ref="C58:F58"/>
    <mergeCell ref="C59:F59"/>
    <mergeCell ref="A16:A17"/>
    <mergeCell ref="C27:F27"/>
    <mergeCell ref="C24:F24"/>
    <mergeCell ref="A62:A63"/>
    <mergeCell ref="C61:F61"/>
    <mergeCell ref="A30:A31"/>
    <mergeCell ref="C26:F26"/>
    <mergeCell ref="C29:F29"/>
    <mergeCell ref="C10:F10"/>
    <mergeCell ref="A32:A33"/>
    <mergeCell ref="C43:F43"/>
    <mergeCell ref="C40:F40"/>
    <mergeCell ref="C42:F42"/>
    <mergeCell ref="A14:A15"/>
    <mergeCell ref="C11:F11"/>
    <mergeCell ref="C13:F13"/>
    <mergeCell ref="B3:F3"/>
    <mergeCell ref="B4:F4"/>
    <mergeCell ref="B5:F5"/>
    <mergeCell ref="B6:F6"/>
    <mergeCell ref="B7:F7"/>
  </mergeCells>
  <phoneticPr fontId="3" type="noConversion"/>
  <pageMargins left="0.75" right="0.75" top="1" bottom="1" header="0.5" footer="0.5"/>
  <pageSetup paperSize="9" scale="53" orientation="portrait" r:id="rId1"/>
  <headerFooter alignWithMargins="0"/>
  <rowBreaks count="1" manualBreakCount="1">
    <brk id="4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B02C6-A596-4EC7-B75F-A5355DF2C4FE}">
  <dimension ref="A1:H11"/>
  <sheetViews>
    <sheetView showGridLines="0" zoomScale="90" zoomScaleNormal="90" workbookViewId="0">
      <pane ySplit="4" topLeftCell="A5" activePane="bottomLeft" state="frozen"/>
      <selection pane="bottomLeft"/>
    </sheetView>
  </sheetViews>
  <sheetFormatPr defaultColWidth="9.1796875" defaultRowHeight="12.5" x14ac:dyDescent="0.25"/>
  <cols>
    <col min="1" max="1" width="6.453125" style="26" customWidth="1"/>
    <col min="2" max="2" width="28.7265625" style="26" bestFit="1" customWidth="1"/>
    <col min="3" max="3" width="13.81640625" style="26" bestFit="1" customWidth="1"/>
    <col min="4" max="4" width="7.1796875" style="26" customWidth="1"/>
    <col min="5" max="5" width="22.81640625" style="26" customWidth="1"/>
    <col min="6" max="6" width="23.7265625" style="26" customWidth="1"/>
    <col min="7" max="7" width="16.81640625" style="26" customWidth="1"/>
    <col min="8" max="8" width="60.54296875" style="26" customWidth="1"/>
    <col min="9" max="9" width="21.7265625" style="26" customWidth="1"/>
    <col min="10" max="10" width="76.7265625" style="26" customWidth="1"/>
    <col min="11" max="16384" width="9.1796875" style="26"/>
  </cols>
  <sheetData>
    <row r="1" spans="1:8" ht="15.5" x14ac:dyDescent="0.25">
      <c r="A1" s="37" t="s">
        <v>604</v>
      </c>
    </row>
    <row r="2" spans="1:8" ht="16" thickBot="1" x14ac:dyDescent="0.3">
      <c r="A2" s="37"/>
    </row>
    <row r="3" spans="1:8" ht="13.15" customHeight="1" x14ac:dyDescent="0.25">
      <c r="A3" s="479" t="s">
        <v>605</v>
      </c>
      <c r="B3" s="473" t="s">
        <v>606</v>
      </c>
      <c r="C3" s="473" t="s">
        <v>607</v>
      </c>
      <c r="D3" s="473" t="s">
        <v>608</v>
      </c>
      <c r="E3" s="474" t="s">
        <v>609</v>
      </c>
      <c r="F3" s="278" t="s">
        <v>610</v>
      </c>
      <c r="G3" s="473" t="s">
        <v>611</v>
      </c>
      <c r="H3" s="477" t="s">
        <v>612</v>
      </c>
    </row>
    <row r="4" spans="1:8" x14ac:dyDescent="0.25">
      <c r="A4" s="480"/>
      <c r="B4" s="403"/>
      <c r="C4" s="403"/>
      <c r="D4" s="403"/>
      <c r="E4" s="475"/>
      <c r="F4" s="279" t="s">
        <v>134</v>
      </c>
      <c r="G4" s="476"/>
      <c r="H4" s="478"/>
    </row>
    <row r="5" spans="1:8" ht="20" x14ac:dyDescent="0.25">
      <c r="A5" s="178">
        <v>1</v>
      </c>
      <c r="B5" s="173" t="s">
        <v>613</v>
      </c>
      <c r="C5" s="270" t="s">
        <v>614</v>
      </c>
      <c r="D5" s="155">
        <v>14</v>
      </c>
      <c r="E5" s="160" t="s">
        <v>615</v>
      </c>
      <c r="F5" s="280" t="s">
        <v>77</v>
      </c>
      <c r="G5" s="273" t="s">
        <v>77</v>
      </c>
      <c r="H5" s="283"/>
    </row>
    <row r="6" spans="1:8" ht="20" x14ac:dyDescent="0.25">
      <c r="A6" s="178">
        <v>2</v>
      </c>
      <c r="B6" s="173" t="s">
        <v>616</v>
      </c>
      <c r="C6" s="270" t="s">
        <v>614</v>
      </c>
      <c r="D6" s="155">
        <v>15</v>
      </c>
      <c r="E6" s="160" t="s">
        <v>617</v>
      </c>
      <c r="F6" s="280" t="s">
        <v>77</v>
      </c>
      <c r="G6" s="273" t="s">
        <v>77</v>
      </c>
      <c r="H6" s="283"/>
    </row>
    <row r="7" spans="1:8" ht="20" x14ac:dyDescent="0.25">
      <c r="A7" s="178">
        <v>3</v>
      </c>
      <c r="B7" s="173" t="s">
        <v>618</v>
      </c>
      <c r="C7" s="270" t="s">
        <v>614</v>
      </c>
      <c r="D7" s="155">
        <v>16</v>
      </c>
      <c r="E7" s="160" t="s">
        <v>619</v>
      </c>
      <c r="F7" s="280" t="s">
        <v>77</v>
      </c>
      <c r="G7" s="273" t="s">
        <v>77</v>
      </c>
      <c r="H7" s="283"/>
    </row>
    <row r="8" spans="1:8" ht="20" x14ac:dyDescent="0.25">
      <c r="A8" s="178">
        <v>4</v>
      </c>
      <c r="B8" s="173" t="s">
        <v>620</v>
      </c>
      <c r="C8" s="270" t="s">
        <v>614</v>
      </c>
      <c r="D8" s="155">
        <v>17</v>
      </c>
      <c r="E8" s="160" t="s">
        <v>621</v>
      </c>
      <c r="F8" s="280" t="s">
        <v>77</v>
      </c>
      <c r="G8" s="273" t="s">
        <v>77</v>
      </c>
      <c r="H8" s="283"/>
    </row>
    <row r="9" spans="1:8" ht="20" x14ac:dyDescent="0.25">
      <c r="A9" s="178">
        <v>5</v>
      </c>
      <c r="B9" s="173" t="s">
        <v>622</v>
      </c>
      <c r="C9" s="270" t="s">
        <v>614</v>
      </c>
      <c r="D9" s="155">
        <v>18</v>
      </c>
      <c r="E9" s="160" t="s">
        <v>623</v>
      </c>
      <c r="F9" s="280" t="s">
        <v>77</v>
      </c>
      <c r="G9" s="273" t="s">
        <v>77</v>
      </c>
      <c r="H9" s="283"/>
    </row>
    <row r="10" spans="1:8" ht="20" x14ac:dyDescent="0.25">
      <c r="A10" s="178">
        <v>6</v>
      </c>
      <c r="B10" s="173" t="s">
        <v>624</v>
      </c>
      <c r="C10" s="270" t="s">
        <v>614</v>
      </c>
      <c r="D10" s="155">
        <v>19</v>
      </c>
      <c r="E10" s="160" t="s">
        <v>625</v>
      </c>
      <c r="F10" s="280" t="s">
        <v>77</v>
      </c>
      <c r="G10" s="273" t="s">
        <v>77</v>
      </c>
      <c r="H10" s="283"/>
    </row>
    <row r="11" spans="1:8" ht="20.5" thickBot="1" x14ac:dyDescent="0.3">
      <c r="A11" s="275">
        <v>7</v>
      </c>
      <c r="B11" s="276" t="s">
        <v>626</v>
      </c>
      <c r="C11" s="271" t="s">
        <v>614</v>
      </c>
      <c r="D11" s="272">
        <v>19</v>
      </c>
      <c r="E11" s="282" t="s">
        <v>625</v>
      </c>
      <c r="F11" s="281" t="s">
        <v>77</v>
      </c>
      <c r="G11" s="277" t="s">
        <v>77</v>
      </c>
      <c r="H11" s="284"/>
    </row>
  </sheetData>
  <sheetProtection password="CDDC" sheet="1" formatCells="0" formatColumns="0" formatRows="0" insertHyperlinks="0"/>
  <mergeCells count="7">
    <mergeCell ref="D3:D4"/>
    <mergeCell ref="E3:E4"/>
    <mergeCell ref="G3:G4"/>
    <mergeCell ref="H3:H4"/>
    <mergeCell ref="A3:A4"/>
    <mergeCell ref="B3:B4"/>
    <mergeCell ref="C3:C4"/>
  </mergeCells>
  <phoneticPr fontId="3" type="noConversion"/>
  <dataValidations count="2">
    <dataValidation type="list" allowBlank="1" showInputMessage="1" showErrorMessage="1" sqref="F5:F11" xr:uid="{291BC3C2-374A-43B8-9114-DF903445CDFA}">
      <formula1>ComplianceOptions</formula1>
    </dataValidation>
    <dataValidation type="list" allowBlank="1" showInputMessage="1" showErrorMessage="1" sqref="G5:G11" xr:uid="{A4342702-7989-4FBC-BA02-9606CC76FD8F}">
      <formula1>TestOptions</formula1>
    </dataValidation>
  </dataValidations>
  <pageMargins left="0.75" right="0.75" top="1" bottom="1" header="0.5" footer="0.5"/>
  <pageSetup paperSize="9" scale="6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EF7BE-5D76-488D-A4E4-A83EAA24EB71}">
  <dimension ref="A1:G33"/>
  <sheetViews>
    <sheetView showGridLines="0" zoomScale="90" zoomScaleNormal="90" workbookViewId="0">
      <pane ySplit="3" topLeftCell="A4" activePane="bottomLeft" state="frozen"/>
      <selection pane="bottomLeft"/>
    </sheetView>
  </sheetViews>
  <sheetFormatPr defaultRowHeight="12.5" x14ac:dyDescent="0.25"/>
  <cols>
    <col min="1" max="1" width="3" style="27" bestFit="1" customWidth="1"/>
    <col min="2" max="7" width="19" style="27" customWidth="1"/>
    <col min="8" max="8" width="19" customWidth="1"/>
  </cols>
  <sheetData>
    <row r="1" spans="1:7" ht="15.5" x14ac:dyDescent="0.25">
      <c r="B1" s="481" t="s">
        <v>627</v>
      </c>
      <c r="C1" s="481"/>
      <c r="D1" s="481"/>
      <c r="E1" s="481"/>
      <c r="F1" s="481"/>
      <c r="G1" s="481"/>
    </row>
    <row r="2" spans="1:7" ht="13" thickBot="1" x14ac:dyDescent="0.3"/>
    <row r="3" spans="1:7" ht="13.5" thickBot="1" x14ac:dyDescent="0.3">
      <c r="A3" s="60"/>
      <c r="B3" s="61" t="s">
        <v>628</v>
      </c>
      <c r="C3" s="62" t="s">
        <v>629</v>
      </c>
      <c r="D3" s="62" t="s">
        <v>630</v>
      </c>
      <c r="E3" s="62" t="s">
        <v>631</v>
      </c>
      <c r="F3" s="62" t="s">
        <v>632</v>
      </c>
      <c r="G3" s="63" t="s">
        <v>633</v>
      </c>
    </row>
    <row r="4" spans="1:7" ht="23.25" customHeight="1" x14ac:dyDescent="0.25">
      <c r="A4" s="64">
        <v>1</v>
      </c>
      <c r="B4" s="370"/>
      <c r="C4" s="363"/>
      <c r="D4" s="363"/>
      <c r="E4" s="364"/>
      <c r="F4" s="363"/>
      <c r="G4" s="365"/>
    </row>
    <row r="5" spans="1:7" ht="23.25" customHeight="1" x14ac:dyDescent="0.25">
      <c r="A5" s="65">
        <v>2</v>
      </c>
      <c r="B5" s="371"/>
      <c r="C5" s="366"/>
      <c r="D5" s="366"/>
      <c r="E5" s="366"/>
      <c r="F5" s="366"/>
      <c r="G5" s="367"/>
    </row>
    <row r="6" spans="1:7" ht="23.25" customHeight="1" x14ac:dyDescent="0.25">
      <c r="A6" s="65">
        <v>3</v>
      </c>
      <c r="B6" s="371"/>
      <c r="C6" s="366"/>
      <c r="D6" s="366"/>
      <c r="E6" s="366"/>
      <c r="F6" s="366"/>
      <c r="G6" s="367"/>
    </row>
    <row r="7" spans="1:7" ht="23.25" customHeight="1" x14ac:dyDescent="0.25">
      <c r="A7" s="65">
        <v>4</v>
      </c>
      <c r="B7" s="371"/>
      <c r="C7" s="366"/>
      <c r="D7" s="366"/>
      <c r="E7" s="366"/>
      <c r="F7" s="366"/>
      <c r="G7" s="367"/>
    </row>
    <row r="8" spans="1:7" ht="23.25" customHeight="1" x14ac:dyDescent="0.25">
      <c r="A8" s="65">
        <v>5</v>
      </c>
      <c r="B8" s="371"/>
      <c r="C8" s="366"/>
      <c r="D8" s="366"/>
      <c r="E8" s="366"/>
      <c r="F8" s="366"/>
      <c r="G8" s="367"/>
    </row>
    <row r="9" spans="1:7" ht="23.25" customHeight="1" x14ac:dyDescent="0.25">
      <c r="A9" s="65">
        <v>6</v>
      </c>
      <c r="B9" s="371"/>
      <c r="C9" s="366"/>
      <c r="D9" s="366"/>
      <c r="E9" s="366"/>
      <c r="F9" s="366"/>
      <c r="G9" s="367"/>
    </row>
    <row r="10" spans="1:7" ht="23.25" customHeight="1" x14ac:dyDescent="0.25">
      <c r="A10" s="65">
        <v>7</v>
      </c>
      <c r="B10" s="371"/>
      <c r="C10" s="366"/>
      <c r="D10" s="366"/>
      <c r="E10" s="366"/>
      <c r="F10" s="366"/>
      <c r="G10" s="367"/>
    </row>
    <row r="11" spans="1:7" ht="23.25" customHeight="1" x14ac:dyDescent="0.25">
      <c r="A11" s="65">
        <v>8</v>
      </c>
      <c r="B11" s="371"/>
      <c r="C11" s="366"/>
      <c r="D11" s="366"/>
      <c r="E11" s="366"/>
      <c r="F11" s="366"/>
      <c r="G11" s="367"/>
    </row>
    <row r="12" spans="1:7" ht="23.25" customHeight="1" x14ac:dyDescent="0.25">
      <c r="A12" s="65">
        <v>9</v>
      </c>
      <c r="B12" s="371"/>
      <c r="C12" s="366"/>
      <c r="D12" s="366"/>
      <c r="E12" s="366"/>
      <c r="F12" s="366"/>
      <c r="G12" s="367"/>
    </row>
    <row r="13" spans="1:7" ht="23.25" customHeight="1" x14ac:dyDescent="0.25">
      <c r="A13" s="65">
        <v>10</v>
      </c>
      <c r="B13" s="371"/>
      <c r="C13" s="366"/>
      <c r="D13" s="366"/>
      <c r="E13" s="366"/>
      <c r="F13" s="366"/>
      <c r="G13" s="367"/>
    </row>
    <row r="14" spans="1:7" ht="23.25" customHeight="1" x14ac:dyDescent="0.25">
      <c r="A14" s="65">
        <v>11</v>
      </c>
      <c r="B14" s="371"/>
      <c r="C14" s="366"/>
      <c r="D14" s="366"/>
      <c r="E14" s="366"/>
      <c r="F14" s="366"/>
      <c r="G14" s="367"/>
    </row>
    <row r="15" spans="1:7" ht="23.25" customHeight="1" x14ac:dyDescent="0.25">
      <c r="A15" s="65">
        <v>12</v>
      </c>
      <c r="B15" s="371"/>
      <c r="C15" s="366"/>
      <c r="D15" s="366"/>
      <c r="E15" s="366"/>
      <c r="F15" s="366"/>
      <c r="G15" s="367"/>
    </row>
    <row r="16" spans="1:7" ht="23.25" customHeight="1" x14ac:dyDescent="0.25">
      <c r="A16" s="65">
        <v>13</v>
      </c>
      <c r="B16" s="371"/>
      <c r="C16" s="366"/>
      <c r="D16" s="366"/>
      <c r="E16" s="366"/>
      <c r="F16" s="366"/>
      <c r="G16" s="367"/>
    </row>
    <row r="17" spans="1:7" ht="23.25" customHeight="1" x14ac:dyDescent="0.25">
      <c r="A17" s="65">
        <v>14</v>
      </c>
      <c r="B17" s="371"/>
      <c r="C17" s="366"/>
      <c r="D17" s="366"/>
      <c r="E17" s="366"/>
      <c r="F17" s="366"/>
      <c r="G17" s="367"/>
    </row>
    <row r="18" spans="1:7" ht="23.25" customHeight="1" x14ac:dyDescent="0.25">
      <c r="A18" s="65">
        <v>15</v>
      </c>
      <c r="B18" s="371"/>
      <c r="C18" s="366"/>
      <c r="D18" s="366"/>
      <c r="E18" s="366"/>
      <c r="F18" s="366"/>
      <c r="G18" s="367"/>
    </row>
    <row r="19" spans="1:7" ht="23.25" customHeight="1" x14ac:dyDescent="0.25">
      <c r="A19" s="65">
        <v>16</v>
      </c>
      <c r="B19" s="371"/>
      <c r="C19" s="366"/>
      <c r="D19" s="366"/>
      <c r="E19" s="366"/>
      <c r="F19" s="366"/>
      <c r="G19" s="367"/>
    </row>
    <row r="20" spans="1:7" ht="23.25" customHeight="1" x14ac:dyDescent="0.25">
      <c r="A20" s="65">
        <v>17</v>
      </c>
      <c r="B20" s="371"/>
      <c r="C20" s="366"/>
      <c r="D20" s="366"/>
      <c r="E20" s="366"/>
      <c r="F20" s="366"/>
      <c r="G20" s="367"/>
    </row>
    <row r="21" spans="1:7" ht="23.25" customHeight="1" x14ac:dyDescent="0.25">
      <c r="A21" s="65">
        <v>18</v>
      </c>
      <c r="B21" s="371"/>
      <c r="C21" s="366"/>
      <c r="D21" s="366"/>
      <c r="E21" s="366"/>
      <c r="F21" s="366"/>
      <c r="G21" s="367"/>
    </row>
    <row r="22" spans="1:7" ht="23.25" customHeight="1" x14ac:dyDescent="0.25">
      <c r="A22" s="65">
        <v>19</v>
      </c>
      <c r="B22" s="371"/>
      <c r="C22" s="366"/>
      <c r="D22" s="366"/>
      <c r="E22" s="366"/>
      <c r="F22" s="366"/>
      <c r="G22" s="367"/>
    </row>
    <row r="23" spans="1:7" ht="23.25" customHeight="1" x14ac:dyDescent="0.25">
      <c r="A23" s="65">
        <v>20</v>
      </c>
      <c r="B23" s="371"/>
      <c r="C23" s="366"/>
      <c r="D23" s="366"/>
      <c r="E23" s="366"/>
      <c r="F23" s="366"/>
      <c r="G23" s="367"/>
    </row>
    <row r="24" spans="1:7" ht="23.25" customHeight="1" x14ac:dyDescent="0.25">
      <c r="A24" s="65">
        <v>21</v>
      </c>
      <c r="B24" s="371"/>
      <c r="C24" s="366"/>
      <c r="D24" s="366"/>
      <c r="E24" s="366"/>
      <c r="F24" s="366"/>
      <c r="G24" s="367"/>
    </row>
    <row r="25" spans="1:7" ht="23.25" customHeight="1" x14ac:dyDescent="0.25">
      <c r="A25" s="65">
        <v>22</v>
      </c>
      <c r="B25" s="371"/>
      <c r="C25" s="366"/>
      <c r="D25" s="366"/>
      <c r="E25" s="366"/>
      <c r="F25" s="366"/>
      <c r="G25" s="367"/>
    </row>
    <row r="26" spans="1:7" ht="23.25" customHeight="1" x14ac:dyDescent="0.25">
      <c r="A26" s="65">
        <v>23</v>
      </c>
      <c r="B26" s="371"/>
      <c r="C26" s="366"/>
      <c r="D26" s="366"/>
      <c r="E26" s="366"/>
      <c r="F26" s="366"/>
      <c r="G26" s="367"/>
    </row>
    <row r="27" spans="1:7" ht="23.25" customHeight="1" x14ac:dyDescent="0.25">
      <c r="A27" s="65">
        <v>24</v>
      </c>
      <c r="B27" s="371"/>
      <c r="C27" s="366"/>
      <c r="D27" s="366"/>
      <c r="E27" s="366"/>
      <c r="F27" s="366"/>
      <c r="G27" s="367"/>
    </row>
    <row r="28" spans="1:7" ht="23.25" customHeight="1" x14ac:dyDescent="0.25">
      <c r="A28" s="65">
        <v>25</v>
      </c>
      <c r="B28" s="371"/>
      <c r="C28" s="366"/>
      <c r="D28" s="366"/>
      <c r="E28" s="366"/>
      <c r="F28" s="366"/>
      <c r="G28" s="367"/>
    </row>
    <row r="29" spans="1:7" ht="23.25" customHeight="1" x14ac:dyDescent="0.25">
      <c r="A29" s="65">
        <v>26</v>
      </c>
      <c r="B29" s="371"/>
      <c r="C29" s="366"/>
      <c r="D29" s="366"/>
      <c r="E29" s="366"/>
      <c r="F29" s="366"/>
      <c r="G29" s="367"/>
    </row>
    <row r="30" spans="1:7" ht="23.25" customHeight="1" x14ac:dyDescent="0.25">
      <c r="A30" s="65">
        <v>27</v>
      </c>
      <c r="B30" s="371"/>
      <c r="C30" s="366"/>
      <c r="D30" s="366"/>
      <c r="E30" s="366"/>
      <c r="F30" s="366"/>
      <c r="G30" s="367"/>
    </row>
    <row r="31" spans="1:7" ht="23.25" customHeight="1" x14ac:dyDescent="0.25">
      <c r="A31" s="65">
        <v>28</v>
      </c>
      <c r="B31" s="371"/>
      <c r="C31" s="366"/>
      <c r="D31" s="366"/>
      <c r="E31" s="366"/>
      <c r="F31" s="366"/>
      <c r="G31" s="367"/>
    </row>
    <row r="32" spans="1:7" ht="23.25" customHeight="1" x14ac:dyDescent="0.25">
      <c r="A32" s="65">
        <v>29</v>
      </c>
      <c r="B32" s="371"/>
      <c r="C32" s="366"/>
      <c r="D32" s="366"/>
      <c r="E32" s="366"/>
      <c r="F32" s="366"/>
      <c r="G32" s="367"/>
    </row>
    <row r="33" spans="1:7" ht="23.25" customHeight="1" thickBot="1" x14ac:dyDescent="0.3">
      <c r="A33" s="66">
        <v>30</v>
      </c>
      <c r="B33" s="372"/>
      <c r="C33" s="368"/>
      <c r="D33" s="368"/>
      <c r="E33" s="368"/>
      <c r="F33" s="368"/>
      <c r="G33" s="369"/>
    </row>
  </sheetData>
  <sheetProtection password="CDDC" sheet="1"/>
  <mergeCells count="1">
    <mergeCell ref="B1:G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EB08-B60A-479A-A4C3-DCA5B9C4CA0A}">
  <dimension ref="A1:E64"/>
  <sheetViews>
    <sheetView showGridLines="0" zoomScale="90" zoomScaleNormal="90" workbookViewId="0">
      <pane ySplit="9" topLeftCell="A10" activePane="bottomLeft" state="frozen"/>
      <selection pane="bottomLeft" activeCell="A3" sqref="A3:E3"/>
    </sheetView>
  </sheetViews>
  <sheetFormatPr defaultRowHeight="14" x14ac:dyDescent="0.25"/>
  <cols>
    <col min="1" max="1" width="9.1796875" style="142" customWidth="1"/>
    <col min="2" max="2" width="14" style="142" customWidth="1"/>
    <col min="3" max="3" width="31.26953125" style="142" customWidth="1"/>
    <col min="4" max="4" width="12" style="142" customWidth="1"/>
    <col min="5" max="5" width="84" style="142" customWidth="1"/>
  </cols>
  <sheetData>
    <row r="1" spans="1:5" ht="18" x14ac:dyDescent="0.25">
      <c r="A1" s="482" t="str">
        <f>Index!A1</f>
        <v>VENTED LEAD ACID BATTERIES DISTRIBUTION NATIONAL CONTRACT</v>
      </c>
      <c r="B1" s="482"/>
      <c r="C1" s="482"/>
      <c r="D1" s="482"/>
      <c r="E1" s="482"/>
    </row>
    <row r="2" spans="1:5" ht="18" x14ac:dyDescent="0.25">
      <c r="A2" s="482" t="str">
        <f>IF('[3]Worksheets Index'!C2="","",'[3]Worksheets Index'!C2)</f>
        <v/>
      </c>
      <c r="B2" s="482"/>
      <c r="C2" s="482"/>
      <c r="D2" s="482"/>
      <c r="E2" s="482"/>
    </row>
    <row r="3" spans="1:5" ht="13" x14ac:dyDescent="0.3">
      <c r="A3" s="488" t="s">
        <v>32</v>
      </c>
      <c r="B3" s="488"/>
      <c r="C3" s="488"/>
      <c r="D3" s="488"/>
      <c r="E3" s="488"/>
    </row>
    <row r="4" spans="1:5" ht="15.5" x14ac:dyDescent="0.25">
      <c r="A4" s="489" t="s">
        <v>634</v>
      </c>
      <c r="B4" s="490"/>
      <c r="C4" s="490"/>
      <c r="D4" s="490"/>
      <c r="E4" s="491"/>
    </row>
    <row r="5" spans="1:5" ht="42" customHeight="1" x14ac:dyDescent="0.25">
      <c r="A5" s="492" t="s">
        <v>635</v>
      </c>
      <c r="B5" s="493"/>
      <c r="C5" s="493"/>
      <c r="D5" s="493"/>
      <c r="E5" s="494"/>
    </row>
    <row r="6" spans="1:5" ht="13" x14ac:dyDescent="0.25">
      <c r="A6" s="483" t="s">
        <v>636</v>
      </c>
      <c r="B6" s="412"/>
      <c r="C6" s="412"/>
      <c r="D6" s="412"/>
      <c r="E6" s="484"/>
    </row>
    <row r="7" spans="1:5" ht="15" customHeight="1" x14ac:dyDescent="0.25">
      <c r="A7" s="483" t="s">
        <v>637</v>
      </c>
      <c r="B7" s="412"/>
      <c r="C7" s="412"/>
      <c r="D7" s="412"/>
      <c r="E7" s="484"/>
    </row>
    <row r="8" spans="1:5" ht="30" customHeight="1" thickBot="1" x14ac:dyDescent="0.3">
      <c r="A8" s="485" t="s">
        <v>638</v>
      </c>
      <c r="B8" s="486"/>
      <c r="C8" s="486"/>
      <c r="D8" s="486"/>
      <c r="E8" s="487"/>
    </row>
    <row r="9" spans="1:5" s="26" customFormat="1" ht="23.5" thickBot="1" x14ac:dyDescent="0.3">
      <c r="A9" s="95" t="s">
        <v>56</v>
      </c>
      <c r="B9" s="95" t="s">
        <v>57</v>
      </c>
      <c r="C9" s="95" t="s">
        <v>58</v>
      </c>
      <c r="D9" s="95" t="s">
        <v>59</v>
      </c>
      <c r="E9" s="95" t="s">
        <v>60</v>
      </c>
    </row>
    <row r="10" spans="1:5" ht="12.5" x14ac:dyDescent="0.25">
      <c r="A10" s="96">
        <v>1</v>
      </c>
      <c r="B10" s="97"/>
      <c r="C10" s="97"/>
      <c r="D10" s="97"/>
      <c r="E10" s="98"/>
    </row>
    <row r="11" spans="1:5" ht="12.5" x14ac:dyDescent="0.25">
      <c r="A11" s="99">
        <v>2</v>
      </c>
      <c r="B11" s="100"/>
      <c r="C11" s="100"/>
      <c r="D11" s="100"/>
      <c r="E11" s="101"/>
    </row>
    <row r="12" spans="1:5" ht="12.5" x14ac:dyDescent="0.25">
      <c r="A12" s="96">
        <v>3</v>
      </c>
      <c r="B12" s="97"/>
      <c r="C12" s="97"/>
      <c r="D12" s="100"/>
      <c r="E12" s="101"/>
    </row>
    <row r="13" spans="1:5" ht="12.5" x14ac:dyDescent="0.25">
      <c r="A13" s="99">
        <v>4</v>
      </c>
      <c r="B13" s="100"/>
      <c r="C13" s="100"/>
      <c r="D13" s="100"/>
      <c r="E13" s="101"/>
    </row>
    <row r="14" spans="1:5" ht="12.5" x14ac:dyDescent="0.25">
      <c r="A14" s="96">
        <v>5</v>
      </c>
      <c r="B14" s="97"/>
      <c r="C14" s="97"/>
      <c r="D14" s="100"/>
      <c r="E14" s="101"/>
    </row>
    <row r="15" spans="1:5" ht="12.5" x14ac:dyDescent="0.25">
      <c r="A15" s="99">
        <v>6</v>
      </c>
      <c r="B15" s="100"/>
      <c r="C15" s="100"/>
      <c r="D15" s="100"/>
      <c r="E15" s="101"/>
    </row>
    <row r="16" spans="1:5" ht="12.5" x14ac:dyDescent="0.25">
      <c r="A16" s="96">
        <v>7</v>
      </c>
      <c r="B16" s="97"/>
      <c r="C16" s="97"/>
      <c r="D16" s="100"/>
      <c r="E16" s="101"/>
    </row>
    <row r="17" spans="1:5" ht="12.5" x14ac:dyDescent="0.25">
      <c r="A17" s="99">
        <v>8</v>
      </c>
      <c r="B17" s="100"/>
      <c r="C17" s="100"/>
      <c r="D17" s="100"/>
      <c r="E17" s="101"/>
    </row>
    <row r="18" spans="1:5" ht="12.5" x14ac:dyDescent="0.25">
      <c r="A18" s="96">
        <v>9</v>
      </c>
      <c r="B18" s="97"/>
      <c r="C18" s="97"/>
      <c r="D18" s="100"/>
      <c r="E18" s="101"/>
    </row>
    <row r="19" spans="1:5" ht="12.5" x14ac:dyDescent="0.25">
      <c r="A19" s="99">
        <v>10</v>
      </c>
      <c r="B19" s="100"/>
      <c r="C19" s="100"/>
      <c r="D19" s="100"/>
      <c r="E19" s="101"/>
    </row>
    <row r="20" spans="1:5" ht="12.5" x14ac:dyDescent="0.25">
      <c r="A20" s="96">
        <v>11</v>
      </c>
      <c r="B20" s="97"/>
      <c r="C20" s="97"/>
      <c r="D20" s="100"/>
      <c r="E20" s="101"/>
    </row>
    <row r="21" spans="1:5" ht="12.5" x14ac:dyDescent="0.25">
      <c r="A21" s="99">
        <v>12</v>
      </c>
      <c r="B21" s="100"/>
      <c r="C21" s="100"/>
      <c r="D21" s="100"/>
      <c r="E21" s="101"/>
    </row>
    <row r="22" spans="1:5" ht="12.5" x14ac:dyDescent="0.25">
      <c r="A22" s="96">
        <v>13</v>
      </c>
      <c r="B22" s="97"/>
      <c r="C22" s="97"/>
      <c r="D22" s="100"/>
      <c r="E22" s="101"/>
    </row>
    <row r="23" spans="1:5" ht="12.5" x14ac:dyDescent="0.25">
      <c r="A23" s="99">
        <v>14</v>
      </c>
      <c r="B23" s="100"/>
      <c r="C23" s="100"/>
      <c r="D23" s="100"/>
      <c r="E23" s="101"/>
    </row>
    <row r="24" spans="1:5" ht="12.5" x14ac:dyDescent="0.25">
      <c r="A24" s="96">
        <v>15</v>
      </c>
      <c r="B24" s="97"/>
      <c r="C24" s="97"/>
      <c r="D24" s="100"/>
      <c r="E24" s="101"/>
    </row>
    <row r="25" spans="1:5" ht="12.5" x14ac:dyDescent="0.25">
      <c r="A25" s="99">
        <v>16</v>
      </c>
      <c r="B25" s="100"/>
      <c r="C25" s="100"/>
      <c r="D25" s="100"/>
      <c r="E25" s="101"/>
    </row>
    <row r="26" spans="1:5" ht="12.5" x14ac:dyDescent="0.25">
      <c r="A26" s="96">
        <v>17</v>
      </c>
      <c r="B26" s="97"/>
      <c r="C26" s="97"/>
      <c r="D26" s="100"/>
      <c r="E26" s="101"/>
    </row>
    <row r="27" spans="1:5" ht="12.5" x14ac:dyDescent="0.25">
      <c r="A27" s="99">
        <v>18</v>
      </c>
      <c r="B27" s="100"/>
      <c r="C27" s="100"/>
      <c r="D27" s="100"/>
      <c r="E27" s="101"/>
    </row>
    <row r="28" spans="1:5" ht="12.5" x14ac:dyDescent="0.25">
      <c r="A28" s="96">
        <v>19</v>
      </c>
      <c r="B28" s="97"/>
      <c r="C28" s="97"/>
      <c r="D28" s="100"/>
      <c r="E28" s="101"/>
    </row>
    <row r="29" spans="1:5" ht="12.5" x14ac:dyDescent="0.25">
      <c r="A29" s="99">
        <v>20</v>
      </c>
      <c r="B29" s="100"/>
      <c r="C29" s="100"/>
      <c r="D29" s="100"/>
      <c r="E29" s="101"/>
    </row>
    <row r="30" spans="1:5" ht="12.5" x14ac:dyDescent="0.25">
      <c r="A30" s="96">
        <v>21</v>
      </c>
      <c r="B30" s="97"/>
      <c r="C30" s="97"/>
      <c r="D30" s="100"/>
      <c r="E30" s="101"/>
    </row>
    <row r="31" spans="1:5" ht="12.5" x14ac:dyDescent="0.25">
      <c r="A31" s="99">
        <v>22</v>
      </c>
      <c r="B31" s="100"/>
      <c r="C31" s="100"/>
      <c r="D31" s="100"/>
      <c r="E31" s="101"/>
    </row>
    <row r="32" spans="1:5" ht="12.5" x14ac:dyDescent="0.25">
      <c r="A32" s="96">
        <v>23</v>
      </c>
      <c r="B32" s="97"/>
      <c r="C32" s="97"/>
      <c r="D32" s="100"/>
      <c r="E32" s="101"/>
    </row>
    <row r="33" spans="1:5" ht="12.5" x14ac:dyDescent="0.25">
      <c r="A33" s="99">
        <v>24</v>
      </c>
      <c r="B33" s="100"/>
      <c r="C33" s="100"/>
      <c r="D33" s="100"/>
      <c r="E33" s="101"/>
    </row>
    <row r="34" spans="1:5" ht="12.5" x14ac:dyDescent="0.25">
      <c r="A34" s="96">
        <v>25</v>
      </c>
      <c r="B34" s="97"/>
      <c r="C34" s="97"/>
      <c r="D34" s="100"/>
      <c r="E34" s="101"/>
    </row>
    <row r="35" spans="1:5" ht="12.5" x14ac:dyDescent="0.25">
      <c r="A35" s="99">
        <v>26</v>
      </c>
      <c r="B35" s="100"/>
      <c r="C35" s="100"/>
      <c r="D35" s="100"/>
      <c r="E35" s="101"/>
    </row>
    <row r="36" spans="1:5" ht="12.5" x14ac:dyDescent="0.25">
      <c r="A36" s="96">
        <v>27</v>
      </c>
      <c r="B36" s="97"/>
      <c r="C36" s="97"/>
      <c r="D36" s="100"/>
      <c r="E36" s="101"/>
    </row>
    <row r="37" spans="1:5" ht="12.5" x14ac:dyDescent="0.25">
      <c r="A37" s="99">
        <v>28</v>
      </c>
      <c r="B37" s="100"/>
      <c r="C37" s="100"/>
      <c r="D37" s="100"/>
      <c r="E37" s="101"/>
    </row>
    <row r="38" spans="1:5" ht="12.5" x14ac:dyDescent="0.25">
      <c r="A38" s="96">
        <v>29</v>
      </c>
      <c r="B38" s="97"/>
      <c r="C38" s="97"/>
      <c r="D38" s="100"/>
      <c r="E38" s="101"/>
    </row>
    <row r="39" spans="1:5" ht="12.5" x14ac:dyDescent="0.25">
      <c r="A39" s="99">
        <v>30</v>
      </c>
      <c r="B39" s="100"/>
      <c r="C39" s="100"/>
      <c r="D39" s="100"/>
      <c r="E39" s="101"/>
    </row>
    <row r="40" spans="1:5" ht="12.5" x14ac:dyDescent="0.25">
      <c r="A40" s="96">
        <v>31</v>
      </c>
      <c r="B40" s="97"/>
      <c r="C40" s="97"/>
      <c r="D40" s="100"/>
      <c r="E40" s="101"/>
    </row>
    <row r="41" spans="1:5" ht="12.5" x14ac:dyDescent="0.25">
      <c r="A41" s="99">
        <v>32</v>
      </c>
      <c r="B41" s="100"/>
      <c r="C41" s="100"/>
      <c r="D41" s="100"/>
      <c r="E41" s="101"/>
    </row>
    <row r="42" spans="1:5" ht="12.5" x14ac:dyDescent="0.25">
      <c r="A42" s="96">
        <v>33</v>
      </c>
      <c r="B42" s="97"/>
      <c r="C42" s="97"/>
      <c r="D42" s="100"/>
      <c r="E42" s="101"/>
    </row>
    <row r="43" spans="1:5" ht="12.5" x14ac:dyDescent="0.25">
      <c r="A43" s="99">
        <v>34</v>
      </c>
      <c r="B43" s="100"/>
      <c r="C43" s="100"/>
      <c r="D43" s="100"/>
      <c r="E43" s="101"/>
    </row>
    <row r="44" spans="1:5" ht="12.5" x14ac:dyDescent="0.25">
      <c r="A44" s="96">
        <v>35</v>
      </c>
      <c r="B44" s="97"/>
      <c r="C44" s="97"/>
      <c r="D44" s="100"/>
      <c r="E44" s="101"/>
    </row>
    <row r="45" spans="1:5" ht="12.5" x14ac:dyDescent="0.25">
      <c r="A45" s="99">
        <v>36</v>
      </c>
      <c r="B45" s="100"/>
      <c r="C45" s="100"/>
      <c r="D45" s="100"/>
      <c r="E45" s="101"/>
    </row>
    <row r="46" spans="1:5" ht="12.5" x14ac:dyDescent="0.25">
      <c r="A46" s="96">
        <v>37</v>
      </c>
      <c r="B46" s="97"/>
      <c r="C46" s="97"/>
      <c r="D46" s="100"/>
      <c r="E46" s="101"/>
    </row>
    <row r="47" spans="1:5" ht="12.5" x14ac:dyDescent="0.25">
      <c r="A47" s="99">
        <v>38</v>
      </c>
      <c r="B47" s="100"/>
      <c r="C47" s="100"/>
      <c r="D47" s="100"/>
      <c r="E47" s="101"/>
    </row>
    <row r="48" spans="1:5" ht="12.5" x14ac:dyDescent="0.25">
      <c r="A48" s="96">
        <v>39</v>
      </c>
      <c r="B48" s="97"/>
      <c r="C48" s="97"/>
      <c r="D48" s="100"/>
      <c r="E48" s="101"/>
    </row>
    <row r="49" spans="1:5" ht="12.5" x14ac:dyDescent="0.25">
      <c r="A49" s="99">
        <v>40</v>
      </c>
      <c r="B49" s="100"/>
      <c r="C49" s="100"/>
      <c r="D49" s="100"/>
      <c r="E49" s="101"/>
    </row>
    <row r="50" spans="1:5" ht="12.5" x14ac:dyDescent="0.25">
      <c r="A50" s="96">
        <v>41</v>
      </c>
      <c r="B50" s="97"/>
      <c r="C50" s="97"/>
      <c r="D50" s="100"/>
      <c r="E50" s="101"/>
    </row>
    <row r="51" spans="1:5" ht="12.5" x14ac:dyDescent="0.25">
      <c r="A51" s="99">
        <v>42</v>
      </c>
      <c r="B51" s="100"/>
      <c r="C51" s="100"/>
      <c r="D51" s="100"/>
      <c r="E51" s="101"/>
    </row>
    <row r="52" spans="1:5" ht="12.5" x14ac:dyDescent="0.25">
      <c r="A52" s="96">
        <v>43</v>
      </c>
      <c r="B52" s="97"/>
      <c r="C52" s="97"/>
      <c r="D52" s="100"/>
      <c r="E52" s="101"/>
    </row>
    <row r="53" spans="1:5" ht="12.5" x14ac:dyDescent="0.25">
      <c r="A53" s="99">
        <v>44</v>
      </c>
      <c r="B53" s="100"/>
      <c r="C53" s="100"/>
      <c r="D53" s="100"/>
      <c r="E53" s="101"/>
    </row>
    <row r="54" spans="1:5" ht="12.5" x14ac:dyDescent="0.25">
      <c r="A54" s="96">
        <v>45</v>
      </c>
      <c r="B54" s="97"/>
      <c r="C54" s="97"/>
      <c r="D54" s="100"/>
      <c r="E54" s="101"/>
    </row>
    <row r="55" spans="1:5" ht="12.5" x14ac:dyDescent="0.25">
      <c r="A55" s="99">
        <v>46</v>
      </c>
      <c r="B55" s="100"/>
      <c r="C55" s="100"/>
      <c r="D55" s="100"/>
      <c r="E55" s="101"/>
    </row>
    <row r="56" spans="1:5" ht="12.5" x14ac:dyDescent="0.25">
      <c r="A56" s="96">
        <v>47</v>
      </c>
      <c r="B56" s="97"/>
      <c r="C56" s="97"/>
      <c r="D56" s="100"/>
      <c r="E56" s="101"/>
    </row>
    <row r="57" spans="1:5" ht="12.5" x14ac:dyDescent="0.25">
      <c r="A57" s="99">
        <v>48</v>
      </c>
      <c r="B57" s="100"/>
      <c r="C57" s="100"/>
      <c r="D57" s="100"/>
      <c r="E57" s="101"/>
    </row>
    <row r="58" spans="1:5" ht="12.5" x14ac:dyDescent="0.25">
      <c r="A58" s="96">
        <v>49</v>
      </c>
      <c r="B58" s="97"/>
      <c r="C58" s="97"/>
      <c r="D58" s="100"/>
      <c r="E58" s="101"/>
    </row>
    <row r="59" spans="1:5" ht="12.5" x14ac:dyDescent="0.25">
      <c r="A59" s="99">
        <v>50</v>
      </c>
      <c r="B59" s="100"/>
      <c r="C59" s="100"/>
      <c r="D59" s="100"/>
      <c r="E59" s="101"/>
    </row>
    <row r="60" spans="1:5" ht="12.5" x14ac:dyDescent="0.25">
      <c r="A60" s="96">
        <v>51</v>
      </c>
      <c r="B60" s="97"/>
      <c r="C60" s="97"/>
      <c r="D60" s="100"/>
      <c r="E60" s="101"/>
    </row>
    <row r="61" spans="1:5" ht="12.5" x14ac:dyDescent="0.25">
      <c r="A61" s="99">
        <v>52</v>
      </c>
      <c r="B61" s="100"/>
      <c r="C61" s="100"/>
      <c r="D61" s="100"/>
      <c r="E61" s="101"/>
    </row>
    <row r="62" spans="1:5" ht="12.5" x14ac:dyDescent="0.25">
      <c r="A62" s="96">
        <v>53</v>
      </c>
      <c r="B62" s="97"/>
      <c r="C62" s="97"/>
      <c r="D62" s="100"/>
      <c r="E62" s="101"/>
    </row>
    <row r="63" spans="1:5" ht="12.5" x14ac:dyDescent="0.25">
      <c r="A63" s="99">
        <v>54</v>
      </c>
      <c r="B63" s="100"/>
      <c r="C63" s="100"/>
      <c r="D63" s="100"/>
      <c r="E63" s="101"/>
    </row>
    <row r="64" spans="1:5" ht="13" thickBot="1" x14ac:dyDescent="0.3">
      <c r="A64" s="102">
        <v>55</v>
      </c>
      <c r="B64" s="103"/>
      <c r="C64" s="103"/>
      <c r="D64" s="104"/>
      <c r="E64" s="105"/>
    </row>
  </sheetData>
  <sheetProtection password="CDDC" sheet="1" formatCells="0" formatColumns="0" formatRows="0" insertHyperlinks="0"/>
  <mergeCells count="8">
    <mergeCell ref="A1:E1"/>
    <mergeCell ref="A2:E2"/>
    <mergeCell ref="A7:E7"/>
    <mergeCell ref="A8:E8"/>
    <mergeCell ref="A3:E3"/>
    <mergeCell ref="A4:E4"/>
    <mergeCell ref="A5:E5"/>
    <mergeCell ref="A6:E6"/>
  </mergeCells>
  <phoneticPr fontId="3" type="noConversion"/>
  <hyperlinks>
    <hyperlink ref="A3:E3" location="Index!A1" display="Click here to go back to &quot;Worksheets Index&quot;" xr:uid="{5EE4C055-3417-4FB1-8D0A-EA3D19E0B183}"/>
  </hyperlinks>
  <pageMargins left="0.75" right="0.75" top="1" bottom="1" header="0.5" footer="0.5"/>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6BAC8-8FF5-4D85-B4A4-9EF4562C2661}">
  <dimension ref="A1:E139"/>
  <sheetViews>
    <sheetView zoomScale="90" zoomScaleNormal="90" workbookViewId="0">
      <selection activeCell="A2" sqref="A2:B2"/>
    </sheetView>
  </sheetViews>
  <sheetFormatPr defaultColWidth="17.54296875" defaultRowHeight="14" x14ac:dyDescent="0.3"/>
  <cols>
    <col min="1" max="1" width="3.26953125" style="133" bestFit="1" customWidth="1"/>
    <col min="2" max="2" width="163.26953125" style="38" customWidth="1"/>
    <col min="3" max="5" width="17.54296875" style="121"/>
  </cols>
  <sheetData>
    <row r="1" spans="1:5" ht="15" customHeight="1" x14ac:dyDescent="0.4">
      <c r="A1" s="386" t="str">
        <f>Index!A1</f>
        <v>VENTED LEAD ACID BATTERIES DISTRIBUTION NATIONAL CONTRACT</v>
      </c>
      <c r="B1" s="387"/>
    </row>
    <row r="2" spans="1:5" ht="12.5" x14ac:dyDescent="0.25">
      <c r="A2" s="388" t="s">
        <v>32</v>
      </c>
      <c r="B2" s="389"/>
      <c r="C2"/>
      <c r="D2"/>
      <c r="E2"/>
    </row>
    <row r="3" spans="1:5" ht="15" customHeight="1" x14ac:dyDescent="0.25">
      <c r="A3" s="390" t="str">
        <f>Index!A3</f>
        <v>Document Reference #: 240-56360034_1</v>
      </c>
      <c r="B3" s="391"/>
    </row>
    <row r="4" spans="1:5" ht="15.65" customHeight="1" x14ac:dyDescent="0.25">
      <c r="A4" s="390" t="str">
        <f>Index!A4</f>
        <v>Document Title: Technical Schedule A&amp;B for 240-56360034, Rev 3, STATIONARY VENTED LEAD ACID BATTERIES STANDARD</v>
      </c>
      <c r="B4" s="391"/>
    </row>
    <row r="5" spans="1:5" ht="15.65" customHeight="1" x14ac:dyDescent="0.25">
      <c r="A5" s="390" t="str">
        <f>Index!A5</f>
        <v>Revision 1</v>
      </c>
      <c r="B5" s="391"/>
    </row>
    <row r="6" spans="1:5" s="121" customFormat="1" ht="16" thickBot="1" x14ac:dyDescent="0.3">
      <c r="B6" s="127"/>
    </row>
    <row r="7" spans="1:5" ht="14.5" thickBot="1" x14ac:dyDescent="0.3">
      <c r="A7" s="128" t="s">
        <v>5</v>
      </c>
      <c r="B7" s="129" t="s">
        <v>33</v>
      </c>
    </row>
    <row r="8" spans="1:5" x14ac:dyDescent="0.25">
      <c r="A8" s="384" t="s">
        <v>34</v>
      </c>
      <c r="B8" s="385"/>
    </row>
    <row r="9" spans="1:5" ht="28.5" x14ac:dyDescent="0.25">
      <c r="A9" s="145">
        <v>1</v>
      </c>
      <c r="B9" s="146" t="s">
        <v>35</v>
      </c>
    </row>
    <row r="10" spans="1:5" ht="42.5" x14ac:dyDescent="0.25">
      <c r="A10" s="145">
        <v>2</v>
      </c>
      <c r="B10" s="146" t="s">
        <v>36</v>
      </c>
    </row>
    <row r="11" spans="1:5" ht="87.75" customHeight="1" x14ac:dyDescent="0.25">
      <c r="A11" s="145">
        <v>3</v>
      </c>
      <c r="B11" s="147" t="s">
        <v>37</v>
      </c>
    </row>
    <row r="12" spans="1:5" ht="84" x14ac:dyDescent="0.25">
      <c r="A12" s="145">
        <v>4</v>
      </c>
      <c r="B12" s="146" t="s">
        <v>38</v>
      </c>
    </row>
    <row r="13" spans="1:5" ht="42" x14ac:dyDescent="0.25">
      <c r="A13" s="145">
        <v>5</v>
      </c>
      <c r="B13" s="147" t="s">
        <v>39</v>
      </c>
    </row>
    <row r="14" spans="1:5" ht="28" x14ac:dyDescent="0.25">
      <c r="A14" s="145">
        <v>6</v>
      </c>
      <c r="B14" s="147" t="s">
        <v>40</v>
      </c>
    </row>
    <row r="15" spans="1:5" x14ac:dyDescent="0.25">
      <c r="A15" s="148">
        <v>7</v>
      </c>
      <c r="B15" s="149" t="s">
        <v>41</v>
      </c>
    </row>
    <row r="16" spans="1:5" ht="28" x14ac:dyDescent="0.25">
      <c r="A16" s="145">
        <v>8</v>
      </c>
      <c r="B16" s="149" t="s">
        <v>42</v>
      </c>
    </row>
    <row r="17" spans="1:2" x14ac:dyDescent="0.25">
      <c r="A17" s="148">
        <v>9</v>
      </c>
      <c r="B17" s="149" t="s">
        <v>43</v>
      </c>
    </row>
    <row r="18" spans="1:2" ht="42.5" thickBot="1" x14ac:dyDescent="0.3">
      <c r="A18" s="150">
        <v>10</v>
      </c>
      <c r="B18" s="151" t="s">
        <v>44</v>
      </c>
    </row>
    <row r="19" spans="1:2" s="121" customFormat="1" x14ac:dyDescent="0.3">
      <c r="A19" s="130"/>
      <c r="B19" s="131"/>
    </row>
    <row r="20" spans="1:2" s="121" customFormat="1" x14ac:dyDescent="0.3">
      <c r="A20" s="130"/>
      <c r="B20" s="132"/>
    </row>
    <row r="21" spans="1:2" s="121" customFormat="1" x14ac:dyDescent="0.3">
      <c r="A21" s="130"/>
      <c r="B21" s="132"/>
    </row>
    <row r="22" spans="1:2" s="121" customFormat="1" x14ac:dyDescent="0.3">
      <c r="A22" s="130"/>
      <c r="B22" s="132"/>
    </row>
    <row r="23" spans="1:2" s="121" customFormat="1" x14ac:dyDescent="0.3">
      <c r="A23" s="130"/>
      <c r="B23" s="132"/>
    </row>
    <row r="24" spans="1:2" s="121" customFormat="1" x14ac:dyDescent="0.3">
      <c r="A24" s="130"/>
      <c r="B24" s="132"/>
    </row>
    <row r="25" spans="1:2" s="121" customFormat="1" x14ac:dyDescent="0.3">
      <c r="A25" s="130"/>
      <c r="B25" s="132"/>
    </row>
    <row r="26" spans="1:2" s="121" customFormat="1" x14ac:dyDescent="0.3">
      <c r="A26" s="130"/>
      <c r="B26" s="132"/>
    </row>
    <row r="27" spans="1:2" s="121" customFormat="1" x14ac:dyDescent="0.3">
      <c r="A27" s="130"/>
      <c r="B27" s="132"/>
    </row>
    <row r="28" spans="1:2" s="121" customFormat="1" x14ac:dyDescent="0.3">
      <c r="A28" s="130"/>
      <c r="B28" s="132"/>
    </row>
    <row r="29" spans="1:2" s="121" customFormat="1" x14ac:dyDescent="0.3">
      <c r="A29" s="130"/>
      <c r="B29" s="132"/>
    </row>
    <row r="30" spans="1:2" s="121" customFormat="1" x14ac:dyDescent="0.3">
      <c r="A30" s="130"/>
      <c r="B30" s="132"/>
    </row>
    <row r="31" spans="1:2" s="121" customFormat="1" x14ac:dyDescent="0.3">
      <c r="A31" s="130"/>
      <c r="B31" s="132"/>
    </row>
    <row r="32" spans="1:2" s="121" customFormat="1" x14ac:dyDescent="0.3">
      <c r="A32" s="130"/>
      <c r="B32" s="132"/>
    </row>
    <row r="33" spans="1:2" s="121" customFormat="1" x14ac:dyDescent="0.3">
      <c r="A33" s="130"/>
      <c r="B33" s="132"/>
    </row>
    <row r="34" spans="1:2" s="121" customFormat="1" x14ac:dyDescent="0.3">
      <c r="A34" s="130"/>
      <c r="B34" s="132"/>
    </row>
    <row r="35" spans="1:2" s="121" customFormat="1" x14ac:dyDescent="0.3">
      <c r="A35" s="130"/>
      <c r="B35" s="132"/>
    </row>
    <row r="36" spans="1:2" s="121" customFormat="1" x14ac:dyDescent="0.3">
      <c r="A36" s="130"/>
      <c r="B36" s="132"/>
    </row>
    <row r="37" spans="1:2" s="121" customFormat="1" x14ac:dyDescent="0.3">
      <c r="A37" s="130"/>
      <c r="B37" s="132"/>
    </row>
    <row r="38" spans="1:2" s="121" customFormat="1" x14ac:dyDescent="0.3">
      <c r="A38" s="130"/>
      <c r="B38" s="132"/>
    </row>
    <row r="39" spans="1:2" s="121" customFormat="1" x14ac:dyDescent="0.3">
      <c r="A39" s="130"/>
      <c r="B39" s="132"/>
    </row>
    <row r="40" spans="1:2" s="121" customFormat="1" x14ac:dyDescent="0.3">
      <c r="A40" s="130"/>
      <c r="B40" s="132"/>
    </row>
    <row r="41" spans="1:2" s="121" customFormat="1" x14ac:dyDescent="0.3">
      <c r="A41" s="130"/>
      <c r="B41" s="132"/>
    </row>
    <row r="42" spans="1:2" s="121" customFormat="1" x14ac:dyDescent="0.3">
      <c r="A42" s="130"/>
      <c r="B42" s="132"/>
    </row>
    <row r="43" spans="1:2" s="121" customFormat="1" x14ac:dyDescent="0.3">
      <c r="A43" s="130"/>
      <c r="B43" s="132"/>
    </row>
    <row r="44" spans="1:2" s="121" customFormat="1" x14ac:dyDescent="0.3">
      <c r="A44" s="130"/>
      <c r="B44" s="132"/>
    </row>
    <row r="45" spans="1:2" s="121" customFormat="1" x14ac:dyDescent="0.3">
      <c r="A45" s="130"/>
      <c r="B45" s="132"/>
    </row>
    <row r="46" spans="1:2" s="121" customFormat="1" x14ac:dyDescent="0.3">
      <c r="A46" s="130"/>
      <c r="B46" s="132"/>
    </row>
    <row r="47" spans="1:2" s="121" customFormat="1" x14ac:dyDescent="0.3">
      <c r="A47" s="130"/>
      <c r="B47" s="132"/>
    </row>
    <row r="48" spans="1:2" s="121" customFormat="1" x14ac:dyDescent="0.3">
      <c r="A48" s="130"/>
      <c r="B48" s="132"/>
    </row>
    <row r="49" spans="1:2" s="121" customFormat="1" x14ac:dyDescent="0.3">
      <c r="A49" s="130"/>
      <c r="B49" s="132"/>
    </row>
    <row r="50" spans="1:2" s="121" customFormat="1" x14ac:dyDescent="0.3">
      <c r="A50" s="130"/>
      <c r="B50" s="132"/>
    </row>
    <row r="51" spans="1:2" s="121" customFormat="1" x14ac:dyDescent="0.3">
      <c r="A51" s="130"/>
      <c r="B51" s="132"/>
    </row>
    <row r="52" spans="1:2" s="121" customFormat="1" x14ac:dyDescent="0.3">
      <c r="A52" s="130"/>
      <c r="B52" s="132"/>
    </row>
    <row r="53" spans="1:2" s="121" customFormat="1" x14ac:dyDescent="0.3">
      <c r="A53" s="130"/>
      <c r="B53" s="132"/>
    </row>
    <row r="54" spans="1:2" s="121" customFormat="1" x14ac:dyDescent="0.3">
      <c r="A54" s="130"/>
      <c r="B54" s="132"/>
    </row>
    <row r="55" spans="1:2" s="121" customFormat="1" x14ac:dyDescent="0.3">
      <c r="A55" s="130"/>
      <c r="B55" s="132"/>
    </row>
    <row r="56" spans="1:2" s="121" customFormat="1" x14ac:dyDescent="0.3">
      <c r="A56" s="130"/>
      <c r="B56" s="132"/>
    </row>
    <row r="57" spans="1:2" s="121" customFormat="1" x14ac:dyDescent="0.3">
      <c r="A57" s="130"/>
      <c r="B57" s="132"/>
    </row>
    <row r="58" spans="1:2" s="121" customFormat="1" x14ac:dyDescent="0.3">
      <c r="A58" s="130"/>
      <c r="B58" s="132"/>
    </row>
    <row r="59" spans="1:2" s="121" customFormat="1" x14ac:dyDescent="0.3">
      <c r="A59" s="130"/>
      <c r="B59" s="132"/>
    </row>
    <row r="60" spans="1:2" s="121" customFormat="1" x14ac:dyDescent="0.3">
      <c r="A60" s="130"/>
      <c r="B60" s="132"/>
    </row>
    <row r="61" spans="1:2" s="121" customFormat="1" x14ac:dyDescent="0.3">
      <c r="A61" s="130"/>
      <c r="B61" s="132"/>
    </row>
    <row r="62" spans="1:2" s="121" customFormat="1" x14ac:dyDescent="0.3">
      <c r="A62" s="130"/>
      <c r="B62" s="132"/>
    </row>
    <row r="63" spans="1:2" s="121" customFormat="1" x14ac:dyDescent="0.3">
      <c r="A63" s="130"/>
      <c r="B63" s="132"/>
    </row>
    <row r="64" spans="1:2" s="121" customFormat="1" x14ac:dyDescent="0.3">
      <c r="A64" s="130"/>
      <c r="B64" s="132"/>
    </row>
    <row r="65" spans="1:2" s="121" customFormat="1" x14ac:dyDescent="0.3">
      <c r="A65" s="130"/>
      <c r="B65" s="132"/>
    </row>
    <row r="66" spans="1:2" s="121" customFormat="1" x14ac:dyDescent="0.3">
      <c r="A66" s="130"/>
      <c r="B66" s="132"/>
    </row>
    <row r="67" spans="1:2" s="121" customFormat="1" x14ac:dyDescent="0.3">
      <c r="A67" s="130"/>
      <c r="B67" s="132"/>
    </row>
    <row r="68" spans="1:2" s="121" customFormat="1" x14ac:dyDescent="0.3">
      <c r="A68" s="130"/>
      <c r="B68" s="132"/>
    </row>
    <row r="69" spans="1:2" s="121" customFormat="1" x14ac:dyDescent="0.3">
      <c r="A69" s="130"/>
      <c r="B69" s="132"/>
    </row>
    <row r="70" spans="1:2" s="121" customFormat="1" x14ac:dyDescent="0.3">
      <c r="A70" s="130"/>
      <c r="B70" s="132"/>
    </row>
    <row r="71" spans="1:2" s="121" customFormat="1" x14ac:dyDescent="0.3">
      <c r="A71" s="130"/>
      <c r="B71" s="132"/>
    </row>
    <row r="72" spans="1:2" s="121" customFormat="1" x14ac:dyDescent="0.3">
      <c r="A72" s="130"/>
      <c r="B72" s="132"/>
    </row>
    <row r="73" spans="1:2" s="121" customFormat="1" x14ac:dyDescent="0.3">
      <c r="A73" s="130"/>
      <c r="B73" s="132"/>
    </row>
    <row r="74" spans="1:2" s="121" customFormat="1" x14ac:dyDescent="0.3">
      <c r="A74" s="130"/>
      <c r="B74" s="132"/>
    </row>
    <row r="75" spans="1:2" s="121" customFormat="1" x14ac:dyDescent="0.3">
      <c r="A75" s="130"/>
      <c r="B75" s="132"/>
    </row>
    <row r="76" spans="1:2" s="121" customFormat="1" x14ac:dyDescent="0.3">
      <c r="A76" s="130"/>
      <c r="B76" s="132"/>
    </row>
    <row r="77" spans="1:2" s="121" customFormat="1" x14ac:dyDescent="0.3">
      <c r="A77" s="130"/>
      <c r="B77" s="132"/>
    </row>
    <row r="78" spans="1:2" s="121" customFormat="1" x14ac:dyDescent="0.3">
      <c r="A78" s="130"/>
      <c r="B78" s="132"/>
    </row>
    <row r="79" spans="1:2" s="121" customFormat="1" x14ac:dyDescent="0.3">
      <c r="A79" s="130"/>
      <c r="B79" s="132"/>
    </row>
    <row r="80" spans="1:2" s="121" customFormat="1" x14ac:dyDescent="0.3">
      <c r="A80" s="130"/>
      <c r="B80" s="132"/>
    </row>
    <row r="81" spans="1:2" s="121" customFormat="1" x14ac:dyDescent="0.3">
      <c r="A81" s="130"/>
      <c r="B81" s="132"/>
    </row>
    <row r="82" spans="1:2" s="121" customFormat="1" x14ac:dyDescent="0.3">
      <c r="A82" s="130"/>
      <c r="B82" s="132"/>
    </row>
    <row r="83" spans="1:2" s="121" customFormat="1" x14ac:dyDescent="0.3">
      <c r="A83" s="130"/>
      <c r="B83" s="132"/>
    </row>
    <row r="84" spans="1:2" s="121" customFormat="1" x14ac:dyDescent="0.3">
      <c r="A84" s="130"/>
      <c r="B84" s="132"/>
    </row>
    <row r="85" spans="1:2" s="121" customFormat="1" x14ac:dyDescent="0.3">
      <c r="A85" s="130"/>
      <c r="B85" s="132"/>
    </row>
    <row r="86" spans="1:2" s="121" customFormat="1" x14ac:dyDescent="0.3">
      <c r="A86" s="130"/>
      <c r="B86" s="132"/>
    </row>
    <row r="87" spans="1:2" s="121" customFormat="1" x14ac:dyDescent="0.3">
      <c r="A87" s="130"/>
      <c r="B87" s="132"/>
    </row>
    <row r="88" spans="1:2" s="121" customFormat="1" x14ac:dyDescent="0.3">
      <c r="A88" s="130"/>
      <c r="B88" s="132"/>
    </row>
    <row r="89" spans="1:2" s="121" customFormat="1" x14ac:dyDescent="0.3">
      <c r="A89" s="130"/>
      <c r="B89" s="132"/>
    </row>
    <row r="90" spans="1:2" s="121" customFormat="1" x14ac:dyDescent="0.3">
      <c r="A90" s="130"/>
      <c r="B90" s="132"/>
    </row>
    <row r="91" spans="1:2" s="121" customFormat="1" x14ac:dyDescent="0.3">
      <c r="A91" s="130"/>
      <c r="B91" s="132"/>
    </row>
    <row r="92" spans="1:2" s="121" customFormat="1" x14ac:dyDescent="0.3">
      <c r="A92" s="130"/>
      <c r="B92" s="132"/>
    </row>
    <row r="93" spans="1:2" s="121" customFormat="1" x14ac:dyDescent="0.3">
      <c r="A93" s="130"/>
      <c r="B93" s="132"/>
    </row>
    <row r="94" spans="1:2" s="121" customFormat="1" x14ac:dyDescent="0.3">
      <c r="A94" s="130"/>
      <c r="B94" s="132"/>
    </row>
    <row r="95" spans="1:2" s="121" customFormat="1" x14ac:dyDescent="0.3">
      <c r="A95" s="130"/>
      <c r="B95" s="132"/>
    </row>
    <row r="96" spans="1:2" s="121" customFormat="1" x14ac:dyDescent="0.3">
      <c r="A96" s="130"/>
      <c r="B96" s="132"/>
    </row>
    <row r="97" spans="1:2" s="121" customFormat="1" x14ac:dyDescent="0.3">
      <c r="A97" s="130"/>
      <c r="B97" s="132"/>
    </row>
    <row r="98" spans="1:2" s="121" customFormat="1" x14ac:dyDescent="0.3">
      <c r="A98" s="130"/>
      <c r="B98" s="132"/>
    </row>
    <row r="99" spans="1:2" s="121" customFormat="1" x14ac:dyDescent="0.3">
      <c r="A99" s="130"/>
      <c r="B99" s="132"/>
    </row>
    <row r="100" spans="1:2" s="121" customFormat="1" x14ac:dyDescent="0.3">
      <c r="A100" s="130"/>
      <c r="B100" s="132"/>
    </row>
    <row r="101" spans="1:2" s="121" customFormat="1" x14ac:dyDescent="0.3">
      <c r="A101" s="130"/>
      <c r="B101" s="132"/>
    </row>
    <row r="102" spans="1:2" s="121" customFormat="1" x14ac:dyDescent="0.3">
      <c r="A102" s="130"/>
      <c r="B102" s="132"/>
    </row>
    <row r="103" spans="1:2" s="121" customFormat="1" x14ac:dyDescent="0.3">
      <c r="A103" s="130"/>
      <c r="B103" s="132"/>
    </row>
    <row r="104" spans="1:2" s="121" customFormat="1" x14ac:dyDescent="0.3">
      <c r="A104" s="130"/>
      <c r="B104" s="132"/>
    </row>
    <row r="105" spans="1:2" s="121" customFormat="1" x14ac:dyDescent="0.3">
      <c r="A105" s="130"/>
      <c r="B105" s="132"/>
    </row>
    <row r="106" spans="1:2" s="121" customFormat="1" x14ac:dyDescent="0.3">
      <c r="A106" s="130"/>
      <c r="B106" s="132"/>
    </row>
    <row r="107" spans="1:2" s="121" customFormat="1" x14ac:dyDescent="0.3">
      <c r="A107" s="130"/>
      <c r="B107" s="132"/>
    </row>
    <row r="108" spans="1:2" s="121" customFormat="1" x14ac:dyDescent="0.3">
      <c r="A108" s="130"/>
      <c r="B108" s="132"/>
    </row>
    <row r="109" spans="1:2" s="121" customFormat="1" x14ac:dyDescent="0.3">
      <c r="A109" s="130"/>
      <c r="B109" s="132"/>
    </row>
    <row r="110" spans="1:2" s="121" customFormat="1" x14ac:dyDescent="0.3">
      <c r="A110" s="130"/>
      <c r="B110" s="132"/>
    </row>
    <row r="111" spans="1:2" s="121" customFormat="1" x14ac:dyDescent="0.3">
      <c r="A111" s="130"/>
      <c r="B111" s="132"/>
    </row>
    <row r="112" spans="1:2" s="121" customFormat="1" x14ac:dyDescent="0.3">
      <c r="A112" s="130"/>
      <c r="B112" s="132"/>
    </row>
    <row r="113" spans="1:2" s="121" customFormat="1" x14ac:dyDescent="0.3">
      <c r="A113" s="130"/>
      <c r="B113" s="132"/>
    </row>
    <row r="114" spans="1:2" s="121" customFormat="1" x14ac:dyDescent="0.3">
      <c r="A114" s="130"/>
      <c r="B114" s="132"/>
    </row>
    <row r="115" spans="1:2" s="121" customFormat="1" x14ac:dyDescent="0.3">
      <c r="A115" s="130"/>
      <c r="B115" s="132"/>
    </row>
    <row r="116" spans="1:2" s="121" customFormat="1" x14ac:dyDescent="0.3">
      <c r="A116" s="130"/>
      <c r="B116" s="132"/>
    </row>
    <row r="117" spans="1:2" s="121" customFormat="1" x14ac:dyDescent="0.3">
      <c r="A117" s="130"/>
      <c r="B117" s="132"/>
    </row>
    <row r="118" spans="1:2" s="121" customFormat="1" x14ac:dyDescent="0.3">
      <c r="A118" s="130"/>
      <c r="B118" s="132"/>
    </row>
    <row r="119" spans="1:2" s="121" customFormat="1" x14ac:dyDescent="0.3">
      <c r="A119" s="130"/>
      <c r="B119" s="132"/>
    </row>
    <row r="120" spans="1:2" s="121" customFormat="1" x14ac:dyDescent="0.3">
      <c r="A120" s="130"/>
      <c r="B120" s="132"/>
    </row>
    <row r="121" spans="1:2" s="121" customFormat="1" x14ac:dyDescent="0.3">
      <c r="A121" s="130"/>
      <c r="B121" s="132"/>
    </row>
    <row r="122" spans="1:2" s="121" customFormat="1" x14ac:dyDescent="0.3">
      <c r="A122" s="130"/>
      <c r="B122" s="132"/>
    </row>
    <row r="123" spans="1:2" s="121" customFormat="1" x14ac:dyDescent="0.3">
      <c r="A123" s="130"/>
      <c r="B123" s="132"/>
    </row>
    <row r="124" spans="1:2" s="121" customFormat="1" x14ac:dyDescent="0.3">
      <c r="A124" s="130"/>
      <c r="B124" s="132"/>
    </row>
    <row r="125" spans="1:2" s="121" customFormat="1" x14ac:dyDescent="0.3">
      <c r="A125" s="130"/>
      <c r="B125" s="132"/>
    </row>
    <row r="126" spans="1:2" s="121" customFormat="1" x14ac:dyDescent="0.3">
      <c r="A126" s="130"/>
      <c r="B126" s="132"/>
    </row>
    <row r="127" spans="1:2" s="121" customFormat="1" x14ac:dyDescent="0.3">
      <c r="A127" s="130"/>
      <c r="B127" s="132"/>
    </row>
    <row r="128" spans="1:2" s="121" customFormat="1" x14ac:dyDescent="0.3">
      <c r="A128" s="130"/>
      <c r="B128" s="132"/>
    </row>
    <row r="129" spans="1:2" s="121" customFormat="1" x14ac:dyDescent="0.3">
      <c r="A129" s="130"/>
      <c r="B129" s="132"/>
    </row>
    <row r="130" spans="1:2" s="121" customFormat="1" x14ac:dyDescent="0.3">
      <c r="A130" s="130"/>
      <c r="B130" s="132"/>
    </row>
    <row r="131" spans="1:2" s="121" customFormat="1" x14ac:dyDescent="0.3">
      <c r="A131" s="130"/>
      <c r="B131" s="132"/>
    </row>
    <row r="132" spans="1:2" s="121" customFormat="1" x14ac:dyDescent="0.3">
      <c r="A132" s="130"/>
      <c r="B132" s="132"/>
    </row>
    <row r="133" spans="1:2" s="121" customFormat="1" x14ac:dyDescent="0.3">
      <c r="A133" s="130"/>
      <c r="B133" s="132"/>
    </row>
    <row r="134" spans="1:2" s="121" customFormat="1" x14ac:dyDescent="0.3">
      <c r="A134" s="130"/>
      <c r="B134" s="132"/>
    </row>
    <row r="135" spans="1:2" s="121" customFormat="1" x14ac:dyDescent="0.3">
      <c r="A135" s="130"/>
      <c r="B135" s="132"/>
    </row>
    <row r="136" spans="1:2" s="121" customFormat="1" x14ac:dyDescent="0.3">
      <c r="A136" s="130"/>
      <c r="B136" s="132"/>
    </row>
    <row r="137" spans="1:2" s="121" customFormat="1" x14ac:dyDescent="0.3">
      <c r="A137" s="130"/>
      <c r="B137" s="132"/>
    </row>
    <row r="138" spans="1:2" s="121" customFormat="1" x14ac:dyDescent="0.3">
      <c r="A138" s="130"/>
      <c r="B138" s="132"/>
    </row>
    <row r="139" spans="1:2" s="121" customFormat="1" x14ac:dyDescent="0.3">
      <c r="A139" s="130"/>
      <c r="B139" s="132"/>
    </row>
  </sheetData>
  <sheetProtection password="CDDC" sheet="1"/>
  <mergeCells count="6">
    <mergeCell ref="A8:B8"/>
    <mergeCell ref="A1:B1"/>
    <mergeCell ref="A2:B2"/>
    <mergeCell ref="A3:B3"/>
    <mergeCell ref="A4:B4"/>
    <mergeCell ref="A5:B5"/>
  </mergeCells>
  <hyperlinks>
    <hyperlink ref="A2:B2" location="Index!A1" display="Click here to go back to &quot;Worksheets Index&quot;" xr:uid="{A2509B47-4128-4219-BFCC-749BD62AA7AC}"/>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29BA2-0E78-4D2C-82BA-5CBCE9D81BEF}">
  <dimension ref="A1:E16"/>
  <sheetViews>
    <sheetView showGridLines="0" zoomScale="90" zoomScaleNormal="90" workbookViewId="0">
      <selection sqref="A1:E1"/>
    </sheetView>
  </sheetViews>
  <sheetFormatPr defaultColWidth="27" defaultRowHeight="12.5" x14ac:dyDescent="0.25"/>
  <cols>
    <col min="1" max="1" width="5.1796875" style="134" bestFit="1" customWidth="1"/>
    <col min="2" max="2" width="9.81640625" style="134" customWidth="1"/>
    <col min="3" max="3" width="17.453125" style="134" customWidth="1"/>
    <col min="4" max="4" width="18.7265625" style="134" customWidth="1"/>
    <col min="5" max="5" width="94.7265625" style="141" customWidth="1"/>
    <col min="6" max="6" width="75.453125" style="134" customWidth="1"/>
    <col min="7" max="16384" width="27" style="134"/>
  </cols>
  <sheetData>
    <row r="1" spans="1:5" ht="18" x14ac:dyDescent="0.25">
      <c r="A1" s="396" t="str">
        <f>Index!A1</f>
        <v>VENTED LEAD ACID BATTERIES DISTRIBUTION NATIONAL CONTRACT</v>
      </c>
      <c r="B1" s="396"/>
      <c r="C1" s="396"/>
      <c r="D1" s="396"/>
      <c r="E1" s="396"/>
    </row>
    <row r="2" spans="1:5" x14ac:dyDescent="0.25">
      <c r="A2" s="397" t="s">
        <v>32</v>
      </c>
      <c r="B2" s="397"/>
      <c r="C2" s="397"/>
      <c r="D2" s="397"/>
      <c r="E2" s="397"/>
    </row>
    <row r="3" spans="1:5" ht="15" customHeight="1" x14ac:dyDescent="0.25">
      <c r="A3" s="398" t="s">
        <v>45</v>
      </c>
      <c r="B3" s="398"/>
      <c r="C3" s="398"/>
      <c r="D3" s="398"/>
      <c r="E3" s="399"/>
    </row>
    <row r="4" spans="1:5" ht="29.25" customHeight="1" x14ac:dyDescent="0.25">
      <c r="A4" s="135">
        <v>1</v>
      </c>
      <c r="B4" s="393" t="s">
        <v>46</v>
      </c>
      <c r="C4" s="394"/>
      <c r="D4" s="394"/>
      <c r="E4" s="395"/>
    </row>
    <row r="5" spans="1:5" x14ac:dyDescent="0.25">
      <c r="A5" s="135">
        <v>2</v>
      </c>
      <c r="B5" s="392" t="s">
        <v>47</v>
      </c>
      <c r="C5" s="392"/>
      <c r="D5" s="392"/>
      <c r="E5" s="392"/>
    </row>
    <row r="6" spans="1:5" x14ac:dyDescent="0.25">
      <c r="A6" s="135">
        <v>3</v>
      </c>
      <c r="B6" s="392" t="s">
        <v>48</v>
      </c>
      <c r="C6" s="392"/>
      <c r="D6" s="392"/>
      <c r="E6" s="392"/>
    </row>
    <row r="7" spans="1:5" x14ac:dyDescent="0.25">
      <c r="A7" s="135">
        <v>4</v>
      </c>
      <c r="B7" s="392" t="s">
        <v>49</v>
      </c>
      <c r="C7" s="392"/>
      <c r="D7" s="392"/>
      <c r="E7" s="392"/>
    </row>
    <row r="8" spans="1:5" x14ac:dyDescent="0.25">
      <c r="A8" s="135">
        <v>5</v>
      </c>
      <c r="B8" s="392" t="s">
        <v>50</v>
      </c>
      <c r="C8" s="392"/>
      <c r="D8" s="392"/>
      <c r="E8" s="392"/>
    </row>
    <row r="9" spans="1:5" x14ac:dyDescent="0.25">
      <c r="A9" s="135">
        <v>6</v>
      </c>
      <c r="B9" s="392" t="s">
        <v>51</v>
      </c>
      <c r="C9" s="392"/>
      <c r="D9" s="392"/>
      <c r="E9" s="392"/>
    </row>
    <row r="10" spans="1:5" ht="37.15" customHeight="1" x14ac:dyDescent="0.25">
      <c r="A10" s="135">
        <v>7</v>
      </c>
      <c r="B10" s="392" t="s">
        <v>52</v>
      </c>
      <c r="C10" s="392"/>
      <c r="D10" s="392"/>
      <c r="E10" s="392"/>
    </row>
    <row r="11" spans="1:5" ht="27" customHeight="1" x14ac:dyDescent="0.25">
      <c r="A11" s="135">
        <v>8</v>
      </c>
      <c r="B11" s="392" t="s">
        <v>53</v>
      </c>
      <c r="C11" s="392"/>
      <c r="D11" s="392"/>
      <c r="E11" s="392"/>
    </row>
    <row r="12" spans="1:5" ht="27" customHeight="1" x14ac:dyDescent="0.25">
      <c r="A12" s="135">
        <v>9</v>
      </c>
      <c r="B12" s="392" t="s">
        <v>54</v>
      </c>
      <c r="C12" s="392"/>
      <c r="D12" s="392"/>
      <c r="E12" s="392"/>
    </row>
    <row r="13" spans="1:5" ht="26.25" customHeight="1" thickBot="1" x14ac:dyDescent="0.3">
      <c r="A13" s="135">
        <v>10</v>
      </c>
      <c r="B13" s="393" t="s">
        <v>55</v>
      </c>
      <c r="C13" s="394"/>
      <c r="D13" s="394"/>
      <c r="E13" s="395"/>
    </row>
    <row r="14" spans="1:5" ht="35" thickBot="1" x14ac:dyDescent="0.3">
      <c r="A14" s="95" t="s">
        <v>56</v>
      </c>
      <c r="B14" s="95" t="s">
        <v>57</v>
      </c>
      <c r="C14" s="95" t="s">
        <v>58</v>
      </c>
      <c r="D14" s="95" t="s">
        <v>59</v>
      </c>
      <c r="E14" s="95" t="s">
        <v>60</v>
      </c>
    </row>
    <row r="15" spans="1:5" ht="46" x14ac:dyDescent="0.25">
      <c r="A15" s="96">
        <v>1</v>
      </c>
      <c r="B15" s="97" t="s">
        <v>61</v>
      </c>
      <c r="C15" s="106" t="s">
        <v>62</v>
      </c>
      <c r="D15" s="136" t="s">
        <v>63</v>
      </c>
      <c r="E15" s="137" t="s">
        <v>64</v>
      </c>
    </row>
    <row r="16" spans="1:5" ht="46.5" thickBot="1" x14ac:dyDescent="0.3">
      <c r="A16" s="138">
        <v>2</v>
      </c>
      <c r="B16" s="103" t="s">
        <v>61</v>
      </c>
      <c r="C16" s="107" t="s">
        <v>62</v>
      </c>
      <c r="D16" s="139" t="s">
        <v>65</v>
      </c>
      <c r="E16" s="140" t="s">
        <v>66</v>
      </c>
    </row>
  </sheetData>
  <sheetProtection password="CDDC" sheet="1"/>
  <mergeCells count="13">
    <mergeCell ref="A1:E1"/>
    <mergeCell ref="A2:E2"/>
    <mergeCell ref="A3:E3"/>
    <mergeCell ref="B4:E4"/>
    <mergeCell ref="B5:E5"/>
    <mergeCell ref="B6:E6"/>
    <mergeCell ref="B13:E13"/>
    <mergeCell ref="B11:E11"/>
    <mergeCell ref="B12:E12"/>
    <mergeCell ref="B7:E7"/>
    <mergeCell ref="B8:E8"/>
    <mergeCell ref="B9:E9"/>
    <mergeCell ref="B10:E10"/>
  </mergeCells>
  <hyperlinks>
    <hyperlink ref="A2:E2" location="Index!A1" display="Click here to go back to &quot;Worksheets Index&quot;" xr:uid="{020A5DBD-C3C5-40E7-9866-1D7FA0AEF6CC}"/>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0E63E-1352-45FD-8C22-C32D1A1618F6}">
  <dimension ref="A1:H8"/>
  <sheetViews>
    <sheetView workbookViewId="0">
      <selection activeCell="D6" sqref="D6"/>
    </sheetView>
  </sheetViews>
  <sheetFormatPr defaultColWidth="64.26953125" defaultRowHeight="12.5" x14ac:dyDescent="0.25"/>
  <cols>
    <col min="1" max="1" width="2" bestFit="1" customWidth="1"/>
    <col min="2" max="2" width="53.26953125" customWidth="1"/>
    <col min="3" max="3" width="11.81640625" bestFit="1" customWidth="1"/>
    <col min="4" max="4" width="60.7265625" customWidth="1"/>
    <col min="5" max="5" width="11.81640625" hidden="1" customWidth="1"/>
    <col min="6" max="6" width="29.7265625" hidden="1" customWidth="1"/>
    <col min="7" max="7" width="11.81640625" hidden="1" customWidth="1"/>
    <col min="8" max="8" width="26.54296875" hidden="1" customWidth="1"/>
  </cols>
  <sheetData>
    <row r="1" spans="1:8" s="375" customFormat="1" ht="18" x14ac:dyDescent="0.4">
      <c r="A1" s="401" t="s">
        <v>67</v>
      </c>
      <c r="B1" s="401"/>
      <c r="C1" s="401"/>
      <c r="D1" s="401"/>
      <c r="E1" s="401"/>
      <c r="F1" s="401"/>
    </row>
    <row r="2" spans="1:8" s="375" customFormat="1" ht="18" x14ac:dyDescent="0.4">
      <c r="A2" s="373" t="s">
        <v>68</v>
      </c>
      <c r="B2" s="374"/>
      <c r="C2" s="374"/>
      <c r="D2" s="374"/>
    </row>
    <row r="3" spans="1:8" ht="13.15" customHeight="1" x14ac:dyDescent="0.25">
      <c r="A3" s="402" t="s">
        <v>5</v>
      </c>
      <c r="B3" s="403" t="s">
        <v>69</v>
      </c>
      <c r="C3" s="403" t="s">
        <v>70</v>
      </c>
      <c r="D3" s="403" t="s">
        <v>71</v>
      </c>
      <c r="E3" s="400" t="s">
        <v>72</v>
      </c>
      <c r="F3" s="400"/>
      <c r="G3" s="400" t="s">
        <v>73</v>
      </c>
      <c r="H3" s="400"/>
    </row>
    <row r="4" spans="1:8" ht="13" x14ac:dyDescent="0.25">
      <c r="A4" s="402"/>
      <c r="B4" s="403"/>
      <c r="C4" s="403"/>
      <c r="D4" s="403"/>
      <c r="E4" s="376" t="s">
        <v>74</v>
      </c>
      <c r="F4" s="376" t="s">
        <v>75</v>
      </c>
      <c r="G4" s="376" t="s">
        <v>74</v>
      </c>
      <c r="H4" s="376" t="s">
        <v>75</v>
      </c>
    </row>
    <row r="5" spans="1:8" ht="69" x14ac:dyDescent="0.25">
      <c r="A5" s="155">
        <v>1</v>
      </c>
      <c r="B5" s="377" t="s">
        <v>76</v>
      </c>
      <c r="C5" s="379" t="s">
        <v>77</v>
      </c>
      <c r="D5" s="223"/>
      <c r="E5" s="379" t="s">
        <v>77</v>
      </c>
      <c r="F5" s="378"/>
      <c r="G5" s="379" t="s">
        <v>77</v>
      </c>
      <c r="H5" s="378"/>
    </row>
    <row r="6" spans="1:8" ht="36" customHeight="1" x14ac:dyDescent="0.25">
      <c r="A6" s="155">
        <v>2</v>
      </c>
      <c r="B6" s="377" t="s">
        <v>78</v>
      </c>
      <c r="C6" s="379" t="s">
        <v>77</v>
      </c>
      <c r="D6" s="223"/>
      <c r="E6" s="379" t="s">
        <v>77</v>
      </c>
      <c r="F6" s="378"/>
      <c r="G6" s="379" t="s">
        <v>77</v>
      </c>
      <c r="H6" s="378"/>
    </row>
    <row r="7" spans="1:8" ht="23" x14ac:dyDescent="0.25">
      <c r="A7" s="155">
        <v>3</v>
      </c>
      <c r="B7" s="377" t="s">
        <v>79</v>
      </c>
      <c r="C7" s="379" t="s">
        <v>77</v>
      </c>
      <c r="D7" s="223"/>
      <c r="E7" s="379" t="s">
        <v>77</v>
      </c>
      <c r="F7" s="378"/>
      <c r="G7" s="379" t="s">
        <v>77</v>
      </c>
      <c r="H7" s="378"/>
    </row>
    <row r="8" spans="1:8" x14ac:dyDescent="0.25">
      <c r="A8" s="155">
        <v>4</v>
      </c>
      <c r="B8" s="377" t="s">
        <v>80</v>
      </c>
      <c r="C8" s="379" t="s">
        <v>77</v>
      </c>
      <c r="D8" s="223"/>
      <c r="E8" s="379" t="s">
        <v>77</v>
      </c>
      <c r="F8" s="378"/>
      <c r="G8" s="379" t="s">
        <v>77</v>
      </c>
      <c r="H8" s="378"/>
    </row>
  </sheetData>
  <sheetProtection password="CDDC" sheet="1" objects="1" scenarios="1"/>
  <mergeCells count="7">
    <mergeCell ref="G3:H3"/>
    <mergeCell ref="A1:F1"/>
    <mergeCell ref="A3:A4"/>
    <mergeCell ref="B3:B4"/>
    <mergeCell ref="C3:C4"/>
    <mergeCell ref="D3:D4"/>
    <mergeCell ref="E3:F3"/>
  </mergeCells>
  <conditionalFormatting sqref="C5:C8 E5:E8 G5:G8">
    <cfRule type="cellIs" dxfId="4" priority="6" stopIfTrue="1" operator="equal">
      <formula>"Yes"</formula>
    </cfRule>
    <cfRule type="cellIs" dxfId="3" priority="7" stopIfTrue="1" operator="equal">
      <formula>"No"</formula>
    </cfRule>
  </conditionalFormatting>
  <conditionalFormatting sqref="C5:C8">
    <cfRule type="cellIs" dxfId="2" priority="5" stopIfTrue="1" operator="equal">
      <formula>"Yes"</formula>
    </cfRule>
  </conditionalFormatting>
  <conditionalFormatting sqref="E5:E8">
    <cfRule type="cellIs" dxfId="1" priority="2" stopIfTrue="1" operator="equal">
      <formula>"Yes"</formula>
    </cfRule>
  </conditionalFormatting>
  <conditionalFormatting sqref="G5:G8">
    <cfRule type="cellIs" dxfId="0" priority="1" stopIfTrue="1" operator="equal">
      <formula>"Yes"</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E949B-DD4E-4033-A58F-52A4692F6760}">
  <dimension ref="A1:D50"/>
  <sheetViews>
    <sheetView showGridLines="0" zoomScale="90" zoomScaleNormal="90" workbookViewId="0">
      <pane xSplit="1" ySplit="1" topLeftCell="B22" activePane="bottomRight" state="frozen"/>
      <selection pane="topRight" activeCell="B1" sqref="B1"/>
      <selection pane="bottomLeft" activeCell="A2" sqref="A2"/>
      <selection pane="bottomRight" activeCell="C50" sqref="C50"/>
    </sheetView>
  </sheetViews>
  <sheetFormatPr defaultRowHeight="13" x14ac:dyDescent="0.3"/>
  <cols>
    <col min="1" max="1" width="3" style="2" bestFit="1" customWidth="1"/>
    <col min="2" max="2" width="100.54296875" customWidth="1"/>
    <col min="3" max="3" width="72" style="1" customWidth="1"/>
    <col min="4" max="4" width="34.54296875" style="1" bestFit="1" customWidth="1"/>
  </cols>
  <sheetData>
    <row r="1" spans="1:4" s="13" customFormat="1" ht="14.5" thickBot="1" x14ac:dyDescent="0.35">
      <c r="A1" s="12"/>
      <c r="B1" s="9" t="s">
        <v>81</v>
      </c>
      <c r="C1" s="18" t="s">
        <v>82</v>
      </c>
      <c r="D1" s="18" t="s">
        <v>83</v>
      </c>
    </row>
    <row r="2" spans="1:4" ht="13.5" thickBot="1" x14ac:dyDescent="0.35">
      <c r="A2" s="8" t="s">
        <v>84</v>
      </c>
      <c r="B2" s="22" t="s">
        <v>85</v>
      </c>
      <c r="C2" s="23"/>
      <c r="D2" s="24"/>
    </row>
    <row r="3" spans="1:4" x14ac:dyDescent="0.3">
      <c r="A3" s="14">
        <v>1</v>
      </c>
      <c r="B3" s="17" t="s">
        <v>86</v>
      </c>
      <c r="C3" s="31"/>
      <c r="D3" s="19"/>
    </row>
    <row r="4" spans="1:4" x14ac:dyDescent="0.3">
      <c r="A4" s="15">
        <v>2</v>
      </c>
      <c r="B4" s="6" t="s">
        <v>87</v>
      </c>
      <c r="C4" s="32"/>
      <c r="D4" s="20"/>
    </row>
    <row r="5" spans="1:4" x14ac:dyDescent="0.3">
      <c r="A5" s="15">
        <v>3</v>
      </c>
      <c r="B5" s="6" t="s">
        <v>88</v>
      </c>
      <c r="C5" s="32"/>
      <c r="D5" s="20"/>
    </row>
    <row r="6" spans="1:4" x14ac:dyDescent="0.3">
      <c r="A6" s="15">
        <v>4</v>
      </c>
      <c r="B6" s="6" t="s">
        <v>89</v>
      </c>
      <c r="C6" s="32"/>
      <c r="D6" s="20"/>
    </row>
    <row r="7" spans="1:4" x14ac:dyDescent="0.3">
      <c r="A7" s="15">
        <v>5</v>
      </c>
      <c r="B7" s="6" t="s">
        <v>90</v>
      </c>
      <c r="C7" s="32"/>
      <c r="D7" s="20" t="s">
        <v>91</v>
      </c>
    </row>
    <row r="8" spans="1:4" ht="12.5" x14ac:dyDescent="0.25">
      <c r="A8" s="404">
        <v>6</v>
      </c>
      <c r="B8" s="6" t="s">
        <v>92</v>
      </c>
      <c r="C8" s="32"/>
      <c r="D8" s="407" t="s">
        <v>93</v>
      </c>
    </row>
    <row r="9" spans="1:4" ht="12.5" x14ac:dyDescent="0.25">
      <c r="A9" s="406"/>
      <c r="B9" s="6" t="s">
        <v>94</v>
      </c>
      <c r="C9" s="32"/>
      <c r="D9" s="408"/>
    </row>
    <row r="10" spans="1:4" ht="12.5" x14ac:dyDescent="0.25">
      <c r="A10" s="404">
        <v>7</v>
      </c>
      <c r="B10" s="6" t="s">
        <v>95</v>
      </c>
      <c r="C10" s="32"/>
      <c r="D10" s="407" t="s">
        <v>93</v>
      </c>
    </row>
    <row r="11" spans="1:4" ht="12.5" x14ac:dyDescent="0.25">
      <c r="A11" s="406"/>
      <c r="B11" s="6" t="s">
        <v>94</v>
      </c>
      <c r="C11" s="32"/>
      <c r="D11" s="408"/>
    </row>
    <row r="12" spans="1:4" ht="12.5" x14ac:dyDescent="0.25">
      <c r="A12" s="404">
        <v>8</v>
      </c>
      <c r="B12" s="6" t="s">
        <v>96</v>
      </c>
      <c r="C12" s="32"/>
      <c r="D12" s="407" t="s">
        <v>93</v>
      </c>
    </row>
    <row r="13" spans="1:4" ht="12.5" x14ac:dyDescent="0.25">
      <c r="A13" s="406"/>
      <c r="B13" s="6" t="s">
        <v>94</v>
      </c>
      <c r="C13" s="32"/>
      <c r="D13" s="408"/>
    </row>
    <row r="14" spans="1:4" x14ac:dyDescent="0.3">
      <c r="A14" s="15">
        <v>9</v>
      </c>
      <c r="B14" s="6" t="s">
        <v>97</v>
      </c>
      <c r="C14" s="32"/>
      <c r="D14" s="20" t="s">
        <v>98</v>
      </c>
    </row>
    <row r="15" spans="1:4" x14ac:dyDescent="0.3">
      <c r="A15" s="15">
        <v>10</v>
      </c>
      <c r="B15" s="6" t="s">
        <v>99</v>
      </c>
      <c r="C15" s="32"/>
      <c r="D15" s="20" t="s">
        <v>100</v>
      </c>
    </row>
    <row r="16" spans="1:4" x14ac:dyDescent="0.3">
      <c r="A16" s="15">
        <v>11</v>
      </c>
      <c r="B16" s="6" t="s">
        <v>101</v>
      </c>
      <c r="C16" s="32"/>
      <c r="D16" s="20" t="s">
        <v>102</v>
      </c>
    </row>
    <row r="17" spans="1:4" ht="12.5" x14ac:dyDescent="0.25">
      <c r="A17" s="404">
        <v>12</v>
      </c>
      <c r="B17" s="6" t="s">
        <v>103</v>
      </c>
      <c r="C17" s="32"/>
      <c r="D17" s="20"/>
    </row>
    <row r="18" spans="1:4" ht="12.5" x14ac:dyDescent="0.25">
      <c r="A18" s="405"/>
      <c r="B18" s="6" t="s">
        <v>104</v>
      </c>
      <c r="C18" s="32"/>
      <c r="D18" s="20" t="s">
        <v>105</v>
      </c>
    </row>
    <row r="19" spans="1:4" ht="12.5" x14ac:dyDescent="0.25">
      <c r="A19" s="405"/>
      <c r="B19" s="6" t="s">
        <v>106</v>
      </c>
      <c r="C19" s="32"/>
      <c r="D19" s="20"/>
    </row>
    <row r="20" spans="1:4" ht="12.5" x14ac:dyDescent="0.25">
      <c r="A20" s="405"/>
      <c r="B20" s="6" t="s">
        <v>107</v>
      </c>
      <c r="C20" s="32"/>
      <c r="D20" s="20"/>
    </row>
    <row r="21" spans="1:4" ht="12.5" x14ac:dyDescent="0.25">
      <c r="A21" s="405"/>
      <c r="B21" s="6" t="s">
        <v>108</v>
      </c>
      <c r="C21" s="32"/>
      <c r="D21" s="20"/>
    </row>
    <row r="22" spans="1:4" ht="12.5" x14ac:dyDescent="0.25">
      <c r="A22" s="406"/>
      <c r="B22" s="6" t="s">
        <v>109</v>
      </c>
      <c r="C22" s="32"/>
      <c r="D22" s="20"/>
    </row>
    <row r="23" spans="1:4" x14ac:dyDescent="0.3">
      <c r="A23" s="15">
        <v>13</v>
      </c>
      <c r="B23" s="6" t="s">
        <v>110</v>
      </c>
      <c r="C23" s="32"/>
      <c r="D23" s="20"/>
    </row>
    <row r="24" spans="1:4" x14ac:dyDescent="0.3">
      <c r="A24" s="15">
        <v>14</v>
      </c>
      <c r="B24" s="6" t="s">
        <v>111</v>
      </c>
      <c r="C24" s="32"/>
      <c r="D24" s="20"/>
    </row>
    <row r="25" spans="1:4" x14ac:dyDescent="0.3">
      <c r="A25" s="15">
        <v>15</v>
      </c>
      <c r="B25" s="6" t="s">
        <v>112</v>
      </c>
      <c r="C25" s="32"/>
      <c r="D25" s="20"/>
    </row>
    <row r="26" spans="1:4" x14ac:dyDescent="0.3">
      <c r="A26" s="15">
        <v>16</v>
      </c>
      <c r="B26" s="6" t="s">
        <v>113</v>
      </c>
      <c r="C26" s="30"/>
      <c r="D26" s="20" t="s">
        <v>114</v>
      </c>
    </row>
    <row r="27" spans="1:4" x14ac:dyDescent="0.3">
      <c r="A27" s="15">
        <v>17</v>
      </c>
      <c r="B27" s="6" t="s">
        <v>115</v>
      </c>
      <c r="C27" s="32"/>
      <c r="D27" s="20" t="s">
        <v>116</v>
      </c>
    </row>
    <row r="28" spans="1:4" ht="13.5" thickBot="1" x14ac:dyDescent="0.35">
      <c r="A28" s="16">
        <v>18</v>
      </c>
      <c r="B28" s="7" t="s">
        <v>117</v>
      </c>
      <c r="C28" s="33"/>
      <c r="D28" s="21" t="s">
        <v>118</v>
      </c>
    </row>
    <row r="29" spans="1:4" ht="13.5" thickBot="1" x14ac:dyDescent="0.35"/>
    <row r="30" spans="1:4" ht="13.5" thickBot="1" x14ac:dyDescent="0.35">
      <c r="A30" s="10" t="s">
        <v>119</v>
      </c>
      <c r="B30" s="22" t="s">
        <v>120</v>
      </c>
      <c r="C30" s="23"/>
      <c r="D30" s="24"/>
    </row>
    <row r="31" spans="1:4" x14ac:dyDescent="0.3">
      <c r="A31" s="14">
        <v>1</v>
      </c>
      <c r="B31" s="17" t="s">
        <v>86</v>
      </c>
      <c r="C31" s="31"/>
      <c r="D31" s="19"/>
    </row>
    <row r="32" spans="1:4" x14ac:dyDescent="0.3">
      <c r="A32" s="15">
        <v>2</v>
      </c>
      <c r="B32" s="6" t="s">
        <v>87</v>
      </c>
      <c r="C32" s="32"/>
      <c r="D32" s="20"/>
    </row>
    <row r="33" spans="1:4" x14ac:dyDescent="0.3">
      <c r="A33" s="15">
        <v>3</v>
      </c>
      <c r="B33" s="6" t="s">
        <v>88</v>
      </c>
      <c r="C33" s="32"/>
      <c r="D33" s="20"/>
    </row>
    <row r="34" spans="1:4" x14ac:dyDescent="0.3">
      <c r="A34" s="15">
        <v>4</v>
      </c>
      <c r="B34" s="6" t="s">
        <v>89</v>
      </c>
      <c r="C34" s="32"/>
      <c r="D34" s="20"/>
    </row>
    <row r="35" spans="1:4" x14ac:dyDescent="0.3">
      <c r="A35" s="15">
        <v>5</v>
      </c>
      <c r="B35" s="6" t="s">
        <v>90</v>
      </c>
      <c r="C35" s="32"/>
      <c r="D35" s="20" t="s">
        <v>91</v>
      </c>
    </row>
    <row r="36" spans="1:4" ht="12.5" x14ac:dyDescent="0.25">
      <c r="A36" s="404">
        <v>6</v>
      </c>
      <c r="B36" s="6" t="s">
        <v>92</v>
      </c>
      <c r="C36" s="32"/>
      <c r="D36" s="407" t="s">
        <v>93</v>
      </c>
    </row>
    <row r="37" spans="1:4" ht="12.5" x14ac:dyDescent="0.25">
      <c r="A37" s="406"/>
      <c r="B37" s="6" t="s">
        <v>94</v>
      </c>
      <c r="C37" s="32"/>
      <c r="D37" s="408"/>
    </row>
    <row r="38" spans="1:4" ht="12.5" x14ac:dyDescent="0.25">
      <c r="A38" s="404">
        <v>7</v>
      </c>
      <c r="B38" s="6" t="s">
        <v>95</v>
      </c>
      <c r="C38" s="32"/>
      <c r="D38" s="407" t="s">
        <v>93</v>
      </c>
    </row>
    <row r="39" spans="1:4" ht="12.5" x14ac:dyDescent="0.25">
      <c r="A39" s="406"/>
      <c r="B39" s="6" t="s">
        <v>94</v>
      </c>
      <c r="C39" s="32"/>
      <c r="D39" s="408"/>
    </row>
    <row r="40" spans="1:4" ht="12.5" x14ac:dyDescent="0.25">
      <c r="A40" s="404">
        <v>8</v>
      </c>
      <c r="B40" s="6" t="s">
        <v>96</v>
      </c>
      <c r="C40" s="32"/>
      <c r="D40" s="407" t="s">
        <v>93</v>
      </c>
    </row>
    <row r="41" spans="1:4" ht="12.5" x14ac:dyDescent="0.25">
      <c r="A41" s="406"/>
      <c r="B41" s="6" t="s">
        <v>94</v>
      </c>
      <c r="C41" s="32"/>
      <c r="D41" s="408"/>
    </row>
    <row r="42" spans="1:4" x14ac:dyDescent="0.3">
      <c r="A42" s="15">
        <v>9</v>
      </c>
      <c r="B42" s="6" t="s">
        <v>97</v>
      </c>
      <c r="C42" s="32"/>
      <c r="D42" s="20" t="s">
        <v>98</v>
      </c>
    </row>
    <row r="43" spans="1:4" x14ac:dyDescent="0.3">
      <c r="A43" s="15">
        <v>10</v>
      </c>
      <c r="B43" s="6" t="s">
        <v>121</v>
      </c>
      <c r="C43" s="32"/>
      <c r="D43" s="20"/>
    </row>
    <row r="44" spans="1:4" x14ac:dyDescent="0.3">
      <c r="A44" s="15">
        <v>11</v>
      </c>
      <c r="B44" s="6" t="s">
        <v>122</v>
      </c>
      <c r="C44" s="32"/>
      <c r="D44" s="20"/>
    </row>
    <row r="45" spans="1:4" x14ac:dyDescent="0.3">
      <c r="A45" s="15">
        <v>12</v>
      </c>
      <c r="B45" s="6" t="s">
        <v>123</v>
      </c>
      <c r="C45" s="32"/>
      <c r="D45" s="20"/>
    </row>
    <row r="46" spans="1:4" x14ac:dyDescent="0.3">
      <c r="A46" s="15">
        <v>13</v>
      </c>
      <c r="B46" s="6" t="s">
        <v>115</v>
      </c>
      <c r="C46" s="32"/>
      <c r="D46" s="20" t="s">
        <v>116</v>
      </c>
    </row>
    <row r="47" spans="1:4" ht="13.5" thickBot="1" x14ac:dyDescent="0.35">
      <c r="A47" s="16">
        <v>14</v>
      </c>
      <c r="B47" s="7" t="s">
        <v>117</v>
      </c>
      <c r="C47" s="33"/>
      <c r="D47" s="21" t="s">
        <v>118</v>
      </c>
    </row>
    <row r="48" spans="1:4" ht="13.5" thickBot="1" x14ac:dyDescent="0.35"/>
    <row r="49" spans="1:3" ht="14.5" thickBot="1" x14ac:dyDescent="0.35">
      <c r="A49" s="263" t="s">
        <v>124</v>
      </c>
      <c r="B49" s="264" t="s">
        <v>125</v>
      </c>
      <c r="C49" s="265" t="s">
        <v>82</v>
      </c>
    </row>
    <row r="50" spans="1:3" ht="26" thickBot="1" x14ac:dyDescent="0.35">
      <c r="A50" s="266"/>
      <c r="B50" s="267" t="s">
        <v>126</v>
      </c>
      <c r="C50" s="268" t="s">
        <v>127</v>
      </c>
    </row>
  </sheetData>
  <sheetProtection password="CDDC" sheet="1" formatCells="0" formatColumns="0" formatRows="0" insertHyperlinks="0"/>
  <mergeCells count="13">
    <mergeCell ref="D8:D9"/>
    <mergeCell ref="D10:D11"/>
    <mergeCell ref="D12:D13"/>
    <mergeCell ref="A8:A9"/>
    <mergeCell ref="A10:A11"/>
    <mergeCell ref="A12:A13"/>
    <mergeCell ref="A17:A22"/>
    <mergeCell ref="D36:D37"/>
    <mergeCell ref="D38:D39"/>
    <mergeCell ref="D40:D41"/>
    <mergeCell ref="A36:A37"/>
    <mergeCell ref="A38:A39"/>
    <mergeCell ref="A40:A41"/>
  </mergeCells>
  <phoneticPr fontId="3" type="noConversion"/>
  <hyperlinks>
    <hyperlink ref="C50" location="'09-Customer Details'!A1" display="See &quot;10-Customer Details&quot;" xr:uid="{3F9C67D8-AB05-4FDA-A1ED-4F2D1AFFBF83}"/>
  </hyperlinks>
  <pageMargins left="0.75" right="0.75" top="1" bottom="1" header="0.5" footer="0.5"/>
  <pageSetup paperSize="9"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BA566-D03A-4828-B48C-DB584CB2C447}">
  <dimension ref="A1:N189"/>
  <sheetViews>
    <sheetView showGridLines="0" zoomScale="90" zoomScaleNormal="90" workbookViewId="0">
      <pane ySplit="8" topLeftCell="A9" activePane="bottomLeft" state="frozen"/>
      <selection pane="bottomLeft" activeCell="C30" sqref="C30"/>
    </sheetView>
  </sheetViews>
  <sheetFormatPr defaultColWidth="9.1796875" defaultRowHeight="10" x14ac:dyDescent="0.25"/>
  <cols>
    <col min="1" max="1" width="9.453125" style="4" bestFit="1" customWidth="1"/>
    <col min="2" max="2" width="45.54296875" style="34" customWidth="1"/>
    <col min="3" max="3" width="32.26953125" style="34" customWidth="1"/>
    <col min="4" max="4" width="9.54296875" style="35" customWidth="1"/>
    <col min="5" max="5" width="19.453125" style="4" customWidth="1"/>
    <col min="6" max="6" width="40.7265625" style="207" customWidth="1"/>
    <col min="7" max="7" width="21.54296875" style="4" hidden="1" customWidth="1"/>
    <col min="8" max="8" width="21.54296875" style="73" hidden="1" customWidth="1"/>
    <col min="9" max="10" width="21.54296875" style="4" hidden="1" customWidth="1"/>
    <col min="11" max="12" width="10.81640625" style="4" hidden="1" customWidth="1"/>
    <col min="13" max="13" width="2" style="337" hidden="1" customWidth="1"/>
    <col min="14" max="14" width="35.26953125" style="337" hidden="1" customWidth="1"/>
    <col min="15" max="16384" width="9.1796875" style="34"/>
  </cols>
  <sheetData>
    <row r="1" spans="1:14" ht="16.5" x14ac:dyDescent="0.25">
      <c r="A1" s="438" t="s">
        <v>128</v>
      </c>
      <c r="B1" s="438"/>
      <c r="C1" s="438"/>
      <c r="D1" s="438"/>
      <c r="E1" s="438"/>
      <c r="F1" s="438"/>
      <c r="G1" s="438"/>
      <c r="H1" s="438"/>
      <c r="I1" s="438"/>
      <c r="J1" s="438"/>
    </row>
    <row r="3" spans="1:14" ht="13" x14ac:dyDescent="0.25">
      <c r="A3" s="412" t="s">
        <v>129</v>
      </c>
      <c r="B3" s="412"/>
      <c r="C3" s="412"/>
      <c r="D3" s="412"/>
      <c r="E3" s="412"/>
      <c r="F3" s="412"/>
      <c r="G3" s="412"/>
      <c r="H3" s="412"/>
      <c r="I3" s="412"/>
      <c r="J3" s="412"/>
    </row>
    <row r="4" spans="1:14" ht="10.5" x14ac:dyDescent="0.25">
      <c r="B4" s="5"/>
      <c r="D4" s="4"/>
    </row>
    <row r="5" spans="1:14" s="37" customFormat="1" ht="15.5" x14ac:dyDescent="0.25">
      <c r="A5" s="413" t="s">
        <v>130</v>
      </c>
      <c r="B5" s="413"/>
      <c r="C5" s="413"/>
      <c r="D5" s="413"/>
      <c r="E5" s="413"/>
      <c r="F5" s="413"/>
      <c r="G5" s="413"/>
      <c r="H5" s="413"/>
      <c r="I5" s="413"/>
      <c r="J5" s="413"/>
      <c r="K5" s="36"/>
      <c r="L5" s="36"/>
      <c r="M5" s="338"/>
      <c r="N5" s="338"/>
    </row>
    <row r="6" spans="1:14" ht="11" thickBot="1" x14ac:dyDescent="0.3">
      <c r="B6" s="5"/>
      <c r="D6" s="4"/>
    </row>
    <row r="7" spans="1:14" s="11" customFormat="1" ht="13" x14ac:dyDescent="0.25">
      <c r="A7" s="422" t="s">
        <v>131</v>
      </c>
      <c r="B7" s="420" t="s">
        <v>132</v>
      </c>
      <c r="C7" s="416" t="s">
        <v>133</v>
      </c>
      <c r="D7" s="417"/>
      <c r="E7" s="414" t="s">
        <v>134</v>
      </c>
      <c r="F7" s="415"/>
      <c r="G7" s="414" t="s">
        <v>72</v>
      </c>
      <c r="H7" s="424"/>
      <c r="I7" s="414" t="s">
        <v>73</v>
      </c>
      <c r="J7" s="415"/>
      <c r="K7" s="72" t="s">
        <v>72</v>
      </c>
      <c r="L7" s="339" t="s">
        <v>73</v>
      </c>
      <c r="M7" s="400" t="s">
        <v>5</v>
      </c>
      <c r="N7" s="400" t="s">
        <v>135</v>
      </c>
    </row>
    <row r="8" spans="1:14" s="11" customFormat="1" ht="26.5" thickBot="1" x14ac:dyDescent="0.3">
      <c r="A8" s="423"/>
      <c r="B8" s="421"/>
      <c r="C8" s="418"/>
      <c r="D8" s="419"/>
      <c r="E8" s="74" t="s">
        <v>136</v>
      </c>
      <c r="F8" s="123" t="s">
        <v>137</v>
      </c>
      <c r="G8" s="74" t="s">
        <v>74</v>
      </c>
      <c r="H8" s="75" t="s">
        <v>75</v>
      </c>
      <c r="I8" s="74" t="s">
        <v>74</v>
      </c>
      <c r="J8" s="123" t="s">
        <v>75</v>
      </c>
      <c r="K8" s="68" t="s">
        <v>138</v>
      </c>
      <c r="L8" s="340" t="s">
        <v>138</v>
      </c>
      <c r="M8" s="400"/>
      <c r="N8" s="400"/>
    </row>
    <row r="9" spans="1:14" s="111" customFormat="1" ht="12" thickBot="1" x14ac:dyDescent="0.3">
      <c r="A9" s="174">
        <v>3</v>
      </c>
      <c r="B9" s="175" t="s">
        <v>139</v>
      </c>
      <c r="C9" s="176"/>
      <c r="D9" s="291"/>
      <c r="E9" s="292" t="s">
        <v>140</v>
      </c>
      <c r="F9" s="293" t="s">
        <v>140</v>
      </c>
      <c r="G9" s="294" t="s">
        <v>140</v>
      </c>
      <c r="H9" s="295" t="s">
        <v>140</v>
      </c>
      <c r="I9" s="292" t="s">
        <v>140</v>
      </c>
      <c r="J9" s="296" t="s">
        <v>140</v>
      </c>
      <c r="K9" s="292"/>
      <c r="L9" s="295"/>
      <c r="M9" s="360"/>
      <c r="N9" s="360"/>
    </row>
    <row r="10" spans="1:14" s="111" customFormat="1" ht="11.5" x14ac:dyDescent="0.25">
      <c r="A10" s="94" t="s">
        <v>141</v>
      </c>
      <c r="B10" s="297" t="s">
        <v>142</v>
      </c>
      <c r="C10" s="274"/>
      <c r="D10" s="213"/>
      <c r="E10" s="221" t="s">
        <v>140</v>
      </c>
      <c r="F10" s="222" t="s">
        <v>140</v>
      </c>
      <c r="G10" s="288" t="s">
        <v>140</v>
      </c>
      <c r="H10" s="289" t="s">
        <v>140</v>
      </c>
      <c r="I10" s="221" t="s">
        <v>140</v>
      </c>
      <c r="J10" s="224" t="s">
        <v>140</v>
      </c>
      <c r="K10" s="221"/>
      <c r="L10" s="289"/>
      <c r="M10" s="360"/>
      <c r="N10" s="360"/>
    </row>
    <row r="11" spans="1:14" s="111" customFormat="1" ht="11.5" x14ac:dyDescent="0.25">
      <c r="A11" s="178" t="s">
        <v>143</v>
      </c>
      <c r="B11" s="179" t="s">
        <v>144</v>
      </c>
      <c r="C11" s="77" t="s">
        <v>145</v>
      </c>
      <c r="D11" s="210"/>
      <c r="E11" s="114" t="s">
        <v>77</v>
      </c>
      <c r="F11" s="208"/>
      <c r="G11" s="220" t="s">
        <v>77</v>
      </c>
      <c r="H11" s="223"/>
      <c r="I11" s="114" t="s">
        <v>77</v>
      </c>
      <c r="J11" s="208"/>
      <c r="K11" s="112">
        <f>VLOOKUP(G11,ComplianceList,2,0)</f>
        <v>0</v>
      </c>
      <c r="L11" s="170">
        <f>VLOOKUP(I11,ComplianceList,2,0)</f>
        <v>0</v>
      </c>
      <c r="M11" s="361">
        <f>VLOOKUP(N11,Scoring!$B$3:$D$9,2,0)</f>
        <v>1</v>
      </c>
      <c r="N11" s="360" t="s">
        <v>146</v>
      </c>
    </row>
    <row r="12" spans="1:14" s="111" customFormat="1" ht="11.5" x14ac:dyDescent="0.25">
      <c r="A12" s="429" t="s">
        <v>147</v>
      </c>
      <c r="B12" s="179" t="s">
        <v>148</v>
      </c>
      <c r="C12" s="155"/>
      <c r="D12" s="210"/>
      <c r="E12" s="109" t="s">
        <v>140</v>
      </c>
      <c r="F12" s="160" t="s">
        <v>140</v>
      </c>
      <c r="G12" s="219" t="s">
        <v>140</v>
      </c>
      <c r="H12" s="170" t="s">
        <v>140</v>
      </c>
      <c r="I12" s="112" t="s">
        <v>140</v>
      </c>
      <c r="J12" s="113" t="s">
        <v>140</v>
      </c>
      <c r="K12" s="112"/>
      <c r="L12" s="170"/>
      <c r="M12" s="361"/>
      <c r="N12" s="360"/>
    </row>
    <row r="13" spans="1:14" s="111" customFormat="1" ht="11.5" x14ac:dyDescent="0.25">
      <c r="A13" s="430"/>
      <c r="B13" s="179" t="s">
        <v>149</v>
      </c>
      <c r="C13" s="155" t="s">
        <v>150</v>
      </c>
      <c r="D13" s="210"/>
      <c r="E13" s="114" t="s">
        <v>77</v>
      </c>
      <c r="F13" s="160" t="s">
        <v>140</v>
      </c>
      <c r="G13" s="220" t="s">
        <v>77</v>
      </c>
      <c r="H13" s="223"/>
      <c r="I13" s="114" t="s">
        <v>77</v>
      </c>
      <c r="J13" s="208"/>
      <c r="K13" s="112">
        <f>VLOOKUP(G13,ComplianceList,2,0)</f>
        <v>0</v>
      </c>
      <c r="L13" s="170">
        <f>VLOOKUP(I13,ComplianceList,2,0)</f>
        <v>0</v>
      </c>
      <c r="M13" s="361">
        <f>VLOOKUP(N13,Scoring!$B$3:$D$9,2,0)</f>
        <v>1</v>
      </c>
      <c r="N13" s="360" t="s">
        <v>146</v>
      </c>
    </row>
    <row r="14" spans="1:14" s="111" customFormat="1" ht="11.5" x14ac:dyDescent="0.25">
      <c r="A14" s="430"/>
      <c r="B14" s="179" t="s">
        <v>151</v>
      </c>
      <c r="C14" s="155" t="s">
        <v>152</v>
      </c>
      <c r="D14" s="210"/>
      <c r="E14" s="114" t="s">
        <v>77</v>
      </c>
      <c r="F14" s="160" t="s">
        <v>140</v>
      </c>
      <c r="G14" s="220" t="s">
        <v>77</v>
      </c>
      <c r="H14" s="223"/>
      <c r="I14" s="114" t="s">
        <v>77</v>
      </c>
      <c r="J14" s="208"/>
      <c r="K14" s="112">
        <f>VLOOKUP(G14,ComplianceList,2,0)</f>
        <v>0</v>
      </c>
      <c r="L14" s="170">
        <f>VLOOKUP(I14,ComplianceList,2,0)</f>
        <v>0</v>
      </c>
      <c r="M14" s="361">
        <f>VLOOKUP(N14,Scoring!$B$3:$D$9,2,0)</f>
        <v>1</v>
      </c>
      <c r="N14" s="360" t="s">
        <v>146</v>
      </c>
    </row>
    <row r="15" spans="1:14" s="111" customFormat="1" ht="11.5" x14ac:dyDescent="0.25">
      <c r="A15" s="431"/>
      <c r="B15" s="179" t="s">
        <v>153</v>
      </c>
      <c r="C15" s="155" t="s">
        <v>152</v>
      </c>
      <c r="D15" s="210"/>
      <c r="E15" s="114" t="s">
        <v>77</v>
      </c>
      <c r="F15" s="160" t="s">
        <v>140</v>
      </c>
      <c r="G15" s="220" t="s">
        <v>77</v>
      </c>
      <c r="H15" s="223"/>
      <c r="I15" s="114" t="s">
        <v>77</v>
      </c>
      <c r="J15" s="208"/>
      <c r="K15" s="112">
        <f>VLOOKUP(G15,ComplianceList,2,0)</f>
        <v>0</v>
      </c>
      <c r="L15" s="170">
        <f>VLOOKUP(I15,ComplianceList,2,0)</f>
        <v>0</v>
      </c>
      <c r="M15" s="361">
        <f>VLOOKUP(N15,Scoring!$B$3:$D$9,2,0)</f>
        <v>1</v>
      </c>
      <c r="N15" s="360" t="s">
        <v>146</v>
      </c>
    </row>
    <row r="16" spans="1:14" s="111" customFormat="1" ht="11.5" x14ac:dyDescent="0.25">
      <c r="A16" s="182" t="s">
        <v>154</v>
      </c>
      <c r="B16" s="179" t="s">
        <v>155</v>
      </c>
      <c r="C16" s="155" t="s">
        <v>150</v>
      </c>
      <c r="D16" s="210"/>
      <c r="E16" s="114" t="s">
        <v>77</v>
      </c>
      <c r="F16" s="160" t="s">
        <v>140</v>
      </c>
      <c r="G16" s="220" t="s">
        <v>77</v>
      </c>
      <c r="H16" s="223"/>
      <c r="I16" s="114" t="s">
        <v>77</v>
      </c>
      <c r="J16" s="208"/>
      <c r="K16" s="112">
        <f t="shared" ref="K16:K23" si="0">VLOOKUP(G16,ComplianceList,2,0)</f>
        <v>0</v>
      </c>
      <c r="L16" s="170">
        <f t="shared" ref="L16:L23" si="1">VLOOKUP(I16,ComplianceList,2,0)</f>
        <v>0</v>
      </c>
      <c r="M16" s="361">
        <f>VLOOKUP(N16,Scoring!$B$3:$D$9,2,0)</f>
        <v>1</v>
      </c>
      <c r="N16" s="360" t="s">
        <v>146</v>
      </c>
    </row>
    <row r="17" spans="1:14" s="111" customFormat="1" ht="11.5" x14ac:dyDescent="0.25">
      <c r="A17" s="182" t="s">
        <v>156</v>
      </c>
      <c r="B17" s="179" t="s">
        <v>157</v>
      </c>
      <c r="C17" s="155" t="s">
        <v>158</v>
      </c>
      <c r="D17" s="210"/>
      <c r="E17" s="114" t="s">
        <v>77</v>
      </c>
      <c r="F17" s="208"/>
      <c r="G17" s="220" t="s">
        <v>77</v>
      </c>
      <c r="H17" s="223"/>
      <c r="I17" s="114" t="s">
        <v>77</v>
      </c>
      <c r="J17" s="208"/>
      <c r="K17" s="112">
        <f t="shared" si="0"/>
        <v>0</v>
      </c>
      <c r="L17" s="170">
        <f t="shared" si="1"/>
        <v>0</v>
      </c>
      <c r="M17" s="361">
        <f>VLOOKUP(N17,Scoring!$B$3:$D$9,2,0)</f>
        <v>1</v>
      </c>
      <c r="N17" s="360" t="s">
        <v>146</v>
      </c>
    </row>
    <row r="18" spans="1:14" s="111" customFormat="1" ht="11.5" x14ac:dyDescent="0.25">
      <c r="A18" s="182" t="s">
        <v>159</v>
      </c>
      <c r="B18" s="179" t="s">
        <v>160</v>
      </c>
      <c r="C18" s="155" t="s">
        <v>161</v>
      </c>
      <c r="D18" s="210"/>
      <c r="E18" s="114" t="s">
        <v>77</v>
      </c>
      <c r="F18" s="160" t="s">
        <v>140</v>
      </c>
      <c r="G18" s="220" t="s">
        <v>77</v>
      </c>
      <c r="H18" s="223"/>
      <c r="I18" s="114" t="s">
        <v>77</v>
      </c>
      <c r="J18" s="208"/>
      <c r="K18" s="112">
        <f t="shared" si="0"/>
        <v>0</v>
      </c>
      <c r="L18" s="170">
        <f t="shared" si="1"/>
        <v>0</v>
      </c>
      <c r="M18" s="361">
        <f>VLOOKUP(N18,Scoring!$B$3:$D$9,2,0)</f>
        <v>1</v>
      </c>
      <c r="N18" s="360" t="s">
        <v>146</v>
      </c>
    </row>
    <row r="19" spans="1:14" s="111" customFormat="1" ht="11.5" x14ac:dyDescent="0.25">
      <c r="A19" s="182" t="s">
        <v>162</v>
      </c>
      <c r="B19" s="179" t="s">
        <v>163</v>
      </c>
      <c r="C19" s="155" t="s">
        <v>161</v>
      </c>
      <c r="D19" s="210"/>
      <c r="E19" s="114" t="s">
        <v>77</v>
      </c>
      <c r="F19" s="160" t="s">
        <v>140</v>
      </c>
      <c r="G19" s="220" t="s">
        <v>77</v>
      </c>
      <c r="H19" s="223"/>
      <c r="I19" s="114" t="s">
        <v>77</v>
      </c>
      <c r="J19" s="208"/>
      <c r="K19" s="112">
        <f t="shared" si="0"/>
        <v>0</v>
      </c>
      <c r="L19" s="170">
        <f t="shared" si="1"/>
        <v>0</v>
      </c>
      <c r="M19" s="361">
        <f>VLOOKUP(N19,Scoring!$B$3:$D$9,2,0)</f>
        <v>1</v>
      </c>
      <c r="N19" s="360" t="s">
        <v>146</v>
      </c>
    </row>
    <row r="20" spans="1:14" s="111" customFormat="1" ht="11.5" x14ac:dyDescent="0.25">
      <c r="A20" s="182" t="s">
        <v>164</v>
      </c>
      <c r="B20" s="179" t="s">
        <v>165</v>
      </c>
      <c r="C20" s="155" t="s">
        <v>161</v>
      </c>
      <c r="D20" s="210"/>
      <c r="E20" s="114" t="s">
        <v>77</v>
      </c>
      <c r="F20" s="160" t="s">
        <v>140</v>
      </c>
      <c r="G20" s="220" t="s">
        <v>77</v>
      </c>
      <c r="H20" s="223"/>
      <c r="I20" s="114" t="s">
        <v>77</v>
      </c>
      <c r="J20" s="208"/>
      <c r="K20" s="112">
        <f t="shared" si="0"/>
        <v>0</v>
      </c>
      <c r="L20" s="170">
        <f t="shared" si="1"/>
        <v>0</v>
      </c>
      <c r="M20" s="361">
        <f>VLOOKUP(N20,Scoring!$B$3:$D$9,2,0)</f>
        <v>1</v>
      </c>
      <c r="N20" s="360" t="s">
        <v>146</v>
      </c>
    </row>
    <row r="21" spans="1:14" s="111" customFormat="1" ht="11.5" x14ac:dyDescent="0.25">
      <c r="A21" s="182" t="s">
        <v>166</v>
      </c>
      <c r="B21" s="179" t="s">
        <v>167</v>
      </c>
      <c r="C21" s="155" t="s">
        <v>161</v>
      </c>
      <c r="D21" s="210"/>
      <c r="E21" s="114" t="s">
        <v>77</v>
      </c>
      <c r="F21" s="160" t="s">
        <v>140</v>
      </c>
      <c r="G21" s="220" t="s">
        <v>77</v>
      </c>
      <c r="H21" s="223"/>
      <c r="I21" s="114" t="s">
        <v>77</v>
      </c>
      <c r="J21" s="208"/>
      <c r="K21" s="112">
        <f t="shared" si="0"/>
        <v>0</v>
      </c>
      <c r="L21" s="170">
        <f t="shared" si="1"/>
        <v>0</v>
      </c>
      <c r="M21" s="361">
        <f>VLOOKUP(N21,Scoring!$B$3:$D$9,2,0)</f>
        <v>1</v>
      </c>
      <c r="N21" s="360" t="s">
        <v>146</v>
      </c>
    </row>
    <row r="22" spans="1:14" s="111" customFormat="1" ht="11.5" x14ac:dyDescent="0.25">
      <c r="A22" s="182" t="s">
        <v>168</v>
      </c>
      <c r="B22" s="179" t="s">
        <v>169</v>
      </c>
      <c r="C22" s="155" t="s">
        <v>161</v>
      </c>
      <c r="D22" s="210"/>
      <c r="E22" s="114" t="s">
        <v>77</v>
      </c>
      <c r="F22" s="160" t="s">
        <v>140</v>
      </c>
      <c r="G22" s="220" t="s">
        <v>77</v>
      </c>
      <c r="H22" s="223"/>
      <c r="I22" s="114" t="s">
        <v>77</v>
      </c>
      <c r="J22" s="208"/>
      <c r="K22" s="112">
        <f t="shared" si="0"/>
        <v>0</v>
      </c>
      <c r="L22" s="170">
        <f t="shared" si="1"/>
        <v>0</v>
      </c>
      <c r="M22" s="361">
        <f>VLOOKUP(N22,Scoring!$B$3:$D$9,2,0)</f>
        <v>1</v>
      </c>
      <c r="N22" s="360" t="s">
        <v>146</v>
      </c>
    </row>
    <row r="23" spans="1:14" s="111" customFormat="1" ht="12" thickBot="1" x14ac:dyDescent="0.3">
      <c r="A23" s="298" t="s">
        <v>166</v>
      </c>
      <c r="B23" s="299" t="s">
        <v>170</v>
      </c>
      <c r="C23" s="272" t="s">
        <v>161</v>
      </c>
      <c r="D23" s="300"/>
      <c r="E23" s="117" t="s">
        <v>77</v>
      </c>
      <c r="F23" s="209"/>
      <c r="G23" s="211" t="s">
        <v>77</v>
      </c>
      <c r="H23" s="290"/>
      <c r="I23" s="114" t="s">
        <v>77</v>
      </c>
      <c r="J23" s="209"/>
      <c r="K23" s="301">
        <f t="shared" si="0"/>
        <v>0</v>
      </c>
      <c r="L23" s="341">
        <f t="shared" si="1"/>
        <v>0</v>
      </c>
      <c r="M23" s="361">
        <f>VLOOKUP(N23,Scoring!$B$3:$D$9,2,0)</f>
        <v>1</v>
      </c>
      <c r="N23" s="360" t="s">
        <v>146</v>
      </c>
    </row>
    <row r="24" spans="1:14" s="111" customFormat="1" ht="11.5" x14ac:dyDescent="0.25">
      <c r="A24" s="94" t="s">
        <v>171</v>
      </c>
      <c r="B24" s="108" t="s">
        <v>172</v>
      </c>
      <c r="C24" s="269"/>
      <c r="D24" s="302"/>
      <c r="E24" s="221" t="s">
        <v>140</v>
      </c>
      <c r="F24" s="222" t="s">
        <v>140</v>
      </c>
      <c r="G24" s="288" t="s">
        <v>140</v>
      </c>
      <c r="H24" s="289" t="s">
        <v>140</v>
      </c>
      <c r="I24" s="221" t="s">
        <v>140</v>
      </c>
      <c r="J24" s="224" t="s">
        <v>140</v>
      </c>
      <c r="K24" s="305"/>
      <c r="L24" s="342"/>
      <c r="M24" s="360"/>
      <c r="N24" s="360"/>
    </row>
    <row r="25" spans="1:14" s="111" customFormat="1" ht="11.5" x14ac:dyDescent="0.25">
      <c r="A25" s="183" t="s">
        <v>173</v>
      </c>
      <c r="B25" s="184" t="s">
        <v>174</v>
      </c>
      <c r="C25" s="77"/>
      <c r="D25" s="210"/>
      <c r="E25" s="109" t="s">
        <v>140</v>
      </c>
      <c r="F25" s="160" t="s">
        <v>140</v>
      </c>
      <c r="G25" s="219" t="s">
        <v>140</v>
      </c>
      <c r="H25" s="170" t="s">
        <v>140</v>
      </c>
      <c r="I25" s="112" t="s">
        <v>140</v>
      </c>
      <c r="J25" s="113" t="s">
        <v>140</v>
      </c>
      <c r="K25" s="165"/>
      <c r="L25" s="343"/>
      <c r="M25" s="360"/>
      <c r="N25" s="360"/>
    </row>
    <row r="26" spans="1:14" s="111" customFormat="1" ht="11.5" x14ac:dyDescent="0.25">
      <c r="A26" s="178" t="s">
        <v>175</v>
      </c>
      <c r="B26" s="179" t="s">
        <v>176</v>
      </c>
      <c r="C26" s="155" t="s">
        <v>177</v>
      </c>
      <c r="D26" s="210"/>
      <c r="E26" s="109" t="s">
        <v>140</v>
      </c>
      <c r="F26" s="160" t="s">
        <v>140</v>
      </c>
      <c r="G26" s="219" t="s">
        <v>140</v>
      </c>
      <c r="H26" s="170" t="s">
        <v>140</v>
      </c>
      <c r="I26" s="112" t="s">
        <v>140</v>
      </c>
      <c r="J26" s="113" t="s">
        <v>140</v>
      </c>
      <c r="K26" s="165"/>
      <c r="L26" s="343"/>
      <c r="M26" s="360"/>
      <c r="N26" s="360"/>
    </row>
    <row r="27" spans="1:14" s="111" customFormat="1" ht="11.5" x14ac:dyDescent="0.25">
      <c r="A27" s="429" t="s">
        <v>178</v>
      </c>
      <c r="B27" s="179" t="s">
        <v>179</v>
      </c>
      <c r="C27" s="155">
        <v>25</v>
      </c>
      <c r="D27" s="210" t="s">
        <v>180</v>
      </c>
      <c r="E27" s="114" t="s">
        <v>77</v>
      </c>
      <c r="F27" s="425"/>
      <c r="G27" s="220" t="s">
        <v>77</v>
      </c>
      <c r="H27" s="223"/>
      <c r="I27" s="114" t="s">
        <v>77</v>
      </c>
      <c r="J27" s="208"/>
      <c r="K27" s="165">
        <f>VLOOKUP(G27,ComplianceList,2,0)</f>
        <v>0</v>
      </c>
      <c r="L27" s="343">
        <f>VLOOKUP(I27,ComplianceList,2,0)</f>
        <v>0</v>
      </c>
      <c r="M27" s="361">
        <f>VLOOKUP(N27,Scoring!$B$3:$D$9,2,0)</f>
        <v>2</v>
      </c>
      <c r="N27" s="360" t="s">
        <v>172</v>
      </c>
    </row>
    <row r="28" spans="1:14" s="111" customFormat="1" ht="11.5" x14ac:dyDescent="0.25">
      <c r="A28" s="430"/>
      <c r="B28" s="179" t="s">
        <v>181</v>
      </c>
      <c r="C28" s="155">
        <v>10</v>
      </c>
      <c r="D28" s="210" t="s">
        <v>182</v>
      </c>
      <c r="E28" s="114" t="s">
        <v>77</v>
      </c>
      <c r="F28" s="426"/>
      <c r="G28" s="220" t="s">
        <v>77</v>
      </c>
      <c r="H28" s="223"/>
      <c r="I28" s="114" t="s">
        <v>77</v>
      </c>
      <c r="J28" s="208"/>
      <c r="K28" s="165">
        <f>VLOOKUP(G28,ComplianceList,2,0)</f>
        <v>0</v>
      </c>
      <c r="L28" s="343">
        <f>VLOOKUP(I28,ComplianceList,2,0)</f>
        <v>0</v>
      </c>
      <c r="M28" s="361">
        <f>VLOOKUP(N28,Scoring!$B$3:$D$9,2,0)</f>
        <v>2</v>
      </c>
      <c r="N28" s="360" t="s">
        <v>172</v>
      </c>
    </row>
    <row r="29" spans="1:14" s="111" customFormat="1" ht="11.5" x14ac:dyDescent="0.25">
      <c r="A29" s="431"/>
      <c r="B29" s="179" t="s">
        <v>183</v>
      </c>
      <c r="C29" s="185" t="s">
        <v>184</v>
      </c>
      <c r="D29" s="210" t="s">
        <v>185</v>
      </c>
      <c r="E29" s="114" t="s">
        <v>77</v>
      </c>
      <c r="F29" s="427"/>
      <c r="G29" s="220" t="s">
        <v>77</v>
      </c>
      <c r="H29" s="223"/>
      <c r="I29" s="114" t="s">
        <v>77</v>
      </c>
      <c r="J29" s="208"/>
      <c r="K29" s="165">
        <f>VLOOKUP(G29,ComplianceList,2,0)</f>
        <v>0</v>
      </c>
      <c r="L29" s="343">
        <f>VLOOKUP(I29,ComplianceList,2,0)</f>
        <v>0</v>
      </c>
      <c r="M29" s="361">
        <f>VLOOKUP(N29,Scoring!$B$3:$D$9,2,0)</f>
        <v>2</v>
      </c>
      <c r="N29" s="360" t="s">
        <v>172</v>
      </c>
    </row>
    <row r="30" spans="1:14" s="111" customFormat="1" ht="12.5" x14ac:dyDescent="0.25">
      <c r="A30" s="180" t="s">
        <v>186</v>
      </c>
      <c r="B30" s="115" t="s">
        <v>187</v>
      </c>
      <c r="C30" s="285" t="s">
        <v>188</v>
      </c>
      <c r="D30" s="214" t="s">
        <v>189</v>
      </c>
      <c r="E30" s="114" t="s">
        <v>77</v>
      </c>
      <c r="F30" s="208"/>
      <c r="G30" s="220" t="s">
        <v>77</v>
      </c>
      <c r="H30" s="223"/>
      <c r="I30" s="114" t="s">
        <v>77</v>
      </c>
      <c r="J30" s="208"/>
      <c r="K30" s="165">
        <f>VLOOKUP(G30,ComplianceList,2,0)</f>
        <v>0</v>
      </c>
      <c r="L30" s="343">
        <f>VLOOKUP(I30,ComplianceList,2,0)</f>
        <v>0</v>
      </c>
      <c r="M30" s="361">
        <f>VLOOKUP(N30,Scoring!$B$3:$D$9,2,0)</f>
        <v>2</v>
      </c>
      <c r="N30" s="360" t="s">
        <v>172</v>
      </c>
    </row>
    <row r="31" spans="1:14" s="111" customFormat="1" ht="11.5" x14ac:dyDescent="0.25">
      <c r="A31" s="183" t="s">
        <v>190</v>
      </c>
      <c r="B31" s="184" t="s">
        <v>191</v>
      </c>
      <c r="C31" s="186"/>
      <c r="D31" s="210"/>
      <c r="E31" s="109" t="s">
        <v>140</v>
      </c>
      <c r="F31" s="160" t="s">
        <v>140</v>
      </c>
      <c r="G31" s="219" t="s">
        <v>140</v>
      </c>
      <c r="H31" s="170" t="s">
        <v>140</v>
      </c>
      <c r="I31" s="112" t="s">
        <v>140</v>
      </c>
      <c r="J31" s="113" t="s">
        <v>140</v>
      </c>
      <c r="K31" s="165"/>
      <c r="L31" s="343"/>
      <c r="M31" s="361"/>
      <c r="N31" s="360"/>
    </row>
    <row r="32" spans="1:14" s="111" customFormat="1" ht="11.5" x14ac:dyDescent="0.25">
      <c r="A32" s="178" t="s">
        <v>192</v>
      </c>
      <c r="B32" s="179" t="s">
        <v>193</v>
      </c>
      <c r="C32" s="77" t="s">
        <v>158</v>
      </c>
      <c r="D32" s="44"/>
      <c r="E32" s="114" t="s">
        <v>77</v>
      </c>
      <c r="F32" s="208"/>
      <c r="G32" s="220" t="s">
        <v>77</v>
      </c>
      <c r="H32" s="223"/>
      <c r="I32" s="114" t="s">
        <v>77</v>
      </c>
      <c r="J32" s="208"/>
      <c r="K32" s="165">
        <f>VLOOKUP(G32,ComplianceList,2,0)</f>
        <v>0</v>
      </c>
      <c r="L32" s="343">
        <f>VLOOKUP(I32,ComplianceList,2,0)</f>
        <v>0</v>
      </c>
      <c r="M32" s="361">
        <f>VLOOKUP(N32,Scoring!$B$3:$D$9,2,0)</f>
        <v>2</v>
      </c>
      <c r="N32" s="360" t="s">
        <v>172</v>
      </c>
    </row>
    <row r="33" spans="1:14" s="111" customFormat="1" ht="11.5" x14ac:dyDescent="0.25">
      <c r="A33" s="178" t="s">
        <v>194</v>
      </c>
      <c r="B33" s="179" t="s">
        <v>195</v>
      </c>
      <c r="C33" s="77" t="s">
        <v>158</v>
      </c>
      <c r="D33" s="44"/>
      <c r="E33" s="114" t="s">
        <v>77</v>
      </c>
      <c r="F33" s="208"/>
      <c r="G33" s="220" t="s">
        <v>77</v>
      </c>
      <c r="H33" s="223"/>
      <c r="I33" s="114" t="s">
        <v>77</v>
      </c>
      <c r="J33" s="208"/>
      <c r="K33" s="165">
        <f>VLOOKUP(G33,ComplianceList,2,0)</f>
        <v>0</v>
      </c>
      <c r="L33" s="343">
        <f>VLOOKUP(I33,ComplianceList,2,0)</f>
        <v>0</v>
      </c>
      <c r="M33" s="361">
        <f>VLOOKUP(N33,Scoring!$B$3:$D$9,2,0)</f>
        <v>2</v>
      </c>
      <c r="N33" s="360" t="s">
        <v>172</v>
      </c>
    </row>
    <row r="34" spans="1:14" s="111" customFormat="1" ht="11.5" x14ac:dyDescent="0.25">
      <c r="A34" s="183" t="s">
        <v>196</v>
      </c>
      <c r="B34" s="184" t="s">
        <v>197</v>
      </c>
      <c r="D34" s="210"/>
      <c r="E34" s="109" t="s">
        <v>140</v>
      </c>
      <c r="F34" s="160" t="s">
        <v>140</v>
      </c>
      <c r="G34" s="219" t="s">
        <v>140</v>
      </c>
      <c r="H34" s="170" t="s">
        <v>140</v>
      </c>
      <c r="I34" s="112" t="s">
        <v>140</v>
      </c>
      <c r="J34" s="113" t="s">
        <v>140</v>
      </c>
      <c r="K34" s="165"/>
      <c r="L34" s="343"/>
      <c r="M34" s="361"/>
      <c r="N34" s="360"/>
    </row>
    <row r="35" spans="1:14" s="111" customFormat="1" ht="24" x14ac:dyDescent="0.25">
      <c r="A35" s="180" t="s">
        <v>198</v>
      </c>
      <c r="B35" s="179" t="s">
        <v>199</v>
      </c>
      <c r="C35" s="287" t="s">
        <v>200</v>
      </c>
      <c r="D35" s="210"/>
      <c r="E35" s="109" t="s">
        <v>140</v>
      </c>
      <c r="F35" s="160" t="s">
        <v>140</v>
      </c>
      <c r="G35" s="219" t="s">
        <v>140</v>
      </c>
      <c r="H35" s="170" t="s">
        <v>140</v>
      </c>
      <c r="I35" s="112" t="s">
        <v>140</v>
      </c>
      <c r="J35" s="113" t="s">
        <v>140</v>
      </c>
      <c r="K35" s="165"/>
      <c r="L35" s="343"/>
      <c r="M35" s="361"/>
      <c r="N35" s="360"/>
    </row>
    <row r="36" spans="1:14" s="111" customFormat="1" ht="11.5" x14ac:dyDescent="0.25">
      <c r="A36" s="181"/>
      <c r="B36" s="179" t="s">
        <v>201</v>
      </c>
      <c r="C36" s="77" t="s">
        <v>202</v>
      </c>
      <c r="D36" s="44" t="s">
        <v>203</v>
      </c>
      <c r="E36" s="114" t="s">
        <v>77</v>
      </c>
      <c r="F36" s="208"/>
      <c r="G36" s="220" t="s">
        <v>77</v>
      </c>
      <c r="H36" s="223"/>
      <c r="I36" s="114" t="s">
        <v>77</v>
      </c>
      <c r="J36" s="208"/>
      <c r="K36" s="165">
        <f t="shared" ref="K36:K45" si="2">VLOOKUP(G36,ComplianceList,2,0)</f>
        <v>0</v>
      </c>
      <c r="L36" s="343">
        <f t="shared" ref="L36:L45" si="3">VLOOKUP(I36,ComplianceList,2,0)</f>
        <v>0</v>
      </c>
      <c r="M36" s="361">
        <f>VLOOKUP(N36,Scoring!$B$3:$D$9,2,0)</f>
        <v>2</v>
      </c>
      <c r="N36" s="360" t="s">
        <v>172</v>
      </c>
    </row>
    <row r="37" spans="1:14" s="111" customFormat="1" ht="11.5" x14ac:dyDescent="0.25">
      <c r="A37" s="181"/>
      <c r="B37" s="179" t="s">
        <v>204</v>
      </c>
      <c r="C37" s="77" t="s">
        <v>202</v>
      </c>
      <c r="D37" s="44" t="s">
        <v>203</v>
      </c>
      <c r="E37" s="114" t="s">
        <v>77</v>
      </c>
      <c r="F37" s="208"/>
      <c r="G37" s="220" t="s">
        <v>77</v>
      </c>
      <c r="H37" s="223"/>
      <c r="I37" s="114" t="s">
        <v>77</v>
      </c>
      <c r="J37" s="208"/>
      <c r="K37" s="165">
        <f t="shared" si="2"/>
        <v>0</v>
      </c>
      <c r="L37" s="343">
        <f t="shared" si="3"/>
        <v>0</v>
      </c>
      <c r="M37" s="361">
        <f>VLOOKUP(N37,Scoring!$B$3:$D$9,2,0)</f>
        <v>2</v>
      </c>
      <c r="N37" s="360" t="s">
        <v>172</v>
      </c>
    </row>
    <row r="38" spans="1:14" s="111" customFormat="1" ht="11.5" x14ac:dyDescent="0.25">
      <c r="A38" s="182"/>
      <c r="B38" s="179" t="s">
        <v>205</v>
      </c>
      <c r="C38" s="77" t="s">
        <v>202</v>
      </c>
      <c r="D38" s="44" t="s">
        <v>185</v>
      </c>
      <c r="E38" s="114" t="s">
        <v>77</v>
      </c>
      <c r="F38" s="208"/>
      <c r="G38" s="220" t="s">
        <v>77</v>
      </c>
      <c r="H38" s="223"/>
      <c r="I38" s="114" t="s">
        <v>77</v>
      </c>
      <c r="J38" s="208"/>
      <c r="K38" s="165">
        <f t="shared" si="2"/>
        <v>0</v>
      </c>
      <c r="L38" s="343">
        <f t="shared" si="3"/>
        <v>0</v>
      </c>
      <c r="M38" s="361">
        <f>VLOOKUP(N38,Scoring!$B$3:$D$9,2,0)</f>
        <v>2</v>
      </c>
      <c r="N38" s="360" t="s">
        <v>172</v>
      </c>
    </row>
    <row r="39" spans="1:14" s="111" customFormat="1" ht="11.5" x14ac:dyDescent="0.25">
      <c r="A39" s="180" t="s">
        <v>206</v>
      </c>
      <c r="B39" s="179" t="s">
        <v>207</v>
      </c>
      <c r="C39" s="77" t="s">
        <v>202</v>
      </c>
      <c r="D39" s="44" t="s">
        <v>185</v>
      </c>
      <c r="E39" s="114" t="s">
        <v>77</v>
      </c>
      <c r="F39" s="208"/>
      <c r="G39" s="220" t="s">
        <v>77</v>
      </c>
      <c r="H39" s="223"/>
      <c r="I39" s="114" t="s">
        <v>77</v>
      </c>
      <c r="J39" s="208"/>
      <c r="K39" s="165">
        <f t="shared" si="2"/>
        <v>0</v>
      </c>
      <c r="L39" s="343">
        <f t="shared" si="3"/>
        <v>0</v>
      </c>
      <c r="M39" s="361">
        <f>VLOOKUP(N39,Scoring!$B$3:$D$9,2,0)</f>
        <v>2</v>
      </c>
      <c r="N39" s="360" t="s">
        <v>172</v>
      </c>
    </row>
    <row r="40" spans="1:14" s="111" customFormat="1" ht="11.5" x14ac:dyDescent="0.25">
      <c r="A40" s="181"/>
      <c r="B40" s="179" t="s">
        <v>208</v>
      </c>
      <c r="C40" s="77" t="s">
        <v>202</v>
      </c>
      <c r="D40" s="44"/>
      <c r="E40" s="114" t="s">
        <v>77</v>
      </c>
      <c r="F40" s="208"/>
      <c r="G40" s="220" t="s">
        <v>77</v>
      </c>
      <c r="H40" s="223"/>
      <c r="I40" s="114" t="s">
        <v>77</v>
      </c>
      <c r="J40" s="208"/>
      <c r="K40" s="165">
        <f t="shared" si="2"/>
        <v>0</v>
      </c>
      <c r="L40" s="343">
        <f t="shared" si="3"/>
        <v>0</v>
      </c>
      <c r="M40" s="361">
        <f>VLOOKUP(N40,Scoring!$B$3:$D$9,2,0)</f>
        <v>2</v>
      </c>
      <c r="N40" s="360" t="s">
        <v>172</v>
      </c>
    </row>
    <row r="41" spans="1:14" s="111" customFormat="1" ht="11.5" x14ac:dyDescent="0.25">
      <c r="A41" s="182"/>
      <c r="B41" s="179" t="s">
        <v>209</v>
      </c>
      <c r="C41" s="77" t="s">
        <v>202</v>
      </c>
      <c r="D41" s="44"/>
      <c r="E41" s="114" t="s">
        <v>77</v>
      </c>
      <c r="F41" s="208"/>
      <c r="G41" s="220" t="s">
        <v>77</v>
      </c>
      <c r="H41" s="223"/>
      <c r="I41" s="114" t="s">
        <v>77</v>
      </c>
      <c r="J41" s="208"/>
      <c r="K41" s="165">
        <f t="shared" si="2"/>
        <v>0</v>
      </c>
      <c r="L41" s="343">
        <f t="shared" si="3"/>
        <v>0</v>
      </c>
      <c r="M41" s="361">
        <f>VLOOKUP(N41,Scoring!$B$3:$D$9,2,0)</f>
        <v>2</v>
      </c>
      <c r="N41" s="360" t="s">
        <v>172</v>
      </c>
    </row>
    <row r="42" spans="1:14" s="111" customFormat="1" ht="11.5" x14ac:dyDescent="0.25">
      <c r="A42" s="180" t="s">
        <v>210</v>
      </c>
      <c r="B42" s="179" t="s">
        <v>211</v>
      </c>
      <c r="C42" s="77" t="s">
        <v>202</v>
      </c>
      <c r="D42" s="44" t="s">
        <v>185</v>
      </c>
      <c r="E42" s="114" t="s">
        <v>77</v>
      </c>
      <c r="F42" s="208"/>
      <c r="G42" s="220" t="s">
        <v>77</v>
      </c>
      <c r="H42" s="223"/>
      <c r="I42" s="114" t="s">
        <v>77</v>
      </c>
      <c r="J42" s="208"/>
      <c r="K42" s="165">
        <f t="shared" si="2"/>
        <v>0</v>
      </c>
      <c r="L42" s="343">
        <f t="shared" si="3"/>
        <v>0</v>
      </c>
      <c r="M42" s="361">
        <f>VLOOKUP(N42,Scoring!$B$3:$D$9,2,0)</f>
        <v>2</v>
      </c>
      <c r="N42" s="360" t="s">
        <v>172</v>
      </c>
    </row>
    <row r="43" spans="1:14" s="111" customFormat="1" ht="11.5" x14ac:dyDescent="0.25">
      <c r="A43" s="181"/>
      <c r="B43" s="179" t="s">
        <v>212</v>
      </c>
      <c r="C43" s="77" t="s">
        <v>202</v>
      </c>
      <c r="D43" s="44"/>
      <c r="E43" s="114" t="s">
        <v>77</v>
      </c>
      <c r="F43" s="208"/>
      <c r="G43" s="220" t="s">
        <v>77</v>
      </c>
      <c r="H43" s="223"/>
      <c r="I43" s="114" t="s">
        <v>77</v>
      </c>
      <c r="J43" s="208"/>
      <c r="K43" s="165">
        <f t="shared" si="2"/>
        <v>0</v>
      </c>
      <c r="L43" s="343">
        <f t="shared" si="3"/>
        <v>0</v>
      </c>
      <c r="M43" s="361">
        <f>VLOOKUP(N43,Scoring!$B$3:$D$9,2,0)</f>
        <v>2</v>
      </c>
      <c r="N43" s="360" t="s">
        <v>172</v>
      </c>
    </row>
    <row r="44" spans="1:14" s="111" customFormat="1" ht="11.5" x14ac:dyDescent="0.25">
      <c r="A44" s="182"/>
      <c r="B44" s="179" t="s">
        <v>213</v>
      </c>
      <c r="C44" s="77" t="s">
        <v>202</v>
      </c>
      <c r="D44" s="44"/>
      <c r="E44" s="114" t="s">
        <v>77</v>
      </c>
      <c r="F44" s="208"/>
      <c r="G44" s="220" t="s">
        <v>77</v>
      </c>
      <c r="H44" s="223"/>
      <c r="I44" s="114" t="s">
        <v>77</v>
      </c>
      <c r="J44" s="208"/>
      <c r="K44" s="165">
        <f t="shared" si="2"/>
        <v>0</v>
      </c>
      <c r="L44" s="343">
        <f t="shared" si="3"/>
        <v>0</v>
      </c>
      <c r="M44" s="361">
        <f>VLOOKUP(N44,Scoring!$B$3:$D$9,2,0)</f>
        <v>2</v>
      </c>
      <c r="N44" s="360" t="s">
        <v>172</v>
      </c>
    </row>
    <row r="45" spans="1:14" s="111" customFormat="1" ht="23" x14ac:dyDescent="0.25">
      <c r="A45" s="182" t="s">
        <v>214</v>
      </c>
      <c r="B45" s="179" t="s">
        <v>215</v>
      </c>
      <c r="C45" s="155" t="s">
        <v>158</v>
      </c>
      <c r="D45" s="44"/>
      <c r="E45" s="114" t="s">
        <v>77</v>
      </c>
      <c r="F45" s="208"/>
      <c r="G45" s="220" t="s">
        <v>77</v>
      </c>
      <c r="H45" s="223"/>
      <c r="I45" s="114" t="s">
        <v>77</v>
      </c>
      <c r="J45" s="208"/>
      <c r="K45" s="165">
        <f t="shared" si="2"/>
        <v>0</v>
      </c>
      <c r="L45" s="343">
        <f t="shared" si="3"/>
        <v>0</v>
      </c>
      <c r="M45" s="361">
        <f>VLOOKUP(N45,Scoring!$B$3:$D$9,2,0)</f>
        <v>2</v>
      </c>
      <c r="N45" s="360" t="s">
        <v>172</v>
      </c>
    </row>
    <row r="46" spans="1:14" s="111" customFormat="1" ht="11.5" x14ac:dyDescent="0.25">
      <c r="A46" s="183" t="s">
        <v>216</v>
      </c>
      <c r="B46" s="184" t="s">
        <v>217</v>
      </c>
      <c r="C46" s="155"/>
      <c r="D46" s="210"/>
      <c r="E46" s="109" t="s">
        <v>140</v>
      </c>
      <c r="F46" s="160" t="s">
        <v>140</v>
      </c>
      <c r="G46" s="219" t="s">
        <v>140</v>
      </c>
      <c r="H46" s="170" t="s">
        <v>140</v>
      </c>
      <c r="I46" s="112" t="s">
        <v>140</v>
      </c>
      <c r="J46" s="113" t="s">
        <v>140</v>
      </c>
      <c r="K46" s="165"/>
      <c r="L46" s="343"/>
      <c r="M46" s="361"/>
      <c r="N46" s="360"/>
    </row>
    <row r="47" spans="1:14" s="111" customFormat="1" ht="11.5" x14ac:dyDescent="0.25">
      <c r="A47" s="178" t="s">
        <v>218</v>
      </c>
      <c r="B47" s="179" t="s">
        <v>219</v>
      </c>
      <c r="C47" s="155" t="s">
        <v>158</v>
      </c>
      <c r="D47" s="210"/>
      <c r="E47" s="114" t="s">
        <v>77</v>
      </c>
      <c r="F47" s="208"/>
      <c r="G47" s="220" t="s">
        <v>77</v>
      </c>
      <c r="H47" s="223"/>
      <c r="I47" s="114" t="s">
        <v>77</v>
      </c>
      <c r="J47" s="208"/>
      <c r="K47" s="165">
        <f t="shared" ref="K47:K52" si="4">VLOOKUP(G47,ComplianceList,2,0)</f>
        <v>0</v>
      </c>
      <c r="L47" s="343">
        <f t="shared" ref="L47:L52" si="5">VLOOKUP(I47,ComplianceList,2,0)</f>
        <v>0</v>
      </c>
      <c r="M47" s="361">
        <f>VLOOKUP(N47,Scoring!$B$3:$D$9,2,0)</f>
        <v>2</v>
      </c>
      <c r="N47" s="360" t="s">
        <v>172</v>
      </c>
    </row>
    <row r="48" spans="1:14" s="111" customFormat="1" ht="23" x14ac:dyDescent="0.25">
      <c r="A48" s="180" t="s">
        <v>220</v>
      </c>
      <c r="B48" s="179" t="s">
        <v>221</v>
      </c>
      <c r="C48" s="155">
        <v>15</v>
      </c>
      <c r="D48" s="210" t="s">
        <v>222</v>
      </c>
      <c r="E48" s="114" t="s">
        <v>77</v>
      </c>
      <c r="F48" s="208"/>
      <c r="G48" s="220" t="s">
        <v>77</v>
      </c>
      <c r="H48" s="223"/>
      <c r="I48" s="114" t="s">
        <v>77</v>
      </c>
      <c r="J48" s="208"/>
      <c r="K48" s="165">
        <f t="shared" si="4"/>
        <v>0</v>
      </c>
      <c r="L48" s="343">
        <f t="shared" si="5"/>
        <v>0</v>
      </c>
      <c r="M48" s="361">
        <f>VLOOKUP(N48,Scoring!$B$3:$D$9,2,0)</f>
        <v>2</v>
      </c>
      <c r="N48" s="360" t="s">
        <v>172</v>
      </c>
    </row>
    <row r="49" spans="1:14" s="111" customFormat="1" ht="11.5" x14ac:dyDescent="0.25">
      <c r="A49" s="180" t="s">
        <v>223</v>
      </c>
      <c r="B49" s="179" t="s">
        <v>224</v>
      </c>
      <c r="C49" s="155" t="s">
        <v>225</v>
      </c>
      <c r="D49" s="210" t="s">
        <v>189</v>
      </c>
      <c r="E49" s="114" t="s">
        <v>77</v>
      </c>
      <c r="F49" s="208"/>
      <c r="G49" s="220" t="s">
        <v>77</v>
      </c>
      <c r="H49" s="223"/>
      <c r="I49" s="114" t="s">
        <v>77</v>
      </c>
      <c r="J49" s="208"/>
      <c r="K49" s="165">
        <f t="shared" si="4"/>
        <v>0</v>
      </c>
      <c r="L49" s="343">
        <f t="shared" si="5"/>
        <v>0</v>
      </c>
      <c r="M49" s="361">
        <f>VLOOKUP(N49,Scoring!$B$3:$D$9,2,0)</f>
        <v>2</v>
      </c>
      <c r="N49" s="360" t="s">
        <v>172</v>
      </c>
    </row>
    <row r="50" spans="1:14" s="111" customFormat="1" ht="23" x14ac:dyDescent="0.25">
      <c r="A50" s="178" t="s">
        <v>226</v>
      </c>
      <c r="B50" s="179" t="s">
        <v>227</v>
      </c>
      <c r="C50" s="155" t="s">
        <v>202</v>
      </c>
      <c r="D50" s="210" t="s">
        <v>228</v>
      </c>
      <c r="E50" s="114" t="s">
        <v>77</v>
      </c>
      <c r="F50" s="208"/>
      <c r="G50" s="220" t="s">
        <v>77</v>
      </c>
      <c r="H50" s="223"/>
      <c r="I50" s="114" t="s">
        <v>77</v>
      </c>
      <c r="J50" s="208"/>
      <c r="K50" s="165">
        <f t="shared" si="4"/>
        <v>0</v>
      </c>
      <c r="L50" s="343">
        <f t="shared" si="5"/>
        <v>0</v>
      </c>
      <c r="M50" s="361">
        <f>VLOOKUP(N50,Scoring!$B$3:$D$9,2,0)</f>
        <v>2</v>
      </c>
      <c r="N50" s="360" t="s">
        <v>172</v>
      </c>
    </row>
    <row r="51" spans="1:14" s="111" customFormat="1" ht="11.5" x14ac:dyDescent="0.25">
      <c r="A51" s="180" t="s">
        <v>229</v>
      </c>
      <c r="B51" s="179" t="s">
        <v>230</v>
      </c>
      <c r="C51" s="155" t="s">
        <v>202</v>
      </c>
      <c r="D51" s="210"/>
      <c r="E51" s="114" t="s">
        <v>77</v>
      </c>
      <c r="F51" s="208"/>
      <c r="G51" s="220" t="s">
        <v>77</v>
      </c>
      <c r="H51" s="223"/>
      <c r="I51" s="114" t="s">
        <v>77</v>
      </c>
      <c r="J51" s="208"/>
      <c r="K51" s="165">
        <f t="shared" si="4"/>
        <v>0</v>
      </c>
      <c r="L51" s="343">
        <f t="shared" si="5"/>
        <v>0</v>
      </c>
      <c r="M51" s="361">
        <f>VLOOKUP(N51,Scoring!$B$3:$D$9,2,0)</f>
        <v>2</v>
      </c>
      <c r="N51" s="360" t="s">
        <v>172</v>
      </c>
    </row>
    <row r="52" spans="1:14" s="111" customFormat="1" ht="23" x14ac:dyDescent="0.25">
      <c r="A52" s="178" t="s">
        <v>231</v>
      </c>
      <c r="B52" s="179" t="s">
        <v>232</v>
      </c>
      <c r="C52" s="155" t="s">
        <v>158</v>
      </c>
      <c r="D52" s="210"/>
      <c r="E52" s="114" t="s">
        <v>77</v>
      </c>
      <c r="F52" s="208"/>
      <c r="G52" s="220" t="s">
        <v>77</v>
      </c>
      <c r="H52" s="223"/>
      <c r="I52" s="114" t="s">
        <v>77</v>
      </c>
      <c r="J52" s="208"/>
      <c r="K52" s="165">
        <f t="shared" si="4"/>
        <v>0</v>
      </c>
      <c r="L52" s="343">
        <f t="shared" si="5"/>
        <v>0</v>
      </c>
      <c r="M52" s="361">
        <f>VLOOKUP(N52,Scoring!$B$3:$D$9,2,0)</f>
        <v>2</v>
      </c>
      <c r="N52" s="360" t="s">
        <v>172</v>
      </c>
    </row>
    <row r="53" spans="1:14" s="111" customFormat="1" ht="11.5" x14ac:dyDescent="0.25">
      <c r="A53" s="187" t="s">
        <v>233</v>
      </c>
      <c r="B53" s="184" t="s">
        <v>234</v>
      </c>
      <c r="C53" s="155"/>
      <c r="D53" s="210"/>
      <c r="E53" s="109" t="s">
        <v>140</v>
      </c>
      <c r="F53" s="160" t="s">
        <v>140</v>
      </c>
      <c r="G53" s="219" t="s">
        <v>140</v>
      </c>
      <c r="H53" s="170" t="s">
        <v>140</v>
      </c>
      <c r="I53" s="112" t="s">
        <v>140</v>
      </c>
      <c r="J53" s="113" t="s">
        <v>140</v>
      </c>
      <c r="K53" s="165"/>
      <c r="L53" s="343"/>
      <c r="M53" s="361"/>
      <c r="N53" s="360"/>
    </row>
    <row r="54" spans="1:14" s="111" customFormat="1" ht="27" x14ac:dyDescent="0.25">
      <c r="A54" s="183"/>
      <c r="B54" s="179" t="s">
        <v>235</v>
      </c>
      <c r="C54" s="155" t="s">
        <v>202</v>
      </c>
      <c r="D54" s="210"/>
      <c r="E54" s="114" t="s">
        <v>77</v>
      </c>
      <c r="F54" s="208"/>
      <c r="G54" s="220" t="s">
        <v>77</v>
      </c>
      <c r="H54" s="223"/>
      <c r="I54" s="114" t="s">
        <v>77</v>
      </c>
      <c r="J54" s="208"/>
      <c r="K54" s="165">
        <f>VLOOKUP(G54,ComplianceList,2,0)</f>
        <v>0</v>
      </c>
      <c r="L54" s="343">
        <f>VLOOKUP(I54,ComplianceList,2,0)</f>
        <v>0</v>
      </c>
      <c r="M54" s="361">
        <f>VLOOKUP(N54,Scoring!$B$3:$D$9,2,0)</f>
        <v>2</v>
      </c>
      <c r="N54" s="360" t="s">
        <v>172</v>
      </c>
    </row>
    <row r="55" spans="1:14" s="111" customFormat="1" ht="11.5" x14ac:dyDescent="0.25">
      <c r="A55" s="183" t="s">
        <v>236</v>
      </c>
      <c r="B55" s="303" t="s">
        <v>237</v>
      </c>
      <c r="C55" s="155"/>
      <c r="D55" s="210"/>
      <c r="E55" s="109" t="s">
        <v>140</v>
      </c>
      <c r="F55" s="160" t="s">
        <v>140</v>
      </c>
      <c r="G55" s="219" t="s">
        <v>140</v>
      </c>
      <c r="H55" s="170" t="s">
        <v>140</v>
      </c>
      <c r="I55" s="112" t="s">
        <v>140</v>
      </c>
      <c r="J55" s="113" t="s">
        <v>140</v>
      </c>
      <c r="K55" s="165"/>
      <c r="L55" s="343"/>
      <c r="M55" s="361"/>
      <c r="N55" s="360"/>
    </row>
    <row r="56" spans="1:14" s="111" customFormat="1" ht="11.5" x14ac:dyDescent="0.25">
      <c r="A56" s="178" t="s">
        <v>238</v>
      </c>
      <c r="B56" s="179" t="s">
        <v>239</v>
      </c>
      <c r="C56" s="155" t="s">
        <v>240</v>
      </c>
      <c r="D56" s="210"/>
      <c r="E56" s="114" t="s">
        <v>77</v>
      </c>
      <c r="F56" s="208"/>
      <c r="G56" s="220" t="s">
        <v>77</v>
      </c>
      <c r="H56" s="223"/>
      <c r="I56" s="114" t="s">
        <v>77</v>
      </c>
      <c r="J56" s="208"/>
      <c r="K56" s="165">
        <f>VLOOKUP(G56,ComplianceList,2,0)</f>
        <v>0</v>
      </c>
      <c r="L56" s="343">
        <f>VLOOKUP(I56,ComplianceList,2,0)</f>
        <v>0</v>
      </c>
      <c r="M56" s="361">
        <f>VLOOKUP(N56,Scoring!$B$3:$D$9,2,0)</f>
        <v>2</v>
      </c>
      <c r="N56" s="360" t="s">
        <v>172</v>
      </c>
    </row>
    <row r="57" spans="1:14" s="111" customFormat="1" ht="13.5" x14ac:dyDescent="0.25">
      <c r="A57" s="180" t="s">
        <v>241</v>
      </c>
      <c r="B57" s="115" t="s">
        <v>242</v>
      </c>
      <c r="C57" s="285" t="s">
        <v>188</v>
      </c>
      <c r="D57" s="214" t="s">
        <v>84</v>
      </c>
      <c r="E57" s="114" t="s">
        <v>77</v>
      </c>
      <c r="F57" s="208"/>
      <c r="G57" s="220" t="s">
        <v>77</v>
      </c>
      <c r="H57" s="223"/>
      <c r="I57" s="114" t="s">
        <v>77</v>
      </c>
      <c r="J57" s="208"/>
      <c r="K57" s="165">
        <f>VLOOKUP(G57,ComplianceList,2,0)</f>
        <v>0</v>
      </c>
      <c r="L57" s="343">
        <f>VLOOKUP(I57,ComplianceList,2,0)</f>
        <v>0</v>
      </c>
      <c r="M57" s="361">
        <f>VLOOKUP(N57,Scoring!$B$3:$D$9,2,0)</f>
        <v>2</v>
      </c>
      <c r="N57" s="360" t="s">
        <v>172</v>
      </c>
    </row>
    <row r="58" spans="1:14" s="111" customFormat="1" ht="36.5" x14ac:dyDescent="0.25">
      <c r="A58" s="180" t="s">
        <v>243</v>
      </c>
      <c r="B58" s="115" t="s">
        <v>244</v>
      </c>
      <c r="C58" s="285" t="s">
        <v>188</v>
      </c>
      <c r="D58" s="214" t="s">
        <v>245</v>
      </c>
      <c r="E58" s="114" t="s">
        <v>77</v>
      </c>
      <c r="F58" s="208"/>
      <c r="G58" s="220" t="s">
        <v>77</v>
      </c>
      <c r="H58" s="223"/>
      <c r="I58" s="114" t="s">
        <v>77</v>
      </c>
      <c r="J58" s="208"/>
      <c r="K58" s="165">
        <f>VLOOKUP(G58,ComplianceList,2,0)</f>
        <v>0</v>
      </c>
      <c r="L58" s="343">
        <f>VLOOKUP(I58,ComplianceList,2,0)</f>
        <v>0</v>
      </c>
      <c r="M58" s="361">
        <f>VLOOKUP(N58,Scoring!$B$3:$D$9,2,0)</f>
        <v>2</v>
      </c>
      <c r="N58" s="360" t="s">
        <v>172</v>
      </c>
    </row>
    <row r="59" spans="1:14" s="111" customFormat="1" ht="11.5" x14ac:dyDescent="0.25">
      <c r="A59" s="183" t="s">
        <v>246</v>
      </c>
      <c r="B59" s="184" t="s">
        <v>247</v>
      </c>
      <c r="C59" s="155"/>
      <c r="D59" s="210"/>
      <c r="E59" s="109" t="s">
        <v>140</v>
      </c>
      <c r="F59" s="160" t="s">
        <v>140</v>
      </c>
      <c r="G59" s="219" t="s">
        <v>140</v>
      </c>
      <c r="H59" s="170" t="s">
        <v>140</v>
      </c>
      <c r="I59" s="112" t="s">
        <v>140</v>
      </c>
      <c r="J59" s="113" t="s">
        <v>140</v>
      </c>
      <c r="K59" s="165"/>
      <c r="L59" s="343"/>
      <c r="M59" s="361"/>
      <c r="N59" s="360"/>
    </row>
    <row r="60" spans="1:14" s="111" customFormat="1" ht="23" x14ac:dyDescent="0.25">
      <c r="A60" s="178" t="s">
        <v>248</v>
      </c>
      <c r="B60" s="179" t="s">
        <v>249</v>
      </c>
      <c r="C60" s="155" t="s">
        <v>202</v>
      </c>
      <c r="D60" s="210"/>
      <c r="E60" s="114" t="s">
        <v>77</v>
      </c>
      <c r="F60" s="208"/>
      <c r="G60" s="220" t="s">
        <v>77</v>
      </c>
      <c r="H60" s="223"/>
      <c r="I60" s="114" t="s">
        <v>77</v>
      </c>
      <c r="J60" s="208"/>
      <c r="K60" s="165">
        <f>VLOOKUP(G60,ComplianceList,2,0)</f>
        <v>0</v>
      </c>
      <c r="L60" s="343">
        <f>VLOOKUP(I60,ComplianceList,2,0)</f>
        <v>0</v>
      </c>
      <c r="M60" s="361">
        <f>VLOOKUP(N60,Scoring!$B$3:$D$9,2,0)</f>
        <v>2</v>
      </c>
      <c r="N60" s="360" t="s">
        <v>172</v>
      </c>
    </row>
    <row r="61" spans="1:14" s="111" customFormat="1" ht="34.5" x14ac:dyDescent="0.25">
      <c r="A61" s="178" t="s">
        <v>250</v>
      </c>
      <c r="B61" s="179" t="s">
        <v>251</v>
      </c>
      <c r="C61" s="155" t="s">
        <v>202</v>
      </c>
      <c r="D61" s="210"/>
      <c r="E61" s="114" t="s">
        <v>77</v>
      </c>
      <c r="F61" s="208"/>
      <c r="G61" s="220" t="s">
        <v>77</v>
      </c>
      <c r="H61" s="223"/>
      <c r="I61" s="114" t="s">
        <v>77</v>
      </c>
      <c r="J61" s="208"/>
      <c r="K61" s="165">
        <f>VLOOKUP(G61,ComplianceList,2,0)</f>
        <v>0</v>
      </c>
      <c r="L61" s="343">
        <f>VLOOKUP(I61,ComplianceList,2,0)</f>
        <v>0</v>
      </c>
      <c r="M61" s="361">
        <f>VLOOKUP(N61,Scoring!$B$3:$D$9,2,0)</f>
        <v>2</v>
      </c>
      <c r="N61" s="360" t="s">
        <v>172</v>
      </c>
    </row>
    <row r="62" spans="1:14" s="111" customFormat="1" ht="23" x14ac:dyDescent="0.25">
      <c r="A62" s="178" t="s">
        <v>252</v>
      </c>
      <c r="B62" s="179" t="s">
        <v>253</v>
      </c>
      <c r="C62" s="155" t="s">
        <v>202</v>
      </c>
      <c r="D62" s="210"/>
      <c r="E62" s="114" t="s">
        <v>77</v>
      </c>
      <c r="F62" s="208"/>
      <c r="G62" s="220" t="s">
        <v>77</v>
      </c>
      <c r="H62" s="223"/>
      <c r="I62" s="114" t="s">
        <v>77</v>
      </c>
      <c r="J62" s="208"/>
      <c r="K62" s="165">
        <f>VLOOKUP(G62,ComplianceList,2,0)</f>
        <v>0</v>
      </c>
      <c r="L62" s="343">
        <f>VLOOKUP(I62,ComplianceList,2,0)</f>
        <v>0</v>
      </c>
      <c r="M62" s="361">
        <f>VLOOKUP(N62,Scoring!$B$3:$D$9,2,0)</f>
        <v>2</v>
      </c>
      <c r="N62" s="360" t="s">
        <v>172</v>
      </c>
    </row>
    <row r="63" spans="1:14" s="111" customFormat="1" ht="11.5" x14ac:dyDescent="0.25">
      <c r="A63" s="183" t="s">
        <v>254</v>
      </c>
      <c r="B63" s="184" t="s">
        <v>255</v>
      </c>
      <c r="C63" s="155"/>
      <c r="D63" s="210"/>
      <c r="E63" s="109" t="s">
        <v>140</v>
      </c>
      <c r="F63" s="160" t="s">
        <v>140</v>
      </c>
      <c r="G63" s="219" t="s">
        <v>140</v>
      </c>
      <c r="H63" s="170" t="s">
        <v>140</v>
      </c>
      <c r="I63" s="112" t="s">
        <v>140</v>
      </c>
      <c r="J63" s="113" t="s">
        <v>140</v>
      </c>
      <c r="K63" s="165"/>
      <c r="L63" s="343"/>
      <c r="M63" s="361"/>
      <c r="N63" s="360"/>
    </row>
    <row r="64" spans="1:14" s="111" customFormat="1" ht="11.5" x14ac:dyDescent="0.25">
      <c r="A64" s="178" t="s">
        <v>256</v>
      </c>
      <c r="B64" s="179" t="s">
        <v>257</v>
      </c>
      <c r="C64" s="155" t="s">
        <v>202</v>
      </c>
      <c r="D64" s="210"/>
      <c r="E64" s="114" t="s">
        <v>77</v>
      </c>
      <c r="F64" s="208"/>
      <c r="G64" s="220" t="s">
        <v>77</v>
      </c>
      <c r="H64" s="223"/>
      <c r="I64" s="114" t="s">
        <v>77</v>
      </c>
      <c r="J64" s="208"/>
      <c r="K64" s="165">
        <f>VLOOKUP(G64,ComplianceList,2,0)</f>
        <v>0</v>
      </c>
      <c r="L64" s="343">
        <f>VLOOKUP(I64,ComplianceList,2,0)</f>
        <v>0</v>
      </c>
      <c r="M64" s="361">
        <f>VLOOKUP(N64,Scoring!$B$3:$D$9,2,0)</f>
        <v>2</v>
      </c>
      <c r="N64" s="360" t="s">
        <v>172</v>
      </c>
    </row>
    <row r="65" spans="1:14" s="111" customFormat="1" ht="25.5" thickBot="1" x14ac:dyDescent="0.3">
      <c r="A65" s="275" t="s">
        <v>258</v>
      </c>
      <c r="B65" s="299" t="s">
        <v>259</v>
      </c>
      <c r="C65" s="304" t="s">
        <v>260</v>
      </c>
      <c r="D65" s="300"/>
      <c r="E65" s="117" t="s">
        <v>77</v>
      </c>
      <c r="F65" s="209"/>
      <c r="G65" s="211" t="s">
        <v>77</v>
      </c>
      <c r="H65" s="290"/>
      <c r="I65" s="117" t="s">
        <v>77</v>
      </c>
      <c r="J65" s="209"/>
      <c r="K65" s="306">
        <f>VLOOKUP(G65,ComplianceList,2,0)</f>
        <v>0</v>
      </c>
      <c r="L65" s="344">
        <f>VLOOKUP(I65,ComplianceList,2,0)</f>
        <v>0</v>
      </c>
      <c r="M65" s="361">
        <f>VLOOKUP(N65,Scoring!$B$3:$D$9,2,0)</f>
        <v>2</v>
      </c>
      <c r="N65" s="360" t="s">
        <v>172</v>
      </c>
    </row>
    <row r="66" spans="1:14" s="111" customFormat="1" ht="11.5" x14ac:dyDescent="0.25">
      <c r="A66" s="94" t="s">
        <v>261</v>
      </c>
      <c r="B66" s="307" t="s">
        <v>262</v>
      </c>
      <c r="C66" s="274"/>
      <c r="D66" s="213"/>
      <c r="E66" s="221" t="s">
        <v>140</v>
      </c>
      <c r="F66" s="222" t="s">
        <v>140</v>
      </c>
      <c r="G66" s="288" t="s">
        <v>140</v>
      </c>
      <c r="H66" s="289" t="s">
        <v>140</v>
      </c>
      <c r="I66" s="221" t="s">
        <v>140</v>
      </c>
      <c r="J66" s="224" t="s">
        <v>140</v>
      </c>
      <c r="K66" s="308"/>
      <c r="L66" s="345"/>
      <c r="M66" s="360"/>
      <c r="N66" s="360"/>
    </row>
    <row r="67" spans="1:14" s="111" customFormat="1" ht="11.5" x14ac:dyDescent="0.25">
      <c r="A67" s="183" t="s">
        <v>263</v>
      </c>
      <c r="B67" s="184" t="s">
        <v>264</v>
      </c>
      <c r="C67" s="155"/>
      <c r="D67" s="210"/>
      <c r="E67" s="109" t="s">
        <v>140</v>
      </c>
      <c r="F67" s="160" t="s">
        <v>140</v>
      </c>
      <c r="G67" s="219" t="s">
        <v>140</v>
      </c>
      <c r="H67" s="170" t="s">
        <v>140</v>
      </c>
      <c r="I67" s="112" t="s">
        <v>140</v>
      </c>
      <c r="J67" s="113" t="s">
        <v>140</v>
      </c>
      <c r="K67" s="309"/>
      <c r="L67" s="346"/>
      <c r="M67" s="360"/>
      <c r="N67" s="360"/>
    </row>
    <row r="68" spans="1:14" s="111" customFormat="1" ht="11.5" x14ac:dyDescent="0.25">
      <c r="A68" s="178" t="s">
        <v>265</v>
      </c>
      <c r="B68" s="179" t="s">
        <v>266</v>
      </c>
      <c r="C68" s="155" t="s">
        <v>158</v>
      </c>
      <c r="D68" s="210"/>
      <c r="E68" s="114" t="s">
        <v>77</v>
      </c>
      <c r="F68" s="160" t="s">
        <v>140</v>
      </c>
      <c r="G68" s="220" t="s">
        <v>77</v>
      </c>
      <c r="H68" s="223"/>
      <c r="I68" s="114" t="s">
        <v>77</v>
      </c>
      <c r="J68" s="208"/>
      <c r="K68" s="309">
        <f>VLOOKUP(G68,ComplianceList,2,0)</f>
        <v>0</v>
      </c>
      <c r="L68" s="346">
        <f>VLOOKUP(I68,ComplianceList,2,0)</f>
        <v>0</v>
      </c>
      <c r="M68" s="361">
        <f>VLOOKUP(N68,Scoring!$B$3:$D$9,2,0)</f>
        <v>3</v>
      </c>
      <c r="N68" s="360" t="s">
        <v>267</v>
      </c>
    </row>
    <row r="69" spans="1:14" s="111" customFormat="1" ht="23" x14ac:dyDescent="0.25">
      <c r="A69" s="178" t="s">
        <v>268</v>
      </c>
      <c r="B69" s="179" t="s">
        <v>269</v>
      </c>
      <c r="C69" s="155" t="s">
        <v>145</v>
      </c>
      <c r="D69" s="210"/>
      <c r="E69" s="114" t="s">
        <v>77</v>
      </c>
      <c r="F69" s="160" t="s">
        <v>140</v>
      </c>
      <c r="G69" s="220" t="s">
        <v>77</v>
      </c>
      <c r="H69" s="223"/>
      <c r="I69" s="114" t="s">
        <v>77</v>
      </c>
      <c r="J69" s="208"/>
      <c r="K69" s="309">
        <f>VLOOKUP(G69,ComplianceList,2,0)</f>
        <v>0</v>
      </c>
      <c r="L69" s="346">
        <f>VLOOKUP(I69,ComplianceList,2,0)</f>
        <v>0</v>
      </c>
      <c r="M69" s="361">
        <f>VLOOKUP(N69,Scoring!$B$3:$D$9,2,0)</f>
        <v>3</v>
      </c>
      <c r="N69" s="360" t="s">
        <v>267</v>
      </c>
    </row>
    <row r="70" spans="1:14" s="111" customFormat="1" ht="11.5" x14ac:dyDescent="0.25">
      <c r="A70" s="178" t="s">
        <v>270</v>
      </c>
      <c r="B70" s="179" t="s">
        <v>271</v>
      </c>
      <c r="C70" s="155" t="s">
        <v>152</v>
      </c>
      <c r="D70" s="210"/>
      <c r="E70" s="114" t="s">
        <v>77</v>
      </c>
      <c r="F70" s="208"/>
      <c r="G70" s="220" t="s">
        <v>77</v>
      </c>
      <c r="H70" s="223"/>
      <c r="I70" s="114" t="s">
        <v>77</v>
      </c>
      <c r="J70" s="208"/>
      <c r="K70" s="309">
        <f>VLOOKUP(G70,ComplianceList,2,0)</f>
        <v>0</v>
      </c>
      <c r="L70" s="346">
        <f>VLOOKUP(I70,ComplianceList,2,0)</f>
        <v>0</v>
      </c>
      <c r="M70" s="361">
        <f>VLOOKUP(N70,Scoring!$B$3:$D$9,2,0)</f>
        <v>3</v>
      </c>
      <c r="N70" s="360" t="s">
        <v>267</v>
      </c>
    </row>
    <row r="71" spans="1:14" s="111" customFormat="1" ht="11.5" x14ac:dyDescent="0.25">
      <c r="A71" s="183" t="s">
        <v>272</v>
      </c>
      <c r="B71" s="184" t="s">
        <v>273</v>
      </c>
      <c r="C71" s="155"/>
      <c r="D71" s="210"/>
      <c r="E71" s="109" t="s">
        <v>140</v>
      </c>
      <c r="F71" s="160" t="s">
        <v>140</v>
      </c>
      <c r="G71" s="219" t="s">
        <v>140</v>
      </c>
      <c r="H71" s="170" t="s">
        <v>140</v>
      </c>
      <c r="I71" s="112" t="s">
        <v>140</v>
      </c>
      <c r="J71" s="113" t="s">
        <v>140</v>
      </c>
      <c r="K71" s="309"/>
      <c r="L71" s="346"/>
      <c r="M71" s="361"/>
      <c r="N71" s="360"/>
    </row>
    <row r="72" spans="1:14" s="111" customFormat="1" ht="11.5" x14ac:dyDescent="0.25">
      <c r="A72" s="178" t="s">
        <v>274</v>
      </c>
      <c r="B72" s="179" t="s">
        <v>275</v>
      </c>
      <c r="C72" s="155" t="s">
        <v>158</v>
      </c>
      <c r="D72" s="210"/>
      <c r="E72" s="114" t="s">
        <v>77</v>
      </c>
      <c r="F72" s="208"/>
      <c r="G72" s="220" t="s">
        <v>77</v>
      </c>
      <c r="H72" s="223"/>
      <c r="I72" s="114" t="s">
        <v>77</v>
      </c>
      <c r="J72" s="208"/>
      <c r="K72" s="309">
        <f>VLOOKUP(G72,ComplianceList,2,0)</f>
        <v>0</v>
      </c>
      <c r="L72" s="346">
        <f>VLOOKUP(I72,ComplianceList,2,0)</f>
        <v>0</v>
      </c>
      <c r="M72" s="361">
        <f>VLOOKUP(N72,Scoring!$B$3:$D$9,2,0)</f>
        <v>3</v>
      </c>
      <c r="N72" s="360" t="s">
        <v>267</v>
      </c>
    </row>
    <row r="73" spans="1:14" s="111" customFormat="1" ht="11.5" x14ac:dyDescent="0.25">
      <c r="A73" s="178" t="s">
        <v>276</v>
      </c>
      <c r="B73" s="179" t="s">
        <v>277</v>
      </c>
      <c r="C73" s="155" t="s">
        <v>202</v>
      </c>
      <c r="D73" s="210"/>
      <c r="E73" s="114" t="s">
        <v>77</v>
      </c>
      <c r="F73" s="208"/>
      <c r="G73" s="220" t="s">
        <v>77</v>
      </c>
      <c r="H73" s="223"/>
      <c r="I73" s="114" t="s">
        <v>77</v>
      </c>
      <c r="J73" s="208"/>
      <c r="K73" s="309">
        <f>VLOOKUP(G73,ComplianceList,2,0)</f>
        <v>0</v>
      </c>
      <c r="L73" s="346">
        <f>VLOOKUP(I73,ComplianceList,2,0)</f>
        <v>0</v>
      </c>
      <c r="M73" s="361">
        <f>VLOOKUP(N73,Scoring!$B$3:$D$9,2,0)</f>
        <v>3</v>
      </c>
      <c r="N73" s="360" t="s">
        <v>267</v>
      </c>
    </row>
    <row r="74" spans="1:14" s="111" customFormat="1" ht="11.5" x14ac:dyDescent="0.25">
      <c r="A74" s="178" t="s">
        <v>278</v>
      </c>
      <c r="B74" s="179" t="s">
        <v>279</v>
      </c>
      <c r="C74" s="155" t="s">
        <v>158</v>
      </c>
      <c r="D74" s="210"/>
      <c r="E74" s="114" t="s">
        <v>77</v>
      </c>
      <c r="F74" s="208"/>
      <c r="G74" s="220" t="s">
        <v>77</v>
      </c>
      <c r="H74" s="223"/>
      <c r="I74" s="114" t="s">
        <v>77</v>
      </c>
      <c r="J74" s="208"/>
      <c r="K74" s="309">
        <f>VLOOKUP(G74,ComplianceList,2,0)</f>
        <v>0</v>
      </c>
      <c r="L74" s="346">
        <f>VLOOKUP(I74,ComplianceList,2,0)</f>
        <v>0</v>
      </c>
      <c r="M74" s="361">
        <f>VLOOKUP(N74,Scoring!$B$3:$D$9,2,0)</f>
        <v>3</v>
      </c>
      <c r="N74" s="360" t="s">
        <v>267</v>
      </c>
    </row>
    <row r="75" spans="1:14" s="111" customFormat="1" ht="11.5" x14ac:dyDescent="0.25">
      <c r="A75" s="183" t="s">
        <v>280</v>
      </c>
      <c r="B75" s="184" t="s">
        <v>281</v>
      </c>
      <c r="C75" s="155" t="s">
        <v>158</v>
      </c>
      <c r="D75" s="210"/>
      <c r="E75" s="114" t="s">
        <v>77</v>
      </c>
      <c r="F75" s="208"/>
      <c r="G75" s="220" t="s">
        <v>77</v>
      </c>
      <c r="H75" s="223"/>
      <c r="I75" s="114" t="s">
        <v>77</v>
      </c>
      <c r="J75" s="208"/>
      <c r="K75" s="309">
        <f>VLOOKUP(G75,ComplianceList,2,0)</f>
        <v>0</v>
      </c>
      <c r="L75" s="346">
        <f>VLOOKUP(I75,ComplianceList,2,0)</f>
        <v>0</v>
      </c>
      <c r="M75" s="361">
        <f>VLOOKUP(N75,Scoring!$B$3:$D$9,2,0)</f>
        <v>3</v>
      </c>
      <c r="N75" s="360" t="s">
        <v>267</v>
      </c>
    </row>
    <row r="76" spans="1:14" s="111" customFormat="1" ht="11.5" x14ac:dyDescent="0.25">
      <c r="A76" s="183" t="s">
        <v>282</v>
      </c>
      <c r="B76" s="184" t="s">
        <v>283</v>
      </c>
      <c r="C76" s="155" t="s">
        <v>70</v>
      </c>
      <c r="D76" s="210"/>
      <c r="E76" s="114" t="s">
        <v>77</v>
      </c>
      <c r="F76" s="160" t="s">
        <v>140</v>
      </c>
      <c r="G76" s="220" t="s">
        <v>77</v>
      </c>
      <c r="H76" s="223"/>
      <c r="I76" s="114" t="s">
        <v>77</v>
      </c>
      <c r="J76" s="208"/>
      <c r="K76" s="309">
        <f>VLOOKUP(G76,ComplianceList,2,0)</f>
        <v>0</v>
      </c>
      <c r="L76" s="346">
        <f>VLOOKUP(I76,ComplianceList,2,0)</f>
        <v>0</v>
      </c>
      <c r="M76" s="361">
        <f>VLOOKUP(N76,Scoring!$B$3:$D$9,2,0)</f>
        <v>3</v>
      </c>
      <c r="N76" s="360" t="s">
        <v>267</v>
      </c>
    </row>
    <row r="77" spans="1:14" s="111" customFormat="1" ht="11.5" x14ac:dyDescent="0.25">
      <c r="A77" s="183" t="s">
        <v>284</v>
      </c>
      <c r="B77" s="184" t="s">
        <v>285</v>
      </c>
      <c r="C77" s="155"/>
      <c r="D77" s="210"/>
      <c r="E77" s="109" t="s">
        <v>140</v>
      </c>
      <c r="F77" s="160" t="s">
        <v>140</v>
      </c>
      <c r="G77" s="219" t="s">
        <v>140</v>
      </c>
      <c r="H77" s="170" t="s">
        <v>140</v>
      </c>
      <c r="I77" s="112" t="s">
        <v>140</v>
      </c>
      <c r="J77" s="113" t="s">
        <v>140</v>
      </c>
      <c r="K77" s="309"/>
      <c r="L77" s="346"/>
      <c r="M77" s="361"/>
      <c r="N77" s="360"/>
    </row>
    <row r="78" spans="1:14" s="111" customFormat="1" ht="23" x14ac:dyDescent="0.25">
      <c r="A78" s="178" t="s">
        <v>286</v>
      </c>
      <c r="B78" s="179" t="s">
        <v>287</v>
      </c>
      <c r="C78" s="155" t="s">
        <v>158</v>
      </c>
      <c r="D78" s="210"/>
      <c r="E78" s="114" t="s">
        <v>77</v>
      </c>
      <c r="F78" s="208"/>
      <c r="G78" s="220" t="s">
        <v>77</v>
      </c>
      <c r="H78" s="223"/>
      <c r="I78" s="114" t="s">
        <v>77</v>
      </c>
      <c r="J78" s="208"/>
      <c r="K78" s="309">
        <f>VLOOKUP(G78,ComplianceList,2,0)</f>
        <v>0</v>
      </c>
      <c r="L78" s="346">
        <f>VLOOKUP(I78,ComplianceList,2,0)</f>
        <v>0</v>
      </c>
      <c r="M78" s="361">
        <f>VLOOKUP(N78,Scoring!$B$3:$D$9,2,0)</f>
        <v>3</v>
      </c>
      <c r="N78" s="360" t="s">
        <v>267</v>
      </c>
    </row>
    <row r="79" spans="1:14" s="111" customFormat="1" ht="12.5" x14ac:dyDescent="0.25">
      <c r="A79" s="180" t="s">
        <v>288</v>
      </c>
      <c r="B79" s="115" t="s">
        <v>289</v>
      </c>
      <c r="C79" s="285" t="s">
        <v>188</v>
      </c>
      <c r="D79" s="214" t="s">
        <v>290</v>
      </c>
      <c r="E79" s="114" t="s">
        <v>77</v>
      </c>
      <c r="F79" s="208"/>
      <c r="G79" s="220" t="s">
        <v>77</v>
      </c>
      <c r="H79" s="223"/>
      <c r="I79" s="114" t="s">
        <v>77</v>
      </c>
      <c r="J79" s="208"/>
      <c r="K79" s="309"/>
      <c r="L79" s="346"/>
      <c r="M79" s="361">
        <f>VLOOKUP(N79,Scoring!$B$3:$D$9,2,0)</f>
        <v>3</v>
      </c>
      <c r="N79" s="360" t="s">
        <v>267</v>
      </c>
    </row>
    <row r="80" spans="1:14" s="111" customFormat="1" ht="11.5" x14ac:dyDescent="0.25">
      <c r="A80" s="178" t="s">
        <v>291</v>
      </c>
      <c r="B80" s="179" t="s">
        <v>292</v>
      </c>
      <c r="C80" s="155" t="s">
        <v>145</v>
      </c>
      <c r="D80" s="210"/>
      <c r="E80" s="114" t="s">
        <v>77</v>
      </c>
      <c r="F80" s="208"/>
      <c r="G80" s="220" t="s">
        <v>77</v>
      </c>
      <c r="H80" s="223"/>
      <c r="I80" s="114" t="s">
        <v>77</v>
      </c>
      <c r="J80" s="208"/>
      <c r="K80" s="309">
        <f>VLOOKUP(G80,ComplianceList,2,0)</f>
        <v>0</v>
      </c>
      <c r="L80" s="346">
        <f>VLOOKUP(I80,ComplianceList,2,0)</f>
        <v>0</v>
      </c>
      <c r="M80" s="361">
        <f>VLOOKUP(N80,Scoring!$B$3:$D$9,2,0)</f>
        <v>3</v>
      </c>
      <c r="N80" s="360" t="s">
        <v>267</v>
      </c>
    </row>
    <row r="81" spans="1:14" s="111" customFormat="1" ht="11.5" x14ac:dyDescent="0.25">
      <c r="A81" s="183" t="s">
        <v>293</v>
      </c>
      <c r="B81" s="184" t="s">
        <v>294</v>
      </c>
      <c r="C81" s="155" t="s">
        <v>158</v>
      </c>
      <c r="D81" s="210"/>
      <c r="E81" s="114" t="s">
        <v>77</v>
      </c>
      <c r="F81" s="208"/>
      <c r="G81" s="220" t="s">
        <v>77</v>
      </c>
      <c r="H81" s="223"/>
      <c r="I81" s="114" t="s">
        <v>77</v>
      </c>
      <c r="J81" s="208"/>
      <c r="K81" s="309">
        <f>VLOOKUP(G81,ComplianceList,2,0)</f>
        <v>0</v>
      </c>
      <c r="L81" s="346">
        <f>VLOOKUP(I81,ComplianceList,2,0)</f>
        <v>0</v>
      </c>
      <c r="M81" s="361">
        <f>VLOOKUP(N81,Scoring!$B$3:$D$9,2,0)</f>
        <v>3</v>
      </c>
      <c r="N81" s="360" t="s">
        <v>267</v>
      </c>
    </row>
    <row r="82" spans="1:14" s="111" customFormat="1" ht="11.5" x14ac:dyDescent="0.25">
      <c r="A82" s="183" t="s">
        <v>295</v>
      </c>
      <c r="B82" s="184" t="s">
        <v>296</v>
      </c>
      <c r="C82" s="155" t="s">
        <v>158</v>
      </c>
      <c r="D82" s="210"/>
      <c r="E82" s="114" t="s">
        <v>77</v>
      </c>
      <c r="F82" s="208"/>
      <c r="G82" s="220" t="s">
        <v>77</v>
      </c>
      <c r="H82" s="223"/>
      <c r="I82" s="114" t="s">
        <v>77</v>
      </c>
      <c r="J82" s="208"/>
      <c r="K82" s="309">
        <f>VLOOKUP(G82,ComplianceList,2,0)</f>
        <v>0</v>
      </c>
      <c r="L82" s="346">
        <f>VLOOKUP(I82,ComplianceList,2,0)</f>
        <v>0</v>
      </c>
      <c r="M82" s="361">
        <f>VLOOKUP(N82,Scoring!$B$3:$D$9,2,0)</f>
        <v>3</v>
      </c>
      <c r="N82" s="360" t="s">
        <v>267</v>
      </c>
    </row>
    <row r="83" spans="1:14" s="111" customFormat="1" ht="11.5" x14ac:dyDescent="0.25">
      <c r="A83" s="183" t="s">
        <v>297</v>
      </c>
      <c r="B83" s="184" t="s">
        <v>298</v>
      </c>
      <c r="C83" s="155" t="s">
        <v>158</v>
      </c>
      <c r="D83" s="210"/>
      <c r="E83" s="114" t="s">
        <v>77</v>
      </c>
      <c r="F83" s="208"/>
      <c r="G83" s="220" t="s">
        <v>77</v>
      </c>
      <c r="H83" s="223"/>
      <c r="I83" s="114" t="s">
        <v>77</v>
      </c>
      <c r="J83" s="208"/>
      <c r="K83" s="309">
        <f>VLOOKUP(G83,ComplianceList,2,0)</f>
        <v>0</v>
      </c>
      <c r="L83" s="346">
        <f>VLOOKUP(I83,ComplianceList,2,0)</f>
        <v>0</v>
      </c>
      <c r="M83" s="361">
        <f>VLOOKUP(N83,Scoring!$B$3:$D$9,2,0)</f>
        <v>3</v>
      </c>
      <c r="N83" s="360" t="s">
        <v>267</v>
      </c>
    </row>
    <row r="84" spans="1:14" s="111" customFormat="1" ht="11.5" x14ac:dyDescent="0.25">
      <c r="A84" s="183" t="s">
        <v>299</v>
      </c>
      <c r="B84" s="184" t="s">
        <v>300</v>
      </c>
      <c r="C84" s="155" t="s">
        <v>158</v>
      </c>
      <c r="D84" s="210"/>
      <c r="E84" s="114" t="s">
        <v>77</v>
      </c>
      <c r="F84" s="208"/>
      <c r="G84" s="220" t="s">
        <v>77</v>
      </c>
      <c r="H84" s="223"/>
      <c r="I84" s="114" t="s">
        <v>77</v>
      </c>
      <c r="J84" s="208"/>
      <c r="K84" s="309">
        <f>VLOOKUP(G84,ComplianceList,2,0)</f>
        <v>0</v>
      </c>
      <c r="L84" s="346">
        <f>VLOOKUP(I84,ComplianceList,2,0)</f>
        <v>0</v>
      </c>
      <c r="M84" s="361">
        <f>VLOOKUP(N84,Scoring!$B$3:$D$9,2,0)</f>
        <v>3</v>
      </c>
      <c r="N84" s="360" t="s">
        <v>267</v>
      </c>
    </row>
    <row r="85" spans="1:14" s="111" customFormat="1" ht="11.5" x14ac:dyDescent="0.25">
      <c r="A85" s="183" t="s">
        <v>301</v>
      </c>
      <c r="B85" s="184" t="s">
        <v>302</v>
      </c>
      <c r="C85" s="155"/>
      <c r="D85" s="210"/>
      <c r="E85" s="109" t="s">
        <v>140</v>
      </c>
      <c r="F85" s="160" t="s">
        <v>140</v>
      </c>
      <c r="G85" s="219" t="s">
        <v>140</v>
      </c>
      <c r="H85" s="170" t="s">
        <v>140</v>
      </c>
      <c r="I85" s="112" t="s">
        <v>140</v>
      </c>
      <c r="J85" s="113" t="s">
        <v>140</v>
      </c>
      <c r="K85" s="309"/>
      <c r="L85" s="346"/>
      <c r="M85" s="361"/>
      <c r="N85" s="360"/>
    </row>
    <row r="86" spans="1:14" s="111" customFormat="1" ht="11.5" x14ac:dyDescent="0.25">
      <c r="A86" s="178" t="s">
        <v>303</v>
      </c>
      <c r="B86" s="179" t="s">
        <v>304</v>
      </c>
      <c r="C86" s="155" t="s">
        <v>150</v>
      </c>
      <c r="D86" s="210"/>
      <c r="E86" s="114" t="s">
        <v>77</v>
      </c>
      <c r="F86" s="208"/>
      <c r="G86" s="220" t="s">
        <v>77</v>
      </c>
      <c r="H86" s="223"/>
      <c r="I86" s="114" t="s">
        <v>77</v>
      </c>
      <c r="J86" s="208"/>
      <c r="K86" s="309">
        <f>VLOOKUP(G86,ComplianceList,2,0)</f>
        <v>0</v>
      </c>
      <c r="L86" s="346">
        <f>VLOOKUP(I86,ComplianceList,2,0)</f>
        <v>0</v>
      </c>
      <c r="M86" s="361">
        <f>VLOOKUP(N86,Scoring!$B$3:$D$9,2,0)</f>
        <v>3</v>
      </c>
      <c r="N86" s="360" t="s">
        <v>267</v>
      </c>
    </row>
    <row r="87" spans="1:14" s="111" customFormat="1" ht="11.5" x14ac:dyDescent="0.25">
      <c r="A87" s="178" t="s">
        <v>305</v>
      </c>
      <c r="B87" s="179" t="s">
        <v>306</v>
      </c>
      <c r="C87" s="155" t="s">
        <v>158</v>
      </c>
      <c r="D87" s="210"/>
      <c r="E87" s="114" t="s">
        <v>77</v>
      </c>
      <c r="F87" s="208"/>
      <c r="G87" s="220" t="s">
        <v>77</v>
      </c>
      <c r="H87" s="223"/>
      <c r="I87" s="114" t="s">
        <v>77</v>
      </c>
      <c r="J87" s="208"/>
      <c r="K87" s="309">
        <f>VLOOKUP(G87,ComplianceList,2,0)</f>
        <v>0</v>
      </c>
      <c r="L87" s="346">
        <f>VLOOKUP(I87,ComplianceList,2,0)</f>
        <v>0</v>
      </c>
      <c r="M87" s="361">
        <f>VLOOKUP(N87,Scoring!$B$3:$D$9,2,0)</f>
        <v>3</v>
      </c>
      <c r="N87" s="360" t="s">
        <v>267</v>
      </c>
    </row>
    <row r="88" spans="1:14" s="111" customFormat="1" ht="11.5" x14ac:dyDescent="0.25">
      <c r="A88" s="178" t="s">
        <v>307</v>
      </c>
      <c r="B88" s="179" t="s">
        <v>308</v>
      </c>
      <c r="C88" s="155" t="s">
        <v>158</v>
      </c>
      <c r="D88" s="210"/>
      <c r="E88" s="114" t="s">
        <v>77</v>
      </c>
      <c r="F88" s="208"/>
      <c r="G88" s="220" t="s">
        <v>77</v>
      </c>
      <c r="H88" s="223"/>
      <c r="I88" s="114" t="s">
        <v>77</v>
      </c>
      <c r="J88" s="208"/>
      <c r="K88" s="309">
        <f>VLOOKUP(G88,ComplianceList,2,0)</f>
        <v>0</v>
      </c>
      <c r="L88" s="346">
        <f>VLOOKUP(I88,ComplianceList,2,0)</f>
        <v>0</v>
      </c>
      <c r="M88" s="361">
        <f>VLOOKUP(N88,Scoring!$B$3:$D$9,2,0)</f>
        <v>3</v>
      </c>
      <c r="N88" s="360" t="s">
        <v>267</v>
      </c>
    </row>
    <row r="89" spans="1:14" s="111" customFormat="1" ht="11.5" x14ac:dyDescent="0.25">
      <c r="A89" s="178" t="s">
        <v>309</v>
      </c>
      <c r="B89" s="179" t="s">
        <v>310</v>
      </c>
      <c r="C89" s="155" t="s">
        <v>158</v>
      </c>
      <c r="D89" s="210"/>
      <c r="E89" s="114" t="s">
        <v>77</v>
      </c>
      <c r="F89" s="208"/>
      <c r="G89" s="220" t="s">
        <v>77</v>
      </c>
      <c r="H89" s="223"/>
      <c r="I89" s="114" t="s">
        <v>77</v>
      </c>
      <c r="J89" s="208"/>
      <c r="K89" s="309">
        <f>VLOOKUP(G89,ComplianceList,2,0)</f>
        <v>0</v>
      </c>
      <c r="L89" s="346">
        <f>VLOOKUP(I89,ComplianceList,2,0)</f>
        <v>0</v>
      </c>
      <c r="M89" s="361">
        <f>VLOOKUP(N89,Scoring!$B$3:$D$9,2,0)</f>
        <v>3</v>
      </c>
      <c r="N89" s="360" t="s">
        <v>267</v>
      </c>
    </row>
    <row r="90" spans="1:14" s="111" customFormat="1" ht="11.5" x14ac:dyDescent="0.25">
      <c r="A90" s="178" t="s">
        <v>311</v>
      </c>
      <c r="B90" s="179" t="s">
        <v>312</v>
      </c>
      <c r="C90" s="155" t="s">
        <v>158</v>
      </c>
      <c r="D90" s="210"/>
      <c r="E90" s="114" t="s">
        <v>77</v>
      </c>
      <c r="F90" s="208"/>
      <c r="G90" s="220" t="s">
        <v>77</v>
      </c>
      <c r="H90" s="223"/>
      <c r="I90" s="114" t="s">
        <v>77</v>
      </c>
      <c r="J90" s="208"/>
      <c r="K90" s="309">
        <f>VLOOKUP(G90,ComplianceList,2,0)</f>
        <v>0</v>
      </c>
      <c r="L90" s="346">
        <f>VLOOKUP(I90,ComplianceList,2,0)</f>
        <v>0</v>
      </c>
      <c r="M90" s="361">
        <f>VLOOKUP(N90,Scoring!$B$3:$D$9,2,0)</f>
        <v>3</v>
      </c>
      <c r="N90" s="360" t="s">
        <v>267</v>
      </c>
    </row>
    <row r="91" spans="1:14" s="111" customFormat="1" ht="11.5" x14ac:dyDescent="0.25">
      <c r="A91" s="183" t="s">
        <v>313</v>
      </c>
      <c r="B91" s="184" t="s">
        <v>314</v>
      </c>
      <c r="C91" s="155"/>
      <c r="D91" s="210"/>
      <c r="E91" s="109" t="s">
        <v>140</v>
      </c>
      <c r="F91" s="160" t="s">
        <v>140</v>
      </c>
      <c r="G91" s="219" t="s">
        <v>140</v>
      </c>
      <c r="H91" s="170" t="s">
        <v>140</v>
      </c>
      <c r="I91" s="112" t="s">
        <v>140</v>
      </c>
      <c r="J91" s="113" t="s">
        <v>140</v>
      </c>
      <c r="K91" s="309"/>
      <c r="L91" s="346"/>
      <c r="M91" s="361"/>
      <c r="N91" s="360"/>
    </row>
    <row r="92" spans="1:14" s="111" customFormat="1" ht="13.5" x14ac:dyDescent="0.25">
      <c r="A92" s="180" t="s">
        <v>315</v>
      </c>
      <c r="B92" s="179" t="s">
        <v>316</v>
      </c>
      <c r="C92" s="155" t="s">
        <v>158</v>
      </c>
      <c r="D92" s="210" t="s">
        <v>317</v>
      </c>
      <c r="E92" s="114" t="s">
        <v>77</v>
      </c>
      <c r="F92" s="208"/>
      <c r="G92" s="220" t="s">
        <v>77</v>
      </c>
      <c r="H92" s="223"/>
      <c r="I92" s="114" t="s">
        <v>77</v>
      </c>
      <c r="J92" s="208"/>
      <c r="K92" s="309">
        <f>VLOOKUP(G92,ComplianceList,2,0)</f>
        <v>0</v>
      </c>
      <c r="L92" s="346">
        <f>VLOOKUP(I92,ComplianceList,2,0)</f>
        <v>0</v>
      </c>
      <c r="M92" s="361">
        <f>VLOOKUP(N92,Scoring!$B$3:$D$9,2,0)</f>
        <v>3</v>
      </c>
      <c r="N92" s="360" t="s">
        <v>267</v>
      </c>
    </row>
    <row r="93" spans="1:14" s="111" customFormat="1" ht="13.5" x14ac:dyDescent="0.25">
      <c r="A93" s="181"/>
      <c r="B93" s="179" t="s">
        <v>318</v>
      </c>
      <c r="C93" s="155" t="s">
        <v>158</v>
      </c>
      <c r="D93" s="210" t="s">
        <v>317</v>
      </c>
      <c r="E93" s="114" t="s">
        <v>77</v>
      </c>
      <c r="F93" s="208"/>
      <c r="G93" s="220" t="s">
        <v>77</v>
      </c>
      <c r="H93" s="223"/>
      <c r="I93" s="114" t="s">
        <v>77</v>
      </c>
      <c r="J93" s="208"/>
      <c r="K93" s="309">
        <f>VLOOKUP(G93,ComplianceList,2,0)</f>
        <v>0</v>
      </c>
      <c r="L93" s="346">
        <f>VLOOKUP(I93,ComplianceList,2,0)</f>
        <v>0</v>
      </c>
      <c r="M93" s="361">
        <f>VLOOKUP(N93,Scoring!$B$3:$D$9,2,0)</f>
        <v>3</v>
      </c>
      <c r="N93" s="360" t="s">
        <v>267</v>
      </c>
    </row>
    <row r="94" spans="1:14" s="111" customFormat="1" ht="13.5" x14ac:dyDescent="0.25">
      <c r="A94" s="182"/>
      <c r="B94" s="179" t="s">
        <v>319</v>
      </c>
      <c r="C94" s="155" t="s">
        <v>158</v>
      </c>
      <c r="D94" s="210" t="s">
        <v>317</v>
      </c>
      <c r="E94" s="114" t="s">
        <v>77</v>
      </c>
      <c r="F94" s="208"/>
      <c r="G94" s="220" t="s">
        <v>77</v>
      </c>
      <c r="H94" s="223"/>
      <c r="I94" s="114" t="s">
        <v>77</v>
      </c>
      <c r="J94" s="208"/>
      <c r="K94" s="309">
        <f>VLOOKUP(G94,ComplianceList,2,0)</f>
        <v>0</v>
      </c>
      <c r="L94" s="346">
        <f>VLOOKUP(I94,ComplianceList,2,0)</f>
        <v>0</v>
      </c>
      <c r="M94" s="361">
        <f>VLOOKUP(N94,Scoring!$B$3:$D$9,2,0)</f>
        <v>3</v>
      </c>
      <c r="N94" s="360" t="s">
        <v>267</v>
      </c>
    </row>
    <row r="95" spans="1:14" s="111" customFormat="1" ht="13.5" x14ac:dyDescent="0.25">
      <c r="A95" s="180" t="s">
        <v>320</v>
      </c>
      <c r="B95" s="179" t="s">
        <v>321</v>
      </c>
      <c r="C95" s="155" t="s">
        <v>158</v>
      </c>
      <c r="D95" s="210" t="s">
        <v>317</v>
      </c>
      <c r="E95" s="114" t="s">
        <v>77</v>
      </c>
      <c r="F95" s="208"/>
      <c r="G95" s="220" t="s">
        <v>77</v>
      </c>
      <c r="H95" s="223"/>
      <c r="I95" s="114" t="s">
        <v>77</v>
      </c>
      <c r="J95" s="208"/>
      <c r="K95" s="309">
        <f>VLOOKUP(G95,ComplianceList,2,0)</f>
        <v>0</v>
      </c>
      <c r="L95" s="346">
        <f>VLOOKUP(I95,ComplianceList,2,0)</f>
        <v>0</v>
      </c>
      <c r="M95" s="361">
        <f>VLOOKUP(N95,Scoring!$B$3:$D$9,2,0)</f>
        <v>3</v>
      </c>
      <c r="N95" s="360" t="s">
        <v>267</v>
      </c>
    </row>
    <row r="96" spans="1:14" s="111" customFormat="1" ht="13.5" x14ac:dyDescent="0.25">
      <c r="A96" s="181"/>
      <c r="B96" s="179" t="s">
        <v>322</v>
      </c>
      <c r="C96" s="155" t="s">
        <v>158</v>
      </c>
      <c r="D96" s="210" t="s">
        <v>317</v>
      </c>
      <c r="E96" s="114" t="s">
        <v>77</v>
      </c>
      <c r="F96" s="208"/>
      <c r="G96" s="220" t="s">
        <v>77</v>
      </c>
      <c r="H96" s="223"/>
      <c r="I96" s="114" t="s">
        <v>77</v>
      </c>
      <c r="J96" s="208"/>
      <c r="K96" s="309">
        <f>VLOOKUP(G96,ComplianceList,2,0)</f>
        <v>0</v>
      </c>
      <c r="L96" s="346">
        <f>VLOOKUP(I96,ComplianceList,2,0)</f>
        <v>0</v>
      </c>
      <c r="M96" s="361">
        <f>VLOOKUP(N96,Scoring!$B$3:$D$9,2,0)</f>
        <v>3</v>
      </c>
      <c r="N96" s="360" t="s">
        <v>267</v>
      </c>
    </row>
    <row r="97" spans="1:14" s="111" customFormat="1" ht="11.5" x14ac:dyDescent="0.25">
      <c r="A97" s="180" t="s">
        <v>323</v>
      </c>
      <c r="B97" s="184" t="s">
        <v>324</v>
      </c>
      <c r="C97" s="155"/>
      <c r="D97" s="210"/>
      <c r="E97" s="109" t="s">
        <v>140</v>
      </c>
      <c r="F97" s="160" t="s">
        <v>140</v>
      </c>
      <c r="G97" s="219" t="s">
        <v>140</v>
      </c>
      <c r="H97" s="170" t="s">
        <v>140</v>
      </c>
      <c r="I97" s="112" t="s">
        <v>140</v>
      </c>
      <c r="J97" s="113" t="s">
        <v>140</v>
      </c>
      <c r="K97" s="309"/>
      <c r="L97" s="346"/>
      <c r="M97" s="361"/>
      <c r="N97" s="360"/>
    </row>
    <row r="98" spans="1:14" s="111" customFormat="1" ht="11.5" x14ac:dyDescent="0.25">
      <c r="A98" s="180" t="s">
        <v>325</v>
      </c>
      <c r="B98" s="179" t="s">
        <v>326</v>
      </c>
      <c r="C98" s="155" t="s">
        <v>158</v>
      </c>
      <c r="D98" s="210"/>
      <c r="E98" s="114" t="s">
        <v>77</v>
      </c>
      <c r="F98" s="208"/>
      <c r="G98" s="220" t="s">
        <v>77</v>
      </c>
      <c r="H98" s="223"/>
      <c r="I98" s="114" t="s">
        <v>77</v>
      </c>
      <c r="J98" s="208"/>
      <c r="K98" s="309">
        <f t="shared" ref="K98:K103" si="6">VLOOKUP(G98,ComplianceList,2,0)</f>
        <v>0</v>
      </c>
      <c r="L98" s="346">
        <f t="shared" ref="L98:L103" si="7">VLOOKUP(I98,ComplianceList,2,0)</f>
        <v>0</v>
      </c>
      <c r="M98" s="361">
        <f>VLOOKUP(N98,Scoring!$B$3:$D$9,2,0)</f>
        <v>3</v>
      </c>
      <c r="N98" s="360" t="s">
        <v>267</v>
      </c>
    </row>
    <row r="99" spans="1:14" s="111" customFormat="1" ht="11.5" x14ac:dyDescent="0.25">
      <c r="A99" s="180" t="s">
        <v>327</v>
      </c>
      <c r="B99" s="179" t="s">
        <v>328</v>
      </c>
      <c r="C99" s="155" t="s">
        <v>158</v>
      </c>
      <c r="D99" s="210"/>
      <c r="E99" s="114" t="s">
        <v>77</v>
      </c>
      <c r="F99" s="208"/>
      <c r="G99" s="220" t="s">
        <v>77</v>
      </c>
      <c r="H99" s="223"/>
      <c r="I99" s="114" t="s">
        <v>77</v>
      </c>
      <c r="J99" s="208"/>
      <c r="K99" s="309">
        <f t="shared" si="6"/>
        <v>0</v>
      </c>
      <c r="L99" s="346">
        <f t="shared" si="7"/>
        <v>0</v>
      </c>
      <c r="M99" s="361">
        <f>VLOOKUP(N99,Scoring!$B$3:$D$9,2,0)</f>
        <v>3</v>
      </c>
      <c r="N99" s="360" t="s">
        <v>267</v>
      </c>
    </row>
    <row r="100" spans="1:14" s="111" customFormat="1" ht="11.5" x14ac:dyDescent="0.25">
      <c r="A100" s="180" t="s">
        <v>329</v>
      </c>
      <c r="B100" s="179" t="s">
        <v>330</v>
      </c>
      <c r="C100" s="155" t="s">
        <v>158</v>
      </c>
      <c r="D100" s="210"/>
      <c r="E100" s="114" t="s">
        <v>77</v>
      </c>
      <c r="F100" s="208"/>
      <c r="G100" s="220" t="s">
        <v>77</v>
      </c>
      <c r="H100" s="223"/>
      <c r="I100" s="114" t="s">
        <v>77</v>
      </c>
      <c r="J100" s="208"/>
      <c r="K100" s="309">
        <f t="shared" si="6"/>
        <v>0</v>
      </c>
      <c r="L100" s="346">
        <f t="shared" si="7"/>
        <v>0</v>
      </c>
      <c r="M100" s="361">
        <f>VLOOKUP(N100,Scoring!$B$3:$D$9,2,0)</f>
        <v>3</v>
      </c>
      <c r="N100" s="360" t="s">
        <v>267</v>
      </c>
    </row>
    <row r="101" spans="1:14" s="111" customFormat="1" ht="11.5" x14ac:dyDescent="0.25">
      <c r="A101" s="183" t="s">
        <v>331</v>
      </c>
      <c r="B101" s="184" t="s">
        <v>332</v>
      </c>
      <c r="C101" s="155" t="s">
        <v>158</v>
      </c>
      <c r="D101" s="210"/>
      <c r="E101" s="114" t="s">
        <v>77</v>
      </c>
      <c r="F101" s="208"/>
      <c r="G101" s="220" t="s">
        <v>77</v>
      </c>
      <c r="H101" s="223"/>
      <c r="I101" s="114" t="s">
        <v>77</v>
      </c>
      <c r="J101" s="208"/>
      <c r="K101" s="309">
        <f t="shared" si="6"/>
        <v>0</v>
      </c>
      <c r="L101" s="346">
        <f t="shared" si="7"/>
        <v>0</v>
      </c>
      <c r="M101" s="361">
        <f>VLOOKUP(N101,Scoring!$B$3:$D$9,2,0)</f>
        <v>3</v>
      </c>
      <c r="N101" s="360" t="s">
        <v>267</v>
      </c>
    </row>
    <row r="102" spans="1:14" s="111" customFormat="1" ht="11.5" x14ac:dyDescent="0.25">
      <c r="A102" s="183" t="s">
        <v>333</v>
      </c>
      <c r="B102" s="184" t="s">
        <v>334</v>
      </c>
      <c r="C102" s="155" t="s">
        <v>158</v>
      </c>
      <c r="D102" s="210"/>
      <c r="E102" s="114" t="s">
        <v>77</v>
      </c>
      <c r="F102" s="208"/>
      <c r="G102" s="220" t="s">
        <v>77</v>
      </c>
      <c r="H102" s="223"/>
      <c r="I102" s="114" t="s">
        <v>77</v>
      </c>
      <c r="J102" s="208"/>
      <c r="K102" s="309">
        <f t="shared" si="6"/>
        <v>0</v>
      </c>
      <c r="L102" s="346">
        <f t="shared" si="7"/>
        <v>0</v>
      </c>
      <c r="M102" s="361">
        <f>VLOOKUP(N102,Scoring!$B$3:$D$9,2,0)</f>
        <v>3</v>
      </c>
      <c r="N102" s="360" t="s">
        <v>267</v>
      </c>
    </row>
    <row r="103" spans="1:14" s="111" customFormat="1" ht="11.5" x14ac:dyDescent="0.25">
      <c r="A103" s="183" t="s">
        <v>335</v>
      </c>
      <c r="B103" s="184" t="s">
        <v>336</v>
      </c>
      <c r="C103" s="155" t="s">
        <v>70</v>
      </c>
      <c r="D103" s="210"/>
      <c r="E103" s="114" t="s">
        <v>77</v>
      </c>
      <c r="F103" s="160" t="s">
        <v>140</v>
      </c>
      <c r="G103" s="220" t="s">
        <v>77</v>
      </c>
      <c r="H103" s="223"/>
      <c r="I103" s="114" t="s">
        <v>77</v>
      </c>
      <c r="J103" s="208"/>
      <c r="K103" s="309">
        <f t="shared" si="6"/>
        <v>0</v>
      </c>
      <c r="L103" s="346">
        <f t="shared" si="7"/>
        <v>0</v>
      </c>
      <c r="M103" s="361">
        <f>VLOOKUP(N103,Scoring!$B$3:$D$9,2,0)</f>
        <v>3</v>
      </c>
      <c r="N103" s="360" t="s">
        <v>267</v>
      </c>
    </row>
    <row r="104" spans="1:14" s="111" customFormat="1" ht="11.5" x14ac:dyDescent="0.25">
      <c r="A104" s="183" t="s">
        <v>337</v>
      </c>
      <c r="B104" s="184" t="s">
        <v>338</v>
      </c>
      <c r="C104" s="155"/>
      <c r="D104" s="210"/>
      <c r="E104" s="109" t="s">
        <v>140</v>
      </c>
      <c r="F104" s="160" t="s">
        <v>140</v>
      </c>
      <c r="G104" s="219" t="s">
        <v>140</v>
      </c>
      <c r="H104" s="170" t="s">
        <v>140</v>
      </c>
      <c r="I104" s="112" t="s">
        <v>140</v>
      </c>
      <c r="J104" s="113" t="s">
        <v>140</v>
      </c>
      <c r="K104" s="309"/>
      <c r="L104" s="346"/>
      <c r="M104" s="361"/>
      <c r="N104" s="360"/>
    </row>
    <row r="105" spans="1:14" s="111" customFormat="1" ht="11.5" x14ac:dyDescent="0.25">
      <c r="A105" s="178" t="s">
        <v>339</v>
      </c>
      <c r="B105" s="179" t="s">
        <v>340</v>
      </c>
      <c r="C105" s="155" t="s">
        <v>158</v>
      </c>
      <c r="D105" s="210"/>
      <c r="E105" s="114" t="s">
        <v>77</v>
      </c>
      <c r="F105" s="208"/>
      <c r="G105" s="220" t="s">
        <v>77</v>
      </c>
      <c r="H105" s="223"/>
      <c r="I105" s="114" t="s">
        <v>77</v>
      </c>
      <c r="J105" s="208"/>
      <c r="K105" s="309">
        <f t="shared" ref="K105:K110" si="8">VLOOKUP(G105,ComplianceList,2,0)</f>
        <v>0</v>
      </c>
      <c r="L105" s="346">
        <f t="shared" ref="L105:L110" si="9">VLOOKUP(I105,ComplianceList,2,0)</f>
        <v>0</v>
      </c>
      <c r="M105" s="361">
        <f>VLOOKUP(N105,Scoring!$B$3:$D$9,2,0)</f>
        <v>3</v>
      </c>
      <c r="N105" s="360" t="s">
        <v>267</v>
      </c>
    </row>
    <row r="106" spans="1:14" s="111" customFormat="1" ht="11.5" x14ac:dyDescent="0.25">
      <c r="A106" s="178" t="s">
        <v>341</v>
      </c>
      <c r="B106" s="179" t="s">
        <v>342</v>
      </c>
      <c r="C106" s="155" t="s">
        <v>158</v>
      </c>
      <c r="D106" s="210"/>
      <c r="E106" s="114" t="s">
        <v>77</v>
      </c>
      <c r="F106" s="208"/>
      <c r="G106" s="220" t="s">
        <v>77</v>
      </c>
      <c r="H106" s="223"/>
      <c r="I106" s="114" t="s">
        <v>77</v>
      </c>
      <c r="J106" s="208"/>
      <c r="K106" s="309">
        <f t="shared" si="8"/>
        <v>0</v>
      </c>
      <c r="L106" s="346">
        <f t="shared" si="9"/>
        <v>0</v>
      </c>
      <c r="M106" s="361">
        <f>VLOOKUP(N106,Scoring!$B$3:$D$9,2,0)</f>
        <v>3</v>
      </c>
      <c r="N106" s="360" t="s">
        <v>267</v>
      </c>
    </row>
    <row r="107" spans="1:14" s="111" customFormat="1" ht="11.5" x14ac:dyDescent="0.25">
      <c r="A107" s="178" t="s">
        <v>343</v>
      </c>
      <c r="B107" s="179" t="s">
        <v>344</v>
      </c>
      <c r="C107" s="155" t="s">
        <v>158</v>
      </c>
      <c r="D107" s="210"/>
      <c r="E107" s="114" t="s">
        <v>77</v>
      </c>
      <c r="F107" s="208"/>
      <c r="G107" s="220" t="s">
        <v>77</v>
      </c>
      <c r="H107" s="223"/>
      <c r="I107" s="114" t="s">
        <v>77</v>
      </c>
      <c r="J107" s="208"/>
      <c r="K107" s="309">
        <f t="shared" si="8"/>
        <v>0</v>
      </c>
      <c r="L107" s="346">
        <f t="shared" si="9"/>
        <v>0</v>
      </c>
      <c r="M107" s="361">
        <f>VLOOKUP(N107,Scoring!$B$3:$D$9,2,0)</f>
        <v>3</v>
      </c>
      <c r="N107" s="360" t="s">
        <v>267</v>
      </c>
    </row>
    <row r="108" spans="1:14" s="111" customFormat="1" ht="11.5" x14ac:dyDescent="0.25">
      <c r="A108" s="178" t="s">
        <v>345</v>
      </c>
      <c r="B108" s="179" t="s">
        <v>346</v>
      </c>
      <c r="C108" s="155" t="s">
        <v>158</v>
      </c>
      <c r="D108" s="210"/>
      <c r="E108" s="114" t="s">
        <v>77</v>
      </c>
      <c r="F108" s="208"/>
      <c r="G108" s="220" t="s">
        <v>77</v>
      </c>
      <c r="H108" s="223"/>
      <c r="I108" s="114" t="s">
        <v>77</v>
      </c>
      <c r="J108" s="208"/>
      <c r="K108" s="309">
        <f t="shared" si="8"/>
        <v>0</v>
      </c>
      <c r="L108" s="346">
        <f t="shared" si="9"/>
        <v>0</v>
      </c>
      <c r="M108" s="361">
        <f>VLOOKUP(N108,Scoring!$B$3:$D$9,2,0)</f>
        <v>3</v>
      </c>
      <c r="N108" s="360" t="s">
        <v>267</v>
      </c>
    </row>
    <row r="109" spans="1:14" s="111" customFormat="1" ht="11.5" x14ac:dyDescent="0.25">
      <c r="A109" s="178" t="s">
        <v>347</v>
      </c>
      <c r="B109" s="179" t="s">
        <v>348</v>
      </c>
      <c r="C109" s="155" t="s">
        <v>158</v>
      </c>
      <c r="D109" s="210"/>
      <c r="E109" s="114" t="s">
        <v>77</v>
      </c>
      <c r="F109" s="208"/>
      <c r="G109" s="220" t="s">
        <v>77</v>
      </c>
      <c r="H109" s="223"/>
      <c r="I109" s="114" t="s">
        <v>77</v>
      </c>
      <c r="J109" s="208"/>
      <c r="K109" s="309">
        <f t="shared" si="8"/>
        <v>0</v>
      </c>
      <c r="L109" s="346">
        <f t="shared" si="9"/>
        <v>0</v>
      </c>
      <c r="M109" s="361">
        <f>VLOOKUP(N109,Scoring!$B$3:$D$9,2,0)</f>
        <v>3</v>
      </c>
      <c r="N109" s="360" t="s">
        <v>267</v>
      </c>
    </row>
    <row r="110" spans="1:14" s="111" customFormat="1" ht="12" thickBot="1" x14ac:dyDescent="0.3">
      <c r="A110" s="275" t="s">
        <v>349</v>
      </c>
      <c r="B110" s="299" t="s">
        <v>350</v>
      </c>
      <c r="C110" s="272" t="s">
        <v>152</v>
      </c>
      <c r="D110" s="300"/>
      <c r="E110" s="117" t="s">
        <v>77</v>
      </c>
      <c r="F110" s="209"/>
      <c r="G110" s="211" t="s">
        <v>77</v>
      </c>
      <c r="H110" s="290"/>
      <c r="I110" s="117" t="s">
        <v>77</v>
      </c>
      <c r="J110" s="209"/>
      <c r="K110" s="310">
        <f t="shared" si="8"/>
        <v>0</v>
      </c>
      <c r="L110" s="347">
        <f t="shared" si="9"/>
        <v>0</v>
      </c>
      <c r="M110" s="361">
        <f>VLOOKUP(N110,Scoring!$B$3:$D$9,2,0)</f>
        <v>3</v>
      </c>
      <c r="N110" s="360" t="s">
        <v>267</v>
      </c>
    </row>
    <row r="111" spans="1:14" s="111" customFormat="1" ht="11.5" x14ac:dyDescent="0.25">
      <c r="A111" s="94" t="s">
        <v>351</v>
      </c>
      <c r="B111" s="307" t="s">
        <v>352</v>
      </c>
      <c r="C111" s="269"/>
      <c r="D111" s="302"/>
      <c r="E111" s="221" t="s">
        <v>140</v>
      </c>
      <c r="F111" s="222" t="s">
        <v>140</v>
      </c>
      <c r="G111" s="288" t="s">
        <v>140</v>
      </c>
      <c r="H111" s="289" t="s">
        <v>140</v>
      </c>
      <c r="I111" s="221" t="s">
        <v>140</v>
      </c>
      <c r="J111" s="224" t="s">
        <v>140</v>
      </c>
      <c r="K111" s="311"/>
      <c r="L111" s="348"/>
      <c r="M111" s="360"/>
      <c r="N111" s="360"/>
    </row>
    <row r="112" spans="1:14" s="111" customFormat="1" ht="11.5" x14ac:dyDescent="0.25">
      <c r="A112" s="183" t="s">
        <v>353</v>
      </c>
      <c r="B112" s="184" t="s">
        <v>354</v>
      </c>
      <c r="C112" s="155"/>
      <c r="D112" s="210"/>
      <c r="E112" s="109" t="s">
        <v>140</v>
      </c>
      <c r="F112" s="160" t="s">
        <v>140</v>
      </c>
      <c r="G112" s="219" t="s">
        <v>140</v>
      </c>
      <c r="H112" s="170" t="s">
        <v>140</v>
      </c>
      <c r="I112" s="112" t="s">
        <v>140</v>
      </c>
      <c r="J112" s="113" t="s">
        <v>140</v>
      </c>
      <c r="K112" s="166"/>
      <c r="L112" s="349"/>
      <c r="M112" s="360"/>
      <c r="N112" s="360"/>
    </row>
    <row r="113" spans="1:14" s="111" customFormat="1" ht="11.5" x14ac:dyDescent="0.25">
      <c r="A113" s="178" t="s">
        <v>355</v>
      </c>
      <c r="B113" s="188" t="s">
        <v>356</v>
      </c>
      <c r="C113" s="155">
        <v>2200</v>
      </c>
      <c r="D113" s="210" t="s">
        <v>357</v>
      </c>
      <c r="E113" s="114" t="s">
        <v>77</v>
      </c>
      <c r="F113" s="160" t="s">
        <v>140</v>
      </c>
      <c r="G113" s="220" t="s">
        <v>77</v>
      </c>
      <c r="H113" s="223"/>
      <c r="I113" s="114" t="s">
        <v>77</v>
      </c>
      <c r="J113" s="208"/>
      <c r="K113" s="166">
        <f t="shared" ref="K113:K124" si="10">VLOOKUP(G113,ComplianceList,2,0)</f>
        <v>0</v>
      </c>
      <c r="L113" s="349">
        <f t="shared" ref="L113:L124" si="11">VLOOKUP(I113,ComplianceList,2,0)</f>
        <v>0</v>
      </c>
      <c r="M113" s="361">
        <f>VLOOKUP(N113,Scoring!$B$3:$D$9,2,0)</f>
        <v>4</v>
      </c>
      <c r="N113" s="360" t="s">
        <v>358</v>
      </c>
    </row>
    <row r="114" spans="1:14" s="111" customFormat="1" ht="11.5" x14ac:dyDescent="0.25">
      <c r="A114" s="178"/>
      <c r="B114" s="189" t="s">
        <v>359</v>
      </c>
      <c r="C114" s="155" t="s">
        <v>360</v>
      </c>
      <c r="D114" s="210" t="s">
        <v>361</v>
      </c>
      <c r="E114" s="114" t="s">
        <v>77</v>
      </c>
      <c r="F114" s="160" t="s">
        <v>140</v>
      </c>
      <c r="G114" s="220" t="s">
        <v>77</v>
      </c>
      <c r="H114" s="223"/>
      <c r="I114" s="114" t="s">
        <v>77</v>
      </c>
      <c r="J114" s="208"/>
      <c r="K114" s="166">
        <f t="shared" si="10"/>
        <v>0</v>
      </c>
      <c r="L114" s="349">
        <f t="shared" si="11"/>
        <v>0</v>
      </c>
      <c r="M114" s="361">
        <f>VLOOKUP(N114,Scoring!$B$3:$D$9,2,0)</f>
        <v>4</v>
      </c>
      <c r="N114" s="360" t="s">
        <v>358</v>
      </c>
    </row>
    <row r="115" spans="1:14" s="111" customFormat="1" ht="11.5" x14ac:dyDescent="0.25">
      <c r="A115" s="178"/>
      <c r="B115" s="189" t="s">
        <v>362</v>
      </c>
      <c r="C115" s="155" t="s">
        <v>363</v>
      </c>
      <c r="D115" s="210"/>
      <c r="E115" s="114" t="s">
        <v>77</v>
      </c>
      <c r="F115" s="160" t="s">
        <v>140</v>
      </c>
      <c r="G115" s="220" t="s">
        <v>77</v>
      </c>
      <c r="H115" s="223"/>
      <c r="I115" s="114" t="s">
        <v>77</v>
      </c>
      <c r="J115" s="208"/>
      <c r="K115" s="166">
        <f t="shared" si="10"/>
        <v>0</v>
      </c>
      <c r="L115" s="349">
        <f t="shared" si="11"/>
        <v>0</v>
      </c>
      <c r="M115" s="361">
        <f>VLOOKUP(N115,Scoring!$B$3:$D$9,2,0)</f>
        <v>4</v>
      </c>
      <c r="N115" s="360" t="s">
        <v>358</v>
      </c>
    </row>
    <row r="116" spans="1:14" s="111" customFormat="1" ht="23" x14ac:dyDescent="0.25">
      <c r="A116" s="178"/>
      <c r="B116" s="189" t="s">
        <v>364</v>
      </c>
      <c r="C116" s="155" t="s">
        <v>365</v>
      </c>
      <c r="D116" s="210"/>
      <c r="E116" s="114" t="s">
        <v>77</v>
      </c>
      <c r="F116" s="160" t="s">
        <v>140</v>
      </c>
      <c r="G116" s="220" t="s">
        <v>77</v>
      </c>
      <c r="H116" s="223"/>
      <c r="I116" s="114" t="s">
        <v>77</v>
      </c>
      <c r="J116" s="208"/>
      <c r="K116" s="166">
        <f t="shared" si="10"/>
        <v>0</v>
      </c>
      <c r="L116" s="349">
        <f t="shared" si="11"/>
        <v>0</v>
      </c>
      <c r="M116" s="361">
        <f>VLOOKUP(N116,Scoring!$B$3:$D$9,2,0)</f>
        <v>4</v>
      </c>
      <c r="N116" s="360" t="s">
        <v>358</v>
      </c>
    </row>
    <row r="117" spans="1:14" s="111" customFormat="1" ht="11.5" x14ac:dyDescent="0.25">
      <c r="A117" s="178" t="s">
        <v>366</v>
      </c>
      <c r="B117" s="189" t="s">
        <v>367</v>
      </c>
      <c r="C117" s="155"/>
      <c r="D117" s="210"/>
      <c r="E117" s="114" t="s">
        <v>77</v>
      </c>
      <c r="F117" s="160" t="s">
        <v>140</v>
      </c>
      <c r="G117" s="220" t="s">
        <v>77</v>
      </c>
      <c r="H117" s="223"/>
      <c r="I117" s="114" t="s">
        <v>77</v>
      </c>
      <c r="J117" s="208"/>
      <c r="K117" s="166">
        <f t="shared" si="10"/>
        <v>0</v>
      </c>
      <c r="L117" s="349">
        <f t="shared" si="11"/>
        <v>0</v>
      </c>
      <c r="M117" s="361">
        <f>VLOOKUP(N117,Scoring!$B$3:$D$9,2,0)</f>
        <v>4</v>
      </c>
      <c r="N117" s="360" t="s">
        <v>358</v>
      </c>
    </row>
    <row r="118" spans="1:14" s="111" customFormat="1" ht="11.5" x14ac:dyDescent="0.25">
      <c r="A118" s="178"/>
      <c r="B118" s="189" t="s">
        <v>368</v>
      </c>
      <c r="C118" s="155">
        <v>45</v>
      </c>
      <c r="D118" s="210" t="s">
        <v>180</v>
      </c>
      <c r="E118" s="114" t="s">
        <v>77</v>
      </c>
      <c r="F118" s="160" t="s">
        <v>140</v>
      </c>
      <c r="G118" s="220" t="s">
        <v>77</v>
      </c>
      <c r="H118" s="223"/>
      <c r="I118" s="114" t="s">
        <v>77</v>
      </c>
      <c r="J118" s="208"/>
      <c r="K118" s="166">
        <f t="shared" si="10"/>
        <v>0</v>
      </c>
      <c r="L118" s="349">
        <f t="shared" si="11"/>
        <v>0</v>
      </c>
      <c r="M118" s="361">
        <f>VLOOKUP(N118,Scoring!$B$3:$D$9,2,0)</f>
        <v>4</v>
      </c>
      <c r="N118" s="360" t="s">
        <v>358</v>
      </c>
    </row>
    <row r="119" spans="1:14" s="111" customFormat="1" ht="11.5" x14ac:dyDescent="0.25">
      <c r="A119" s="178"/>
      <c r="B119" s="189" t="s">
        <v>369</v>
      </c>
      <c r="C119" s="155">
        <v>35</v>
      </c>
      <c r="D119" s="210" t="s">
        <v>180</v>
      </c>
      <c r="E119" s="114" t="s">
        <v>77</v>
      </c>
      <c r="F119" s="160" t="s">
        <v>140</v>
      </c>
      <c r="G119" s="220" t="s">
        <v>77</v>
      </c>
      <c r="H119" s="223"/>
      <c r="I119" s="114" t="s">
        <v>77</v>
      </c>
      <c r="J119" s="208"/>
      <c r="K119" s="166">
        <f t="shared" si="10"/>
        <v>0</v>
      </c>
      <c r="L119" s="349">
        <f t="shared" si="11"/>
        <v>0</v>
      </c>
      <c r="M119" s="361">
        <f>VLOOKUP(N119,Scoring!$B$3:$D$9,2,0)</f>
        <v>4</v>
      </c>
      <c r="N119" s="360" t="s">
        <v>358</v>
      </c>
    </row>
    <row r="120" spans="1:14" s="111" customFormat="1" ht="11.5" x14ac:dyDescent="0.25">
      <c r="A120" s="178"/>
      <c r="B120" s="189" t="s">
        <v>370</v>
      </c>
      <c r="C120" s="155">
        <v>-10</v>
      </c>
      <c r="D120" s="210" t="s">
        <v>180</v>
      </c>
      <c r="E120" s="114" t="s">
        <v>77</v>
      </c>
      <c r="F120" s="160" t="s">
        <v>140</v>
      </c>
      <c r="G120" s="220" t="s">
        <v>77</v>
      </c>
      <c r="H120" s="223"/>
      <c r="I120" s="114" t="s">
        <v>77</v>
      </c>
      <c r="J120" s="208"/>
      <c r="K120" s="166">
        <f t="shared" si="10"/>
        <v>0</v>
      </c>
      <c r="L120" s="349">
        <f t="shared" si="11"/>
        <v>0</v>
      </c>
      <c r="M120" s="361">
        <f>VLOOKUP(N120,Scoring!$B$3:$D$9,2,0)</f>
        <v>4</v>
      </c>
      <c r="N120" s="360" t="s">
        <v>358</v>
      </c>
    </row>
    <row r="121" spans="1:14" s="111" customFormat="1" ht="11.5" x14ac:dyDescent="0.25">
      <c r="A121" s="178" t="s">
        <v>371</v>
      </c>
      <c r="B121" s="189" t="s">
        <v>372</v>
      </c>
      <c r="C121" s="155"/>
      <c r="D121" s="210"/>
      <c r="E121" s="114" t="s">
        <v>77</v>
      </c>
      <c r="F121" s="160" t="s">
        <v>140</v>
      </c>
      <c r="G121" s="220" t="s">
        <v>77</v>
      </c>
      <c r="H121" s="223"/>
      <c r="I121" s="114" t="s">
        <v>77</v>
      </c>
      <c r="J121" s="208"/>
      <c r="K121" s="166">
        <f t="shared" si="10"/>
        <v>0</v>
      </c>
      <c r="L121" s="349">
        <f t="shared" si="11"/>
        <v>0</v>
      </c>
      <c r="M121" s="361">
        <f>VLOOKUP(N121,Scoring!$B$3:$D$9,2,0)</f>
        <v>4</v>
      </c>
      <c r="N121" s="360" t="s">
        <v>358</v>
      </c>
    </row>
    <row r="122" spans="1:14" s="111" customFormat="1" ht="11.5" x14ac:dyDescent="0.25">
      <c r="A122" s="178"/>
      <c r="B122" s="189" t="s">
        <v>368</v>
      </c>
      <c r="C122" s="155">
        <v>40</v>
      </c>
      <c r="D122" s="210" t="s">
        <v>180</v>
      </c>
      <c r="E122" s="114" t="s">
        <v>77</v>
      </c>
      <c r="F122" s="160" t="s">
        <v>140</v>
      </c>
      <c r="G122" s="220" t="s">
        <v>77</v>
      </c>
      <c r="H122" s="223"/>
      <c r="I122" s="114" t="s">
        <v>77</v>
      </c>
      <c r="J122" s="208"/>
      <c r="K122" s="166">
        <f t="shared" si="10"/>
        <v>0</v>
      </c>
      <c r="L122" s="349">
        <f t="shared" si="11"/>
        <v>0</v>
      </c>
      <c r="M122" s="361">
        <f>VLOOKUP(N122,Scoring!$B$3:$D$9,2,0)</f>
        <v>4</v>
      </c>
      <c r="N122" s="360" t="s">
        <v>358</v>
      </c>
    </row>
    <row r="123" spans="1:14" s="111" customFormat="1" ht="11.5" x14ac:dyDescent="0.25">
      <c r="A123" s="178"/>
      <c r="B123" s="189" t="s">
        <v>373</v>
      </c>
      <c r="C123" s="155">
        <v>30</v>
      </c>
      <c r="D123" s="210" t="s">
        <v>180</v>
      </c>
      <c r="E123" s="114" t="s">
        <v>77</v>
      </c>
      <c r="F123" s="160" t="s">
        <v>140</v>
      </c>
      <c r="G123" s="220" t="s">
        <v>77</v>
      </c>
      <c r="H123" s="223"/>
      <c r="I123" s="114" t="s">
        <v>77</v>
      </c>
      <c r="J123" s="208"/>
      <c r="K123" s="166">
        <f t="shared" si="10"/>
        <v>0</v>
      </c>
      <c r="L123" s="349">
        <f t="shared" si="11"/>
        <v>0</v>
      </c>
      <c r="M123" s="361">
        <f>VLOOKUP(N123,Scoring!$B$3:$D$9,2,0)</f>
        <v>4</v>
      </c>
      <c r="N123" s="360" t="s">
        <v>358</v>
      </c>
    </row>
    <row r="124" spans="1:14" s="111" customFormat="1" ht="11.5" x14ac:dyDescent="0.25">
      <c r="A124" s="178"/>
      <c r="B124" s="189" t="s">
        <v>370</v>
      </c>
      <c r="C124" s="155">
        <v>-5</v>
      </c>
      <c r="D124" s="210" t="s">
        <v>180</v>
      </c>
      <c r="E124" s="114" t="s">
        <v>77</v>
      </c>
      <c r="F124" s="160" t="s">
        <v>140</v>
      </c>
      <c r="G124" s="220" t="s">
        <v>77</v>
      </c>
      <c r="H124" s="223"/>
      <c r="I124" s="114" t="s">
        <v>77</v>
      </c>
      <c r="J124" s="208"/>
      <c r="K124" s="166">
        <f t="shared" si="10"/>
        <v>0</v>
      </c>
      <c r="L124" s="349">
        <f t="shared" si="11"/>
        <v>0</v>
      </c>
      <c r="M124" s="361">
        <f>VLOOKUP(N124,Scoring!$B$3:$D$9,2,0)</f>
        <v>4</v>
      </c>
      <c r="N124" s="360" t="s">
        <v>358</v>
      </c>
    </row>
    <row r="125" spans="1:14" s="111" customFormat="1" ht="11.5" x14ac:dyDescent="0.25">
      <c r="A125" s="183" t="s">
        <v>374</v>
      </c>
      <c r="B125" s="190" t="s">
        <v>375</v>
      </c>
      <c r="C125" s="154" t="s">
        <v>376</v>
      </c>
      <c r="D125" s="210"/>
      <c r="E125" s="109" t="s">
        <v>140</v>
      </c>
      <c r="F125" s="160" t="s">
        <v>140</v>
      </c>
      <c r="G125" s="219" t="s">
        <v>140</v>
      </c>
      <c r="H125" s="170" t="s">
        <v>140</v>
      </c>
      <c r="I125" s="112" t="s">
        <v>140</v>
      </c>
      <c r="J125" s="113" t="s">
        <v>140</v>
      </c>
      <c r="K125" s="166"/>
      <c r="L125" s="349"/>
      <c r="M125" s="361"/>
      <c r="N125" s="360"/>
    </row>
    <row r="126" spans="1:14" s="111" customFormat="1" ht="11.5" x14ac:dyDescent="0.25">
      <c r="A126" s="183" t="s">
        <v>377</v>
      </c>
      <c r="B126" s="190" t="s">
        <v>378</v>
      </c>
      <c r="C126" s="155"/>
      <c r="D126" s="210"/>
      <c r="E126" s="109" t="s">
        <v>140</v>
      </c>
      <c r="F126" s="160" t="s">
        <v>140</v>
      </c>
      <c r="G126" s="219" t="s">
        <v>140</v>
      </c>
      <c r="H126" s="170" t="s">
        <v>140</v>
      </c>
      <c r="I126" s="112" t="s">
        <v>140</v>
      </c>
      <c r="J126" s="113" t="s">
        <v>140</v>
      </c>
      <c r="K126" s="166"/>
      <c r="L126" s="349"/>
      <c r="M126" s="361"/>
      <c r="N126" s="360"/>
    </row>
    <row r="127" spans="1:14" s="111" customFormat="1" ht="11.5" x14ac:dyDescent="0.25">
      <c r="A127" s="178"/>
      <c r="B127" s="189" t="s">
        <v>379</v>
      </c>
      <c r="C127" s="155" t="s">
        <v>202</v>
      </c>
      <c r="D127" s="210"/>
      <c r="E127" s="114" t="s">
        <v>77</v>
      </c>
      <c r="F127" s="208"/>
      <c r="G127" s="220" t="s">
        <v>77</v>
      </c>
      <c r="H127" s="223"/>
      <c r="I127" s="114" t="s">
        <v>77</v>
      </c>
      <c r="J127" s="208"/>
      <c r="K127" s="166">
        <f>VLOOKUP(G127,ComplianceList,2,0)</f>
        <v>0</v>
      </c>
      <c r="L127" s="349">
        <f>VLOOKUP(I127,ComplianceList,2,0)</f>
        <v>0</v>
      </c>
      <c r="M127" s="361">
        <f>VLOOKUP(N127,Scoring!$B$3:$D$9,2,0)</f>
        <v>4</v>
      </c>
      <c r="N127" s="360" t="s">
        <v>358</v>
      </c>
    </row>
    <row r="128" spans="1:14" s="111" customFormat="1" ht="11.5" x14ac:dyDescent="0.25">
      <c r="A128" s="183" t="s">
        <v>380</v>
      </c>
      <c r="B128" s="190" t="s">
        <v>107</v>
      </c>
      <c r="C128" s="155"/>
      <c r="D128" s="210"/>
      <c r="E128" s="109" t="s">
        <v>140</v>
      </c>
      <c r="F128" s="160" t="s">
        <v>140</v>
      </c>
      <c r="G128" s="219" t="s">
        <v>140</v>
      </c>
      <c r="H128" s="170" t="s">
        <v>140</v>
      </c>
      <c r="I128" s="112" t="s">
        <v>140</v>
      </c>
      <c r="J128" s="113" t="s">
        <v>140</v>
      </c>
      <c r="K128" s="166"/>
      <c r="L128" s="349"/>
      <c r="M128" s="361"/>
      <c r="N128" s="360"/>
    </row>
    <row r="129" spans="1:14" s="111" customFormat="1" ht="11.5" x14ac:dyDescent="0.25">
      <c r="A129" s="178"/>
      <c r="B129" s="189" t="s">
        <v>381</v>
      </c>
      <c r="C129" s="155" t="s">
        <v>202</v>
      </c>
      <c r="D129" s="210"/>
      <c r="E129" s="114" t="s">
        <v>77</v>
      </c>
      <c r="F129" s="208"/>
      <c r="G129" s="220" t="s">
        <v>77</v>
      </c>
      <c r="H129" s="223"/>
      <c r="I129" s="114" t="s">
        <v>77</v>
      </c>
      <c r="J129" s="208"/>
      <c r="K129" s="166">
        <f>VLOOKUP(G129,ComplianceList,2,0)</f>
        <v>0</v>
      </c>
      <c r="L129" s="349">
        <f>VLOOKUP(I129,ComplianceList,2,0)</f>
        <v>0</v>
      </c>
      <c r="M129" s="361">
        <f>VLOOKUP(N129,Scoring!$B$3:$D$9,2,0)</f>
        <v>4</v>
      </c>
      <c r="N129" s="360" t="s">
        <v>358</v>
      </c>
    </row>
    <row r="130" spans="1:14" s="111" customFormat="1" ht="11.5" x14ac:dyDescent="0.25">
      <c r="A130" s="183" t="s">
        <v>382</v>
      </c>
      <c r="B130" s="190" t="s">
        <v>108</v>
      </c>
      <c r="C130" s="155"/>
      <c r="D130" s="210"/>
      <c r="E130" s="109" t="s">
        <v>140</v>
      </c>
      <c r="F130" s="160" t="s">
        <v>140</v>
      </c>
      <c r="G130" s="219" t="s">
        <v>140</v>
      </c>
      <c r="H130" s="170" t="s">
        <v>140</v>
      </c>
      <c r="I130" s="112" t="s">
        <v>140</v>
      </c>
      <c r="J130" s="113" t="s">
        <v>140</v>
      </c>
      <c r="K130" s="166"/>
      <c r="L130" s="349"/>
      <c r="M130" s="361"/>
      <c r="N130" s="360"/>
    </row>
    <row r="131" spans="1:14" s="111" customFormat="1" ht="11.5" x14ac:dyDescent="0.25">
      <c r="A131" s="178"/>
      <c r="B131" s="189" t="s">
        <v>383</v>
      </c>
      <c r="C131" s="155" t="s">
        <v>202</v>
      </c>
      <c r="D131" s="210"/>
      <c r="E131" s="114" t="s">
        <v>77</v>
      </c>
      <c r="F131" s="208"/>
      <c r="G131" s="220" t="s">
        <v>77</v>
      </c>
      <c r="H131" s="223"/>
      <c r="I131" s="114" t="s">
        <v>77</v>
      </c>
      <c r="J131" s="208"/>
      <c r="K131" s="166">
        <f>VLOOKUP(G131,ComplianceList,2,0)</f>
        <v>0</v>
      </c>
      <c r="L131" s="349">
        <f>VLOOKUP(I131,ComplianceList,2,0)</f>
        <v>0</v>
      </c>
      <c r="M131" s="361">
        <f>VLOOKUP(N131,Scoring!$B$3:$D$9,2,0)</f>
        <v>4</v>
      </c>
      <c r="N131" s="360" t="s">
        <v>358</v>
      </c>
    </row>
    <row r="132" spans="1:14" ht="11.5" x14ac:dyDescent="0.25">
      <c r="A132" s="183" t="s">
        <v>384</v>
      </c>
      <c r="B132" s="190" t="s">
        <v>385</v>
      </c>
      <c r="C132" s="191"/>
      <c r="D132" s="210"/>
      <c r="E132" s="109" t="s">
        <v>140</v>
      </c>
      <c r="F132" s="212" t="s">
        <v>140</v>
      </c>
      <c r="G132" s="219" t="s">
        <v>140</v>
      </c>
      <c r="H132" s="170" t="s">
        <v>140</v>
      </c>
      <c r="I132" s="112" t="s">
        <v>140</v>
      </c>
      <c r="J132" s="113" t="s">
        <v>140</v>
      </c>
      <c r="K132" s="166"/>
      <c r="L132" s="349"/>
      <c r="M132" s="361"/>
      <c r="N132" s="360"/>
    </row>
    <row r="133" spans="1:14" ht="11.5" x14ac:dyDescent="0.25">
      <c r="A133" s="178" t="s">
        <v>386</v>
      </c>
      <c r="B133" s="189" t="s">
        <v>387</v>
      </c>
      <c r="C133" s="155" t="s">
        <v>388</v>
      </c>
      <c r="D133" s="215" t="s">
        <v>389</v>
      </c>
      <c r="E133" s="114" t="s">
        <v>77</v>
      </c>
      <c r="F133" s="208"/>
      <c r="G133" s="220" t="s">
        <v>77</v>
      </c>
      <c r="H133" s="223"/>
      <c r="I133" s="114" t="s">
        <v>77</v>
      </c>
      <c r="J133" s="208"/>
      <c r="K133" s="166">
        <f>VLOOKUP(G133,ComplianceList,2,0)</f>
        <v>0</v>
      </c>
      <c r="L133" s="349">
        <f>VLOOKUP(I133,ComplianceList,2,0)</f>
        <v>0</v>
      </c>
      <c r="M133" s="361">
        <f>VLOOKUP(N133,Scoring!$B$3:$D$9,2,0)</f>
        <v>4</v>
      </c>
      <c r="N133" s="360" t="s">
        <v>358</v>
      </c>
    </row>
    <row r="134" spans="1:14" ht="11.5" x14ac:dyDescent="0.25">
      <c r="A134" s="178" t="s">
        <v>390</v>
      </c>
      <c r="B134" s="189" t="s">
        <v>391</v>
      </c>
      <c r="C134" s="155" t="s">
        <v>158</v>
      </c>
      <c r="D134" s="210"/>
      <c r="E134" s="114" t="s">
        <v>77</v>
      </c>
      <c r="F134" s="208"/>
      <c r="G134" s="220" t="s">
        <v>77</v>
      </c>
      <c r="H134" s="223"/>
      <c r="I134" s="114" t="s">
        <v>77</v>
      </c>
      <c r="J134" s="208"/>
      <c r="K134" s="166">
        <f>VLOOKUP(G134,ComplianceList,2,0)</f>
        <v>0</v>
      </c>
      <c r="L134" s="349">
        <f>VLOOKUP(I134,ComplianceList,2,0)</f>
        <v>0</v>
      </c>
      <c r="M134" s="361">
        <f>VLOOKUP(N134,Scoring!$B$3:$D$9,2,0)</f>
        <v>4</v>
      </c>
      <c r="N134" s="360" t="s">
        <v>358</v>
      </c>
    </row>
    <row r="135" spans="1:14" ht="11.5" x14ac:dyDescent="0.25">
      <c r="A135" s="183" t="s">
        <v>392</v>
      </c>
      <c r="B135" s="190" t="s">
        <v>393</v>
      </c>
      <c r="C135" s="111"/>
      <c r="D135" s="210"/>
      <c r="E135" s="109" t="s">
        <v>140</v>
      </c>
      <c r="F135" s="160" t="s">
        <v>140</v>
      </c>
      <c r="G135" s="219" t="s">
        <v>140</v>
      </c>
      <c r="H135" s="170" t="s">
        <v>140</v>
      </c>
      <c r="I135" s="112" t="s">
        <v>140</v>
      </c>
      <c r="J135" s="113" t="s">
        <v>140</v>
      </c>
      <c r="K135" s="166"/>
      <c r="L135" s="349"/>
      <c r="M135" s="361"/>
      <c r="N135" s="360"/>
    </row>
    <row r="136" spans="1:14" ht="11.5" x14ac:dyDescent="0.25">
      <c r="A136" s="178"/>
      <c r="B136" s="189" t="s">
        <v>394</v>
      </c>
      <c r="C136" s="155" t="s">
        <v>158</v>
      </c>
      <c r="D136" s="210"/>
      <c r="E136" s="114" t="s">
        <v>77</v>
      </c>
      <c r="F136" s="208"/>
      <c r="G136" s="220" t="s">
        <v>77</v>
      </c>
      <c r="H136" s="223"/>
      <c r="I136" s="114" t="s">
        <v>77</v>
      </c>
      <c r="J136" s="208"/>
      <c r="K136" s="166">
        <f>VLOOKUP(G136,ComplianceList,2,0)</f>
        <v>0</v>
      </c>
      <c r="L136" s="349">
        <f>VLOOKUP(I136,ComplianceList,2,0)</f>
        <v>0</v>
      </c>
      <c r="M136" s="361">
        <f>VLOOKUP(N136,Scoring!$B$3:$D$9,2,0)</f>
        <v>4</v>
      </c>
      <c r="N136" s="360" t="s">
        <v>358</v>
      </c>
    </row>
    <row r="137" spans="1:14" ht="11.5" x14ac:dyDescent="0.25">
      <c r="A137" s="183" t="s">
        <v>395</v>
      </c>
      <c r="B137" s="192" t="s">
        <v>396</v>
      </c>
      <c r="C137" s="155" t="s">
        <v>397</v>
      </c>
      <c r="D137" s="210"/>
      <c r="E137" s="114" t="s">
        <v>77</v>
      </c>
      <c r="F137" s="208"/>
      <c r="G137" s="220" t="s">
        <v>77</v>
      </c>
      <c r="H137" s="223"/>
      <c r="I137" s="114" t="s">
        <v>77</v>
      </c>
      <c r="J137" s="208"/>
      <c r="K137" s="166">
        <f>VLOOKUP(G137,ComplianceList,2,0)</f>
        <v>0</v>
      </c>
      <c r="L137" s="349">
        <f>VLOOKUP(I137,ComplianceList,2,0)</f>
        <v>0</v>
      </c>
      <c r="M137" s="361">
        <f>VLOOKUP(N137,Scoring!$B$3:$D$9,2,0)</f>
        <v>4</v>
      </c>
      <c r="N137" s="360" t="s">
        <v>358</v>
      </c>
    </row>
    <row r="138" spans="1:14" ht="11.5" x14ac:dyDescent="0.25">
      <c r="A138" s="183" t="s">
        <v>398</v>
      </c>
      <c r="B138" s="192" t="s">
        <v>399</v>
      </c>
      <c r="C138" s="155" t="s">
        <v>397</v>
      </c>
      <c r="D138" s="210"/>
      <c r="E138" s="114" t="s">
        <v>77</v>
      </c>
      <c r="F138" s="208"/>
      <c r="G138" s="220" t="s">
        <v>77</v>
      </c>
      <c r="H138" s="223"/>
      <c r="I138" s="114" t="s">
        <v>77</v>
      </c>
      <c r="J138" s="208"/>
      <c r="K138" s="166">
        <f>VLOOKUP(G138,ComplianceList,2,0)</f>
        <v>0</v>
      </c>
      <c r="L138" s="349">
        <f>VLOOKUP(I138,ComplianceList,2,0)</f>
        <v>0</v>
      </c>
      <c r="M138" s="361">
        <f>VLOOKUP(N138,Scoring!$B$3:$D$9,2,0)</f>
        <v>4</v>
      </c>
      <c r="N138" s="360" t="s">
        <v>358</v>
      </c>
    </row>
    <row r="139" spans="1:14" ht="11.5" x14ac:dyDescent="0.25">
      <c r="A139" s="193" t="s">
        <v>400</v>
      </c>
      <c r="B139" s="190" t="s">
        <v>401</v>
      </c>
      <c r="C139" s="155"/>
      <c r="D139" s="210"/>
      <c r="E139" s="109" t="s">
        <v>140</v>
      </c>
      <c r="F139" s="160" t="s">
        <v>140</v>
      </c>
      <c r="G139" s="219" t="s">
        <v>140</v>
      </c>
      <c r="H139" s="170" t="s">
        <v>140</v>
      </c>
      <c r="I139" s="112" t="s">
        <v>140</v>
      </c>
      <c r="J139" s="113" t="s">
        <v>140</v>
      </c>
      <c r="K139" s="166"/>
      <c r="L139" s="349"/>
      <c r="M139" s="361"/>
      <c r="N139" s="360"/>
    </row>
    <row r="140" spans="1:14" ht="25" x14ac:dyDescent="0.25">
      <c r="A140" s="205"/>
      <c r="B140" s="116" t="s">
        <v>402</v>
      </c>
      <c r="C140" s="286" t="s">
        <v>403</v>
      </c>
      <c r="D140" s="210"/>
      <c r="E140" s="428" t="s">
        <v>77</v>
      </c>
      <c r="F140" s="432"/>
      <c r="G140" s="436" t="s">
        <v>77</v>
      </c>
      <c r="H140" s="437"/>
      <c r="I140" s="428" t="s">
        <v>77</v>
      </c>
      <c r="J140" s="432"/>
      <c r="K140" s="433">
        <f>VLOOKUP(G140,ComplianceList,2,0)</f>
        <v>0</v>
      </c>
      <c r="L140" s="409">
        <f>VLOOKUP(I140,ComplianceList,2,0)</f>
        <v>0</v>
      </c>
      <c r="M140" s="361">
        <f>VLOOKUP(N140,Scoring!$B$3:$D$9,2,0)</f>
        <v>4</v>
      </c>
      <c r="N140" s="360" t="s">
        <v>358</v>
      </c>
    </row>
    <row r="141" spans="1:14" ht="11.5" x14ac:dyDescent="0.25">
      <c r="A141" s="206"/>
      <c r="B141" s="116" t="s">
        <v>404</v>
      </c>
      <c r="C141" s="155" t="s">
        <v>150</v>
      </c>
      <c r="D141" s="210"/>
      <c r="E141" s="428"/>
      <c r="F141" s="432"/>
      <c r="G141" s="436"/>
      <c r="H141" s="437"/>
      <c r="I141" s="428"/>
      <c r="J141" s="432"/>
      <c r="K141" s="434"/>
      <c r="L141" s="410"/>
      <c r="M141" s="361">
        <f>VLOOKUP(N141,Scoring!$B$3:$D$9,2,0)</f>
        <v>4</v>
      </c>
      <c r="N141" s="360" t="s">
        <v>358</v>
      </c>
    </row>
    <row r="142" spans="1:14" ht="11.5" x14ac:dyDescent="0.25">
      <c r="A142" s="206"/>
      <c r="B142" s="116" t="s">
        <v>405</v>
      </c>
      <c r="C142" s="155" t="s">
        <v>150</v>
      </c>
      <c r="D142" s="210"/>
      <c r="E142" s="428"/>
      <c r="F142" s="432"/>
      <c r="G142" s="436"/>
      <c r="H142" s="437"/>
      <c r="I142" s="428"/>
      <c r="J142" s="432"/>
      <c r="K142" s="434"/>
      <c r="L142" s="410"/>
      <c r="M142" s="361">
        <f>VLOOKUP(N142,Scoring!$B$3:$D$9,2,0)</f>
        <v>4</v>
      </c>
      <c r="N142" s="360" t="s">
        <v>358</v>
      </c>
    </row>
    <row r="143" spans="1:14" ht="11.5" x14ac:dyDescent="0.25">
      <c r="A143" s="206"/>
      <c r="B143" s="116" t="s">
        <v>406</v>
      </c>
      <c r="C143" s="155" t="s">
        <v>150</v>
      </c>
      <c r="D143" s="210"/>
      <c r="E143" s="428"/>
      <c r="F143" s="432"/>
      <c r="G143" s="436"/>
      <c r="H143" s="437"/>
      <c r="I143" s="428"/>
      <c r="J143" s="432"/>
      <c r="K143" s="435"/>
      <c r="L143" s="411"/>
      <c r="M143" s="361">
        <f>VLOOKUP(N143,Scoring!$B$3:$D$9,2,0)</f>
        <v>4</v>
      </c>
      <c r="N143" s="360" t="s">
        <v>358</v>
      </c>
    </row>
    <row r="144" spans="1:14" ht="23" x14ac:dyDescent="0.25">
      <c r="A144" s="182"/>
      <c r="B144" s="116" t="s">
        <v>407</v>
      </c>
      <c r="C144" s="155" t="s">
        <v>158</v>
      </c>
      <c r="D144" s="210"/>
      <c r="E144" s="114" t="s">
        <v>77</v>
      </c>
      <c r="F144" s="208"/>
      <c r="G144" s="220" t="s">
        <v>77</v>
      </c>
      <c r="H144" s="223"/>
      <c r="I144" s="114" t="s">
        <v>77</v>
      </c>
      <c r="J144" s="208"/>
      <c r="K144" s="166">
        <f>VLOOKUP(G144,ComplianceList,2,0)</f>
        <v>0</v>
      </c>
      <c r="L144" s="349">
        <f>VLOOKUP(I144,ComplianceList,2,0)</f>
        <v>0</v>
      </c>
      <c r="M144" s="361">
        <f>VLOOKUP(N144,Scoring!$B$3:$D$9,2,0)</f>
        <v>4</v>
      </c>
      <c r="N144" s="360" t="s">
        <v>358</v>
      </c>
    </row>
    <row r="145" spans="1:14" ht="11.5" x14ac:dyDescent="0.25">
      <c r="A145" s="193" t="s">
        <v>408</v>
      </c>
      <c r="B145" s="177" t="s">
        <v>409</v>
      </c>
      <c r="C145" s="155"/>
      <c r="D145" s="210"/>
      <c r="E145" s="109" t="s">
        <v>140</v>
      </c>
      <c r="F145" s="160" t="s">
        <v>140</v>
      </c>
      <c r="G145" s="219" t="s">
        <v>140</v>
      </c>
      <c r="H145" s="170" t="s">
        <v>140</v>
      </c>
      <c r="I145" s="112" t="s">
        <v>140</v>
      </c>
      <c r="J145" s="113" t="s">
        <v>140</v>
      </c>
      <c r="K145" s="166"/>
      <c r="L145" s="349"/>
      <c r="M145" s="361"/>
      <c r="N145" s="360"/>
    </row>
    <row r="146" spans="1:14" ht="11.5" x14ac:dyDescent="0.25">
      <c r="A146" s="194" t="s">
        <v>410</v>
      </c>
      <c r="B146" s="111" t="s">
        <v>411</v>
      </c>
      <c r="C146" s="155" t="s">
        <v>397</v>
      </c>
      <c r="D146" s="210"/>
      <c r="E146" s="114" t="s">
        <v>77</v>
      </c>
      <c r="F146" s="208"/>
      <c r="G146" s="220" t="s">
        <v>77</v>
      </c>
      <c r="H146" s="223"/>
      <c r="I146" s="114" t="s">
        <v>77</v>
      </c>
      <c r="J146" s="208"/>
      <c r="K146" s="166">
        <f t="shared" ref="K146:K154" si="12">VLOOKUP(G146,ComplianceList,2,0)</f>
        <v>0</v>
      </c>
      <c r="L146" s="349">
        <f t="shared" ref="L146:L154" si="13">VLOOKUP(I146,ComplianceList,2,0)</f>
        <v>0</v>
      </c>
      <c r="M146" s="361">
        <f>VLOOKUP(N146,Scoring!$B$3:$D$9,2,0)</f>
        <v>4</v>
      </c>
      <c r="N146" s="360" t="s">
        <v>358</v>
      </c>
    </row>
    <row r="147" spans="1:14" ht="11.5" x14ac:dyDescent="0.25">
      <c r="A147" s="194" t="s">
        <v>412</v>
      </c>
      <c r="B147" s="116" t="s">
        <v>413</v>
      </c>
      <c r="C147" s="155" t="s">
        <v>397</v>
      </c>
      <c r="D147" s="210"/>
      <c r="E147" s="114" t="s">
        <v>77</v>
      </c>
      <c r="F147" s="208"/>
      <c r="G147" s="220" t="s">
        <v>77</v>
      </c>
      <c r="H147" s="223"/>
      <c r="I147" s="114" t="s">
        <v>77</v>
      </c>
      <c r="J147" s="208"/>
      <c r="K147" s="166">
        <f t="shared" si="12"/>
        <v>0</v>
      </c>
      <c r="L147" s="349">
        <f t="shared" si="13"/>
        <v>0</v>
      </c>
      <c r="M147" s="361">
        <f>VLOOKUP(N147,Scoring!$B$3:$D$9,2,0)</f>
        <v>4</v>
      </c>
      <c r="N147" s="360" t="s">
        <v>358</v>
      </c>
    </row>
    <row r="148" spans="1:14" ht="11.5" x14ac:dyDescent="0.25">
      <c r="A148" s="194"/>
      <c r="B148" s="116" t="s">
        <v>414</v>
      </c>
      <c r="C148" s="155" t="s">
        <v>397</v>
      </c>
      <c r="D148" s="210"/>
      <c r="E148" s="114" t="s">
        <v>77</v>
      </c>
      <c r="F148" s="208"/>
      <c r="G148" s="220" t="s">
        <v>77</v>
      </c>
      <c r="H148" s="223"/>
      <c r="I148" s="114" t="s">
        <v>77</v>
      </c>
      <c r="J148" s="208"/>
      <c r="K148" s="166">
        <f t="shared" si="12"/>
        <v>0</v>
      </c>
      <c r="L148" s="349">
        <f t="shared" si="13"/>
        <v>0</v>
      </c>
      <c r="M148" s="361">
        <f>VLOOKUP(N148,Scoring!$B$3:$D$9,2,0)</f>
        <v>4</v>
      </c>
      <c r="N148" s="360" t="s">
        <v>358</v>
      </c>
    </row>
    <row r="149" spans="1:14" ht="11.5" x14ac:dyDescent="0.25">
      <c r="A149" s="194"/>
      <c r="B149" s="116" t="s">
        <v>415</v>
      </c>
      <c r="C149" s="155" t="s">
        <v>397</v>
      </c>
      <c r="D149" s="210"/>
      <c r="E149" s="114" t="s">
        <v>77</v>
      </c>
      <c r="F149" s="208"/>
      <c r="G149" s="220" t="s">
        <v>77</v>
      </c>
      <c r="H149" s="223"/>
      <c r="I149" s="114" t="s">
        <v>77</v>
      </c>
      <c r="J149" s="208"/>
      <c r="K149" s="166">
        <f t="shared" si="12"/>
        <v>0</v>
      </c>
      <c r="L149" s="349">
        <f t="shared" si="13"/>
        <v>0</v>
      </c>
      <c r="M149" s="361">
        <f>VLOOKUP(N149,Scoring!$B$3:$D$9,2,0)</f>
        <v>4</v>
      </c>
      <c r="N149" s="360" t="s">
        <v>358</v>
      </c>
    </row>
    <row r="150" spans="1:14" ht="11.5" x14ac:dyDescent="0.25">
      <c r="A150" s="194"/>
      <c r="B150" s="116" t="s">
        <v>416</v>
      </c>
      <c r="C150" s="155" t="s">
        <v>397</v>
      </c>
      <c r="D150" s="210"/>
      <c r="E150" s="114" t="s">
        <v>77</v>
      </c>
      <c r="F150" s="208"/>
      <c r="G150" s="220" t="s">
        <v>77</v>
      </c>
      <c r="H150" s="223"/>
      <c r="I150" s="114" t="s">
        <v>77</v>
      </c>
      <c r="J150" s="208"/>
      <c r="K150" s="166">
        <f t="shared" si="12"/>
        <v>0</v>
      </c>
      <c r="L150" s="349">
        <f t="shared" si="13"/>
        <v>0</v>
      </c>
      <c r="M150" s="361">
        <f>VLOOKUP(N150,Scoring!$B$3:$D$9,2,0)</f>
        <v>4</v>
      </c>
      <c r="N150" s="360" t="s">
        <v>358</v>
      </c>
    </row>
    <row r="151" spans="1:14" ht="11.5" x14ac:dyDescent="0.25">
      <c r="A151" s="194"/>
      <c r="B151" s="116" t="s">
        <v>417</v>
      </c>
      <c r="C151" s="155" t="s">
        <v>397</v>
      </c>
      <c r="D151" s="210"/>
      <c r="E151" s="114" t="s">
        <v>77</v>
      </c>
      <c r="F151" s="208"/>
      <c r="G151" s="220" t="s">
        <v>77</v>
      </c>
      <c r="H151" s="223"/>
      <c r="I151" s="114" t="s">
        <v>77</v>
      </c>
      <c r="J151" s="208"/>
      <c r="K151" s="166">
        <f t="shared" si="12"/>
        <v>0</v>
      </c>
      <c r="L151" s="349">
        <f t="shared" si="13"/>
        <v>0</v>
      </c>
      <c r="M151" s="361">
        <f>VLOOKUP(N151,Scoring!$B$3:$D$9,2,0)</f>
        <v>4</v>
      </c>
      <c r="N151" s="360" t="s">
        <v>358</v>
      </c>
    </row>
    <row r="152" spans="1:14" ht="11.5" x14ac:dyDescent="0.25">
      <c r="A152" s="194"/>
      <c r="B152" s="116" t="s">
        <v>418</v>
      </c>
      <c r="C152" s="155" t="s">
        <v>397</v>
      </c>
      <c r="D152" s="210"/>
      <c r="E152" s="114" t="s">
        <v>77</v>
      </c>
      <c r="F152" s="208"/>
      <c r="G152" s="220" t="s">
        <v>77</v>
      </c>
      <c r="H152" s="223"/>
      <c r="I152" s="114" t="s">
        <v>77</v>
      </c>
      <c r="J152" s="208"/>
      <c r="K152" s="166">
        <f t="shared" si="12"/>
        <v>0</v>
      </c>
      <c r="L152" s="349">
        <f t="shared" si="13"/>
        <v>0</v>
      </c>
      <c r="M152" s="361">
        <f>VLOOKUP(N152,Scoring!$B$3:$D$9,2,0)</f>
        <v>4</v>
      </c>
      <c r="N152" s="360" t="s">
        <v>358</v>
      </c>
    </row>
    <row r="153" spans="1:14" ht="11.5" x14ac:dyDescent="0.25">
      <c r="A153" s="194"/>
      <c r="B153" s="179" t="s">
        <v>419</v>
      </c>
      <c r="C153" s="155" t="s">
        <v>397</v>
      </c>
      <c r="D153" s="210"/>
      <c r="E153" s="114" t="s">
        <v>77</v>
      </c>
      <c r="F153" s="208"/>
      <c r="G153" s="220" t="s">
        <v>77</v>
      </c>
      <c r="H153" s="223"/>
      <c r="I153" s="114" t="s">
        <v>77</v>
      </c>
      <c r="J153" s="208"/>
      <c r="K153" s="166">
        <f t="shared" si="12"/>
        <v>0</v>
      </c>
      <c r="L153" s="349">
        <f t="shared" si="13"/>
        <v>0</v>
      </c>
      <c r="M153" s="361">
        <f>VLOOKUP(N153,Scoring!$B$3:$D$9,2,0)</f>
        <v>4</v>
      </c>
      <c r="N153" s="360" t="s">
        <v>358</v>
      </c>
    </row>
    <row r="154" spans="1:14" ht="11.5" x14ac:dyDescent="0.25">
      <c r="A154" s="194"/>
      <c r="B154" s="179" t="s">
        <v>420</v>
      </c>
      <c r="C154" s="155" t="s">
        <v>397</v>
      </c>
      <c r="D154" s="210"/>
      <c r="E154" s="114" t="s">
        <v>77</v>
      </c>
      <c r="F154" s="208"/>
      <c r="G154" s="220" t="s">
        <v>77</v>
      </c>
      <c r="H154" s="223"/>
      <c r="I154" s="114" t="s">
        <v>77</v>
      </c>
      <c r="J154" s="208"/>
      <c r="K154" s="166">
        <f t="shared" si="12"/>
        <v>0</v>
      </c>
      <c r="L154" s="349">
        <f t="shared" si="13"/>
        <v>0</v>
      </c>
      <c r="M154" s="361">
        <f>VLOOKUP(N154,Scoring!$B$3:$D$9,2,0)</f>
        <v>4</v>
      </c>
      <c r="N154" s="360" t="s">
        <v>358</v>
      </c>
    </row>
    <row r="155" spans="1:14" ht="11.5" x14ac:dyDescent="0.25">
      <c r="A155" s="193" t="s">
        <v>421</v>
      </c>
      <c r="B155" s="184" t="s">
        <v>422</v>
      </c>
      <c r="C155" s="155"/>
      <c r="D155" s="210"/>
      <c r="E155" s="109" t="s">
        <v>140</v>
      </c>
      <c r="F155" s="160" t="s">
        <v>140</v>
      </c>
      <c r="G155" s="219" t="s">
        <v>140</v>
      </c>
      <c r="H155" s="170" t="s">
        <v>140</v>
      </c>
      <c r="I155" s="112" t="s">
        <v>140</v>
      </c>
      <c r="J155" s="113" t="s">
        <v>140</v>
      </c>
      <c r="K155" s="166"/>
      <c r="L155" s="349"/>
      <c r="M155" s="361"/>
      <c r="N155" s="360"/>
    </row>
    <row r="156" spans="1:14" ht="11.5" x14ac:dyDescent="0.25">
      <c r="A156" s="194"/>
      <c r="B156" s="179" t="s">
        <v>423</v>
      </c>
      <c r="C156" s="155" t="s">
        <v>388</v>
      </c>
      <c r="D156" s="210"/>
      <c r="E156" s="114" t="s">
        <v>77</v>
      </c>
      <c r="F156" s="208"/>
      <c r="G156" s="220" t="s">
        <v>77</v>
      </c>
      <c r="H156" s="223"/>
      <c r="I156" s="114" t="s">
        <v>77</v>
      </c>
      <c r="J156" s="208"/>
      <c r="K156" s="166">
        <f>VLOOKUP(G156,ComplianceList,2,0)</f>
        <v>0</v>
      </c>
      <c r="L156" s="349">
        <f>VLOOKUP(I156,ComplianceList,2,0)</f>
        <v>0</v>
      </c>
      <c r="M156" s="361">
        <f>VLOOKUP(N156,Scoring!$B$3:$D$9,2,0)</f>
        <v>4</v>
      </c>
      <c r="N156" s="360" t="s">
        <v>358</v>
      </c>
    </row>
    <row r="157" spans="1:14" ht="11.5" x14ac:dyDescent="0.25">
      <c r="A157" s="193" t="s">
        <v>424</v>
      </c>
      <c r="B157" s="184" t="s">
        <v>425</v>
      </c>
      <c r="C157" s="155"/>
      <c r="D157" s="210"/>
      <c r="E157" s="109" t="s">
        <v>140</v>
      </c>
      <c r="F157" s="160" t="s">
        <v>140</v>
      </c>
      <c r="G157" s="219" t="s">
        <v>140</v>
      </c>
      <c r="H157" s="170" t="s">
        <v>140</v>
      </c>
      <c r="I157" s="112" t="s">
        <v>140</v>
      </c>
      <c r="J157" s="113" t="s">
        <v>140</v>
      </c>
      <c r="K157" s="166"/>
      <c r="L157" s="349"/>
      <c r="M157" s="361"/>
      <c r="N157" s="360"/>
    </row>
    <row r="158" spans="1:14" ht="11.5" x14ac:dyDescent="0.25">
      <c r="A158" s="193"/>
      <c r="B158" s="179" t="s">
        <v>426</v>
      </c>
      <c r="C158" s="155" t="s">
        <v>397</v>
      </c>
      <c r="D158" s="210"/>
      <c r="E158" s="114" t="s">
        <v>77</v>
      </c>
      <c r="F158" s="208"/>
      <c r="G158" s="220" t="s">
        <v>77</v>
      </c>
      <c r="H158" s="223"/>
      <c r="I158" s="114" t="s">
        <v>77</v>
      </c>
      <c r="J158" s="208"/>
      <c r="K158" s="166">
        <f>VLOOKUP(G158,ComplianceList,2,0)</f>
        <v>0</v>
      </c>
      <c r="L158" s="349">
        <f>VLOOKUP(I158,ComplianceList,2,0)</f>
        <v>0</v>
      </c>
      <c r="M158" s="361">
        <f>VLOOKUP(N158,Scoring!$B$3:$D$9,2,0)</f>
        <v>4</v>
      </c>
      <c r="N158" s="360" t="s">
        <v>358</v>
      </c>
    </row>
    <row r="159" spans="1:14" ht="11.5" x14ac:dyDescent="0.25">
      <c r="A159" s="193" t="s">
        <v>427</v>
      </c>
      <c r="B159" s="184" t="s">
        <v>428</v>
      </c>
      <c r="C159" s="155"/>
      <c r="D159" s="210"/>
      <c r="E159" s="109" t="s">
        <v>140</v>
      </c>
      <c r="F159" s="160" t="s">
        <v>140</v>
      </c>
      <c r="G159" s="219" t="s">
        <v>140</v>
      </c>
      <c r="H159" s="170" t="s">
        <v>140</v>
      </c>
      <c r="I159" s="112" t="s">
        <v>140</v>
      </c>
      <c r="J159" s="113" t="s">
        <v>140</v>
      </c>
      <c r="K159" s="166"/>
      <c r="L159" s="349"/>
      <c r="M159" s="361"/>
      <c r="N159" s="360"/>
    </row>
    <row r="160" spans="1:14" ht="11.5" x14ac:dyDescent="0.25">
      <c r="A160" s="205"/>
      <c r="B160" s="189" t="s">
        <v>429</v>
      </c>
      <c r="C160" s="155" t="s">
        <v>150</v>
      </c>
      <c r="D160" s="210"/>
      <c r="E160" s="114" t="s">
        <v>77</v>
      </c>
      <c r="F160" s="208"/>
      <c r="G160" s="220" t="s">
        <v>77</v>
      </c>
      <c r="H160" s="223"/>
      <c r="I160" s="114" t="s">
        <v>77</v>
      </c>
      <c r="J160" s="208"/>
      <c r="K160" s="166">
        <f>VLOOKUP(G160,ComplianceList,2,0)</f>
        <v>0</v>
      </c>
      <c r="L160" s="349">
        <f>VLOOKUP(I160,ComplianceList,2,0)</f>
        <v>0</v>
      </c>
      <c r="M160" s="361">
        <f>VLOOKUP(N160,Scoring!$B$3:$D$9,2,0)</f>
        <v>4</v>
      </c>
      <c r="N160" s="360" t="s">
        <v>358</v>
      </c>
    </row>
    <row r="161" spans="1:14" ht="11.5" x14ac:dyDescent="0.25">
      <c r="A161" s="206"/>
      <c r="B161" s="189" t="s">
        <v>430</v>
      </c>
      <c r="C161" s="155" t="s">
        <v>388</v>
      </c>
      <c r="D161" s="210"/>
      <c r="E161" s="114" t="s">
        <v>77</v>
      </c>
      <c r="F161" s="208"/>
      <c r="G161" s="220" t="s">
        <v>77</v>
      </c>
      <c r="H161" s="223"/>
      <c r="I161" s="114" t="s">
        <v>77</v>
      </c>
      <c r="J161" s="208"/>
      <c r="K161" s="166">
        <f>VLOOKUP(G161,ComplianceList,2,0)</f>
        <v>0</v>
      </c>
      <c r="L161" s="349">
        <f>VLOOKUP(I161,ComplianceList,2,0)</f>
        <v>0</v>
      </c>
      <c r="M161" s="361">
        <f>VLOOKUP(N161,Scoring!$B$3:$D$9,2,0)</f>
        <v>4</v>
      </c>
      <c r="N161" s="360" t="s">
        <v>358</v>
      </c>
    </row>
    <row r="162" spans="1:14" ht="11.5" x14ac:dyDescent="0.25">
      <c r="A162" s="195"/>
      <c r="B162" s="189" t="s">
        <v>431</v>
      </c>
      <c r="C162" s="155" t="s">
        <v>388</v>
      </c>
      <c r="D162" s="210"/>
      <c r="E162" s="114" t="s">
        <v>77</v>
      </c>
      <c r="F162" s="208"/>
      <c r="G162" s="220" t="s">
        <v>77</v>
      </c>
      <c r="H162" s="223"/>
      <c r="I162" s="114" t="s">
        <v>77</v>
      </c>
      <c r="J162" s="208"/>
      <c r="K162" s="166">
        <f>VLOOKUP(G162,ComplianceList,2,0)</f>
        <v>0</v>
      </c>
      <c r="L162" s="349">
        <f>VLOOKUP(I162,ComplianceList,2,0)</f>
        <v>0</v>
      </c>
      <c r="M162" s="361">
        <f>VLOOKUP(N162,Scoring!$B$3:$D$9,2,0)</f>
        <v>4</v>
      </c>
      <c r="N162" s="360" t="s">
        <v>358</v>
      </c>
    </row>
    <row r="163" spans="1:14" ht="11.5" x14ac:dyDescent="0.25">
      <c r="A163" s="195"/>
      <c r="B163" s="189" t="s">
        <v>432</v>
      </c>
      <c r="C163" s="155" t="s">
        <v>150</v>
      </c>
      <c r="D163" s="210"/>
      <c r="E163" s="114" t="s">
        <v>77</v>
      </c>
      <c r="F163" s="208"/>
      <c r="G163" s="220" t="s">
        <v>77</v>
      </c>
      <c r="H163" s="223"/>
      <c r="I163" s="114" t="s">
        <v>77</v>
      </c>
      <c r="J163" s="208"/>
      <c r="K163" s="166">
        <f>VLOOKUP(G163,ComplianceList,2,0)</f>
        <v>0</v>
      </c>
      <c r="L163" s="349">
        <f>VLOOKUP(I163,ComplianceList,2,0)</f>
        <v>0</v>
      </c>
      <c r="M163" s="361">
        <f>VLOOKUP(N163,Scoring!$B$3:$D$9,2,0)</f>
        <v>4</v>
      </c>
      <c r="N163" s="360" t="s">
        <v>358</v>
      </c>
    </row>
    <row r="164" spans="1:14" ht="11.5" x14ac:dyDescent="0.25">
      <c r="A164" s="193" t="s">
        <v>433</v>
      </c>
      <c r="B164" s="190" t="s">
        <v>434</v>
      </c>
      <c r="C164" s="155"/>
      <c r="D164" s="210"/>
      <c r="E164" s="109" t="s">
        <v>140</v>
      </c>
      <c r="F164" s="160" t="s">
        <v>140</v>
      </c>
      <c r="G164" s="219" t="s">
        <v>140</v>
      </c>
      <c r="H164" s="170" t="s">
        <v>140</v>
      </c>
      <c r="I164" s="112" t="s">
        <v>140</v>
      </c>
      <c r="J164" s="113" t="s">
        <v>140</v>
      </c>
      <c r="K164" s="166"/>
      <c r="L164" s="349"/>
      <c r="M164" s="361"/>
      <c r="N164" s="360"/>
    </row>
    <row r="165" spans="1:14" ht="11.5" x14ac:dyDescent="0.25">
      <c r="A165" s="205"/>
      <c r="B165" s="196" t="s">
        <v>435</v>
      </c>
      <c r="C165" s="155" t="s">
        <v>150</v>
      </c>
      <c r="D165" s="210" t="s">
        <v>436</v>
      </c>
      <c r="E165" s="114" t="s">
        <v>77</v>
      </c>
      <c r="F165" s="208"/>
      <c r="G165" s="220" t="s">
        <v>77</v>
      </c>
      <c r="H165" s="223"/>
      <c r="I165" s="114" t="s">
        <v>77</v>
      </c>
      <c r="J165" s="208"/>
      <c r="K165" s="166">
        <f>VLOOKUP(G165,ComplianceList,2,0)</f>
        <v>0</v>
      </c>
      <c r="L165" s="349">
        <f>VLOOKUP(I165,ComplianceList,2,0)</f>
        <v>0</v>
      </c>
      <c r="M165" s="361">
        <f>VLOOKUP(N165,Scoring!$B$3:$D$9,2,0)</f>
        <v>4</v>
      </c>
      <c r="N165" s="360" t="s">
        <v>358</v>
      </c>
    </row>
    <row r="166" spans="1:14" ht="11.5" x14ac:dyDescent="0.25">
      <c r="A166" s="206"/>
      <c r="B166" s="196" t="s">
        <v>437</v>
      </c>
      <c r="C166" s="155" t="s">
        <v>388</v>
      </c>
      <c r="D166" s="210" t="s">
        <v>436</v>
      </c>
      <c r="E166" s="114" t="s">
        <v>77</v>
      </c>
      <c r="F166" s="208"/>
      <c r="G166" s="220" t="s">
        <v>77</v>
      </c>
      <c r="H166" s="223"/>
      <c r="I166" s="114" t="s">
        <v>77</v>
      </c>
      <c r="J166" s="208"/>
      <c r="K166" s="166">
        <f>VLOOKUP(G166,ComplianceList,2,0)</f>
        <v>0</v>
      </c>
      <c r="L166" s="349">
        <f>VLOOKUP(I166,ComplianceList,2,0)</f>
        <v>0</v>
      </c>
      <c r="M166" s="361">
        <f>VLOOKUP(N166,Scoring!$B$3:$D$9,2,0)</f>
        <v>4</v>
      </c>
      <c r="N166" s="360" t="s">
        <v>358</v>
      </c>
    </row>
    <row r="167" spans="1:14" ht="11.5" x14ac:dyDescent="0.25">
      <c r="A167" s="195"/>
      <c r="B167" s="111" t="s">
        <v>438</v>
      </c>
      <c r="C167" s="155" t="s">
        <v>150</v>
      </c>
      <c r="D167" s="210"/>
      <c r="E167" s="114" t="s">
        <v>77</v>
      </c>
      <c r="F167" s="208"/>
      <c r="G167" s="220" t="s">
        <v>77</v>
      </c>
      <c r="H167" s="223"/>
      <c r="I167" s="114" t="s">
        <v>77</v>
      </c>
      <c r="J167" s="208"/>
      <c r="K167" s="166">
        <f>VLOOKUP(G167,ComplianceList,2,0)</f>
        <v>0</v>
      </c>
      <c r="L167" s="349">
        <f>VLOOKUP(I167,ComplianceList,2,0)</f>
        <v>0</v>
      </c>
      <c r="M167" s="361">
        <f>VLOOKUP(N167,Scoring!$B$3:$D$9,2,0)</f>
        <v>4</v>
      </c>
      <c r="N167" s="360" t="s">
        <v>358</v>
      </c>
    </row>
    <row r="168" spans="1:14" ht="11.5" x14ac:dyDescent="0.25">
      <c r="A168" s="197" t="s">
        <v>439</v>
      </c>
      <c r="B168" s="198" t="s">
        <v>440</v>
      </c>
      <c r="C168" s="155" t="s">
        <v>397</v>
      </c>
      <c r="D168" s="210"/>
      <c r="E168" s="114" t="s">
        <v>77</v>
      </c>
      <c r="F168" s="208"/>
      <c r="G168" s="220" t="s">
        <v>77</v>
      </c>
      <c r="H168" s="223"/>
      <c r="I168" s="114" t="s">
        <v>77</v>
      </c>
      <c r="J168" s="208"/>
      <c r="K168" s="166">
        <f>VLOOKUP(G168,ComplianceList,2,0)</f>
        <v>0</v>
      </c>
      <c r="L168" s="349">
        <f>VLOOKUP(I168,ComplianceList,2,0)</f>
        <v>0</v>
      </c>
      <c r="M168" s="361">
        <f>VLOOKUP(N168,Scoring!$B$3:$D$9,2,0)</f>
        <v>4</v>
      </c>
      <c r="N168" s="360" t="s">
        <v>358</v>
      </c>
    </row>
    <row r="169" spans="1:14" ht="11.5" x14ac:dyDescent="0.25">
      <c r="A169" s="197" t="s">
        <v>441</v>
      </c>
      <c r="B169" s="198" t="s">
        <v>442</v>
      </c>
      <c r="C169" s="155"/>
      <c r="D169" s="210"/>
      <c r="E169" s="109" t="s">
        <v>140</v>
      </c>
      <c r="F169" s="160" t="s">
        <v>140</v>
      </c>
      <c r="G169" s="219" t="s">
        <v>140</v>
      </c>
      <c r="H169" s="170" t="s">
        <v>140</v>
      </c>
      <c r="I169" s="112" t="s">
        <v>140</v>
      </c>
      <c r="J169" s="113" t="s">
        <v>140</v>
      </c>
      <c r="K169" s="166"/>
      <c r="L169" s="349"/>
      <c r="M169" s="361"/>
      <c r="N169" s="360"/>
    </row>
    <row r="170" spans="1:14" ht="11.5" x14ac:dyDescent="0.25">
      <c r="A170" s="199" t="s">
        <v>443</v>
      </c>
      <c r="B170" s="196" t="s">
        <v>444</v>
      </c>
      <c r="C170" s="155" t="s">
        <v>150</v>
      </c>
      <c r="D170" s="210"/>
      <c r="E170" s="114" t="s">
        <v>77</v>
      </c>
      <c r="F170" s="208"/>
      <c r="G170" s="220" t="s">
        <v>77</v>
      </c>
      <c r="H170" s="223"/>
      <c r="I170" s="114" t="s">
        <v>77</v>
      </c>
      <c r="J170" s="208"/>
      <c r="K170" s="166">
        <f>VLOOKUP(G170,ComplianceList,2,0)</f>
        <v>0</v>
      </c>
      <c r="L170" s="349">
        <f>VLOOKUP(I170,ComplianceList,2,0)</f>
        <v>0</v>
      </c>
      <c r="M170" s="361">
        <f>VLOOKUP(N170,Scoring!$B$3:$D$9,2,0)</f>
        <v>4</v>
      </c>
      <c r="N170" s="360" t="s">
        <v>358</v>
      </c>
    </row>
    <row r="171" spans="1:14" ht="11.5" x14ac:dyDescent="0.25">
      <c r="A171" s="199" t="s">
        <v>445</v>
      </c>
      <c r="B171" s="196" t="s">
        <v>446</v>
      </c>
      <c r="C171" s="155" t="s">
        <v>397</v>
      </c>
      <c r="D171" s="210"/>
      <c r="E171" s="114" t="s">
        <v>77</v>
      </c>
      <c r="F171" s="208"/>
      <c r="G171" s="220" t="s">
        <v>77</v>
      </c>
      <c r="H171" s="223"/>
      <c r="I171" s="114" t="s">
        <v>77</v>
      </c>
      <c r="J171" s="208"/>
      <c r="K171" s="166">
        <f>VLOOKUP(G171,ComplianceList,2,0)</f>
        <v>0</v>
      </c>
      <c r="L171" s="349">
        <f>VLOOKUP(I171,ComplianceList,2,0)</f>
        <v>0</v>
      </c>
      <c r="M171" s="361">
        <f>VLOOKUP(N171,Scoring!$B$3:$D$9,2,0)</f>
        <v>4</v>
      </c>
      <c r="N171" s="360" t="s">
        <v>358</v>
      </c>
    </row>
    <row r="172" spans="1:14" ht="11.5" x14ac:dyDescent="0.25">
      <c r="A172" s="199" t="s">
        <v>447</v>
      </c>
      <c r="B172" s="196" t="s">
        <v>448</v>
      </c>
      <c r="C172" s="155" t="s">
        <v>145</v>
      </c>
      <c r="D172" s="210"/>
      <c r="E172" s="114" t="s">
        <v>77</v>
      </c>
      <c r="F172" s="208"/>
      <c r="G172" s="220" t="s">
        <v>77</v>
      </c>
      <c r="H172" s="223"/>
      <c r="I172" s="114" t="s">
        <v>77</v>
      </c>
      <c r="J172" s="208"/>
      <c r="K172" s="166">
        <f>VLOOKUP(G172,ComplianceList,2,0)</f>
        <v>0</v>
      </c>
      <c r="L172" s="349">
        <f>VLOOKUP(I172,ComplianceList,2,0)</f>
        <v>0</v>
      </c>
      <c r="M172" s="361">
        <f>VLOOKUP(N172,Scoring!$B$3:$D$9,2,0)</f>
        <v>4</v>
      </c>
      <c r="N172" s="360" t="s">
        <v>358</v>
      </c>
    </row>
    <row r="173" spans="1:14" ht="11.5" x14ac:dyDescent="0.25">
      <c r="A173" s="199" t="s">
        <v>449</v>
      </c>
      <c r="B173" s="196" t="s">
        <v>450</v>
      </c>
      <c r="C173" s="155" t="s">
        <v>145</v>
      </c>
      <c r="D173" s="210"/>
      <c r="E173" s="114" t="s">
        <v>77</v>
      </c>
      <c r="F173" s="208"/>
      <c r="G173" s="220" t="s">
        <v>77</v>
      </c>
      <c r="H173" s="223"/>
      <c r="I173" s="114" t="s">
        <v>77</v>
      </c>
      <c r="J173" s="208"/>
      <c r="K173" s="166">
        <f>VLOOKUP(G173,ComplianceList,2,0)</f>
        <v>0</v>
      </c>
      <c r="L173" s="349">
        <f>VLOOKUP(I173,ComplianceList,2,0)</f>
        <v>0</v>
      </c>
      <c r="M173" s="361">
        <f>VLOOKUP(N173,Scoring!$B$3:$D$9,2,0)</f>
        <v>4</v>
      </c>
      <c r="N173" s="360" t="s">
        <v>358</v>
      </c>
    </row>
    <row r="174" spans="1:14" ht="12" thickBot="1" x14ac:dyDescent="0.3">
      <c r="A174" s="312" t="s">
        <v>451</v>
      </c>
      <c r="B174" s="313" t="s">
        <v>452</v>
      </c>
      <c r="C174" s="272" t="s">
        <v>202</v>
      </c>
      <c r="D174" s="300"/>
      <c r="E174" s="117" t="s">
        <v>77</v>
      </c>
      <c r="F174" s="209"/>
      <c r="G174" s="211" t="s">
        <v>77</v>
      </c>
      <c r="H174" s="290"/>
      <c r="I174" s="117" t="s">
        <v>77</v>
      </c>
      <c r="J174" s="209"/>
      <c r="K174" s="325">
        <f>VLOOKUP(G174,ComplianceList,2,0)</f>
        <v>0</v>
      </c>
      <c r="L174" s="350">
        <f>VLOOKUP(I174,ComplianceList,2,0)</f>
        <v>0</v>
      </c>
      <c r="M174" s="361">
        <f>VLOOKUP(N174,Scoring!$B$3:$D$9,2,0)</f>
        <v>4</v>
      </c>
      <c r="N174" s="360" t="s">
        <v>358</v>
      </c>
    </row>
    <row r="175" spans="1:14" ht="11.5" x14ac:dyDescent="0.25">
      <c r="A175" s="314" t="s">
        <v>453</v>
      </c>
      <c r="B175" s="315" t="s">
        <v>454</v>
      </c>
      <c r="C175" s="269"/>
      <c r="D175" s="302"/>
      <c r="E175" s="221" t="s">
        <v>140</v>
      </c>
      <c r="F175" s="222" t="s">
        <v>140</v>
      </c>
      <c r="G175" s="288" t="s">
        <v>140</v>
      </c>
      <c r="H175" s="289" t="s">
        <v>140</v>
      </c>
      <c r="I175" s="221" t="s">
        <v>140</v>
      </c>
      <c r="J175" s="224" t="s">
        <v>140</v>
      </c>
      <c r="K175" s="327"/>
      <c r="L175" s="351"/>
      <c r="M175" s="362"/>
      <c r="N175" s="362"/>
    </row>
    <row r="176" spans="1:14" ht="12.5" x14ac:dyDescent="0.25">
      <c r="A176" s="193" t="s">
        <v>455</v>
      </c>
      <c r="B176" s="198" t="s">
        <v>456</v>
      </c>
      <c r="C176" s="152" t="s">
        <v>457</v>
      </c>
      <c r="D176" s="210"/>
      <c r="E176" s="114" t="s">
        <v>77</v>
      </c>
      <c r="F176" s="208"/>
      <c r="G176" s="220" t="s">
        <v>77</v>
      </c>
      <c r="H176" s="223"/>
      <c r="I176" s="114" t="s">
        <v>77</v>
      </c>
      <c r="J176" s="208"/>
      <c r="K176" s="167">
        <f>VLOOKUP(G176,ComplianceList,2,0)</f>
        <v>0</v>
      </c>
      <c r="L176" s="352">
        <f>VLOOKUP(I176,ComplianceList,2,0)</f>
        <v>0</v>
      </c>
      <c r="M176" s="361">
        <f>VLOOKUP(N176,Scoring!$B$3:$D$9,2,0)</f>
        <v>5</v>
      </c>
      <c r="N176" s="360" t="s">
        <v>458</v>
      </c>
    </row>
    <row r="177" spans="1:14" ht="11.5" x14ac:dyDescent="0.25">
      <c r="A177" s="193" t="s">
        <v>459</v>
      </c>
      <c r="B177" s="198" t="s">
        <v>460</v>
      </c>
      <c r="C177" s="155" t="s">
        <v>397</v>
      </c>
      <c r="D177" s="210"/>
      <c r="E177" s="114" t="s">
        <v>77</v>
      </c>
      <c r="F177" s="208"/>
      <c r="G177" s="220" t="s">
        <v>77</v>
      </c>
      <c r="H177" s="223"/>
      <c r="I177" s="114" t="s">
        <v>77</v>
      </c>
      <c r="J177" s="208"/>
      <c r="K177" s="167">
        <f>VLOOKUP(G177,ComplianceList,2,0)</f>
        <v>0</v>
      </c>
      <c r="L177" s="352">
        <f>VLOOKUP(I177,ComplianceList,2,0)</f>
        <v>0</v>
      </c>
      <c r="M177" s="361">
        <f>VLOOKUP(N177,Scoring!$B$3:$D$9,2,0)</f>
        <v>5</v>
      </c>
      <c r="N177" s="360" t="s">
        <v>458</v>
      </c>
    </row>
    <row r="178" spans="1:14" ht="11.5" x14ac:dyDescent="0.25">
      <c r="A178" s="193" t="s">
        <v>461</v>
      </c>
      <c r="B178" s="198" t="s">
        <v>462</v>
      </c>
      <c r="C178" s="155" t="s">
        <v>397</v>
      </c>
      <c r="D178" s="210"/>
      <c r="E178" s="114" t="s">
        <v>77</v>
      </c>
      <c r="F178" s="208"/>
      <c r="G178" s="220" t="s">
        <v>77</v>
      </c>
      <c r="H178" s="223"/>
      <c r="I178" s="114" t="s">
        <v>77</v>
      </c>
      <c r="J178" s="208"/>
      <c r="K178" s="167">
        <f>VLOOKUP(G178,ComplianceList,2,0)</f>
        <v>0</v>
      </c>
      <c r="L178" s="352">
        <f>VLOOKUP(I178,ComplianceList,2,0)</f>
        <v>0</v>
      </c>
      <c r="M178" s="361">
        <f>VLOOKUP(N178,Scoring!$B$3:$D$9,2,0)</f>
        <v>5</v>
      </c>
      <c r="N178" s="360" t="s">
        <v>458</v>
      </c>
    </row>
    <row r="179" spans="1:14" ht="11.5" x14ac:dyDescent="0.25">
      <c r="A179" s="193" t="s">
        <v>463</v>
      </c>
      <c r="B179" s="198" t="s">
        <v>464</v>
      </c>
      <c r="C179" s="77" t="s">
        <v>465</v>
      </c>
      <c r="D179" s="44"/>
      <c r="E179" s="114" t="s">
        <v>77</v>
      </c>
      <c r="F179" s="208"/>
      <c r="G179" s="220" t="s">
        <v>77</v>
      </c>
      <c r="H179" s="223"/>
      <c r="I179" s="114" t="s">
        <v>77</v>
      </c>
      <c r="J179" s="208"/>
      <c r="K179" s="167">
        <f>VLOOKUP(G179,ComplianceList,2,0)</f>
        <v>0</v>
      </c>
      <c r="L179" s="352">
        <f>VLOOKUP(I179,ComplianceList,2,0)</f>
        <v>0</v>
      </c>
      <c r="M179" s="361">
        <f>VLOOKUP(N179,Scoring!$B$3:$D$9,2,0)</f>
        <v>5</v>
      </c>
      <c r="N179" s="360" t="s">
        <v>458</v>
      </c>
    </row>
    <row r="180" spans="1:14" ht="13" thickBot="1" x14ac:dyDescent="0.3">
      <c r="A180" s="312" t="s">
        <v>466</v>
      </c>
      <c r="B180" s="313" t="s">
        <v>467</v>
      </c>
      <c r="C180" s="316" t="s">
        <v>457</v>
      </c>
      <c r="D180" s="300"/>
      <c r="E180" s="117" t="s">
        <v>77</v>
      </c>
      <c r="F180" s="209"/>
      <c r="G180" s="211" t="s">
        <v>77</v>
      </c>
      <c r="H180" s="290"/>
      <c r="I180" s="117" t="s">
        <v>77</v>
      </c>
      <c r="J180" s="209"/>
      <c r="K180" s="328">
        <f>VLOOKUP(G180,ComplianceList,2,0)</f>
        <v>0</v>
      </c>
      <c r="L180" s="353">
        <f>VLOOKUP(I180,ComplianceList,2,0)</f>
        <v>0</v>
      </c>
      <c r="M180" s="361">
        <f>VLOOKUP(N180,Scoring!$B$3:$D$9,2,0)</f>
        <v>5</v>
      </c>
      <c r="N180" s="360" t="s">
        <v>458</v>
      </c>
    </row>
    <row r="181" spans="1:14" ht="11.5" x14ac:dyDescent="0.25">
      <c r="A181" s="94">
        <v>3.6</v>
      </c>
      <c r="B181" s="297" t="s">
        <v>468</v>
      </c>
      <c r="C181" s="317"/>
      <c r="D181" s="213"/>
      <c r="E181" s="221" t="s">
        <v>140</v>
      </c>
      <c r="F181" s="222" t="s">
        <v>140</v>
      </c>
      <c r="G181" s="288" t="s">
        <v>140</v>
      </c>
      <c r="H181" s="289" t="s">
        <v>140</v>
      </c>
      <c r="I181" s="221" t="s">
        <v>140</v>
      </c>
      <c r="J181" s="224" t="s">
        <v>140</v>
      </c>
      <c r="K181" s="326"/>
      <c r="L181" s="354"/>
      <c r="M181" s="362"/>
      <c r="N181" s="362"/>
    </row>
    <row r="182" spans="1:14" ht="11.5" x14ac:dyDescent="0.25">
      <c r="A182" s="200" t="s">
        <v>469</v>
      </c>
      <c r="B182" s="198" t="s">
        <v>264</v>
      </c>
      <c r="C182" s="155" t="s">
        <v>158</v>
      </c>
      <c r="D182" s="210"/>
      <c r="E182" s="114" t="s">
        <v>77</v>
      </c>
      <c r="F182" s="208"/>
      <c r="G182" s="220" t="s">
        <v>77</v>
      </c>
      <c r="H182" s="223"/>
      <c r="I182" s="114" t="s">
        <v>77</v>
      </c>
      <c r="J182" s="208"/>
      <c r="K182" s="168">
        <f>VLOOKUP(G182,ComplianceList,2,0)</f>
        <v>0</v>
      </c>
      <c r="L182" s="355">
        <f>VLOOKUP(I182,ComplianceList,2,0)</f>
        <v>0</v>
      </c>
      <c r="M182" s="361">
        <f>VLOOKUP(N182,Scoring!$B$3:$D$9,2,0)</f>
        <v>6</v>
      </c>
      <c r="N182" s="360" t="s">
        <v>468</v>
      </c>
    </row>
    <row r="183" spans="1:14" ht="25" x14ac:dyDescent="0.25">
      <c r="A183" s="193" t="s">
        <v>470</v>
      </c>
      <c r="B183" s="198" t="s">
        <v>471</v>
      </c>
      <c r="C183" s="285" t="s">
        <v>472</v>
      </c>
      <c r="D183" s="210"/>
      <c r="E183" s="114" t="s">
        <v>77</v>
      </c>
      <c r="F183" s="208"/>
      <c r="G183" s="220" t="s">
        <v>77</v>
      </c>
      <c r="H183" s="223"/>
      <c r="I183" s="114" t="s">
        <v>77</v>
      </c>
      <c r="J183" s="208"/>
      <c r="K183" s="168">
        <f>VLOOKUP(G183,ComplianceList,2,0)</f>
        <v>0</v>
      </c>
      <c r="L183" s="355">
        <f>VLOOKUP(I183,ComplianceList,2,0)</f>
        <v>0</v>
      </c>
      <c r="M183" s="361">
        <f>VLOOKUP(N183,Scoring!$B$3:$D$9,2,0)</f>
        <v>6</v>
      </c>
      <c r="N183" s="360" t="s">
        <v>468</v>
      </c>
    </row>
    <row r="184" spans="1:14" ht="11.5" x14ac:dyDescent="0.25">
      <c r="A184" s="193" t="s">
        <v>473</v>
      </c>
      <c r="B184" s="184" t="s">
        <v>474</v>
      </c>
      <c r="C184" s="155" t="s">
        <v>145</v>
      </c>
      <c r="D184" s="210"/>
      <c r="E184" s="114" t="s">
        <v>77</v>
      </c>
      <c r="F184" s="208"/>
      <c r="G184" s="220" t="s">
        <v>77</v>
      </c>
      <c r="H184" s="223"/>
      <c r="I184" s="114" t="s">
        <v>77</v>
      </c>
      <c r="J184" s="208"/>
      <c r="K184" s="168">
        <f>VLOOKUP(G184,ComplianceList,2,0)</f>
        <v>0</v>
      </c>
      <c r="L184" s="355">
        <f>VLOOKUP(I184,ComplianceList,2,0)</f>
        <v>0</v>
      </c>
      <c r="M184" s="361">
        <f>VLOOKUP(N184,Scoring!$B$3:$D$9,2,0)</f>
        <v>6</v>
      </c>
      <c r="N184" s="360" t="s">
        <v>468</v>
      </c>
    </row>
    <row r="185" spans="1:14" ht="12" thickBot="1" x14ac:dyDescent="0.3">
      <c r="A185" s="318" t="s">
        <v>475</v>
      </c>
      <c r="B185" s="319" t="s">
        <v>476</v>
      </c>
      <c r="C185" s="272" t="s">
        <v>145</v>
      </c>
      <c r="D185" s="320"/>
      <c r="E185" s="117" t="s">
        <v>77</v>
      </c>
      <c r="F185" s="209"/>
      <c r="G185" s="211" t="s">
        <v>77</v>
      </c>
      <c r="H185" s="290"/>
      <c r="I185" s="117" t="s">
        <v>77</v>
      </c>
      <c r="J185" s="209"/>
      <c r="K185" s="322">
        <f>VLOOKUP(G185,ComplianceList,2,0)</f>
        <v>0</v>
      </c>
      <c r="L185" s="356">
        <f>VLOOKUP(I185,ComplianceList,2,0)</f>
        <v>0</v>
      </c>
      <c r="M185" s="361">
        <f>VLOOKUP(N185,Scoring!$B$3:$D$9,2,0)</f>
        <v>6</v>
      </c>
      <c r="N185" s="360" t="s">
        <v>468</v>
      </c>
    </row>
    <row r="186" spans="1:14" ht="11.5" x14ac:dyDescent="0.25">
      <c r="A186" s="200">
        <v>3.7</v>
      </c>
      <c r="B186" s="201" t="s">
        <v>477</v>
      </c>
      <c r="C186" s="202"/>
      <c r="D186" s="216"/>
      <c r="E186" s="109" t="s">
        <v>140</v>
      </c>
      <c r="F186" s="212" t="s">
        <v>140</v>
      </c>
      <c r="G186" s="218" t="s">
        <v>140</v>
      </c>
      <c r="H186" s="169" t="s">
        <v>140</v>
      </c>
      <c r="I186" s="109" t="s">
        <v>140</v>
      </c>
      <c r="J186" s="110" t="s">
        <v>140</v>
      </c>
      <c r="K186" s="323"/>
      <c r="L186" s="357"/>
      <c r="M186" s="362"/>
      <c r="N186" s="362"/>
    </row>
    <row r="187" spans="1:14" ht="11.5" x14ac:dyDescent="0.25">
      <c r="A187" s="200" t="s">
        <v>478</v>
      </c>
      <c r="B187" s="201" t="s">
        <v>479</v>
      </c>
      <c r="C187" s="202" t="s">
        <v>145</v>
      </c>
      <c r="D187" s="216"/>
      <c r="E187" s="114" t="s">
        <v>77</v>
      </c>
      <c r="F187" s="208"/>
      <c r="G187" s="220" t="s">
        <v>77</v>
      </c>
      <c r="H187" s="223"/>
      <c r="I187" s="114" t="s">
        <v>77</v>
      </c>
      <c r="J187" s="208"/>
      <c r="K187" s="321">
        <f>VLOOKUP(G187,ComplianceList,2,0)</f>
        <v>0</v>
      </c>
      <c r="L187" s="358">
        <f>VLOOKUP(I187,ComplianceList,2,0)</f>
        <v>0</v>
      </c>
      <c r="M187" s="361">
        <f>VLOOKUP(N187,Scoring!$B$3:$D$9,2,0)</f>
        <v>7</v>
      </c>
      <c r="N187" s="360" t="s">
        <v>480</v>
      </c>
    </row>
    <row r="188" spans="1:14" ht="11.5" x14ac:dyDescent="0.25">
      <c r="A188" s="200" t="s">
        <v>481</v>
      </c>
      <c r="B188" s="201" t="s">
        <v>482</v>
      </c>
      <c r="C188" s="202" t="s">
        <v>145</v>
      </c>
      <c r="D188" s="216"/>
      <c r="E188" s="114" t="s">
        <v>77</v>
      </c>
      <c r="F188" s="208"/>
      <c r="G188" s="220" t="s">
        <v>77</v>
      </c>
      <c r="H188" s="223"/>
      <c r="I188" s="114" t="s">
        <v>77</v>
      </c>
      <c r="J188" s="208"/>
      <c r="K188" s="321">
        <f>VLOOKUP(G188,ComplianceList,2,0)</f>
        <v>0</v>
      </c>
      <c r="L188" s="358">
        <f>VLOOKUP(I188,ComplianceList,2,0)</f>
        <v>0</v>
      </c>
      <c r="M188" s="361">
        <f>VLOOKUP(N188,Scoring!$B$3:$D$9,2,0)</f>
        <v>7</v>
      </c>
      <c r="N188" s="360" t="s">
        <v>480</v>
      </c>
    </row>
    <row r="189" spans="1:14" ht="12" thickBot="1" x14ac:dyDescent="0.3">
      <c r="A189" s="93" t="s">
        <v>483</v>
      </c>
      <c r="B189" s="203" t="s">
        <v>484</v>
      </c>
      <c r="C189" s="204" t="s">
        <v>145</v>
      </c>
      <c r="D189" s="217"/>
      <c r="E189" s="117" t="s">
        <v>77</v>
      </c>
      <c r="F189" s="209"/>
      <c r="G189" s="211" t="s">
        <v>77</v>
      </c>
      <c r="H189" s="290"/>
      <c r="I189" s="114" t="s">
        <v>77</v>
      </c>
      <c r="J189" s="209"/>
      <c r="K189" s="324">
        <f>VLOOKUP(G189,ComplianceList,2,0)</f>
        <v>0</v>
      </c>
      <c r="L189" s="359">
        <f>VLOOKUP(I189,ComplianceList,2,0)</f>
        <v>0</v>
      </c>
      <c r="M189" s="361">
        <f>VLOOKUP(N189,Scoring!$B$3:$D$9,2,0)</f>
        <v>7</v>
      </c>
      <c r="N189" s="360" t="s">
        <v>480</v>
      </c>
    </row>
  </sheetData>
  <sheetProtection sheet="1" formatCells="0" formatColumns="0" formatRows="0" insertHyperlinks="0"/>
  <mergeCells count="22">
    <mergeCell ref="I140:I143"/>
    <mergeCell ref="M7:M8"/>
    <mergeCell ref="N7:N8"/>
    <mergeCell ref="I7:J7"/>
    <mergeCell ref="A1:J1"/>
    <mergeCell ref="A12:A15"/>
    <mergeCell ref="L140:L143"/>
    <mergeCell ref="A3:J3"/>
    <mergeCell ref="A5:J5"/>
    <mergeCell ref="E7:F7"/>
    <mergeCell ref="C7:D8"/>
    <mergeCell ref="B7:B8"/>
    <mergeCell ref="A7:A8"/>
    <mergeCell ref="G7:H7"/>
    <mergeCell ref="F27:F29"/>
    <mergeCell ref="E140:E143"/>
    <mergeCell ref="A27:A29"/>
    <mergeCell ref="J140:J143"/>
    <mergeCell ref="K140:K143"/>
    <mergeCell ref="F140:F143"/>
    <mergeCell ref="G140:G143"/>
    <mergeCell ref="H140:H143"/>
  </mergeCells>
  <phoneticPr fontId="3" type="noConversion"/>
  <dataValidations count="2">
    <dataValidation type="list" allowBlank="1" showInputMessage="1" showErrorMessage="1" sqref="E86:E90 E27:E30 E32:E33 I27:I30 I32:I33 E47:E52 E54 E78:E84 E92:E96 E127 E98:E103 I129 I113:I124 E176:E180 I98:I103 I47:I52 G98:G103 I64:I65 I78:I84 G78:G84 E182:E185 G11 I86:I90 G32:G33 G86:G90 G187:G189 I127 G129 E64:E65 G64:G65 G127 I72:I76 G72:G76 I92:I96 G13:G23 I68:I70 G92:G96 E36:E45 G68:G70 I105:I110 E105:E110 G113:G124 G105:G110 G47:G52 G27:G30 E56:E58 I54 G54 I56:I58 E60:E62 G56:G58 I60:I62 G60:G62 I36:I45 G36:G45 E11 E13:E23 I11 E187:E189 E68:E70 E72:E76 E113:E124 E129 E131 E133:E134 E136:E138 E140 E144 E146:E154 E156 E158 E160:E163 E165:E168 E170:E174 I131 G131 I133:I134 G133:G134 I136:I138 G136:G138 G140 G144 I140 I144 I146:I154 G146:G154 I156 G156 I158 G158 I160:I163 G160:G163 I165:I168 G165:G168 I170:I174 G170:G174 I176:I180 G176:G180 I182:I185 G182:G185 I187:I189 I13:I23" xr:uid="{CB26C96E-2012-4823-9AD2-C10B748FAB5C}">
      <formula1>ComplianceOptions</formula1>
    </dataValidation>
    <dataValidation type="list" allowBlank="1" showInputMessage="1" showErrorMessage="1" sqref="N11:N23 N27:N65 N68:N110 N113:N174 N176:N180 N182:N185 N187:N189" xr:uid="{FB406403-97B1-4A2D-8A82-44EEC0E065C0}">
      <formula1>_xlnm.Criteria</formula1>
    </dataValidation>
  </dataValidations>
  <hyperlinks>
    <hyperlink ref="C140" location="'07-Track Record'!A1" display="Indicate figures on Track Record - Offered Sheet" xr:uid="{00D9B491-4AA3-4DDB-B29A-6FC85D3AA14A}"/>
    <hyperlink ref="C183" location="'08-Type Testing'!A1" display="Details to be provided on Type Testing Sheet" xr:uid="{9F495207-B856-4DD2-8AB9-460D951B4FF9}"/>
    <hyperlink ref="C30" location="'04-Offered Cells'!A1" display="See &quot;Offered Cells&quot;" xr:uid="{59F41BB9-F163-450E-B52C-B814F2522551}"/>
    <hyperlink ref="C65" location="'05-Temp Derating Factors'!A1" display="Specify on &quot;Temperature Derating Factors&quot; worksheet" xr:uid="{929B3202-7A8F-4EC0-99E6-9FB58AEC03AB}"/>
    <hyperlink ref="C176" location="'06-Ancillary Equipment'!A1" display="See Ancillary Equipment" xr:uid="{1443E15C-1BC5-4482-A182-F76CCA7E806A}"/>
    <hyperlink ref="C57" location="'04-Offered Cells'!A1" display="See &quot;Offered Cells&quot;" xr:uid="{497E6D95-1510-4247-BC78-1B4575B022F4}"/>
    <hyperlink ref="C58" location="'04-Offered Cells'!A1" display="See &quot;Offered Cells&quot;" xr:uid="{D50DC89F-DAAF-428F-A914-8E0073B54716}"/>
    <hyperlink ref="C79" location="'04-Offered Cells'!A1" display="See &quot;Offered Cells&quot;" xr:uid="{CE62BB79-D4A7-431D-BE10-2D6DEC9E7A67}"/>
    <hyperlink ref="C180" location="'06-Ancillary Equipment'!A1" display="See Ancillary Equipment" xr:uid="{9A3D04B7-1CD3-46B5-BA80-F4F5C82AE1CE}"/>
  </hyperlinks>
  <pageMargins left="0.75" right="0.75" top="1" bottom="1" header="0.5" footer="0.5"/>
  <pageSetup paperSize="9" scale="62" orientation="landscape" r:id="rId1"/>
  <headerFooter alignWithMargins="0"/>
  <rowBreaks count="3" manualBreakCount="3">
    <brk id="36" max="16383" man="1"/>
    <brk id="66" max="16383" man="1"/>
    <brk id="9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0AB23-75DA-4C6D-A3DC-08DF5ECB3141}">
  <dimension ref="A1:H10"/>
  <sheetViews>
    <sheetView workbookViewId="0">
      <selection activeCell="F3" sqref="F3"/>
    </sheetView>
  </sheetViews>
  <sheetFormatPr defaultColWidth="42" defaultRowHeight="12.5" x14ac:dyDescent="0.25"/>
  <cols>
    <col min="1" max="1" width="1.7265625" style="67" bestFit="1" customWidth="1"/>
    <col min="2" max="2" width="34" style="67" bestFit="1" customWidth="1"/>
    <col min="3" max="3" width="1.7265625" style="67" bestFit="1" customWidth="1"/>
    <col min="4" max="4" width="7" style="157" customWidth="1"/>
    <col min="5" max="5" width="7.26953125" style="157" bestFit="1" customWidth="1"/>
    <col min="6" max="8" width="6.26953125" style="157" customWidth="1"/>
    <col min="9" max="16384" width="42" style="67"/>
  </cols>
  <sheetData>
    <row r="1" spans="1:8" x14ac:dyDescent="0.25">
      <c r="A1" s="403" t="s">
        <v>5</v>
      </c>
      <c r="B1" s="403" t="s">
        <v>485</v>
      </c>
      <c r="C1" s="403" t="s">
        <v>5</v>
      </c>
      <c r="D1" s="403" t="s">
        <v>486</v>
      </c>
      <c r="E1" s="439" t="s">
        <v>134</v>
      </c>
      <c r="F1" s="439"/>
      <c r="G1" s="439"/>
      <c r="H1" s="439"/>
    </row>
    <row r="2" spans="1:8" x14ac:dyDescent="0.25">
      <c r="A2" s="403"/>
      <c r="B2" s="403"/>
      <c r="C2" s="403"/>
      <c r="D2" s="403"/>
      <c r="E2" s="154" t="s">
        <v>487</v>
      </c>
      <c r="F2" s="154" t="s">
        <v>488</v>
      </c>
      <c r="G2" s="154" t="s">
        <v>489</v>
      </c>
      <c r="H2" s="154" t="s">
        <v>490</v>
      </c>
    </row>
    <row r="3" spans="1:8" x14ac:dyDescent="0.25">
      <c r="A3" s="155">
        <v>1</v>
      </c>
      <c r="B3" s="116" t="s">
        <v>146</v>
      </c>
      <c r="C3" s="155">
        <v>1</v>
      </c>
      <c r="D3" s="158">
        <v>0.1</v>
      </c>
      <c r="E3" s="158">
        <f>SUMIF('03-Technical Schedules'!$M$9:$M$189,Scoring!$C3,'03-Technical Schedules'!$K$9:$K$189)/(COUNTIF('03-Technical Schedules'!$M$9:$M$189,Scoring!$C3)*5)</f>
        <v>0</v>
      </c>
      <c r="F3" s="158">
        <f>SUMIF('03-Technical Schedules'!$M$9:$M$189,Scoring!$C3,'03-Technical Schedules'!$L$9:$L$189)/(COUNTIF('03-Technical Schedules'!$M$9:$M$189,Scoring!$C3)*5)</f>
        <v>0</v>
      </c>
      <c r="G3" s="159">
        <f t="shared" ref="G3:G9" si="0">$D3*E3</f>
        <v>0</v>
      </c>
      <c r="H3" s="159">
        <f t="shared" ref="H3:H9" si="1">$D3*F3</f>
        <v>0</v>
      </c>
    </row>
    <row r="4" spans="1:8" x14ac:dyDescent="0.25">
      <c r="A4" s="161">
        <v>2</v>
      </c>
      <c r="B4" s="329" t="s">
        <v>172</v>
      </c>
      <c r="C4" s="161">
        <v>2</v>
      </c>
      <c r="D4" s="158">
        <v>0.25</v>
      </c>
      <c r="E4" s="158">
        <f>SUMIF('03-Technical Schedules'!$M$9:$M$189,Scoring!$C4,'03-Technical Schedules'!$K$9:$K$189)/(COUNTIF('03-Technical Schedules'!$M$9:$M$189,Scoring!$C4)*5)</f>
        <v>0</v>
      </c>
      <c r="F4" s="158">
        <f>SUMIF('03-Technical Schedules'!$M$9:$M$189,Scoring!$C4,'03-Technical Schedules'!$L$9:$L$189)/(COUNTIF('03-Technical Schedules'!$M$9:$M$189,Scoring!$C4)*5)</f>
        <v>0</v>
      </c>
      <c r="G4" s="159">
        <f t="shared" si="0"/>
        <v>0</v>
      </c>
      <c r="H4" s="159">
        <f t="shared" si="1"/>
        <v>0</v>
      </c>
    </row>
    <row r="5" spans="1:8" x14ac:dyDescent="0.25">
      <c r="A5" s="335">
        <v>3</v>
      </c>
      <c r="B5" s="330" t="s">
        <v>267</v>
      </c>
      <c r="C5" s="335">
        <v>3</v>
      </c>
      <c r="D5" s="158">
        <v>0.1</v>
      </c>
      <c r="E5" s="158">
        <f>SUMIF('03-Technical Schedules'!$M$9:$M$189,Scoring!$C5,'03-Technical Schedules'!$K$9:$K$189)/(COUNTIF('03-Technical Schedules'!$M$9:$M$189,Scoring!$C5)*5)</f>
        <v>0</v>
      </c>
      <c r="F5" s="158">
        <f>SUMIF('03-Technical Schedules'!$M$9:$M$189,Scoring!$C5,'03-Technical Schedules'!$L$9:$L$189)/(COUNTIF('03-Technical Schedules'!$M$9:$M$189,Scoring!$C5)*5)</f>
        <v>0</v>
      </c>
      <c r="G5" s="159">
        <f t="shared" si="0"/>
        <v>0</v>
      </c>
      <c r="H5" s="159">
        <f t="shared" si="1"/>
        <v>0</v>
      </c>
    </row>
    <row r="6" spans="1:8" x14ac:dyDescent="0.25">
      <c r="A6" s="162">
        <v>4</v>
      </c>
      <c r="B6" s="331" t="s">
        <v>358</v>
      </c>
      <c r="C6" s="162">
        <v>4</v>
      </c>
      <c r="D6" s="158">
        <v>0.15</v>
      </c>
      <c r="E6" s="158">
        <f>SUMIF('03-Technical Schedules'!$M$9:$M$189,Scoring!$C6,'03-Technical Schedules'!$K$9:$K$189)/(COUNTIF('03-Technical Schedules'!$M$9:$M$189,Scoring!$C6)*5)</f>
        <v>0</v>
      </c>
      <c r="F6" s="158">
        <f>SUMIF('03-Technical Schedules'!$M$9:$M$189,Scoring!$C6,'03-Technical Schedules'!$L$9:$L$189)/(COUNTIF('03-Technical Schedules'!$M$9:$M$189,Scoring!$C6)*5)</f>
        <v>0</v>
      </c>
      <c r="G6" s="159">
        <f t="shared" si="0"/>
        <v>0</v>
      </c>
      <c r="H6" s="159">
        <f t="shared" si="1"/>
        <v>0</v>
      </c>
    </row>
    <row r="7" spans="1:8" x14ac:dyDescent="0.25">
      <c r="A7" s="163">
        <v>5</v>
      </c>
      <c r="B7" s="332" t="s">
        <v>458</v>
      </c>
      <c r="C7" s="163">
        <v>5</v>
      </c>
      <c r="D7" s="158">
        <v>0.1</v>
      </c>
      <c r="E7" s="158">
        <f>SUMIF('03-Technical Schedules'!$M$9:$M$189,Scoring!$C7,'03-Technical Schedules'!$K$9:$K$189)/(COUNTIF('03-Technical Schedules'!$M$9:$M$189,Scoring!$C7)*5)</f>
        <v>0</v>
      </c>
      <c r="F7" s="158">
        <f>SUMIF('03-Technical Schedules'!$M$9:$M$189,Scoring!$C7,'03-Technical Schedules'!$L$9:$L$189)/(COUNTIF('03-Technical Schedules'!$M$9:$M$189,Scoring!$C7)*5)</f>
        <v>0</v>
      </c>
      <c r="G7" s="159">
        <f t="shared" si="0"/>
        <v>0</v>
      </c>
      <c r="H7" s="159">
        <f t="shared" si="1"/>
        <v>0</v>
      </c>
    </row>
    <row r="8" spans="1:8" x14ac:dyDescent="0.25">
      <c r="A8" s="164">
        <v>6</v>
      </c>
      <c r="B8" s="333" t="s">
        <v>468</v>
      </c>
      <c r="C8" s="164">
        <v>6</v>
      </c>
      <c r="D8" s="158">
        <v>0.2</v>
      </c>
      <c r="E8" s="158">
        <f>SUMIF('03-Technical Schedules'!$M$9:$M$189,Scoring!$C8,'03-Technical Schedules'!$K$9:$K$189)/(COUNTIF('03-Technical Schedules'!$M$9:$M$189,Scoring!$C8)*5)</f>
        <v>0</v>
      </c>
      <c r="F8" s="158">
        <f>SUMIF('03-Technical Schedules'!$M$9:$M$189,Scoring!$C8,'03-Technical Schedules'!$L$9:$L$189)/(COUNTIF('03-Technical Schedules'!$M$9:$M$189,Scoring!$C8)*5)</f>
        <v>0</v>
      </c>
      <c r="G8" s="159">
        <f t="shared" si="0"/>
        <v>0</v>
      </c>
      <c r="H8" s="159">
        <f t="shared" si="1"/>
        <v>0</v>
      </c>
    </row>
    <row r="9" spans="1:8" x14ac:dyDescent="0.25">
      <c r="A9" s="336">
        <v>7</v>
      </c>
      <c r="B9" s="334" t="s">
        <v>480</v>
      </c>
      <c r="C9" s="336">
        <v>7</v>
      </c>
      <c r="D9" s="158">
        <v>0.1</v>
      </c>
      <c r="E9" s="158">
        <f>SUMIF('03-Technical Schedules'!$M$9:$M$189,Scoring!$C9,'03-Technical Schedules'!$K$9:$K$189)/(COUNTIF('03-Technical Schedules'!$M$9:$M$189,Scoring!$C9)*5)</f>
        <v>0</v>
      </c>
      <c r="F9" s="158">
        <f>SUMIF('03-Technical Schedules'!$M$9:$M$189,Scoring!$C9,'03-Technical Schedules'!$L$9:$L$189)/(COUNTIF('03-Technical Schedules'!$M$9:$M$189,Scoring!$C9)*5)</f>
        <v>0</v>
      </c>
      <c r="G9" s="159">
        <f t="shared" si="0"/>
        <v>0</v>
      </c>
      <c r="H9" s="159">
        <f t="shared" si="1"/>
        <v>0</v>
      </c>
    </row>
    <row r="10" spans="1:8" ht="13" x14ac:dyDescent="0.3">
      <c r="D10" s="156">
        <f>SUM(D3:D9)</f>
        <v>0.99999999999999989</v>
      </c>
    </row>
  </sheetData>
  <mergeCells count="5">
    <mergeCell ref="E1:H1"/>
    <mergeCell ref="A1:A2"/>
    <mergeCell ref="B1:B2"/>
    <mergeCell ref="D1:D2"/>
    <mergeCell ref="C1:C2"/>
  </mergeCells>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2DA64-0572-4D2A-928C-506A28D4B980}">
  <dimension ref="A1:B22"/>
  <sheetViews>
    <sheetView workbookViewId="0">
      <selection activeCell="B6" sqref="B6:B10"/>
    </sheetView>
  </sheetViews>
  <sheetFormatPr defaultRowHeight="12.5" x14ac:dyDescent="0.25"/>
  <cols>
    <col min="1" max="1" width="21.7265625" bestFit="1" customWidth="1"/>
    <col min="2" max="2" width="2" bestFit="1" customWidth="1"/>
  </cols>
  <sheetData>
    <row r="1" spans="1:2" ht="14.5" x14ac:dyDescent="0.25">
      <c r="A1" s="69" t="s">
        <v>77</v>
      </c>
      <c r="B1" s="70">
        <v>0</v>
      </c>
    </row>
    <row r="2" spans="1:2" ht="14.5" x14ac:dyDescent="0.25">
      <c r="A2" s="71" t="s">
        <v>70</v>
      </c>
      <c r="B2" s="70">
        <v>5</v>
      </c>
    </row>
    <row r="3" spans="1:2" ht="14.5" x14ac:dyDescent="0.25">
      <c r="A3" s="71" t="s">
        <v>491</v>
      </c>
      <c r="B3" s="70">
        <v>4</v>
      </c>
    </row>
    <row r="4" spans="1:2" ht="14.5" x14ac:dyDescent="0.25">
      <c r="A4" s="71" t="s">
        <v>492</v>
      </c>
      <c r="B4" s="70">
        <v>2</v>
      </c>
    </row>
    <row r="6" spans="1:2" ht="14.5" x14ac:dyDescent="0.25">
      <c r="A6" s="69" t="s">
        <v>77</v>
      </c>
      <c r="B6" s="70">
        <v>0</v>
      </c>
    </row>
    <row r="7" spans="1:2" ht="14.5" x14ac:dyDescent="0.25">
      <c r="A7" s="71" t="s">
        <v>493</v>
      </c>
      <c r="B7" s="70">
        <v>2</v>
      </c>
    </row>
    <row r="8" spans="1:2" ht="14.5" x14ac:dyDescent="0.25">
      <c r="A8" s="71" t="s">
        <v>494</v>
      </c>
      <c r="B8" s="70">
        <v>2</v>
      </c>
    </row>
    <row r="9" spans="1:2" ht="14.5" x14ac:dyDescent="0.25">
      <c r="A9" s="71" t="s">
        <v>495</v>
      </c>
      <c r="B9" s="70">
        <v>5</v>
      </c>
    </row>
    <row r="10" spans="1:2" ht="14.5" x14ac:dyDescent="0.25">
      <c r="A10" s="71" t="s">
        <v>496</v>
      </c>
      <c r="B10" s="70">
        <v>2</v>
      </c>
    </row>
    <row r="12" spans="1:2" x14ac:dyDescent="0.25">
      <c r="A12" s="45" t="s">
        <v>497</v>
      </c>
    </row>
    <row r="13" spans="1:2" x14ac:dyDescent="0.25">
      <c r="A13" s="76" t="s">
        <v>77</v>
      </c>
    </row>
    <row r="14" spans="1:2" x14ac:dyDescent="0.25">
      <c r="A14" s="76" t="s">
        <v>498</v>
      </c>
    </row>
    <row r="15" spans="1:2" x14ac:dyDescent="0.25">
      <c r="A15" s="76" t="s">
        <v>499</v>
      </c>
    </row>
    <row r="16" spans="1:2" x14ac:dyDescent="0.25">
      <c r="A16" s="76" t="s">
        <v>500</v>
      </c>
    </row>
    <row r="17" spans="1:1" x14ac:dyDescent="0.25">
      <c r="A17" s="76"/>
    </row>
    <row r="18" spans="1:1" x14ac:dyDescent="0.25">
      <c r="A18" s="76" t="s">
        <v>77</v>
      </c>
    </row>
    <row r="19" spans="1:1" x14ac:dyDescent="0.25">
      <c r="A19" s="76" t="s">
        <v>501</v>
      </c>
    </row>
    <row r="20" spans="1:1" x14ac:dyDescent="0.25">
      <c r="A20" s="76" t="s">
        <v>502</v>
      </c>
    </row>
    <row r="21" spans="1:1" x14ac:dyDescent="0.25">
      <c r="A21" s="76" t="s">
        <v>503</v>
      </c>
    </row>
    <row r="22" spans="1:1" x14ac:dyDescent="0.25">
      <c r="A22" s="76" t="s">
        <v>504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0DE49-0631-430E-8003-89CF20EFF58D}">
  <dimension ref="A1:O29"/>
  <sheetViews>
    <sheetView showGridLines="0" zoomScale="90" zoomScaleNormal="90" workbookViewId="0">
      <pane ySplit="3" topLeftCell="A4" activePane="bottomLeft" state="frozen"/>
      <selection pane="bottomLeft" activeCell="J14" sqref="J14"/>
    </sheetView>
  </sheetViews>
  <sheetFormatPr defaultColWidth="15.1796875" defaultRowHeight="12.5" x14ac:dyDescent="0.25"/>
  <cols>
    <col min="1" max="1" width="15.1796875" customWidth="1"/>
    <col min="2" max="3" width="15.1796875" style="1" customWidth="1"/>
  </cols>
  <sheetData>
    <row r="1" spans="1:15" ht="13.5" thickBot="1" x14ac:dyDescent="0.35">
      <c r="A1" s="3" t="str">
        <f>"C10 Capacity @ 25°C to Veod = "&amp;'[2]Technical Schedules'!C29&amp;"V/cell"</f>
        <v>C10 Capacity @ 25°C to Veod = 1.80V/cell</v>
      </c>
      <c r="B1" s="2"/>
    </row>
    <row r="2" spans="1:15" ht="13.5" thickBot="1" x14ac:dyDescent="0.35">
      <c r="A2" s="440" t="s">
        <v>505</v>
      </c>
      <c r="B2" s="442" t="s">
        <v>506</v>
      </c>
      <c r="C2" s="443"/>
      <c r="D2" s="443"/>
      <c r="E2" s="443"/>
      <c r="F2" s="444"/>
      <c r="G2" s="444"/>
      <c r="H2" s="444"/>
      <c r="I2" s="444"/>
      <c r="J2" s="444"/>
      <c r="K2" s="444"/>
      <c r="L2" s="444"/>
      <c r="M2" s="444"/>
      <c r="N2" s="444"/>
      <c r="O2" s="445"/>
    </row>
    <row r="3" spans="1:15" s="153" customFormat="1" ht="32" thickBot="1" x14ac:dyDescent="0.3">
      <c r="A3" s="441"/>
      <c r="B3" s="225" t="s">
        <v>507</v>
      </c>
      <c r="C3" s="226" t="s">
        <v>508</v>
      </c>
      <c r="D3" s="226" t="s">
        <v>509</v>
      </c>
      <c r="E3" s="226" t="s">
        <v>510</v>
      </c>
      <c r="F3" s="226" t="s">
        <v>511</v>
      </c>
      <c r="G3" s="226" t="s">
        <v>512</v>
      </c>
      <c r="H3" s="226" t="s">
        <v>513</v>
      </c>
      <c r="I3" s="226" t="s">
        <v>514</v>
      </c>
      <c r="J3" s="226" t="s">
        <v>515</v>
      </c>
      <c r="K3" s="226" t="s">
        <v>516</v>
      </c>
      <c r="L3" s="226" t="s">
        <v>517</v>
      </c>
      <c r="M3" s="226" t="s">
        <v>518</v>
      </c>
      <c r="N3" s="226" t="s">
        <v>519</v>
      </c>
      <c r="O3" s="227" t="s">
        <v>520</v>
      </c>
    </row>
    <row r="4" spans="1:15" x14ac:dyDescent="0.25">
      <c r="A4" s="228">
        <v>50</v>
      </c>
      <c r="B4" s="229"/>
      <c r="C4" s="230"/>
      <c r="D4" s="231"/>
      <c r="E4" s="231"/>
      <c r="F4" s="232"/>
      <c r="G4" s="232"/>
      <c r="H4" s="232"/>
      <c r="I4" s="232"/>
      <c r="J4" s="232"/>
      <c r="K4" s="232"/>
      <c r="L4" s="232"/>
      <c r="M4" s="232"/>
      <c r="N4" s="232"/>
      <c r="O4" s="233"/>
    </row>
    <row r="5" spans="1:15" x14ac:dyDescent="0.25">
      <c r="A5" s="228">
        <v>100</v>
      </c>
      <c r="B5" s="234"/>
      <c r="C5" s="235"/>
      <c r="D5" s="236"/>
      <c r="E5" s="236"/>
      <c r="F5" s="237"/>
      <c r="G5" s="237"/>
      <c r="H5" s="237"/>
      <c r="I5" s="237"/>
      <c r="J5" s="237"/>
      <c r="K5" s="237"/>
      <c r="L5" s="237"/>
      <c r="M5" s="237"/>
      <c r="N5" s="237"/>
      <c r="O5" s="238"/>
    </row>
    <row r="6" spans="1:15" x14ac:dyDescent="0.25">
      <c r="A6" s="228">
        <v>150</v>
      </c>
      <c r="B6" s="234"/>
      <c r="C6" s="235"/>
      <c r="D6" s="236"/>
      <c r="E6" s="236"/>
      <c r="F6" s="237"/>
      <c r="G6" s="237"/>
      <c r="H6" s="237"/>
      <c r="I6" s="237"/>
      <c r="J6" s="237"/>
      <c r="K6" s="237"/>
      <c r="L6" s="237"/>
      <c r="M6" s="237"/>
      <c r="N6" s="237"/>
      <c r="O6" s="238"/>
    </row>
    <row r="7" spans="1:15" x14ac:dyDescent="0.25">
      <c r="A7" s="228">
        <v>200</v>
      </c>
      <c r="B7" s="234"/>
      <c r="C7" s="235"/>
      <c r="D7" s="236"/>
      <c r="E7" s="236"/>
      <c r="F7" s="237"/>
      <c r="G7" s="237"/>
      <c r="H7" s="237"/>
      <c r="I7" s="237"/>
      <c r="J7" s="237"/>
      <c r="K7" s="237"/>
      <c r="L7" s="237"/>
      <c r="M7" s="237"/>
      <c r="N7" s="237"/>
      <c r="O7" s="238"/>
    </row>
    <row r="8" spans="1:15" x14ac:dyDescent="0.25">
      <c r="A8" s="228">
        <v>250</v>
      </c>
      <c r="B8" s="234"/>
      <c r="C8" s="235"/>
      <c r="D8" s="236"/>
      <c r="E8" s="236"/>
      <c r="F8" s="237"/>
      <c r="G8" s="237"/>
      <c r="H8" s="237"/>
      <c r="I8" s="237"/>
      <c r="J8" s="237"/>
      <c r="K8" s="237"/>
      <c r="L8" s="237"/>
      <c r="M8" s="237"/>
      <c r="N8" s="237"/>
      <c r="O8" s="238"/>
    </row>
    <row r="9" spans="1:15" x14ac:dyDescent="0.25">
      <c r="A9" s="228">
        <v>300</v>
      </c>
      <c r="B9" s="234"/>
      <c r="C9" s="235"/>
      <c r="D9" s="236"/>
      <c r="E9" s="236"/>
      <c r="F9" s="237"/>
      <c r="G9" s="237"/>
      <c r="H9" s="237"/>
      <c r="I9" s="237"/>
      <c r="J9" s="237"/>
      <c r="K9" s="237"/>
      <c r="L9" s="237"/>
      <c r="M9" s="237"/>
      <c r="N9" s="237"/>
      <c r="O9" s="238"/>
    </row>
    <row r="10" spans="1:15" x14ac:dyDescent="0.25">
      <c r="A10" s="228">
        <v>350</v>
      </c>
      <c r="B10" s="234"/>
      <c r="C10" s="235"/>
      <c r="D10" s="236"/>
      <c r="E10" s="236"/>
      <c r="F10" s="237"/>
      <c r="G10" s="237"/>
      <c r="H10" s="237"/>
      <c r="I10" s="237"/>
      <c r="J10" s="237"/>
      <c r="K10" s="237"/>
      <c r="L10" s="237"/>
      <c r="M10" s="237"/>
      <c r="N10" s="237"/>
      <c r="O10" s="238"/>
    </row>
    <row r="11" spans="1:15" x14ac:dyDescent="0.25">
      <c r="A11" s="228">
        <v>400</v>
      </c>
      <c r="B11" s="234"/>
      <c r="C11" s="235"/>
      <c r="D11" s="236"/>
      <c r="E11" s="236"/>
      <c r="F11" s="237"/>
      <c r="G11" s="237"/>
      <c r="H11" s="237"/>
      <c r="I11" s="237"/>
      <c r="J11" s="237"/>
      <c r="K11" s="237"/>
      <c r="L11" s="237"/>
      <c r="M11" s="237"/>
      <c r="N11" s="237"/>
      <c r="O11" s="238"/>
    </row>
    <row r="12" spans="1:15" x14ac:dyDescent="0.25">
      <c r="A12" s="228">
        <v>450</v>
      </c>
      <c r="B12" s="234"/>
      <c r="C12" s="235"/>
      <c r="D12" s="236"/>
      <c r="E12" s="236"/>
      <c r="F12" s="237"/>
      <c r="G12" s="237"/>
      <c r="H12" s="237"/>
      <c r="I12" s="237"/>
      <c r="J12" s="237"/>
      <c r="K12" s="237"/>
      <c r="L12" s="237"/>
      <c r="M12" s="237"/>
      <c r="N12" s="237"/>
      <c r="O12" s="238"/>
    </row>
    <row r="13" spans="1:15" x14ac:dyDescent="0.25">
      <c r="A13" s="228">
        <v>500</v>
      </c>
      <c r="B13" s="234"/>
      <c r="C13" s="235"/>
      <c r="D13" s="236"/>
      <c r="E13" s="236"/>
      <c r="F13" s="237"/>
      <c r="G13" s="237"/>
      <c r="H13" s="237"/>
      <c r="I13" s="237"/>
      <c r="J13" s="237"/>
      <c r="K13" s="237"/>
      <c r="L13" s="237"/>
      <c r="M13" s="237"/>
      <c r="N13" s="237"/>
      <c r="O13" s="238"/>
    </row>
    <row r="14" spans="1:15" x14ac:dyDescent="0.25">
      <c r="A14" s="228">
        <v>550</v>
      </c>
      <c r="B14" s="234"/>
      <c r="C14" s="235"/>
      <c r="D14" s="236"/>
      <c r="E14" s="236"/>
      <c r="F14" s="237"/>
      <c r="G14" s="237"/>
      <c r="H14" s="237"/>
      <c r="I14" s="237"/>
      <c r="J14" s="237"/>
      <c r="K14" s="237"/>
      <c r="L14" s="237"/>
      <c r="M14" s="237"/>
      <c r="N14" s="237"/>
      <c r="O14" s="238"/>
    </row>
    <row r="15" spans="1:15" x14ac:dyDescent="0.25">
      <c r="A15" s="228">
        <v>600</v>
      </c>
      <c r="B15" s="234"/>
      <c r="C15" s="235"/>
      <c r="D15" s="236"/>
      <c r="E15" s="236"/>
      <c r="F15" s="237"/>
      <c r="G15" s="237"/>
      <c r="H15" s="237"/>
      <c r="I15" s="237"/>
      <c r="J15" s="237"/>
      <c r="K15" s="237"/>
      <c r="L15" s="237"/>
      <c r="M15" s="237"/>
      <c r="N15" s="237"/>
      <c r="O15" s="238"/>
    </row>
    <row r="16" spans="1:15" x14ac:dyDescent="0.25">
      <c r="A16" s="228">
        <v>650</v>
      </c>
      <c r="B16" s="234"/>
      <c r="C16" s="235"/>
      <c r="D16" s="236"/>
      <c r="E16" s="236"/>
      <c r="F16" s="237"/>
      <c r="G16" s="237"/>
      <c r="H16" s="237"/>
      <c r="I16" s="237"/>
      <c r="J16" s="237"/>
      <c r="K16" s="237"/>
      <c r="L16" s="237"/>
      <c r="M16" s="237"/>
      <c r="N16" s="237"/>
      <c r="O16" s="238"/>
    </row>
    <row r="17" spans="1:15" x14ac:dyDescent="0.25">
      <c r="A17" s="228">
        <v>700</v>
      </c>
      <c r="B17" s="234"/>
      <c r="C17" s="235"/>
      <c r="D17" s="236"/>
      <c r="E17" s="236"/>
      <c r="F17" s="237"/>
      <c r="G17" s="237"/>
      <c r="H17" s="237"/>
      <c r="I17" s="237"/>
      <c r="J17" s="237"/>
      <c r="K17" s="237"/>
      <c r="L17" s="237"/>
      <c r="M17" s="237"/>
      <c r="N17" s="237"/>
      <c r="O17" s="238"/>
    </row>
    <row r="18" spans="1:15" x14ac:dyDescent="0.25">
      <c r="A18" s="228">
        <v>800</v>
      </c>
      <c r="B18" s="234"/>
      <c r="C18" s="235"/>
      <c r="D18" s="236"/>
      <c r="E18" s="236"/>
      <c r="F18" s="237"/>
      <c r="G18" s="237"/>
      <c r="H18" s="237"/>
      <c r="I18" s="237"/>
      <c r="J18" s="237"/>
      <c r="K18" s="237"/>
      <c r="L18" s="237"/>
      <c r="M18" s="237"/>
      <c r="N18" s="237"/>
      <c r="O18" s="238"/>
    </row>
    <row r="19" spans="1:15" x14ac:dyDescent="0.25">
      <c r="A19" s="228">
        <v>900</v>
      </c>
      <c r="B19" s="234"/>
      <c r="C19" s="235"/>
      <c r="D19" s="236"/>
      <c r="E19" s="236"/>
      <c r="F19" s="237"/>
      <c r="G19" s="237"/>
      <c r="H19" s="237"/>
      <c r="I19" s="237"/>
      <c r="J19" s="237"/>
      <c r="K19" s="237"/>
      <c r="L19" s="237"/>
      <c r="M19" s="237"/>
      <c r="N19" s="237"/>
      <c r="O19" s="238"/>
    </row>
    <row r="20" spans="1:15" x14ac:dyDescent="0.25">
      <c r="A20" s="228">
        <v>1000</v>
      </c>
      <c r="B20" s="234"/>
      <c r="C20" s="235"/>
      <c r="D20" s="236"/>
      <c r="E20" s="236"/>
      <c r="F20" s="237"/>
      <c r="G20" s="237"/>
      <c r="H20" s="237"/>
      <c r="I20" s="237"/>
      <c r="J20" s="237"/>
      <c r="K20" s="237"/>
      <c r="L20" s="237"/>
      <c r="M20" s="237"/>
      <c r="N20" s="237"/>
      <c r="O20" s="238"/>
    </row>
    <row r="21" spans="1:15" x14ac:dyDescent="0.25">
      <c r="A21" s="228">
        <v>1100</v>
      </c>
      <c r="B21" s="234"/>
      <c r="C21" s="235"/>
      <c r="D21" s="236"/>
      <c r="E21" s="236"/>
      <c r="F21" s="237"/>
      <c r="G21" s="237"/>
      <c r="H21" s="237"/>
      <c r="I21" s="237"/>
      <c r="J21" s="237"/>
      <c r="K21" s="237"/>
      <c r="L21" s="237"/>
      <c r="M21" s="237"/>
      <c r="N21" s="237"/>
      <c r="O21" s="238"/>
    </row>
    <row r="22" spans="1:15" x14ac:dyDescent="0.25">
      <c r="A22" s="228">
        <v>1200</v>
      </c>
      <c r="B22" s="234"/>
      <c r="C22" s="235"/>
      <c r="D22" s="236"/>
      <c r="E22" s="236"/>
      <c r="F22" s="237"/>
      <c r="G22" s="237"/>
      <c r="H22" s="237"/>
      <c r="I22" s="237"/>
      <c r="J22" s="237"/>
      <c r="K22" s="237"/>
      <c r="L22" s="237"/>
      <c r="M22" s="237"/>
      <c r="N22" s="237"/>
      <c r="O22" s="238"/>
    </row>
    <row r="23" spans="1:15" x14ac:dyDescent="0.25">
      <c r="A23" s="228">
        <v>1300</v>
      </c>
      <c r="B23" s="234"/>
      <c r="C23" s="235"/>
      <c r="D23" s="236"/>
      <c r="E23" s="236"/>
      <c r="F23" s="237"/>
      <c r="G23" s="237"/>
      <c r="H23" s="237"/>
      <c r="I23" s="237"/>
      <c r="J23" s="237"/>
      <c r="K23" s="237"/>
      <c r="L23" s="237"/>
      <c r="M23" s="237"/>
      <c r="N23" s="237"/>
      <c r="O23" s="238"/>
    </row>
    <row r="24" spans="1:15" x14ac:dyDescent="0.25">
      <c r="A24" s="228">
        <v>1400</v>
      </c>
      <c r="B24" s="234"/>
      <c r="C24" s="235"/>
      <c r="D24" s="236"/>
      <c r="E24" s="236"/>
      <c r="F24" s="237"/>
      <c r="G24" s="237"/>
      <c r="H24" s="237"/>
      <c r="I24" s="237"/>
      <c r="J24" s="237"/>
      <c r="K24" s="237"/>
      <c r="L24" s="237"/>
      <c r="M24" s="237"/>
      <c r="N24" s="237"/>
      <c r="O24" s="238"/>
    </row>
    <row r="25" spans="1:15" x14ac:dyDescent="0.25">
      <c r="A25" s="228">
        <v>1500</v>
      </c>
      <c r="B25" s="234"/>
      <c r="C25" s="235"/>
      <c r="D25" s="236"/>
      <c r="E25" s="236"/>
      <c r="F25" s="237"/>
      <c r="G25" s="237"/>
      <c r="H25" s="237"/>
      <c r="I25" s="237"/>
      <c r="J25" s="237"/>
      <c r="K25" s="237"/>
      <c r="L25" s="237"/>
      <c r="M25" s="237"/>
      <c r="N25" s="237"/>
      <c r="O25" s="238"/>
    </row>
    <row r="27" spans="1:15" ht="13" x14ac:dyDescent="0.3">
      <c r="A27" s="3" t="s">
        <v>521</v>
      </c>
    </row>
    <row r="28" spans="1:15" x14ac:dyDescent="0.25">
      <c r="A28" t="s">
        <v>522</v>
      </c>
    </row>
    <row r="29" spans="1:15" x14ac:dyDescent="0.25">
      <c r="A29" t="s">
        <v>523</v>
      </c>
    </row>
  </sheetData>
  <sheetProtection password="CDDC" sheet="1" formatCells="0" formatColumns="0" formatRows="0" insertHyperlinks="0"/>
  <mergeCells count="2">
    <mergeCell ref="A2:A3"/>
    <mergeCell ref="B2:O2"/>
  </mergeCells>
  <phoneticPr fontId="3" type="noConversion"/>
  <dataValidations count="1">
    <dataValidation type="list" allowBlank="1" showInputMessage="1" showErrorMessage="1" sqref="I11:J11" xr:uid="{816D0524-4C16-451B-8D65-B2D01964D727}">
      <formula1>CellConfig</formula1>
    </dataValidation>
  </dataValidations>
  <pageMargins left="0.75" right="0.75" top="1" bottom="1" header="0.5" footer="0.5"/>
  <pageSetup paperSize="9" scale="69" orientation="portrait" r:id="rId1"/>
  <headerFooter alignWithMargins="0"/>
  <colBreaks count="2" manualBreakCount="2">
    <brk id="6" max="1048575" man="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C391F1147562448C679E3E5AB05CE1" ma:contentTypeVersion="4" ma:contentTypeDescription="Create a new document." ma:contentTypeScope="" ma:versionID="debb8e4e6bfb6059e26fa0d866304b49">
  <xsd:schema xmlns:xsd="http://www.w3.org/2001/XMLSchema" xmlns:xs="http://www.w3.org/2001/XMLSchema" xmlns:p="http://schemas.microsoft.com/office/2006/metadata/properties" xmlns:ns2="75343806-847a-4936-aca7-d2b795993064" targetNamespace="http://schemas.microsoft.com/office/2006/metadata/properties" ma:root="true" ma:fieldsID="d34e0189ba33b44b3dc233dc88a6f5dd" ns2:_="">
    <xsd:import namespace="75343806-847a-4936-aca7-d2b7959930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43806-847a-4936-aca7-d2b795993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6A4F0D-9C92-44C0-9CC5-A816F5C26625}">
  <ds:schemaRefs>
    <ds:schemaRef ds:uri="http://schemas.microsoft.com/sharepoint/v3/contenttype/forms"/>
  </ds:schemaRefs>
</ds:datastoreItem>
</file>

<file path=customXml/itemProps2.xml><?xml version="1.0" encoding="utf-8"?>
<ds:datastoreItem xmlns:ds="http://schemas.openxmlformats.org/officeDocument/2006/customXml" ds:itemID="{F6C51F07-B3EA-4887-A807-903BFB2C70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343806-847a-4936-aca7-d2b7959930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7</vt:i4>
      </vt:variant>
    </vt:vector>
  </HeadingPairs>
  <TitlesOfParts>
    <vt:vector size="23" baseType="lpstr">
      <vt:lpstr>Index</vt:lpstr>
      <vt:lpstr>Instructions</vt:lpstr>
      <vt:lpstr>00-Submission Guidelines</vt:lpstr>
      <vt:lpstr>01-Gate Keepers</vt:lpstr>
      <vt:lpstr>02-Questionnaire</vt:lpstr>
      <vt:lpstr>03-Technical Schedules</vt:lpstr>
      <vt:lpstr>Scoring</vt:lpstr>
      <vt:lpstr>Lists</vt:lpstr>
      <vt:lpstr>04-Offered Cells</vt:lpstr>
      <vt:lpstr>05-Temp Derating Factors</vt:lpstr>
      <vt:lpstr>06-Ancillary Equipment</vt:lpstr>
      <vt:lpstr>Photos</vt:lpstr>
      <vt:lpstr>07-Track Record</vt:lpstr>
      <vt:lpstr>08-Type Testing</vt:lpstr>
      <vt:lpstr>09-Customer Details</vt:lpstr>
      <vt:lpstr>10-Overall Deviation List</vt:lpstr>
      <vt:lpstr>CellConfig</vt:lpstr>
      <vt:lpstr>CellType</vt:lpstr>
      <vt:lpstr>ComplianceList</vt:lpstr>
      <vt:lpstr>ComplianceOptions</vt:lpstr>
      <vt:lpstr>Criteria</vt:lpstr>
      <vt:lpstr>TestOptions</vt:lpstr>
      <vt:lpstr>TestsList</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Eskom</dc:creator>
  <cp:keywords/>
  <dc:description/>
  <cp:lastModifiedBy>Eugene Labuschagne</cp:lastModifiedBy>
  <cp:revision/>
  <dcterms:created xsi:type="dcterms:W3CDTF">2010-04-08T10:15:24Z</dcterms:created>
  <dcterms:modified xsi:type="dcterms:W3CDTF">2025-05-12T07:10:09Z</dcterms:modified>
  <cp:category/>
  <cp:contentStatus/>
</cp:coreProperties>
</file>