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tmorare\Desktop\Sourcing\RW10390780_22 External Assurance Provider\New folder\"/>
    </mc:Choice>
  </mc:AlternateContent>
  <xr:revisionPtr revIDLastSave="0" documentId="13_ncr:1_{AD8A8D2B-7898-4702-B666-FED9AF57B20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ates Estimation" sheetId="3" r:id="rId1"/>
    <sheet name="Proposed Pricing" sheetId="1" r:id="rId2"/>
    <sheet name="Sheet2" sheetId="2" state="hidden" r:id="rId3"/>
  </sheets>
  <externalReferences>
    <externalReference r:id="rId4"/>
  </externalReferences>
  <definedNames>
    <definedName name="_xlnm.Print_Area" localSheetId="1">'Proposed Pricing'!$A$1:$R$19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49" i="1" l="1"/>
  <c r="P48" i="1"/>
  <c r="M49" i="1"/>
  <c r="M48" i="1"/>
  <c r="J49" i="1"/>
  <c r="J48" i="1"/>
  <c r="G49" i="1"/>
  <c r="G48" i="1"/>
  <c r="D49" i="1"/>
  <c r="E49" i="1"/>
  <c r="D48" i="1"/>
  <c r="F51" i="1"/>
  <c r="B48" i="1"/>
  <c r="B49" i="1"/>
  <c r="B47" i="1"/>
  <c r="F47" i="1" s="1"/>
  <c r="E34" i="1"/>
  <c r="E36" i="1"/>
  <c r="J36" i="1"/>
  <c r="M50" i="1"/>
  <c r="P36" i="1"/>
  <c r="P37" i="1"/>
  <c r="G22" i="1"/>
  <c r="F5" i="1"/>
  <c r="I5" i="1" s="1"/>
  <c r="F49" i="1"/>
  <c r="B34" i="1"/>
  <c r="B35" i="1"/>
  <c r="B36" i="1"/>
  <c r="B37" i="1"/>
  <c r="B33" i="1"/>
  <c r="P34" i="1"/>
  <c r="P20" i="1"/>
  <c r="M51" i="1"/>
  <c r="M37" i="1"/>
  <c r="M35" i="1"/>
  <c r="M34" i="1"/>
  <c r="M23" i="1"/>
  <c r="M21" i="1"/>
  <c r="M20" i="1"/>
  <c r="M6" i="1"/>
  <c r="M7" i="1"/>
  <c r="M9" i="1"/>
  <c r="J51" i="1"/>
  <c r="J47" i="1"/>
  <c r="J37" i="1"/>
  <c r="J35" i="1"/>
  <c r="J34" i="1"/>
  <c r="J33" i="1"/>
  <c r="J23" i="1"/>
  <c r="J22" i="1"/>
  <c r="J21" i="1"/>
  <c r="J20" i="1"/>
  <c r="J19" i="1"/>
  <c r="G51" i="1"/>
  <c r="G50" i="1"/>
  <c r="G47" i="1"/>
  <c r="G37" i="1"/>
  <c r="G35" i="1"/>
  <c r="G33" i="1"/>
  <c r="G23" i="1"/>
  <c r="G21" i="1"/>
  <c r="G19" i="1"/>
  <c r="D51" i="1"/>
  <c r="D50" i="1"/>
  <c r="E50" i="1" s="1"/>
  <c r="D47" i="1"/>
  <c r="D37" i="1"/>
  <c r="E37" i="1" s="1"/>
  <c r="D36" i="1"/>
  <c r="D35" i="1"/>
  <c r="E35" i="1" s="1"/>
  <c r="D34" i="1"/>
  <c r="D33" i="1"/>
  <c r="E33" i="1" s="1"/>
  <c r="D23" i="1"/>
  <c r="E23" i="1" s="1"/>
  <c r="D22" i="1"/>
  <c r="E22" i="1" s="1"/>
  <c r="D21" i="1"/>
  <c r="E21" i="1" s="1"/>
  <c r="D20" i="1"/>
  <c r="E20" i="1" s="1"/>
  <c r="D19" i="1"/>
  <c r="E19" i="1" s="1"/>
  <c r="P6" i="1"/>
  <c r="J9" i="1"/>
  <c r="J7" i="1"/>
  <c r="J6" i="1"/>
  <c r="J5" i="1"/>
  <c r="G9" i="1"/>
  <c r="G8" i="1"/>
  <c r="G7" i="1"/>
  <c r="G5" i="1"/>
  <c r="D9" i="1"/>
  <c r="D8" i="1"/>
  <c r="D7" i="1"/>
  <c r="D5" i="1"/>
  <c r="D6" i="1"/>
  <c r="B20" i="1"/>
  <c r="B21" i="1"/>
  <c r="B22" i="1"/>
  <c r="B23" i="1"/>
  <c r="B19" i="1"/>
  <c r="F21" i="1"/>
  <c r="F37" i="1"/>
  <c r="I37" i="1" s="1"/>
  <c r="K37" i="1" s="1"/>
  <c r="F35" i="1"/>
  <c r="F23" i="1"/>
  <c r="I23" i="1" s="1"/>
  <c r="K23" i="1" s="1"/>
  <c r="F20" i="1"/>
  <c r="F9" i="1"/>
  <c r="I9" i="1" s="1"/>
  <c r="F7" i="1"/>
  <c r="F8" i="1"/>
  <c r="B6" i="1"/>
  <c r="B7" i="1"/>
  <c r="B8" i="1"/>
  <c r="B9" i="1"/>
  <c r="B5" i="1"/>
  <c r="K9" i="1" l="1"/>
  <c r="K5" i="1"/>
  <c r="H47" i="1"/>
  <c r="H35" i="1"/>
  <c r="H37" i="1"/>
  <c r="H21" i="1"/>
  <c r="H23" i="1"/>
  <c r="H5" i="1"/>
  <c r="H7" i="1"/>
  <c r="H8" i="1"/>
  <c r="H9" i="1"/>
  <c r="E48" i="1"/>
  <c r="E51" i="1"/>
  <c r="H49" i="1"/>
  <c r="H51" i="1"/>
  <c r="E47" i="1"/>
  <c r="P19" i="1"/>
  <c r="P47" i="1"/>
  <c r="P33" i="1"/>
  <c r="P5" i="1"/>
  <c r="M5" i="1"/>
  <c r="P50" i="1"/>
  <c r="P51" i="1"/>
  <c r="P7" i="1"/>
  <c r="P21" i="1"/>
  <c r="P8" i="1"/>
  <c r="J50" i="1"/>
  <c r="M47" i="1"/>
  <c r="P22" i="1"/>
  <c r="M19" i="1"/>
  <c r="P35" i="1"/>
  <c r="J8" i="1"/>
  <c r="M36" i="1"/>
  <c r="P9" i="1"/>
  <c r="M22" i="1"/>
  <c r="P23" i="1"/>
  <c r="M8" i="1"/>
  <c r="M33" i="1"/>
  <c r="G34" i="1"/>
  <c r="G36" i="1"/>
  <c r="G20" i="1"/>
  <c r="H20" i="1" s="1"/>
  <c r="G6" i="1"/>
  <c r="E6" i="1"/>
  <c r="F36" i="1"/>
  <c r="I36" i="1" s="1"/>
  <c r="K36" i="1" s="1"/>
  <c r="C38" i="1"/>
  <c r="F34" i="1"/>
  <c r="I35" i="1"/>
  <c r="K35" i="1" s="1"/>
  <c r="I7" i="1"/>
  <c r="K7" i="1" s="1"/>
  <c r="L37" i="1"/>
  <c r="N37" i="1" s="1"/>
  <c r="I47" i="1"/>
  <c r="L5" i="1"/>
  <c r="O5" i="1" s="1"/>
  <c r="I8" i="1"/>
  <c r="L9" i="1"/>
  <c r="O9" i="1" s="1"/>
  <c r="Q9" i="1" s="1"/>
  <c r="F22" i="1"/>
  <c r="I22" i="1" s="1"/>
  <c r="K22" i="1" s="1"/>
  <c r="C52" i="1"/>
  <c r="F6" i="1"/>
  <c r="C24" i="1"/>
  <c r="F50" i="1"/>
  <c r="F33" i="1"/>
  <c r="H33" i="1" s="1"/>
  <c r="E5" i="1"/>
  <c r="I49" i="1"/>
  <c r="K49" i="1" s="1"/>
  <c r="I51" i="1"/>
  <c r="K51" i="1" s="1"/>
  <c r="F48" i="1"/>
  <c r="H48" i="1" s="1"/>
  <c r="I21" i="1"/>
  <c r="K21" i="1" s="1"/>
  <c r="I20" i="1"/>
  <c r="K20" i="1" s="1"/>
  <c r="L23" i="1"/>
  <c r="N23" i="1" s="1"/>
  <c r="F19" i="1"/>
  <c r="H19" i="1" s="1"/>
  <c r="Q5" i="1" l="1"/>
  <c r="I50" i="1"/>
  <c r="K50" i="1" s="1"/>
  <c r="H50" i="1"/>
  <c r="H36" i="1"/>
  <c r="H38" i="1" s="1"/>
  <c r="H34" i="1"/>
  <c r="H22" i="1"/>
  <c r="N5" i="1"/>
  <c r="H6" i="1"/>
  <c r="K8" i="1"/>
  <c r="N9" i="1"/>
  <c r="L47" i="1"/>
  <c r="N47" i="1" s="1"/>
  <c r="K47" i="1"/>
  <c r="L36" i="1"/>
  <c r="N36" i="1" s="1"/>
  <c r="E52" i="1"/>
  <c r="E53" i="1" s="1"/>
  <c r="I34" i="1"/>
  <c r="L22" i="1"/>
  <c r="N22" i="1" s="1"/>
  <c r="O37" i="1"/>
  <c r="Q37" i="1" s="1"/>
  <c r="L7" i="1"/>
  <c r="N7" i="1" s="1"/>
  <c r="I6" i="1"/>
  <c r="K6" i="1" s="1"/>
  <c r="F38" i="1"/>
  <c r="I33" i="1"/>
  <c r="K33" i="1" s="1"/>
  <c r="L35" i="1"/>
  <c r="N35" i="1" s="1"/>
  <c r="E38" i="1"/>
  <c r="L8" i="1"/>
  <c r="N8" i="1" s="1"/>
  <c r="L49" i="1"/>
  <c r="N49" i="1" s="1"/>
  <c r="I48" i="1"/>
  <c r="K48" i="1" s="1"/>
  <c r="F52" i="1"/>
  <c r="L51" i="1"/>
  <c r="N51" i="1" s="1"/>
  <c r="E24" i="1"/>
  <c r="O23" i="1"/>
  <c r="Q23" i="1" s="1"/>
  <c r="F24" i="1"/>
  <c r="I19" i="1"/>
  <c r="K19" i="1" s="1"/>
  <c r="L20" i="1"/>
  <c r="N20" i="1" s="1"/>
  <c r="L21" i="1"/>
  <c r="N21" i="1" s="1"/>
  <c r="L50" i="1" l="1"/>
  <c r="N50" i="1" s="1"/>
  <c r="L34" i="1"/>
  <c r="N34" i="1" s="1"/>
  <c r="K34" i="1"/>
  <c r="K38" i="1" s="1"/>
  <c r="O47" i="1"/>
  <c r="Q47" i="1" s="1"/>
  <c r="R47" i="1" s="1"/>
  <c r="O36" i="1"/>
  <c r="O22" i="1"/>
  <c r="H24" i="1"/>
  <c r="H25" i="1" s="1"/>
  <c r="H26" i="1" s="1"/>
  <c r="H52" i="1"/>
  <c r="H53" i="1" s="1"/>
  <c r="H54" i="1" s="1"/>
  <c r="H55" i="1" s="1"/>
  <c r="R37" i="1"/>
  <c r="H39" i="1"/>
  <c r="H40" i="1" s="1"/>
  <c r="H41" i="1" s="1"/>
  <c r="O7" i="1"/>
  <c r="Q7" i="1" s="1"/>
  <c r="L33" i="1"/>
  <c r="N33" i="1" s="1"/>
  <c r="I38" i="1"/>
  <c r="E39" i="1"/>
  <c r="E40" i="1" s="1"/>
  <c r="L6" i="1"/>
  <c r="N6" i="1" s="1"/>
  <c r="O35" i="1"/>
  <c r="Q35" i="1" s="1"/>
  <c r="O8" i="1"/>
  <c r="Q8" i="1" s="1"/>
  <c r="R23" i="1"/>
  <c r="L48" i="1"/>
  <c r="N48" i="1" s="1"/>
  <c r="K52" i="1"/>
  <c r="I52" i="1"/>
  <c r="E54" i="1"/>
  <c r="O49" i="1"/>
  <c r="Q49" i="1" s="1"/>
  <c r="O51" i="1"/>
  <c r="Q51" i="1" s="1"/>
  <c r="O21" i="1"/>
  <c r="Q21" i="1" s="1"/>
  <c r="O20" i="1"/>
  <c r="Q20" i="1" s="1"/>
  <c r="E25" i="1"/>
  <c r="I24" i="1"/>
  <c r="K24" i="1"/>
  <c r="L19" i="1"/>
  <c r="N19" i="1" s="1"/>
  <c r="O50" i="1" l="1"/>
  <c r="Q50" i="1" s="1"/>
  <c r="R50" i="1" s="1"/>
  <c r="O34" i="1"/>
  <c r="Q34" i="1" s="1"/>
  <c r="R34" i="1" s="1"/>
  <c r="Q36" i="1"/>
  <c r="R36" i="1" s="1"/>
  <c r="Q22" i="1"/>
  <c r="R22" i="1" s="1"/>
  <c r="R35" i="1"/>
  <c r="R49" i="1"/>
  <c r="R20" i="1"/>
  <c r="H42" i="1"/>
  <c r="E41" i="1"/>
  <c r="E42" i="1" s="1"/>
  <c r="O6" i="1"/>
  <c r="R21" i="1"/>
  <c r="K39" i="1"/>
  <c r="K40" i="1" s="1"/>
  <c r="K41" i="1" s="1"/>
  <c r="R51" i="1"/>
  <c r="O33" i="1"/>
  <c r="Q33" i="1" s="1"/>
  <c r="L38" i="1"/>
  <c r="E55" i="1"/>
  <c r="E56" i="1" s="1"/>
  <c r="H56" i="1"/>
  <c r="K53" i="1"/>
  <c r="O48" i="1"/>
  <c r="Q48" i="1" s="1"/>
  <c r="N52" i="1"/>
  <c r="N53" i="1" s="1"/>
  <c r="L52" i="1"/>
  <c r="H27" i="1"/>
  <c r="H28" i="1" s="1"/>
  <c r="O19" i="1"/>
  <c r="Q19" i="1" s="1"/>
  <c r="L24" i="1"/>
  <c r="K25" i="1"/>
  <c r="E26" i="1"/>
  <c r="Q6" i="1" l="1"/>
  <c r="Q10" i="1" s="1"/>
  <c r="Q11" i="1" s="1"/>
  <c r="K26" i="1"/>
  <c r="K27" i="1" s="1"/>
  <c r="K28" i="1" s="1"/>
  <c r="K54" i="1"/>
  <c r="K55" i="1" s="1"/>
  <c r="K56" i="1" s="1"/>
  <c r="K42" i="1"/>
  <c r="N38" i="1"/>
  <c r="N39" i="1" s="1"/>
  <c r="Q38" i="1"/>
  <c r="Q39" i="1" s="1"/>
  <c r="O38" i="1"/>
  <c r="Q52" i="1"/>
  <c r="Q53" i="1" s="1"/>
  <c r="R53" i="1" s="1"/>
  <c r="O52" i="1"/>
  <c r="N54" i="1"/>
  <c r="Q24" i="1"/>
  <c r="O24" i="1"/>
  <c r="N24" i="1"/>
  <c r="N25" i="1" s="1"/>
  <c r="E27" i="1"/>
  <c r="E28" i="1" s="1"/>
  <c r="R6" i="1" l="1"/>
  <c r="R39" i="1"/>
  <c r="Q25" i="1"/>
  <c r="Q26" i="1" s="1"/>
  <c r="R33" i="1"/>
  <c r="R38" i="1" s="1"/>
  <c r="R40" i="1" s="1"/>
  <c r="R41" i="1" s="1"/>
  <c r="R42" i="1" s="1"/>
  <c r="Q40" i="1"/>
  <c r="N40" i="1"/>
  <c r="R19" i="1"/>
  <c r="R24" i="1" s="1"/>
  <c r="N55" i="1"/>
  <c r="N56" i="1" s="1"/>
  <c r="Q54" i="1"/>
  <c r="R48" i="1"/>
  <c r="R52" i="1" s="1"/>
  <c r="R54" i="1" s="1"/>
  <c r="N26" i="1"/>
  <c r="R25" i="1" l="1"/>
  <c r="R26" i="1" s="1"/>
  <c r="R27" i="1" s="1"/>
  <c r="R28" i="1" s="1"/>
  <c r="N41" i="1"/>
  <c r="N42" i="1" s="1"/>
  <c r="Q41" i="1"/>
  <c r="Q42" i="1" s="1"/>
  <c r="Q55" i="1"/>
  <c r="Q56" i="1" s="1"/>
  <c r="R55" i="1"/>
  <c r="R56" i="1" s="1"/>
  <c r="N27" i="1"/>
  <c r="N28" i="1" s="1"/>
  <c r="Q27" i="1"/>
  <c r="Q28" i="1" s="1"/>
  <c r="L10" i="1" l="1"/>
  <c r="O10" i="1"/>
  <c r="N10" i="1" l="1"/>
  <c r="N11" i="1" s="1"/>
  <c r="I10" i="1"/>
  <c r="F10" i="1"/>
  <c r="C10" i="1" l="1"/>
  <c r="E8" i="1"/>
  <c r="R8" i="1" s="1"/>
  <c r="E7" i="1"/>
  <c r="R7" i="1" s="1"/>
  <c r="E9" i="1" l="1"/>
  <c r="E10" i="1" l="1"/>
  <c r="E11" i="1" s="1"/>
  <c r="R9" i="1"/>
  <c r="K10" i="1"/>
  <c r="K11" i="1" s="1"/>
  <c r="K12" i="1" s="1"/>
  <c r="K59" i="1" s="1"/>
  <c r="N12" i="1" l="1"/>
  <c r="N59" i="1" s="1"/>
  <c r="E12" i="1"/>
  <c r="E59" i="1" s="1"/>
  <c r="Q12" i="1"/>
  <c r="N13" i="1"/>
  <c r="N14" i="1" s="1"/>
  <c r="N60" i="1" s="1"/>
  <c r="K13" i="1"/>
  <c r="K14" i="1" s="1"/>
  <c r="K60" i="1" s="1"/>
  <c r="E13" i="1" l="1"/>
  <c r="E14" i="1" s="1"/>
  <c r="E60" i="1" s="1"/>
  <c r="Q13" i="1"/>
  <c r="Q14" i="1" s="1"/>
  <c r="Q60" i="1" s="1"/>
  <c r="Q59" i="1"/>
  <c r="H5" i="2"/>
  <c r="H4" i="2"/>
  <c r="H3" i="2"/>
  <c r="H6" i="2" l="1"/>
  <c r="H7" i="2"/>
  <c r="H8" i="2" s="1"/>
  <c r="R5" i="1" l="1"/>
  <c r="R10" i="1" s="1"/>
  <c r="H10" i="1" l="1"/>
  <c r="H11" i="1" l="1"/>
  <c r="H12" i="1" l="1"/>
  <c r="H59" i="1" s="1"/>
  <c r="R11" i="1"/>
  <c r="R12" i="1" s="1"/>
  <c r="R64" i="1" s="1"/>
  <c r="H13" i="1"/>
  <c r="H14" i="1" s="1"/>
  <c r="H60" i="1" s="1"/>
  <c r="R13" i="1" l="1"/>
  <c r="R14" i="1" s="1"/>
  <c r="R65" i="1" s="1"/>
</calcChain>
</file>

<file path=xl/sharedStrings.xml><?xml version="1.0" encoding="utf-8"?>
<sst xmlns="http://schemas.openxmlformats.org/spreadsheetml/2006/main" count="187" uniqueCount="70">
  <si>
    <t>TOTAL</t>
  </si>
  <si>
    <t>AUDIT TEAM COMPOSITION</t>
  </si>
  <si>
    <t>Engagement Partner</t>
  </si>
  <si>
    <t>PAX</t>
  </si>
  <si>
    <t>Travel and Subsistence Disbursements</t>
  </si>
  <si>
    <t>PRICING STRUCTURE (EXCL VAT)</t>
  </si>
  <si>
    <t>TOTAL PRICING STRUCTURE (INCL VAT)</t>
  </si>
  <si>
    <t>VAT</t>
  </si>
  <si>
    <t>PRICING STRUCTURE FOR AGREED UPON PROCEDURES - SHORT TERM INCENTIVE</t>
  </si>
  <si>
    <t>PRICING STRUCTURE FOR OTHER AUDIT RELATED SERVICES</t>
  </si>
  <si>
    <t>Cost Per Item PA</t>
  </si>
  <si>
    <t>STI AUP</t>
  </si>
  <si>
    <t>CIFS Review</t>
  </si>
  <si>
    <t>Other</t>
  </si>
  <si>
    <t>TOTAL INCL VAT</t>
  </si>
  <si>
    <t>TOTAL EXCL VAT</t>
  </si>
  <si>
    <t>APPOINTMENT OF EXTERNAL ASSURANCE PROVIDER : OTHER AUDIT RELATED SERVICES</t>
  </si>
  <si>
    <t>1. RATES ESTIMATION</t>
  </si>
  <si>
    <t>Based on National Treasury  Instruction Note 3 of 2017-18 on cost containment measures, the appointment of an external assurance provider would constitute the engagement of professional service providers (consultants) and as such, paragraph 4.3 and 4.6 are applicable:</t>
  </si>
  <si>
    <t>Year 1</t>
  </si>
  <si>
    <t>Year 2</t>
  </si>
  <si>
    <t>Year 3</t>
  </si>
  <si>
    <t>Assumptions Used :</t>
  </si>
  <si>
    <t>Audit Manager</t>
  </si>
  <si>
    <t>Assistant Manager</t>
  </si>
  <si>
    <t>Professional Level:</t>
  </si>
  <si>
    <t>Rate per Hour (Excl VAT)</t>
  </si>
  <si>
    <t>2022 - 2023</t>
  </si>
  <si>
    <t>Regulatory Audit Charge (RA) Rates - 3 year Training Programme</t>
  </si>
  <si>
    <t>Professional Level of composition</t>
  </si>
  <si>
    <t>Inflationary increases aligned to Rand Water's 5 Year Budget Plan</t>
  </si>
  <si>
    <t>EST HOURS</t>
  </si>
  <si>
    <t>EST RATE</t>
  </si>
  <si>
    <t>SUBTOTAL (EXCL VAT)</t>
  </si>
  <si>
    <t>EXCL VAT</t>
  </si>
  <si>
    <t>INCL VAT</t>
  </si>
  <si>
    <t>Annual Cost EXCL VAT</t>
  </si>
  <si>
    <t>Annual Cost INCL VAT</t>
  </si>
  <si>
    <t>ENTER BID NAME</t>
  </si>
  <si>
    <t>ENTER RATE PER HOUR PER PROFESSIONAL LEVEL:</t>
  </si>
  <si>
    <t>TOTAL PROPOSED COSTING</t>
  </si>
  <si>
    <t>PRICING GRAND TOTAL</t>
  </si>
  <si>
    <t>2023 - 2024</t>
  </si>
  <si>
    <t>2024-2025</t>
  </si>
  <si>
    <t>Year 1 (2022-2023)</t>
  </si>
  <si>
    <t>Year 2 (2023-2024)</t>
  </si>
  <si>
    <t>Year 3 (2024-2025)</t>
  </si>
  <si>
    <t>PROPOSED BUDGET (5 YEAR APPOINTMENT)</t>
  </si>
  <si>
    <t>Senior Manager/Specialist CA  (SA)/LLB/ACFE/  ICFP or other relevant qualifications</t>
  </si>
  <si>
    <t>Audit Manager CA  (SA)/LLB/ACFE/ ICFP or other relevant qualifications</t>
  </si>
  <si>
    <t>Assistant Manager /Audit Senior / Supervisor (APC (QE2) RGA FQE (Final qualifying exam) ACCA P5 + P7)</t>
  </si>
  <si>
    <t>Assumed learning rate of 90% only in year 2</t>
  </si>
  <si>
    <t>2025 - 2026</t>
  </si>
  <si>
    <t>2026-2027</t>
  </si>
  <si>
    <t>RW10390780/22</t>
  </si>
  <si>
    <t>Assumed at 5% to be adjusted - In line with  the below 3 year CPI projections.</t>
  </si>
  <si>
    <t>Travel and Subsistence Disbursements shall be capped at approximately 7.5% of audit service costs incurred</t>
  </si>
  <si>
    <t>Engagement Partner CA  (SA)/LLB/ACFE/ ICFP or other relevant qualifications</t>
  </si>
  <si>
    <t>Trainees (Bcom degree, Honours, CTA, ITC (QE1) or RGA FQE(Mid Rate )</t>
  </si>
  <si>
    <t>Senior  Manager</t>
  </si>
  <si>
    <t xml:space="preserve">Trainees </t>
  </si>
  <si>
    <t>Year 4 (2025-2026)</t>
  </si>
  <si>
    <t>Year 5 (2026-202)</t>
  </si>
  <si>
    <t>PRICING STRUCTURE FOR SUSTAINABILITY REPORTING REVIEW</t>
  </si>
  <si>
    <t>PRICING STRUCTURE FOR CONSOLIDATED INTERIM  FINANCIAL STATEMENTS REVIEW</t>
  </si>
  <si>
    <t>These rates are then to be adjusted to reflect the time period of the appointment - 5 years.</t>
  </si>
  <si>
    <t>In order to determine a fair and reasonable remuneration framework for this appointment , the Circular 01/2022/23 "Guideline on fees for audits done on behalf of the Auditor General of South Africa (AGSA)" is to be used as a basis and guidance for the determination of rates per professional level of the assurance providers team.</t>
  </si>
  <si>
    <t>PRICING STRUCTURE - 5 YEAR PLAN: APPOINTMENT OF EXTERNAL ASSURANCE PROVIDER : OTHER AUDIT RELATED SERVICES</t>
  </si>
  <si>
    <t>Year 4</t>
  </si>
  <si>
    <t>Year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</si>
</sst>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&quot;$&quot;#,##0.00"/>
    <numFmt numFmtId="166" formatCode="[$ZAR]\ #,##0.00"/>
    <numFmt numFmtId="167" formatCode="_([$ZAR]\ * #,##0.00_);_([$ZAR]\ * \(#,##0.00\);_([$ZAR]\ * &quot;-&quot;??_);_(@_)"/>
    <numFmt numFmtId="168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0"/>
      <name val="Arial Black"/>
      <family val="2"/>
    </font>
    <font>
      <b/>
      <sz val="9"/>
      <color rgb="FFFF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6C5C8"/>
        <bgColor indexed="64"/>
      </patternFill>
    </fill>
    <fill>
      <patternFill patternType="solid">
        <fgColor rgb="FFC7B7C5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241">
    <xf numFmtId="0" fontId="0" fillId="0" borderId="0" xfId="0"/>
    <xf numFmtId="164" fontId="0" fillId="0" borderId="0" xfId="2" applyFont="1"/>
    <xf numFmtId="164" fontId="0" fillId="0" borderId="0" xfId="0" applyNumberFormat="1"/>
    <xf numFmtId="164" fontId="0" fillId="0" borderId="26" xfId="2" applyFont="1" applyBorder="1"/>
    <xf numFmtId="164" fontId="0" fillId="0" borderId="26" xfId="0" applyNumberFormat="1" applyBorder="1"/>
    <xf numFmtId="0" fontId="4" fillId="4" borderId="0" xfId="0" applyFont="1" applyFill="1"/>
    <xf numFmtId="0" fontId="5" fillId="2" borderId="8" xfId="0" applyFont="1" applyFill="1" applyBorder="1"/>
    <xf numFmtId="0" fontId="4" fillId="0" borderId="6" xfId="0" applyFont="1" applyBorder="1"/>
    <xf numFmtId="0" fontId="4" fillId="0" borderId="3" xfId="0" applyFont="1" applyBorder="1"/>
    <xf numFmtId="0" fontId="4" fillId="0" borderId="14" xfId="0" applyFont="1" applyBorder="1"/>
    <xf numFmtId="0" fontId="5" fillId="3" borderId="22" xfId="0" applyFont="1" applyFill="1" applyBorder="1"/>
    <xf numFmtId="0" fontId="5" fillId="3" borderId="19" xfId="0" applyFont="1" applyFill="1" applyBorder="1"/>
    <xf numFmtId="0" fontId="5" fillId="3" borderId="4" xfId="0" applyFont="1" applyFill="1" applyBorder="1"/>
    <xf numFmtId="0" fontId="5" fillId="2" borderId="9" xfId="0" applyFont="1" applyFill="1" applyBorder="1" applyAlignment="1">
      <alignment horizontal="center"/>
    </xf>
    <xf numFmtId="0" fontId="4" fillId="0" borderId="29" xfId="0" applyFont="1" applyBorder="1"/>
    <xf numFmtId="0" fontId="4" fillId="0" borderId="10" xfId="0" applyFont="1" applyFill="1" applyBorder="1" applyAlignment="1">
      <alignment horizontal="center"/>
    </xf>
    <xf numFmtId="0" fontId="5" fillId="3" borderId="24" xfId="0" applyFont="1" applyFill="1" applyBorder="1"/>
    <xf numFmtId="0" fontId="5" fillId="3" borderId="21" xfId="0" applyFont="1" applyFill="1" applyBorder="1"/>
    <xf numFmtId="0" fontId="5" fillId="3" borderId="11" xfId="0" applyFont="1" applyFill="1" applyBorder="1"/>
    <xf numFmtId="167" fontId="5" fillId="3" borderId="35" xfId="0" applyNumberFormat="1" applyFont="1" applyFill="1" applyBorder="1" applyAlignment="1">
      <alignment horizontal="right"/>
    </xf>
    <xf numFmtId="167" fontId="5" fillId="3" borderId="17" xfId="1" applyNumberFormat="1" applyFont="1" applyFill="1" applyBorder="1" applyAlignment="1">
      <alignment horizontal="right"/>
    </xf>
    <xf numFmtId="167" fontId="5" fillId="3" borderId="36" xfId="0" applyNumberFormat="1" applyFont="1" applyFill="1" applyBorder="1" applyAlignment="1">
      <alignment horizontal="right"/>
    </xf>
    <xf numFmtId="167" fontId="4" fillId="0" borderId="39" xfId="0" applyNumberFormat="1" applyFont="1" applyFill="1" applyBorder="1"/>
    <xf numFmtId="167" fontId="4" fillId="0" borderId="41" xfId="0" applyNumberFormat="1" applyFont="1" applyFill="1" applyBorder="1"/>
    <xf numFmtId="0" fontId="5" fillId="4" borderId="0" xfId="0" applyFont="1" applyFill="1"/>
    <xf numFmtId="0" fontId="5" fillId="7" borderId="8" xfId="0" applyFont="1" applyFill="1" applyBorder="1" applyAlignment="1">
      <alignment horizontal="center"/>
    </xf>
    <xf numFmtId="0" fontId="4" fillId="7" borderId="6" xfId="0" applyFont="1" applyFill="1" applyBorder="1" applyAlignment="1">
      <alignment horizontal="center"/>
    </xf>
    <xf numFmtId="167" fontId="4" fillId="7" borderId="33" xfId="0" applyNumberFormat="1" applyFont="1" applyFill="1" applyBorder="1" applyAlignment="1">
      <alignment horizontal="center"/>
    </xf>
    <xf numFmtId="167" fontId="4" fillId="7" borderId="34" xfId="0" applyNumberFormat="1" applyFont="1" applyFill="1" applyBorder="1" applyAlignment="1">
      <alignment horizontal="center"/>
    </xf>
    <xf numFmtId="167" fontId="4" fillId="7" borderId="7" xfId="2" applyNumberFormat="1" applyFont="1" applyFill="1" applyBorder="1" applyAlignment="1">
      <alignment horizontal="center"/>
    </xf>
    <xf numFmtId="0" fontId="4" fillId="7" borderId="14" xfId="0" applyFont="1" applyFill="1" applyBorder="1" applyAlignment="1">
      <alignment horizontal="center"/>
    </xf>
    <xf numFmtId="167" fontId="4" fillId="7" borderId="15" xfId="0" applyNumberFormat="1" applyFont="1" applyFill="1" applyBorder="1" applyAlignment="1">
      <alignment horizontal="center"/>
    </xf>
    <xf numFmtId="167" fontId="4" fillId="7" borderId="18" xfId="0" applyNumberFormat="1" applyFont="1" applyFill="1" applyBorder="1" applyAlignment="1">
      <alignment horizontal="center"/>
    </xf>
    <xf numFmtId="0" fontId="5" fillId="7" borderId="22" xfId="0" applyFont="1" applyFill="1" applyBorder="1" applyAlignment="1">
      <alignment horizontal="center"/>
    </xf>
    <xf numFmtId="167" fontId="5" fillId="7" borderId="23" xfId="0" applyNumberFormat="1" applyFont="1" applyFill="1" applyBorder="1" applyAlignment="1">
      <alignment horizontal="center"/>
    </xf>
    <xf numFmtId="167" fontId="5" fillId="7" borderId="35" xfId="0" applyNumberFormat="1" applyFont="1" applyFill="1" applyBorder="1" applyAlignment="1">
      <alignment horizontal="center"/>
    </xf>
    <xf numFmtId="0" fontId="5" fillId="7" borderId="19" xfId="0" applyFont="1" applyFill="1" applyBorder="1" applyAlignment="1">
      <alignment horizontal="center"/>
    </xf>
    <xf numFmtId="167" fontId="5" fillId="7" borderId="20" xfId="0" applyNumberFormat="1" applyFont="1" applyFill="1" applyBorder="1" applyAlignment="1">
      <alignment horizontal="center"/>
    </xf>
    <xf numFmtId="167" fontId="5" fillId="7" borderId="17" xfId="0" applyNumberFormat="1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167" fontId="5" fillId="7" borderId="5" xfId="0" applyNumberFormat="1" applyFont="1" applyFill="1" applyBorder="1" applyAlignment="1">
      <alignment horizontal="center"/>
    </xf>
    <xf numFmtId="167" fontId="5" fillId="7" borderId="36" xfId="0" applyNumberFormat="1" applyFont="1" applyFill="1" applyBorder="1" applyAlignment="1">
      <alignment horizontal="center"/>
    </xf>
    <xf numFmtId="0" fontId="5" fillId="8" borderId="8" xfId="0" applyFont="1" applyFill="1" applyBorder="1" applyAlignment="1">
      <alignment horizontal="center"/>
    </xf>
    <xf numFmtId="165" fontId="5" fillId="8" borderId="8" xfId="0" applyNumberFormat="1" applyFont="1" applyFill="1" applyBorder="1" applyAlignment="1">
      <alignment horizontal="right"/>
    </xf>
    <xf numFmtId="167" fontId="4" fillId="8" borderId="33" xfId="0" applyNumberFormat="1" applyFont="1" applyFill="1" applyBorder="1" applyAlignment="1">
      <alignment horizontal="center"/>
    </xf>
    <xf numFmtId="167" fontId="4" fillId="8" borderId="10" xfId="2" applyNumberFormat="1" applyFont="1" applyFill="1" applyBorder="1" applyAlignment="1">
      <alignment horizontal="center"/>
    </xf>
    <xf numFmtId="0" fontId="4" fillId="8" borderId="27" xfId="0" applyFont="1" applyFill="1" applyBorder="1" applyAlignment="1">
      <alignment horizontal="center"/>
    </xf>
    <xf numFmtId="0" fontId="4" fillId="8" borderId="16" xfId="0" applyFont="1" applyFill="1" applyBorder="1" applyAlignment="1">
      <alignment horizontal="center"/>
    </xf>
    <xf numFmtId="167" fontId="4" fillId="8" borderId="18" xfId="0" applyNumberFormat="1" applyFont="1" applyFill="1" applyBorder="1" applyAlignment="1">
      <alignment horizontal="center"/>
    </xf>
    <xf numFmtId="0" fontId="5" fillId="8" borderId="38" xfId="0" applyFont="1" applyFill="1" applyBorder="1" applyAlignment="1">
      <alignment horizontal="center"/>
    </xf>
    <xf numFmtId="0" fontId="5" fillId="8" borderId="24" xfId="0" applyFont="1" applyFill="1" applyBorder="1" applyAlignment="1">
      <alignment horizontal="center"/>
    </xf>
    <xf numFmtId="167" fontId="5" fillId="8" borderId="35" xfId="0" applyNumberFormat="1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5" fillId="8" borderId="21" xfId="0" applyFont="1" applyFill="1" applyBorder="1" applyAlignment="1">
      <alignment horizontal="center"/>
    </xf>
    <xf numFmtId="167" fontId="5" fillId="8" borderId="17" xfId="0" applyNumberFormat="1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8" borderId="11" xfId="0" applyFont="1" applyFill="1" applyBorder="1" applyAlignment="1">
      <alignment horizontal="center"/>
    </xf>
    <xf numFmtId="167" fontId="5" fillId="8" borderId="36" xfId="0" applyNumberFormat="1" applyFont="1" applyFill="1" applyBorder="1" applyAlignment="1">
      <alignment horizontal="center"/>
    </xf>
    <xf numFmtId="0" fontId="5" fillId="9" borderId="8" xfId="0" applyFont="1" applyFill="1" applyBorder="1" applyAlignment="1">
      <alignment horizontal="center"/>
    </xf>
    <xf numFmtId="165" fontId="5" fillId="9" borderId="8" xfId="0" applyNumberFormat="1" applyFont="1" applyFill="1" applyBorder="1" applyAlignment="1">
      <alignment horizontal="right"/>
    </xf>
    <xf numFmtId="0" fontId="4" fillId="9" borderId="37" xfId="0" applyFont="1" applyFill="1" applyBorder="1" applyAlignment="1">
      <alignment horizontal="center"/>
    </xf>
    <xf numFmtId="166" fontId="4" fillId="9" borderId="33" xfId="0" applyNumberFormat="1" applyFont="1" applyFill="1" applyBorder="1" applyAlignment="1">
      <alignment horizontal="right"/>
    </xf>
    <xf numFmtId="167" fontId="4" fillId="9" borderId="10" xfId="2" applyNumberFormat="1" applyFont="1" applyFill="1" applyBorder="1" applyAlignment="1">
      <alignment horizontal="center"/>
    </xf>
    <xf numFmtId="0" fontId="4" fillId="9" borderId="27" xfId="0" applyFont="1" applyFill="1" applyBorder="1" applyAlignment="1">
      <alignment horizontal="center"/>
    </xf>
    <xf numFmtId="0" fontId="4" fillId="9" borderId="16" xfId="0" applyFont="1" applyFill="1" applyBorder="1" applyAlignment="1">
      <alignment horizontal="center"/>
    </xf>
    <xf numFmtId="0" fontId="5" fillId="9" borderId="38" xfId="0" applyFont="1" applyFill="1" applyBorder="1" applyAlignment="1">
      <alignment horizontal="center"/>
    </xf>
    <xf numFmtId="0" fontId="5" fillId="9" borderId="24" xfId="0" applyFont="1" applyFill="1" applyBorder="1" applyAlignment="1">
      <alignment horizontal="center"/>
    </xf>
    <xf numFmtId="167" fontId="5" fillId="9" borderId="35" xfId="0" applyNumberFormat="1" applyFont="1" applyFill="1" applyBorder="1" applyAlignment="1">
      <alignment horizontal="right"/>
    </xf>
    <xf numFmtId="0" fontId="5" fillId="9" borderId="9" xfId="0" applyFont="1" applyFill="1" applyBorder="1" applyAlignment="1">
      <alignment horizontal="center"/>
    </xf>
    <xf numFmtId="0" fontId="5" fillId="9" borderId="21" xfId="0" applyFont="1" applyFill="1" applyBorder="1" applyAlignment="1">
      <alignment horizontal="center"/>
    </xf>
    <xf numFmtId="167" fontId="5" fillId="9" borderId="17" xfId="1" applyNumberFormat="1" applyFont="1" applyFill="1" applyBorder="1" applyAlignment="1">
      <alignment horizontal="right"/>
    </xf>
    <xf numFmtId="0" fontId="5" fillId="9" borderId="1" xfId="0" applyFont="1" applyFill="1" applyBorder="1" applyAlignment="1">
      <alignment horizontal="center"/>
    </xf>
    <xf numFmtId="0" fontId="5" fillId="9" borderId="11" xfId="0" applyFont="1" applyFill="1" applyBorder="1" applyAlignment="1">
      <alignment horizontal="center"/>
    </xf>
    <xf numFmtId="167" fontId="5" fillId="9" borderId="36" xfId="0" applyNumberFormat="1" applyFont="1" applyFill="1" applyBorder="1" applyAlignment="1">
      <alignment horizontal="right"/>
    </xf>
    <xf numFmtId="0" fontId="2" fillId="6" borderId="1" xfId="0" applyFont="1" applyFill="1" applyBorder="1" applyAlignment="1">
      <alignment horizontal="right"/>
    </xf>
    <xf numFmtId="167" fontId="2" fillId="6" borderId="30" xfId="0" applyNumberFormat="1" applyFont="1" applyFill="1" applyBorder="1"/>
    <xf numFmtId="0" fontId="2" fillId="6" borderId="30" xfId="0" applyFont="1" applyFill="1" applyBorder="1"/>
    <xf numFmtId="167" fontId="5" fillId="0" borderId="35" xfId="0" applyNumberFormat="1" applyFont="1" applyFill="1" applyBorder="1" applyAlignment="1">
      <alignment horizontal="right"/>
    </xf>
    <xf numFmtId="17" fontId="5" fillId="0" borderId="42" xfId="0" applyNumberFormat="1" applyFont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42" xfId="0" applyFont="1" applyBorder="1"/>
    <xf numFmtId="0" fontId="4" fillId="0" borderId="0" xfId="0" applyFont="1" applyBorder="1"/>
    <xf numFmtId="0" fontId="4" fillId="0" borderId="40" xfId="0" applyFont="1" applyBorder="1"/>
    <xf numFmtId="167" fontId="4" fillId="4" borderId="0" xfId="0" applyNumberFormat="1" applyFont="1" applyFill="1"/>
    <xf numFmtId="167" fontId="5" fillId="4" borderId="0" xfId="2" applyNumberFormat="1" applyFont="1" applyFill="1"/>
    <xf numFmtId="0" fontId="5" fillId="0" borderId="30" xfId="0" applyFont="1" applyBorder="1"/>
    <xf numFmtId="167" fontId="4" fillId="10" borderId="13" xfId="0" applyNumberFormat="1" applyFont="1" applyFill="1" applyBorder="1"/>
    <xf numFmtId="167" fontId="4" fillId="10" borderId="45" xfId="0" applyNumberFormat="1" applyFont="1" applyFill="1" applyBorder="1"/>
    <xf numFmtId="0" fontId="5" fillId="0" borderId="8" xfId="0" applyFont="1" applyBorder="1" applyAlignment="1">
      <alignment horizontal="center" wrapText="1"/>
    </xf>
    <xf numFmtId="0" fontId="5" fillId="8" borderId="1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4" fillId="4" borderId="0" xfId="3" applyFont="1" applyFill="1"/>
    <xf numFmtId="0" fontId="4" fillId="0" borderId="27" xfId="3" applyFont="1" applyBorder="1"/>
    <xf numFmtId="0" fontId="4" fillId="0" borderId="0" xfId="3" applyFont="1"/>
    <xf numFmtId="0" fontId="5" fillId="0" borderId="27" xfId="3" applyFont="1" applyBorder="1"/>
    <xf numFmtId="0" fontId="7" fillId="0" borderId="27" xfId="3" applyFont="1" applyBorder="1"/>
    <xf numFmtId="0" fontId="4" fillId="0" borderId="0" xfId="3" applyFont="1" applyAlignment="1">
      <alignment horizontal="right"/>
    </xf>
    <xf numFmtId="10" fontId="4" fillId="0" borderId="0" xfId="3" applyNumberFormat="1" applyFont="1"/>
    <xf numFmtId="0" fontId="4" fillId="0" borderId="9" xfId="3" applyFont="1" applyBorder="1"/>
    <xf numFmtId="0" fontId="4" fillId="0" borderId="32" xfId="3" applyFont="1" applyBorder="1"/>
    <xf numFmtId="0" fontId="4" fillId="0" borderId="27" xfId="0" applyFont="1" applyBorder="1" applyAlignment="1"/>
    <xf numFmtId="0" fontId="4" fillId="0" borderId="0" xfId="0" applyFont="1" applyBorder="1" applyAlignment="1"/>
    <xf numFmtId="0" fontId="4" fillId="0" borderId="9" xfId="0" applyFont="1" applyBorder="1" applyAlignment="1"/>
    <xf numFmtId="0" fontId="4" fillId="0" borderId="32" xfId="0" applyFont="1" applyBorder="1" applyAlignment="1"/>
    <xf numFmtId="0" fontId="4" fillId="0" borderId="43" xfId="0" applyFont="1" applyBorder="1" applyAlignment="1"/>
    <xf numFmtId="0" fontId="4" fillId="0" borderId="44" xfId="0" applyFont="1" applyBorder="1" applyAlignment="1"/>
    <xf numFmtId="0" fontId="4" fillId="0" borderId="40" xfId="0" applyFont="1" applyBorder="1" applyAlignment="1"/>
    <xf numFmtId="0" fontId="4" fillId="0" borderId="31" xfId="0" applyFont="1" applyBorder="1" applyAlignment="1"/>
    <xf numFmtId="0" fontId="4" fillId="0" borderId="0" xfId="3" applyFont="1" applyFill="1" applyBorder="1"/>
    <xf numFmtId="0" fontId="4" fillId="0" borderId="40" xfId="3" applyFont="1" applyFill="1" applyBorder="1"/>
    <xf numFmtId="0" fontId="4" fillId="0" borderId="32" xfId="3" applyFont="1" applyFill="1" applyBorder="1"/>
    <xf numFmtId="0" fontId="4" fillId="0" borderId="31" xfId="3" applyFont="1" applyFill="1" applyBorder="1"/>
    <xf numFmtId="0" fontId="4" fillId="0" borderId="13" xfId="0" applyFont="1" applyFill="1" applyBorder="1" applyAlignment="1">
      <alignment wrapText="1"/>
    </xf>
    <xf numFmtId="167" fontId="4" fillId="10" borderId="13" xfId="0" applyNumberFormat="1" applyFont="1" applyFill="1" applyBorder="1" applyAlignment="1">
      <alignment wrapText="1"/>
    </xf>
    <xf numFmtId="0" fontId="4" fillId="0" borderId="45" xfId="0" applyFont="1" applyFill="1" applyBorder="1" applyAlignment="1">
      <alignment wrapText="1"/>
    </xf>
    <xf numFmtId="167" fontId="4" fillId="10" borderId="45" xfId="0" applyNumberFormat="1" applyFont="1" applyFill="1" applyBorder="1" applyAlignment="1">
      <alignment wrapText="1"/>
    </xf>
    <xf numFmtId="0" fontId="5" fillId="0" borderId="9" xfId="0" applyFont="1" applyBorder="1" applyAlignment="1">
      <alignment horizontal="center" wrapText="1"/>
    </xf>
    <xf numFmtId="0" fontId="5" fillId="0" borderId="30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7" fontId="4" fillId="8" borderId="46" xfId="0" applyNumberFormat="1" applyFont="1" applyFill="1" applyBorder="1" applyAlignment="1">
      <alignment horizontal="center"/>
    </xf>
    <xf numFmtId="167" fontId="4" fillId="8" borderId="28" xfId="0" applyNumberFormat="1" applyFont="1" applyFill="1" applyBorder="1" applyAlignment="1">
      <alignment horizontal="center"/>
    </xf>
    <xf numFmtId="167" fontId="4" fillId="8" borderId="31" xfId="0" applyNumberFormat="1" applyFont="1" applyFill="1" applyBorder="1" applyAlignment="1">
      <alignment horizontal="center"/>
    </xf>
    <xf numFmtId="1" fontId="4" fillId="8" borderId="13" xfId="0" applyNumberFormat="1" applyFont="1" applyFill="1" applyBorder="1" applyAlignment="1">
      <alignment horizontal="center"/>
    </xf>
    <xf numFmtId="1" fontId="4" fillId="8" borderId="47" xfId="0" applyNumberFormat="1" applyFont="1" applyFill="1" applyBorder="1" applyAlignment="1">
      <alignment horizontal="center"/>
    </xf>
    <xf numFmtId="1" fontId="4" fillId="8" borderId="8" xfId="0" applyNumberFormat="1" applyFont="1" applyFill="1" applyBorder="1" applyAlignment="1">
      <alignment horizontal="center"/>
    </xf>
    <xf numFmtId="1" fontId="4" fillId="8" borderId="37" xfId="0" applyNumberFormat="1" applyFont="1" applyFill="1" applyBorder="1" applyAlignment="1">
      <alignment horizontal="center"/>
    </xf>
    <xf numFmtId="1" fontId="4" fillId="9" borderId="13" xfId="0" applyNumberFormat="1" applyFont="1" applyFill="1" applyBorder="1" applyAlignment="1">
      <alignment horizontal="center"/>
    </xf>
    <xf numFmtId="166" fontId="4" fillId="9" borderId="13" xfId="0" applyNumberFormat="1" applyFont="1" applyFill="1" applyBorder="1" applyAlignment="1">
      <alignment horizontal="right"/>
    </xf>
    <xf numFmtId="1" fontId="4" fillId="9" borderId="47" xfId="0" applyNumberFormat="1" applyFont="1" applyFill="1" applyBorder="1" applyAlignment="1">
      <alignment horizontal="center"/>
    </xf>
    <xf numFmtId="166" fontId="4" fillId="9" borderId="47" xfId="0" applyNumberFormat="1" applyFont="1" applyFill="1" applyBorder="1" applyAlignment="1">
      <alignment horizontal="right"/>
    </xf>
    <xf numFmtId="1" fontId="4" fillId="9" borderId="8" xfId="0" applyNumberFormat="1" applyFont="1" applyFill="1" applyBorder="1" applyAlignment="1">
      <alignment horizontal="center"/>
    </xf>
    <xf numFmtId="166" fontId="4" fillId="9" borderId="8" xfId="0" applyNumberFormat="1" applyFont="1" applyFill="1" applyBorder="1" applyAlignment="1">
      <alignment horizontal="right"/>
    </xf>
    <xf numFmtId="0" fontId="5" fillId="11" borderId="8" xfId="0" applyFont="1" applyFill="1" applyBorder="1" applyAlignment="1">
      <alignment horizontal="center"/>
    </xf>
    <xf numFmtId="165" fontId="5" fillId="11" borderId="8" xfId="0" applyNumberFormat="1" applyFont="1" applyFill="1" applyBorder="1" applyAlignment="1">
      <alignment horizontal="right"/>
    </xf>
    <xf numFmtId="0" fontId="4" fillId="11" borderId="37" xfId="0" applyFont="1" applyFill="1" applyBorder="1" applyAlignment="1">
      <alignment horizontal="center"/>
    </xf>
    <xf numFmtId="0" fontId="4" fillId="11" borderId="27" xfId="0" applyFont="1" applyFill="1" applyBorder="1" applyAlignment="1">
      <alignment horizontal="center"/>
    </xf>
    <xf numFmtId="0" fontId="5" fillId="11" borderId="38" xfId="0" applyFont="1" applyFill="1" applyBorder="1" applyAlignment="1">
      <alignment horizontal="center"/>
    </xf>
    <xf numFmtId="0" fontId="5" fillId="11" borderId="24" xfId="0" applyFont="1" applyFill="1" applyBorder="1" applyAlignment="1">
      <alignment horizontal="center"/>
    </xf>
    <xf numFmtId="167" fontId="5" fillId="11" borderId="35" xfId="0" applyNumberFormat="1" applyFont="1" applyFill="1" applyBorder="1" applyAlignment="1">
      <alignment horizontal="right"/>
    </xf>
    <xf numFmtId="0" fontId="5" fillId="11" borderId="9" xfId="0" applyFont="1" applyFill="1" applyBorder="1" applyAlignment="1">
      <alignment horizontal="center"/>
    </xf>
    <xf numFmtId="0" fontId="5" fillId="11" borderId="21" xfId="0" applyFont="1" applyFill="1" applyBorder="1" applyAlignment="1">
      <alignment horizontal="center"/>
    </xf>
    <xf numFmtId="167" fontId="5" fillId="11" borderId="17" xfId="1" applyNumberFormat="1" applyFont="1" applyFill="1" applyBorder="1" applyAlignment="1">
      <alignment horizontal="right"/>
    </xf>
    <xf numFmtId="0" fontId="5" fillId="11" borderId="1" xfId="0" applyFont="1" applyFill="1" applyBorder="1" applyAlignment="1">
      <alignment horizontal="center"/>
    </xf>
    <xf numFmtId="0" fontId="5" fillId="11" borderId="11" xfId="0" applyFont="1" applyFill="1" applyBorder="1" applyAlignment="1">
      <alignment horizontal="center"/>
    </xf>
    <xf numFmtId="167" fontId="5" fillId="11" borderId="36" xfId="0" applyNumberFormat="1" applyFont="1" applyFill="1" applyBorder="1" applyAlignment="1">
      <alignment horizontal="right"/>
    </xf>
    <xf numFmtId="1" fontId="4" fillId="11" borderId="37" xfId="0" applyNumberFormat="1" applyFont="1" applyFill="1" applyBorder="1" applyAlignment="1">
      <alignment horizontal="center"/>
    </xf>
    <xf numFmtId="1" fontId="4" fillId="11" borderId="9" xfId="0" applyNumberFormat="1" applyFont="1" applyFill="1" applyBorder="1" applyAlignment="1">
      <alignment horizontal="center"/>
    </xf>
    <xf numFmtId="166" fontId="4" fillId="11" borderId="28" xfId="0" applyNumberFormat="1" applyFont="1" applyFill="1" applyBorder="1" applyAlignment="1">
      <alignment horizontal="right"/>
    </xf>
    <xf numFmtId="167" fontId="4" fillId="11" borderId="47" xfId="2" applyNumberFormat="1" applyFont="1" applyFill="1" applyBorder="1" applyAlignment="1">
      <alignment horizontal="center"/>
    </xf>
    <xf numFmtId="0" fontId="4" fillId="11" borderId="8" xfId="0" applyFont="1" applyFill="1" applyBorder="1" applyAlignment="1">
      <alignment horizontal="center"/>
    </xf>
    <xf numFmtId="168" fontId="4" fillId="0" borderId="16" xfId="0" applyNumberFormat="1" applyFont="1" applyFill="1" applyBorder="1" applyAlignment="1">
      <alignment horizontal="center"/>
    </xf>
    <xf numFmtId="1" fontId="4" fillId="12" borderId="37" xfId="0" applyNumberFormat="1" applyFont="1" applyFill="1" applyBorder="1" applyAlignment="1">
      <alignment horizontal="center"/>
    </xf>
    <xf numFmtId="0" fontId="4" fillId="12" borderId="37" xfId="0" applyFont="1" applyFill="1" applyBorder="1" applyAlignment="1">
      <alignment horizontal="center"/>
    </xf>
    <xf numFmtId="0" fontId="4" fillId="12" borderId="27" xfId="0" applyFont="1" applyFill="1" applyBorder="1" applyAlignment="1">
      <alignment horizontal="center"/>
    </xf>
    <xf numFmtId="0" fontId="5" fillId="12" borderId="38" xfId="0" applyFont="1" applyFill="1" applyBorder="1" applyAlignment="1">
      <alignment horizontal="center"/>
    </xf>
    <xf numFmtId="0" fontId="5" fillId="12" borderId="24" xfId="0" applyFont="1" applyFill="1" applyBorder="1" applyAlignment="1">
      <alignment horizontal="center"/>
    </xf>
    <xf numFmtId="167" fontId="5" fillId="12" borderId="35" xfId="0" applyNumberFormat="1" applyFont="1" applyFill="1" applyBorder="1" applyAlignment="1">
      <alignment horizontal="right"/>
    </xf>
    <xf numFmtId="0" fontId="5" fillId="12" borderId="9" xfId="0" applyFont="1" applyFill="1" applyBorder="1" applyAlignment="1">
      <alignment horizontal="center"/>
    </xf>
    <xf numFmtId="0" fontId="5" fillId="12" borderId="21" xfId="0" applyFont="1" applyFill="1" applyBorder="1" applyAlignment="1">
      <alignment horizontal="center"/>
    </xf>
    <xf numFmtId="167" fontId="5" fillId="12" borderId="17" xfId="1" applyNumberFormat="1" applyFont="1" applyFill="1" applyBorder="1" applyAlignment="1">
      <alignment horizontal="right"/>
    </xf>
    <xf numFmtId="0" fontId="5" fillId="12" borderId="1" xfId="0" applyFont="1" applyFill="1" applyBorder="1" applyAlignment="1">
      <alignment horizontal="center"/>
    </xf>
    <xf numFmtId="0" fontId="5" fillId="12" borderId="11" xfId="0" applyFont="1" applyFill="1" applyBorder="1" applyAlignment="1">
      <alignment horizontal="center"/>
    </xf>
    <xf numFmtId="167" fontId="5" fillId="12" borderId="36" xfId="0" applyNumberFormat="1" applyFont="1" applyFill="1" applyBorder="1" applyAlignment="1">
      <alignment horizontal="right"/>
    </xf>
    <xf numFmtId="1" fontId="4" fillId="12" borderId="38" xfId="0" applyNumberFormat="1" applyFont="1" applyFill="1" applyBorder="1" applyAlignment="1">
      <alignment horizontal="center"/>
    </xf>
    <xf numFmtId="1" fontId="4" fillId="12" borderId="9" xfId="0" applyNumberFormat="1" applyFont="1" applyFill="1" applyBorder="1" applyAlignment="1">
      <alignment horizontal="center"/>
    </xf>
    <xf numFmtId="165" fontId="5" fillId="12" borderId="31" xfId="0" applyNumberFormat="1" applyFont="1" applyFill="1" applyBorder="1" applyAlignment="1">
      <alignment horizontal="right"/>
    </xf>
    <xf numFmtId="166" fontId="4" fillId="12" borderId="28" xfId="0" applyNumberFormat="1" applyFont="1" applyFill="1" applyBorder="1" applyAlignment="1">
      <alignment horizontal="right"/>
    </xf>
    <xf numFmtId="0" fontId="5" fillId="12" borderId="30" xfId="0" applyFont="1" applyFill="1" applyBorder="1" applyAlignment="1">
      <alignment horizontal="center"/>
    </xf>
    <xf numFmtId="167" fontId="4" fillId="12" borderId="13" xfId="0" applyNumberFormat="1" applyFont="1" applyFill="1" applyBorder="1" applyAlignment="1">
      <alignment horizontal="center"/>
    </xf>
    <xf numFmtId="167" fontId="4" fillId="12" borderId="47" xfId="0" applyNumberFormat="1" applyFont="1" applyFill="1" applyBorder="1" applyAlignment="1">
      <alignment horizontal="center"/>
    </xf>
    <xf numFmtId="167" fontId="4" fillId="12" borderId="8" xfId="0" applyNumberFormat="1" applyFont="1" applyFill="1" applyBorder="1" applyAlignment="1">
      <alignment horizontal="center"/>
    </xf>
    <xf numFmtId="167" fontId="4" fillId="12" borderId="47" xfId="2" applyNumberFormat="1" applyFont="1" applyFill="1" applyBorder="1" applyAlignment="1">
      <alignment horizontal="center"/>
    </xf>
    <xf numFmtId="0" fontId="4" fillId="12" borderId="8" xfId="0" applyFont="1" applyFill="1" applyBorder="1" applyAlignment="1">
      <alignment horizontal="center"/>
    </xf>
    <xf numFmtId="166" fontId="4" fillId="12" borderId="13" xfId="0" applyNumberFormat="1" applyFont="1" applyFill="1" applyBorder="1" applyAlignment="1">
      <alignment horizontal="right"/>
    </xf>
    <xf numFmtId="166" fontId="4" fillId="12" borderId="47" xfId="0" applyNumberFormat="1" applyFont="1" applyFill="1" applyBorder="1" applyAlignment="1">
      <alignment horizontal="right"/>
    </xf>
    <xf numFmtId="0" fontId="4" fillId="7" borderId="13" xfId="0" applyFont="1" applyFill="1" applyBorder="1" applyAlignment="1">
      <alignment horizontal="center"/>
    </xf>
    <xf numFmtId="0" fontId="4" fillId="7" borderId="47" xfId="0" applyFont="1" applyFill="1" applyBorder="1" applyAlignment="1">
      <alignment horizontal="center"/>
    </xf>
    <xf numFmtId="0" fontId="4" fillId="7" borderId="8" xfId="0" applyFont="1" applyFill="1" applyBorder="1" applyAlignment="1">
      <alignment horizontal="center"/>
    </xf>
    <xf numFmtId="167" fontId="4" fillId="7" borderId="13" xfId="0" applyNumberFormat="1" applyFont="1" applyFill="1" applyBorder="1" applyAlignment="1">
      <alignment horizontal="center"/>
    </xf>
    <xf numFmtId="167" fontId="4" fillId="7" borderId="47" xfId="0" applyNumberFormat="1" applyFont="1" applyFill="1" applyBorder="1" applyAlignment="1">
      <alignment horizontal="center"/>
    </xf>
    <xf numFmtId="167" fontId="4" fillId="7" borderId="8" xfId="0" applyNumberFormat="1" applyFont="1" applyFill="1" applyBorder="1" applyAlignment="1">
      <alignment horizontal="center"/>
    </xf>
    <xf numFmtId="166" fontId="4" fillId="11" borderId="13" xfId="0" applyNumberFormat="1" applyFont="1" applyFill="1" applyBorder="1" applyAlignment="1">
      <alignment horizontal="right"/>
    </xf>
    <xf numFmtId="166" fontId="4" fillId="11" borderId="47" xfId="0" applyNumberFormat="1" applyFont="1" applyFill="1" applyBorder="1" applyAlignment="1">
      <alignment horizontal="right"/>
    </xf>
    <xf numFmtId="166" fontId="4" fillId="11" borderId="8" xfId="0" applyNumberFormat="1" applyFont="1" applyFill="1" applyBorder="1" applyAlignment="1">
      <alignment horizontal="right"/>
    </xf>
    <xf numFmtId="1" fontId="4" fillId="7" borderId="6" xfId="0" applyNumberFormat="1" applyFont="1" applyFill="1" applyBorder="1" applyAlignment="1">
      <alignment horizontal="center"/>
    </xf>
    <xf numFmtId="1" fontId="4" fillId="11" borderId="38" xfId="0" applyNumberFormat="1" applyFont="1" applyFill="1" applyBorder="1" applyAlignment="1">
      <alignment horizontal="center"/>
    </xf>
    <xf numFmtId="167" fontId="4" fillId="0" borderId="46" xfId="0" applyNumberFormat="1" applyFont="1" applyFill="1" applyBorder="1"/>
    <xf numFmtId="0" fontId="4" fillId="0" borderId="6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29" xfId="0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47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167" fontId="5" fillId="0" borderId="28" xfId="0" applyNumberFormat="1" applyFont="1" applyFill="1" applyBorder="1"/>
    <xf numFmtId="0" fontId="5" fillId="0" borderId="42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3" fillId="5" borderId="43" xfId="0" applyFont="1" applyFill="1" applyBorder="1" applyAlignment="1">
      <alignment horizontal="center" vertical="center"/>
    </xf>
    <xf numFmtId="0" fontId="3" fillId="5" borderId="44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0" fontId="3" fillId="5" borderId="27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5" borderId="40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5" fillId="10" borderId="1" xfId="0" applyFont="1" applyFill="1" applyBorder="1" applyAlignment="1">
      <alignment horizontal="left"/>
    </xf>
    <xf numFmtId="0" fontId="5" fillId="10" borderId="2" xfId="0" applyFont="1" applyFill="1" applyBorder="1" applyAlignment="1">
      <alignment horizontal="left"/>
    </xf>
    <xf numFmtId="0" fontId="5" fillId="10" borderId="25" xfId="0" applyFont="1" applyFill="1" applyBorder="1" applyAlignment="1">
      <alignment horizontal="left"/>
    </xf>
    <xf numFmtId="0" fontId="4" fillId="0" borderId="27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4" fillId="0" borderId="40" xfId="0" applyFont="1" applyBorder="1" applyAlignment="1">
      <alignment vertical="top" wrapText="1"/>
    </xf>
    <xf numFmtId="0" fontId="4" fillId="0" borderId="27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40" xfId="0" applyFont="1" applyBorder="1" applyAlignment="1">
      <alignment horizontal="left" vertical="top" wrapText="1"/>
    </xf>
    <xf numFmtId="0" fontId="5" fillId="0" borderId="27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40" xfId="0" applyFont="1" applyBorder="1" applyAlignment="1">
      <alignment horizontal="left"/>
    </xf>
    <xf numFmtId="0" fontId="6" fillId="5" borderId="1" xfId="0" applyFont="1" applyFill="1" applyBorder="1" applyAlignment="1">
      <alignment horizontal="center" wrapText="1"/>
    </xf>
    <xf numFmtId="0" fontId="6" fillId="5" borderId="2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44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/>
    </xf>
    <xf numFmtId="0" fontId="5" fillId="9" borderId="2" xfId="0" applyFont="1" applyFill="1" applyBorder="1" applyAlignment="1">
      <alignment horizontal="center"/>
    </xf>
    <xf numFmtId="0" fontId="5" fillId="9" borderId="25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center"/>
    </xf>
    <xf numFmtId="0" fontId="5" fillId="8" borderId="25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0" fontId="5" fillId="7" borderId="25" xfId="0" applyFont="1" applyFill="1" applyBorder="1" applyAlignment="1">
      <alignment horizontal="center"/>
    </xf>
    <xf numFmtId="0" fontId="5" fillId="2" borderId="4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12" borderId="1" xfId="0" applyFont="1" applyFill="1" applyBorder="1" applyAlignment="1">
      <alignment horizontal="center"/>
    </xf>
    <xf numFmtId="0" fontId="5" fillId="12" borderId="2" xfId="0" applyFont="1" applyFill="1" applyBorder="1" applyAlignment="1">
      <alignment horizontal="center"/>
    </xf>
    <xf numFmtId="0" fontId="5" fillId="12" borderId="25" xfId="0" applyFont="1" applyFill="1" applyBorder="1" applyAlignment="1">
      <alignment horizontal="center"/>
    </xf>
    <xf numFmtId="0" fontId="5" fillId="11" borderId="1" xfId="0" applyFont="1" applyFill="1" applyBorder="1" applyAlignment="1">
      <alignment horizontal="center"/>
    </xf>
    <xf numFmtId="0" fontId="5" fillId="11" borderId="2" xfId="0" applyFont="1" applyFill="1" applyBorder="1" applyAlignment="1">
      <alignment horizontal="center"/>
    </xf>
    <xf numFmtId="0" fontId="5" fillId="11" borderId="25" xfId="0" applyFont="1" applyFill="1" applyBorder="1" applyAlignment="1">
      <alignment horizontal="center"/>
    </xf>
  </cellXfs>
  <cellStyles count="5">
    <cellStyle name="Comma" xfId="2" builtinId="3"/>
    <cellStyle name="Comma 2" xfId="4" xr:uid="{3DAC87F1-872C-4093-A298-7FCC1AE4850D}"/>
    <cellStyle name="Normal" xfId="0" builtinId="0"/>
    <cellStyle name="Normal 2" xfId="3" xr:uid="{9B29C514-5411-4425-8D0B-F113802EE1A3}"/>
    <cellStyle name="Percent" xfId="1" builtinId="5"/>
  </cellStyles>
  <dxfs count="0"/>
  <tableStyles count="0" defaultTableStyle="TableStyleMedium2" defaultPivotStyle="PivotStyleLight16"/>
  <colors>
    <mruColors>
      <color rgb="FFC7B7C5"/>
      <color rgb="FFB6C5C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720091</xdr:colOff>
      <xdr:row>8</xdr:row>
      <xdr:rowOff>455296</xdr:rowOff>
    </xdr:from>
    <xdr:to>
      <xdr:col>5</xdr:col>
      <xdr:colOff>325934</xdr:colOff>
      <xdr:row>12</xdr:row>
      <xdr:rowOff>57151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3441" y="1798321"/>
          <a:ext cx="5959018" cy="659130"/>
        </a:xfrm>
        <a:prstGeom prst="rect">
          <a:avLst/>
        </a:prstGeom>
      </xdr:spPr>
    </xdr:pic>
    <xdr:clientData/>
  </xdr:twoCellAnchor>
  <xdr:twoCellAnchor editAs="oneCell">
    <xdr:from>
      <xdr:col>1</xdr:col>
      <xdr:colOff>803910</xdr:colOff>
      <xdr:row>13</xdr:row>
      <xdr:rowOff>100966</xdr:rowOff>
    </xdr:from>
    <xdr:to>
      <xdr:col>5</xdr:col>
      <xdr:colOff>342900</xdr:colOff>
      <xdr:row>15</xdr:row>
      <xdr:rowOff>116388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7260" y="2682241"/>
          <a:ext cx="5892165" cy="377372"/>
        </a:xfrm>
        <a:prstGeom prst="rect">
          <a:avLst/>
        </a:prstGeom>
      </xdr:spPr>
    </xdr:pic>
    <xdr:clientData/>
  </xdr:twoCellAnchor>
  <xdr:twoCellAnchor editAs="oneCell">
    <xdr:from>
      <xdr:col>1</xdr:col>
      <xdr:colOff>99061</xdr:colOff>
      <xdr:row>40</xdr:row>
      <xdr:rowOff>15240</xdr:rowOff>
    </xdr:from>
    <xdr:to>
      <xdr:col>2</xdr:col>
      <xdr:colOff>83820</xdr:colOff>
      <xdr:row>46</xdr:row>
      <xdr:rowOff>190755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5290" t="6520" r="1268" b="-6520"/>
        <a:stretch/>
      </xdr:blipFill>
      <xdr:spPr>
        <a:xfrm>
          <a:off x="236221" y="8107680"/>
          <a:ext cx="2994659" cy="104419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412750</xdr:colOff>
          <xdr:row>40</xdr:row>
          <xdr:rowOff>76200</xdr:rowOff>
        </xdr:from>
        <xdr:to>
          <xdr:col>3</xdr:col>
          <xdr:colOff>323850</xdr:colOff>
          <xdr:row>46</xdr:row>
          <xdr:rowOff>19050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mokgosi/AppData/Local/Microsoft/Windows/INetCache/Content.Outlook/2J0V3P92/Cost%20Estimates%20for%20Appointment%20of%20External%20Assurance%20Provide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tes Estimation"/>
      <sheetName val="Cost Estimates"/>
    </sheetNames>
    <sheetDataSet>
      <sheetData sheetId="0"/>
      <sheetData sheetId="1">
        <row r="5">
          <cell r="D5">
            <v>1</v>
          </cell>
        </row>
        <row r="6">
          <cell r="D6">
            <v>1</v>
          </cell>
        </row>
        <row r="7">
          <cell r="D7">
            <v>1</v>
          </cell>
        </row>
        <row r="8">
          <cell r="D8">
            <v>2</v>
          </cell>
        </row>
        <row r="9">
          <cell r="D9">
            <v>4</v>
          </cell>
        </row>
        <row r="16">
          <cell r="D16">
            <v>1</v>
          </cell>
        </row>
        <row r="17">
          <cell r="D17">
            <v>1</v>
          </cell>
        </row>
        <row r="18">
          <cell r="D18">
            <v>1</v>
          </cell>
        </row>
        <row r="19">
          <cell r="D19">
            <v>2</v>
          </cell>
        </row>
        <row r="20">
          <cell r="D20">
            <v>3</v>
          </cell>
        </row>
        <row r="27">
          <cell r="D27">
            <v>1</v>
          </cell>
        </row>
        <row r="28">
          <cell r="D28">
            <v>1</v>
          </cell>
        </row>
        <row r="29">
          <cell r="D29">
            <v>1</v>
          </cell>
        </row>
        <row r="30">
          <cell r="D30">
            <v>2</v>
          </cell>
        </row>
        <row r="31">
          <cell r="D31">
            <v>3</v>
          </cell>
        </row>
        <row r="38">
          <cell r="D38">
            <v>1</v>
          </cell>
        </row>
        <row r="39">
          <cell r="D39">
            <v>1</v>
          </cell>
        </row>
        <row r="40">
          <cell r="D40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47"/>
  <sheetViews>
    <sheetView showGridLines="0" tabSelected="1" topLeftCell="A11" workbookViewId="0">
      <selection activeCell="E35" sqref="E35"/>
    </sheetView>
  </sheetViews>
  <sheetFormatPr defaultColWidth="9.1796875" defaultRowHeight="11.5" x14ac:dyDescent="0.25"/>
  <cols>
    <col min="1" max="1" width="2" style="5" customWidth="1"/>
    <col min="2" max="2" width="43.81640625" style="5" customWidth="1"/>
    <col min="3" max="7" width="17.1796875" style="5" customWidth="1"/>
    <col min="8" max="16384" width="9.1796875" style="5"/>
  </cols>
  <sheetData>
    <row r="1" spans="2:7" ht="12" thickBot="1" x14ac:dyDescent="0.3"/>
    <row r="2" spans="2:7" ht="14.5" customHeight="1" x14ac:dyDescent="0.25">
      <c r="B2" s="196" t="s">
        <v>16</v>
      </c>
      <c r="C2" s="197"/>
      <c r="D2" s="197"/>
      <c r="E2" s="197"/>
      <c r="F2" s="197"/>
      <c r="G2" s="198"/>
    </row>
    <row r="3" spans="2:7" ht="14.5" customHeight="1" x14ac:dyDescent="0.25">
      <c r="B3" s="199" t="s">
        <v>47</v>
      </c>
      <c r="C3" s="200"/>
      <c r="D3" s="200"/>
      <c r="E3" s="200"/>
      <c r="F3" s="200"/>
      <c r="G3" s="201"/>
    </row>
    <row r="4" spans="2:7" ht="12" thickBot="1" x14ac:dyDescent="0.3">
      <c r="B4" s="202"/>
      <c r="C4" s="203"/>
      <c r="D4" s="203"/>
      <c r="E4" s="203"/>
      <c r="F4" s="203"/>
      <c r="G4" s="204"/>
    </row>
    <row r="5" spans="2:7" ht="15" customHeight="1" thickBot="1" x14ac:dyDescent="0.3">
      <c r="B5" s="85" t="s">
        <v>38</v>
      </c>
      <c r="C5" s="205" t="s">
        <v>54</v>
      </c>
      <c r="D5" s="206"/>
      <c r="E5" s="206"/>
      <c r="F5" s="206"/>
      <c r="G5" s="207"/>
    </row>
    <row r="6" spans="2:7" ht="14.5" customHeight="1" x14ac:dyDescent="0.25">
      <c r="B6" s="202"/>
      <c r="C6" s="203"/>
      <c r="D6" s="203"/>
      <c r="E6" s="203"/>
      <c r="F6" s="203"/>
      <c r="G6" s="204"/>
    </row>
    <row r="7" spans="2:7" ht="11.5" customHeight="1" x14ac:dyDescent="0.25">
      <c r="B7" s="214" t="s">
        <v>17</v>
      </c>
      <c r="C7" s="215"/>
      <c r="D7" s="215"/>
      <c r="E7" s="215"/>
      <c r="F7" s="215"/>
      <c r="G7" s="216"/>
    </row>
    <row r="8" spans="2:7" ht="11.5" customHeight="1" x14ac:dyDescent="0.25">
      <c r="B8" s="202"/>
      <c r="C8" s="203"/>
      <c r="D8" s="203"/>
      <c r="E8" s="203"/>
      <c r="F8" s="203"/>
      <c r="G8" s="204"/>
    </row>
    <row r="9" spans="2:7" ht="40.5" customHeight="1" x14ac:dyDescent="0.25">
      <c r="B9" s="211" t="s">
        <v>18</v>
      </c>
      <c r="C9" s="212"/>
      <c r="D9" s="212"/>
      <c r="E9" s="212"/>
      <c r="F9" s="212"/>
      <c r="G9" s="213"/>
    </row>
    <row r="10" spans="2:7" ht="14.5" customHeight="1" x14ac:dyDescent="0.25">
      <c r="B10" s="202"/>
      <c r="C10" s="203"/>
      <c r="D10" s="203"/>
      <c r="E10" s="203"/>
      <c r="F10" s="203"/>
      <c r="G10" s="204"/>
    </row>
    <row r="11" spans="2:7" ht="14.5" customHeight="1" x14ac:dyDescent="0.25">
      <c r="B11" s="202"/>
      <c r="C11" s="203"/>
      <c r="D11" s="203"/>
      <c r="E11" s="203"/>
      <c r="F11" s="203"/>
      <c r="G11" s="204"/>
    </row>
    <row r="12" spans="2:7" ht="14.5" customHeight="1" x14ac:dyDescent="0.25">
      <c r="B12" s="202"/>
      <c r="C12" s="203"/>
      <c r="D12" s="203"/>
      <c r="E12" s="203"/>
      <c r="F12" s="203"/>
      <c r="G12" s="204"/>
    </row>
    <row r="13" spans="2:7" ht="14.5" customHeight="1" x14ac:dyDescent="0.25">
      <c r="B13" s="202"/>
      <c r="C13" s="203"/>
      <c r="D13" s="203"/>
      <c r="E13" s="203"/>
      <c r="F13" s="203"/>
      <c r="G13" s="204"/>
    </row>
    <row r="14" spans="2:7" ht="14.5" customHeight="1" x14ac:dyDescent="0.25">
      <c r="B14" s="202"/>
      <c r="C14" s="203"/>
      <c r="D14" s="203"/>
      <c r="E14" s="203"/>
      <c r="F14" s="203"/>
      <c r="G14" s="204"/>
    </row>
    <row r="15" spans="2:7" ht="14.5" customHeight="1" x14ac:dyDescent="0.25">
      <c r="B15" s="202"/>
      <c r="C15" s="203"/>
      <c r="D15" s="203"/>
      <c r="E15" s="203"/>
      <c r="F15" s="203"/>
      <c r="G15" s="204"/>
    </row>
    <row r="16" spans="2:7" ht="14.5" customHeight="1" x14ac:dyDescent="0.25">
      <c r="B16" s="202"/>
      <c r="C16" s="203"/>
      <c r="D16" s="203"/>
      <c r="E16" s="203"/>
      <c r="F16" s="203"/>
      <c r="G16" s="204"/>
    </row>
    <row r="17" spans="2:7" ht="14.5" customHeight="1" x14ac:dyDescent="0.25">
      <c r="B17" s="202"/>
      <c r="C17" s="203"/>
      <c r="D17" s="203"/>
      <c r="E17" s="203"/>
      <c r="F17" s="203"/>
      <c r="G17" s="204"/>
    </row>
    <row r="18" spans="2:7" ht="14.5" customHeight="1" x14ac:dyDescent="0.25">
      <c r="B18" s="202"/>
      <c r="C18" s="203"/>
      <c r="D18" s="203"/>
      <c r="E18" s="203"/>
      <c r="F18" s="203"/>
      <c r="G18" s="204"/>
    </row>
    <row r="19" spans="2:7" ht="14.5" customHeight="1" x14ac:dyDescent="0.25">
      <c r="B19" s="202"/>
      <c r="C19" s="203"/>
      <c r="D19" s="203"/>
      <c r="E19" s="203"/>
      <c r="F19" s="203"/>
      <c r="G19" s="204"/>
    </row>
    <row r="20" spans="2:7" ht="41.25" customHeight="1" x14ac:dyDescent="0.25">
      <c r="B20" s="208" t="s">
        <v>66</v>
      </c>
      <c r="C20" s="209"/>
      <c r="D20" s="209"/>
      <c r="E20" s="209"/>
      <c r="F20" s="209"/>
      <c r="G20" s="210"/>
    </row>
    <row r="21" spans="2:7" ht="11.5" customHeight="1" x14ac:dyDescent="0.25">
      <c r="B21" s="100" t="s">
        <v>65</v>
      </c>
      <c r="C21" s="101"/>
      <c r="D21" s="101"/>
      <c r="E21" s="101"/>
      <c r="F21" s="101"/>
      <c r="G21" s="106"/>
    </row>
    <row r="22" spans="2:7" ht="12" customHeight="1" thickBot="1" x14ac:dyDescent="0.3">
      <c r="B22" s="102"/>
      <c r="C22" s="103"/>
      <c r="D22" s="103"/>
      <c r="E22" s="103"/>
      <c r="F22" s="103"/>
      <c r="G22" s="107"/>
    </row>
    <row r="23" spans="2:7" ht="12" thickBot="1" x14ac:dyDescent="0.3">
      <c r="B23" s="194" t="s">
        <v>39</v>
      </c>
      <c r="C23" s="78" t="s">
        <v>19</v>
      </c>
      <c r="D23" s="79" t="s">
        <v>20</v>
      </c>
      <c r="E23" s="78" t="s">
        <v>21</v>
      </c>
      <c r="F23" s="79" t="s">
        <v>68</v>
      </c>
      <c r="G23" s="78" t="s">
        <v>69</v>
      </c>
    </row>
    <row r="24" spans="2:7" ht="12" thickBot="1" x14ac:dyDescent="0.3">
      <c r="B24" s="195"/>
      <c r="C24" s="117" t="s">
        <v>27</v>
      </c>
      <c r="D24" s="118" t="s">
        <v>42</v>
      </c>
      <c r="E24" s="117" t="s">
        <v>43</v>
      </c>
      <c r="F24" s="118" t="s">
        <v>52</v>
      </c>
      <c r="G24" s="117" t="s">
        <v>53</v>
      </c>
    </row>
    <row r="25" spans="2:7" ht="23.5" thickBot="1" x14ac:dyDescent="0.3">
      <c r="B25" s="80" t="s">
        <v>25</v>
      </c>
      <c r="C25" s="88" t="s">
        <v>26</v>
      </c>
      <c r="D25" s="116" t="s">
        <v>26</v>
      </c>
      <c r="E25" s="88" t="s">
        <v>26</v>
      </c>
      <c r="F25" s="116" t="s">
        <v>26</v>
      </c>
      <c r="G25" s="88" t="s">
        <v>26</v>
      </c>
    </row>
    <row r="26" spans="2:7" ht="23" x14ac:dyDescent="0.25">
      <c r="B26" s="112" t="s">
        <v>57</v>
      </c>
      <c r="C26" s="113"/>
      <c r="D26" s="86"/>
      <c r="E26" s="86"/>
      <c r="F26" s="86"/>
      <c r="G26" s="86"/>
    </row>
    <row r="27" spans="2:7" ht="23" x14ac:dyDescent="0.25">
      <c r="B27" s="114" t="s">
        <v>48</v>
      </c>
      <c r="C27" s="115"/>
      <c r="D27" s="87"/>
      <c r="E27" s="87"/>
      <c r="F27" s="87"/>
      <c r="G27" s="87"/>
    </row>
    <row r="28" spans="2:7" ht="23" x14ac:dyDescent="0.25">
      <c r="B28" s="114" t="s">
        <v>49</v>
      </c>
      <c r="C28" s="115"/>
      <c r="D28" s="87"/>
      <c r="E28" s="87"/>
      <c r="F28" s="87"/>
      <c r="G28" s="87"/>
    </row>
    <row r="29" spans="2:7" ht="23" x14ac:dyDescent="0.25">
      <c r="B29" s="114" t="s">
        <v>50</v>
      </c>
      <c r="C29" s="115"/>
      <c r="D29" s="87"/>
      <c r="E29" s="87"/>
      <c r="F29" s="87"/>
      <c r="G29" s="87"/>
    </row>
    <row r="30" spans="2:7" ht="23.5" thickBot="1" x14ac:dyDescent="0.3">
      <c r="B30" s="114" t="s">
        <v>58</v>
      </c>
      <c r="C30" s="115"/>
      <c r="D30" s="87"/>
      <c r="E30" s="87"/>
      <c r="F30" s="87"/>
      <c r="G30" s="87"/>
    </row>
    <row r="31" spans="2:7" ht="14.5" customHeight="1" x14ac:dyDescent="0.25">
      <c r="B31" s="104"/>
      <c r="C31" s="105"/>
      <c r="D31" s="105"/>
      <c r="E31" s="81"/>
      <c r="F31" s="81"/>
      <c r="G31" s="82"/>
    </row>
    <row r="32" spans="2:7" s="91" customFormat="1" x14ac:dyDescent="0.25">
      <c r="B32" s="94" t="s">
        <v>22</v>
      </c>
      <c r="C32" s="93"/>
      <c r="D32" s="108"/>
      <c r="E32" s="108"/>
      <c r="F32" s="108"/>
      <c r="G32" s="109"/>
    </row>
    <row r="33" spans="2:7" s="91" customFormat="1" x14ac:dyDescent="0.25">
      <c r="B33" s="92" t="s">
        <v>28</v>
      </c>
      <c r="C33" s="93"/>
      <c r="D33" s="108"/>
      <c r="E33" s="108"/>
      <c r="F33" s="108"/>
      <c r="G33" s="109"/>
    </row>
    <row r="34" spans="2:7" s="91" customFormat="1" x14ac:dyDescent="0.25">
      <c r="B34" s="92" t="s">
        <v>29</v>
      </c>
      <c r="C34" s="93"/>
      <c r="D34" s="108"/>
      <c r="E34" s="108"/>
      <c r="F34" s="108"/>
      <c r="G34" s="109"/>
    </row>
    <row r="35" spans="2:7" s="91" customFormat="1" x14ac:dyDescent="0.25">
      <c r="B35" s="92" t="s">
        <v>56</v>
      </c>
      <c r="C35" s="93"/>
      <c r="D35" s="108"/>
      <c r="E35" s="108"/>
      <c r="F35" s="108"/>
      <c r="G35" s="109"/>
    </row>
    <row r="36" spans="2:7" s="91" customFormat="1" x14ac:dyDescent="0.25">
      <c r="B36" s="92"/>
      <c r="C36" s="93"/>
      <c r="D36" s="108"/>
      <c r="E36" s="108"/>
      <c r="F36" s="108"/>
      <c r="G36" s="109"/>
    </row>
    <row r="37" spans="2:7" s="91" customFormat="1" x14ac:dyDescent="0.25">
      <c r="B37" s="95" t="s">
        <v>51</v>
      </c>
      <c r="C37" s="93"/>
      <c r="D37" s="108"/>
      <c r="E37" s="108"/>
      <c r="F37" s="108"/>
      <c r="G37" s="109"/>
    </row>
    <row r="38" spans="2:7" s="91" customFormat="1" x14ac:dyDescent="0.25">
      <c r="B38" s="95" t="s">
        <v>30</v>
      </c>
      <c r="C38" s="93"/>
      <c r="D38" s="108"/>
      <c r="E38" s="108"/>
      <c r="F38" s="108"/>
      <c r="G38" s="109"/>
    </row>
    <row r="39" spans="2:7" s="91" customFormat="1" x14ac:dyDescent="0.25">
      <c r="B39" s="95" t="s">
        <v>55</v>
      </c>
      <c r="C39" s="96"/>
      <c r="D39" s="108"/>
      <c r="E39" s="108"/>
      <c r="F39" s="108"/>
      <c r="G39" s="109"/>
    </row>
    <row r="40" spans="2:7" s="91" customFormat="1" x14ac:dyDescent="0.25">
      <c r="B40" s="92"/>
      <c r="C40" s="97"/>
      <c r="D40" s="108"/>
      <c r="E40" s="108"/>
      <c r="F40" s="108"/>
      <c r="G40" s="109"/>
    </row>
    <row r="41" spans="2:7" s="91" customFormat="1" x14ac:dyDescent="0.25">
      <c r="B41" s="92"/>
      <c r="C41" s="97"/>
      <c r="D41" s="108"/>
      <c r="E41" s="108"/>
      <c r="F41" s="108"/>
      <c r="G41" s="109"/>
    </row>
    <row r="42" spans="2:7" s="91" customFormat="1" x14ac:dyDescent="0.25">
      <c r="B42" s="92"/>
      <c r="C42" s="93"/>
      <c r="D42" s="108"/>
      <c r="E42" s="108"/>
      <c r="F42" s="108"/>
      <c r="G42" s="109"/>
    </row>
    <row r="43" spans="2:7" s="91" customFormat="1" x14ac:dyDescent="0.25">
      <c r="B43" s="92"/>
      <c r="C43" s="93"/>
      <c r="D43" s="108"/>
      <c r="E43" s="108"/>
      <c r="F43" s="108"/>
      <c r="G43" s="109"/>
    </row>
    <row r="44" spans="2:7" s="91" customFormat="1" x14ac:dyDescent="0.25">
      <c r="B44" s="92"/>
      <c r="C44" s="93"/>
      <c r="D44" s="108"/>
      <c r="E44" s="108"/>
      <c r="F44" s="108"/>
      <c r="G44" s="109"/>
    </row>
    <row r="45" spans="2:7" s="91" customFormat="1" x14ac:dyDescent="0.25">
      <c r="B45" s="92"/>
      <c r="C45" s="93"/>
      <c r="D45" s="108"/>
      <c r="E45" s="108"/>
      <c r="F45" s="108"/>
      <c r="G45" s="109"/>
    </row>
    <row r="46" spans="2:7" s="91" customFormat="1" x14ac:dyDescent="0.25">
      <c r="B46" s="92"/>
      <c r="C46" s="93"/>
      <c r="D46" s="108"/>
      <c r="E46" s="108"/>
      <c r="F46" s="108"/>
      <c r="G46" s="109"/>
    </row>
    <row r="47" spans="2:7" s="91" customFormat="1" ht="29.5" customHeight="1" thickBot="1" x14ac:dyDescent="0.3">
      <c r="B47" s="98"/>
      <c r="C47" s="99"/>
      <c r="D47" s="110"/>
      <c r="E47" s="110"/>
      <c r="F47" s="110"/>
      <c r="G47" s="111"/>
    </row>
  </sheetData>
  <mergeCells count="20">
    <mergeCell ref="B13:G13"/>
    <mergeCell ref="B14:G14"/>
    <mergeCell ref="B15:G15"/>
    <mergeCell ref="B16:G16"/>
    <mergeCell ref="B23:B24"/>
    <mergeCell ref="B2:G2"/>
    <mergeCell ref="B3:G3"/>
    <mergeCell ref="B4:G4"/>
    <mergeCell ref="C5:G5"/>
    <mergeCell ref="B20:G20"/>
    <mergeCell ref="B9:G9"/>
    <mergeCell ref="B6:G6"/>
    <mergeCell ref="B7:G7"/>
    <mergeCell ref="B8:G8"/>
    <mergeCell ref="B10:G10"/>
    <mergeCell ref="B11:G11"/>
    <mergeCell ref="B17:G17"/>
    <mergeCell ref="B18:G18"/>
    <mergeCell ref="B19:G19"/>
    <mergeCell ref="B12:G12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Acrobat.Document.DC" dvAspect="DVASPECT_ICON" shapeId="1025" r:id="rId4">
          <objectPr defaultSize="0" autoPict="0" r:id="rId5">
            <anchor moveWithCells="1">
              <from>
                <xdr:col>2</xdr:col>
                <xdr:colOff>412750</xdr:colOff>
                <xdr:row>40</xdr:row>
                <xdr:rowOff>76200</xdr:rowOff>
              </from>
              <to>
                <xdr:col>3</xdr:col>
                <xdr:colOff>323850</xdr:colOff>
                <xdr:row>46</xdr:row>
                <xdr:rowOff>19050</xdr:rowOff>
              </to>
            </anchor>
          </objectPr>
        </oleObject>
      </mc:Choice>
      <mc:Fallback>
        <oleObject progId="Acrobat.Document.DC" dvAspect="DVASPECT_ICON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69"/>
  <sheetViews>
    <sheetView showGridLines="0" zoomScaleNormal="100" zoomScaleSheetLayoutView="100" workbookViewId="0">
      <selection activeCell="E8" sqref="E8"/>
    </sheetView>
  </sheetViews>
  <sheetFormatPr defaultColWidth="9.1796875" defaultRowHeight="11.5" x14ac:dyDescent="0.25"/>
  <cols>
    <col min="1" max="1" width="38.26953125" style="5" customWidth="1"/>
    <col min="2" max="2" width="11.1796875" style="5" customWidth="1"/>
    <col min="3" max="3" width="13.81640625" style="5" bestFit="1" customWidth="1"/>
    <col min="4" max="4" width="15.1796875" style="5" bestFit="1" customWidth="1"/>
    <col min="5" max="5" width="16.26953125" style="5" bestFit="1" customWidth="1"/>
    <col min="6" max="6" width="14.1796875" style="5" customWidth="1"/>
    <col min="7" max="7" width="15.1796875" style="5" bestFit="1" customWidth="1"/>
    <col min="8" max="8" width="16.26953125" style="5" bestFit="1" customWidth="1"/>
    <col min="9" max="9" width="14.1796875" style="5" customWidth="1"/>
    <col min="10" max="10" width="15.1796875" style="5" bestFit="1" customWidth="1"/>
    <col min="11" max="11" width="16.26953125" style="5" bestFit="1" customWidth="1"/>
    <col min="12" max="12" width="14.1796875" style="5" customWidth="1"/>
    <col min="13" max="13" width="15.1796875" style="5" bestFit="1" customWidth="1"/>
    <col min="14" max="14" width="19" style="5" bestFit="1" customWidth="1"/>
    <col min="15" max="15" width="14.1796875" style="5" customWidth="1"/>
    <col min="16" max="16" width="15.1796875" style="5" bestFit="1" customWidth="1"/>
    <col min="17" max="17" width="16.26953125" style="5" bestFit="1" customWidth="1"/>
    <col min="18" max="18" width="23" style="5" customWidth="1"/>
    <col min="19" max="16384" width="9.1796875" style="5"/>
  </cols>
  <sheetData>
    <row r="1" spans="1:18" ht="16" thickBot="1" x14ac:dyDescent="0.5">
      <c r="A1" s="217" t="s">
        <v>67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9"/>
    </row>
    <row r="2" spans="1:18" ht="12" thickBot="1" x14ac:dyDescent="0.3">
      <c r="A2" s="220" t="s">
        <v>8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2"/>
      <c r="M2" s="222"/>
      <c r="N2" s="222"/>
      <c r="O2" s="222"/>
      <c r="P2" s="222"/>
      <c r="Q2" s="222"/>
      <c r="R2" s="223"/>
    </row>
    <row r="3" spans="1:18" ht="15.75" customHeight="1" thickBot="1" x14ac:dyDescent="0.3">
      <c r="A3" s="6"/>
      <c r="B3" s="13"/>
      <c r="C3" s="230" t="s">
        <v>44</v>
      </c>
      <c r="D3" s="231"/>
      <c r="E3" s="232"/>
      <c r="F3" s="227" t="s">
        <v>45</v>
      </c>
      <c r="G3" s="228"/>
      <c r="H3" s="229"/>
      <c r="I3" s="224" t="s">
        <v>46</v>
      </c>
      <c r="J3" s="225"/>
      <c r="K3" s="226"/>
      <c r="L3" s="238" t="s">
        <v>61</v>
      </c>
      <c r="M3" s="239"/>
      <c r="N3" s="240"/>
      <c r="O3" s="235" t="s">
        <v>62</v>
      </c>
      <c r="P3" s="236"/>
      <c r="Q3" s="237"/>
      <c r="R3" s="233" t="s">
        <v>40</v>
      </c>
    </row>
    <row r="4" spans="1:18" ht="12" thickBot="1" x14ac:dyDescent="0.3">
      <c r="A4" s="6" t="s">
        <v>1</v>
      </c>
      <c r="B4" s="13" t="s">
        <v>3</v>
      </c>
      <c r="C4" s="25" t="s">
        <v>31</v>
      </c>
      <c r="D4" s="25" t="s">
        <v>32</v>
      </c>
      <c r="E4" s="25" t="s">
        <v>0</v>
      </c>
      <c r="F4" s="42" t="s">
        <v>31</v>
      </c>
      <c r="G4" s="42" t="s">
        <v>32</v>
      </c>
      <c r="H4" s="43" t="s">
        <v>0</v>
      </c>
      <c r="I4" s="58" t="s">
        <v>31</v>
      </c>
      <c r="J4" s="58" t="s">
        <v>32</v>
      </c>
      <c r="K4" s="59" t="s">
        <v>0</v>
      </c>
      <c r="L4" s="132" t="s">
        <v>31</v>
      </c>
      <c r="M4" s="132" t="s">
        <v>32</v>
      </c>
      <c r="N4" s="133" t="s">
        <v>0</v>
      </c>
      <c r="O4" s="157" t="s">
        <v>31</v>
      </c>
      <c r="P4" s="167" t="s">
        <v>32</v>
      </c>
      <c r="Q4" s="165" t="s">
        <v>0</v>
      </c>
      <c r="R4" s="234"/>
    </row>
    <row r="5" spans="1:18" x14ac:dyDescent="0.25">
      <c r="A5" s="7" t="s">
        <v>2</v>
      </c>
      <c r="B5" s="187">
        <f>+'[1]Cost Estimates'!D16</f>
        <v>1</v>
      </c>
      <c r="C5" s="175">
        <v>10</v>
      </c>
      <c r="D5" s="178">
        <f>+'Rates Estimation'!$C$26</f>
        <v>0</v>
      </c>
      <c r="E5" s="27">
        <f>C5*D5*B5</f>
        <v>0</v>
      </c>
      <c r="F5" s="122">
        <f>+C5*90%</f>
        <v>9</v>
      </c>
      <c r="G5" s="119">
        <f>+'Rates Estimation'!$D$26</f>
        <v>0</v>
      </c>
      <c r="H5" s="119">
        <f>F5*G5</f>
        <v>0</v>
      </c>
      <c r="I5" s="126">
        <f>+F5</f>
        <v>9</v>
      </c>
      <c r="J5" s="127">
        <f>+'Rates Estimation'!$E$26</f>
        <v>0</v>
      </c>
      <c r="K5" s="127">
        <f>I5*J5</f>
        <v>0</v>
      </c>
      <c r="L5" s="145">
        <f>+I5</f>
        <v>9</v>
      </c>
      <c r="M5" s="181">
        <f>+'Rates Estimation'!$F$26</f>
        <v>0</v>
      </c>
      <c r="N5" s="181">
        <f>L5*M5</f>
        <v>0</v>
      </c>
      <c r="O5" s="163">
        <f>+L5</f>
        <v>9</v>
      </c>
      <c r="P5" s="168">
        <f>+'Rates Estimation'!$G$26</f>
        <v>0</v>
      </c>
      <c r="Q5" s="168">
        <f>O5*P5</f>
        <v>0</v>
      </c>
      <c r="R5" s="22">
        <f t="shared" ref="R5:R7" si="0">E5+H5+K5+N5+Q5</f>
        <v>0</v>
      </c>
    </row>
    <row r="6" spans="1:18" x14ac:dyDescent="0.25">
      <c r="A6" s="8" t="s">
        <v>59</v>
      </c>
      <c r="B6" s="188">
        <f>+'[1]Cost Estimates'!D17</f>
        <v>1</v>
      </c>
      <c r="C6" s="176">
        <v>15</v>
      </c>
      <c r="D6" s="179">
        <f>+'Rates Estimation'!$C$27</f>
        <v>0</v>
      </c>
      <c r="E6" s="27">
        <f>C6*D6</f>
        <v>0</v>
      </c>
      <c r="F6" s="123">
        <f t="shared" ref="F6:F9" si="1">+C6*90%</f>
        <v>13.5</v>
      </c>
      <c r="G6" s="120">
        <f>+'Rates Estimation'!$D$27</f>
        <v>0</v>
      </c>
      <c r="H6" s="120">
        <f t="shared" ref="H6:H9" si="2">F6*G6</f>
        <v>0</v>
      </c>
      <c r="I6" s="128">
        <f t="shared" ref="I6:I9" si="3">+F6</f>
        <v>13.5</v>
      </c>
      <c r="J6" s="129">
        <f>+'Rates Estimation'!$E$27</f>
        <v>0</v>
      </c>
      <c r="K6" s="129">
        <f t="shared" ref="K6:K9" si="4">I6*J6</f>
        <v>0</v>
      </c>
      <c r="L6" s="145">
        <f t="shared" ref="L6:L9" si="5">+I6</f>
        <v>13.5</v>
      </c>
      <c r="M6" s="182">
        <f>+'Rates Estimation'!$F$27</f>
        <v>0</v>
      </c>
      <c r="N6" s="182">
        <f t="shared" ref="N6:N9" si="6">L6*M6</f>
        <v>0</v>
      </c>
      <c r="O6" s="151">
        <f t="shared" ref="O6:O9" si="7">+L6</f>
        <v>13.5</v>
      </c>
      <c r="P6" s="169">
        <f>+'Rates Estimation'!$G$27</f>
        <v>0</v>
      </c>
      <c r="Q6" s="169">
        <f t="shared" ref="Q6:Q9" si="8">O6*P6</f>
        <v>0</v>
      </c>
      <c r="R6" s="22">
        <f t="shared" si="0"/>
        <v>0</v>
      </c>
    </row>
    <row r="7" spans="1:18" x14ac:dyDescent="0.25">
      <c r="A7" s="8" t="s">
        <v>23</v>
      </c>
      <c r="B7" s="188">
        <f>+'[1]Cost Estimates'!D18</f>
        <v>1</v>
      </c>
      <c r="C7" s="176">
        <v>25</v>
      </c>
      <c r="D7" s="179">
        <f>+'Rates Estimation'!$C$28</f>
        <v>0</v>
      </c>
      <c r="E7" s="27">
        <f t="shared" ref="E7:E9" si="9">C7*D7</f>
        <v>0</v>
      </c>
      <c r="F7" s="123">
        <f t="shared" si="1"/>
        <v>22.5</v>
      </c>
      <c r="G7" s="120">
        <f>+'Rates Estimation'!$D$28</f>
        <v>0</v>
      </c>
      <c r="H7" s="120">
        <f t="shared" si="2"/>
        <v>0</v>
      </c>
      <c r="I7" s="128">
        <f t="shared" si="3"/>
        <v>22.5</v>
      </c>
      <c r="J7" s="129">
        <f>+'Rates Estimation'!$E$28</f>
        <v>0</v>
      </c>
      <c r="K7" s="129">
        <f t="shared" si="4"/>
        <v>0</v>
      </c>
      <c r="L7" s="145">
        <f t="shared" si="5"/>
        <v>22.5</v>
      </c>
      <c r="M7" s="182">
        <f>+'Rates Estimation'!$F$28</f>
        <v>0</v>
      </c>
      <c r="N7" s="182">
        <f t="shared" si="6"/>
        <v>0</v>
      </c>
      <c r="O7" s="151">
        <f t="shared" si="7"/>
        <v>22.5</v>
      </c>
      <c r="P7" s="169">
        <f>+'Rates Estimation'!$G$28</f>
        <v>0</v>
      </c>
      <c r="Q7" s="169">
        <f t="shared" si="8"/>
        <v>0</v>
      </c>
      <c r="R7" s="22">
        <f t="shared" si="0"/>
        <v>0</v>
      </c>
    </row>
    <row r="8" spans="1:18" x14ac:dyDescent="0.25">
      <c r="A8" s="8" t="s">
        <v>24</v>
      </c>
      <c r="B8" s="188">
        <f>+'[1]Cost Estimates'!D19</f>
        <v>2</v>
      </c>
      <c r="C8" s="176">
        <v>70</v>
      </c>
      <c r="D8" s="179">
        <f>+'Rates Estimation'!$C$29</f>
        <v>0</v>
      </c>
      <c r="E8" s="27">
        <f t="shared" si="9"/>
        <v>0</v>
      </c>
      <c r="F8" s="123">
        <f t="shared" si="1"/>
        <v>63</v>
      </c>
      <c r="G8" s="120">
        <f>+'Rates Estimation'!$D$29</f>
        <v>0</v>
      </c>
      <c r="H8" s="120">
        <f t="shared" si="2"/>
        <v>0</v>
      </c>
      <c r="I8" s="128">
        <f t="shared" si="3"/>
        <v>63</v>
      </c>
      <c r="J8" s="129">
        <f>+'Rates Estimation'!$E$29</f>
        <v>0</v>
      </c>
      <c r="K8" s="129">
        <f t="shared" si="4"/>
        <v>0</v>
      </c>
      <c r="L8" s="145">
        <f t="shared" si="5"/>
        <v>63</v>
      </c>
      <c r="M8" s="182">
        <f>+'Rates Estimation'!$F$29</f>
        <v>0</v>
      </c>
      <c r="N8" s="182">
        <f t="shared" si="6"/>
        <v>0</v>
      </c>
      <c r="O8" s="151">
        <f t="shared" si="7"/>
        <v>63</v>
      </c>
      <c r="P8" s="169">
        <f>+'Rates Estimation'!$G$29</f>
        <v>0</v>
      </c>
      <c r="Q8" s="169">
        <f t="shared" si="8"/>
        <v>0</v>
      </c>
      <c r="R8" s="22">
        <f>E8+H8+K8+N8+Q8</f>
        <v>0</v>
      </c>
    </row>
    <row r="9" spans="1:18" ht="12" thickBot="1" x14ac:dyDescent="0.3">
      <c r="A9" s="14" t="s">
        <v>60</v>
      </c>
      <c r="B9" s="189">
        <f>+'[1]Cost Estimates'!D20</f>
        <v>3</v>
      </c>
      <c r="C9" s="177">
        <v>210</v>
      </c>
      <c r="D9" s="180">
        <f>+'Rates Estimation'!$C$30</f>
        <v>0</v>
      </c>
      <c r="E9" s="28">
        <f t="shared" si="9"/>
        <v>0</v>
      </c>
      <c r="F9" s="124">
        <f t="shared" si="1"/>
        <v>189</v>
      </c>
      <c r="G9" s="121">
        <f>+'Rates Estimation'!$D$30</f>
        <v>0</v>
      </c>
      <c r="H9" s="121">
        <f t="shared" si="2"/>
        <v>0</v>
      </c>
      <c r="I9" s="130">
        <f t="shared" si="3"/>
        <v>189</v>
      </c>
      <c r="J9" s="131">
        <f>+'Rates Estimation'!$E$30</f>
        <v>0</v>
      </c>
      <c r="K9" s="131">
        <f t="shared" si="4"/>
        <v>0</v>
      </c>
      <c r="L9" s="146">
        <f t="shared" si="5"/>
        <v>189</v>
      </c>
      <c r="M9" s="183">
        <f>+'Rates Estimation'!$F$30</f>
        <v>0</v>
      </c>
      <c r="N9" s="183">
        <f t="shared" si="6"/>
        <v>0</v>
      </c>
      <c r="O9" s="164">
        <f t="shared" si="7"/>
        <v>189</v>
      </c>
      <c r="P9" s="170">
        <f>+'Rates Estimation'!$G$30</f>
        <v>0</v>
      </c>
      <c r="Q9" s="170">
        <f t="shared" si="8"/>
        <v>0</v>
      </c>
      <c r="R9" s="23">
        <f>E9+H9+K9+N9+Q9</f>
        <v>0</v>
      </c>
    </row>
    <row r="10" spans="1:18" ht="12" thickBot="1" x14ac:dyDescent="0.3">
      <c r="A10" s="7" t="s">
        <v>33</v>
      </c>
      <c r="B10" s="15"/>
      <c r="C10" s="26">
        <f>SUM(C5:C9)</f>
        <v>330</v>
      </c>
      <c r="D10" s="29"/>
      <c r="E10" s="27">
        <f>SUM(E5:E9)</f>
        <v>0</v>
      </c>
      <c r="F10" s="125">
        <f>SUM(F5:F9)</f>
        <v>297</v>
      </c>
      <c r="G10" s="45"/>
      <c r="H10" s="44">
        <f>SUM(H5:H9)</f>
        <v>0</v>
      </c>
      <c r="I10" s="60">
        <f>SUM(I5:I9)</f>
        <v>297</v>
      </c>
      <c r="J10" s="62"/>
      <c r="K10" s="61">
        <f>SUM(K5:K9)</f>
        <v>0</v>
      </c>
      <c r="L10" s="134">
        <f>SUM(L5:L9)</f>
        <v>297</v>
      </c>
      <c r="M10" s="148"/>
      <c r="N10" s="147">
        <f>SUM(N5:N9)</f>
        <v>0</v>
      </c>
      <c r="O10" s="152">
        <f>SUM(O5:O9)</f>
        <v>297</v>
      </c>
      <c r="P10" s="171"/>
      <c r="Q10" s="166">
        <f>SUM(Q5:Q9)</f>
        <v>0</v>
      </c>
      <c r="R10" s="193">
        <f>SUM(R5:R9)</f>
        <v>0</v>
      </c>
    </row>
    <row r="11" spans="1:18" ht="12" thickBot="1" x14ac:dyDescent="0.3">
      <c r="A11" s="9" t="s">
        <v>4</v>
      </c>
      <c r="B11" s="150">
        <v>7.4999999999999997E-2</v>
      </c>
      <c r="C11" s="30"/>
      <c r="D11" s="31"/>
      <c r="E11" s="32">
        <f>E10*B11</f>
        <v>0</v>
      </c>
      <c r="F11" s="46"/>
      <c r="G11" s="47"/>
      <c r="H11" s="48">
        <f>H10*B11</f>
        <v>0</v>
      </c>
      <c r="I11" s="63"/>
      <c r="J11" s="64"/>
      <c r="K11" s="61">
        <f>K10*B11</f>
        <v>0</v>
      </c>
      <c r="L11" s="135"/>
      <c r="M11" s="149"/>
      <c r="N11" s="147">
        <f>N10*B11</f>
        <v>0</v>
      </c>
      <c r="O11" s="153"/>
      <c r="P11" s="172"/>
      <c r="Q11" s="166">
        <f>Q10*B11</f>
        <v>0</v>
      </c>
      <c r="R11" s="77">
        <f>E11+H11+K11+N11+Q11</f>
        <v>0</v>
      </c>
    </row>
    <row r="12" spans="1:18" x14ac:dyDescent="0.25">
      <c r="A12" s="10" t="s">
        <v>5</v>
      </c>
      <c r="B12" s="16"/>
      <c r="C12" s="33"/>
      <c r="D12" s="34"/>
      <c r="E12" s="35">
        <f>SUM(E10:E11)</f>
        <v>0</v>
      </c>
      <c r="F12" s="49"/>
      <c r="G12" s="50"/>
      <c r="H12" s="51">
        <f>SUM(H10:H11)</f>
        <v>0</v>
      </c>
      <c r="I12" s="65"/>
      <c r="J12" s="66"/>
      <c r="K12" s="67">
        <f>SUM(K10:K11)</f>
        <v>0</v>
      </c>
      <c r="L12" s="136"/>
      <c r="M12" s="137"/>
      <c r="N12" s="138">
        <f>SUM(N10:N11)</f>
        <v>0</v>
      </c>
      <c r="O12" s="154"/>
      <c r="P12" s="155"/>
      <c r="Q12" s="156">
        <f>SUM(Q10:Q11)</f>
        <v>0</v>
      </c>
      <c r="R12" s="19">
        <f>SUM(R10:R11)</f>
        <v>0</v>
      </c>
    </row>
    <row r="13" spans="1:18" ht="12" thickBot="1" x14ac:dyDescent="0.3">
      <c r="A13" s="11" t="s">
        <v>7</v>
      </c>
      <c r="B13" s="17"/>
      <c r="C13" s="36"/>
      <c r="D13" s="37"/>
      <c r="E13" s="38">
        <f>E12*15%</f>
        <v>0</v>
      </c>
      <c r="F13" s="52"/>
      <c r="G13" s="53"/>
      <c r="H13" s="54">
        <f>H12*15%</f>
        <v>0</v>
      </c>
      <c r="I13" s="68"/>
      <c r="J13" s="69"/>
      <c r="K13" s="70">
        <f>K12*15%</f>
        <v>0</v>
      </c>
      <c r="L13" s="139"/>
      <c r="M13" s="140"/>
      <c r="N13" s="141">
        <f>N12*15%</f>
        <v>0</v>
      </c>
      <c r="O13" s="157"/>
      <c r="P13" s="158"/>
      <c r="Q13" s="159">
        <f>Q12*15%</f>
        <v>0</v>
      </c>
      <c r="R13" s="20">
        <f>R12*15%</f>
        <v>0</v>
      </c>
    </row>
    <row r="14" spans="1:18" ht="12" thickBot="1" x14ac:dyDescent="0.3">
      <c r="A14" s="12" t="s">
        <v>6</v>
      </c>
      <c r="B14" s="18"/>
      <c r="C14" s="39"/>
      <c r="D14" s="40"/>
      <c r="E14" s="41">
        <f>E12+E13</f>
        <v>0</v>
      </c>
      <c r="F14" s="55"/>
      <c r="G14" s="56"/>
      <c r="H14" s="57">
        <f>SUM(H12:H13)</f>
        <v>0</v>
      </c>
      <c r="I14" s="71"/>
      <c r="J14" s="72"/>
      <c r="K14" s="73">
        <f>K12+K13</f>
        <v>0</v>
      </c>
      <c r="L14" s="142"/>
      <c r="M14" s="143"/>
      <c r="N14" s="144">
        <f>N12+N13</f>
        <v>0</v>
      </c>
      <c r="O14" s="160"/>
      <c r="P14" s="161"/>
      <c r="Q14" s="162">
        <f>Q12+Q13</f>
        <v>0</v>
      </c>
      <c r="R14" s="21">
        <f>R12+R13</f>
        <v>0</v>
      </c>
    </row>
    <row r="15" spans="1:18" ht="12" thickBot="1" x14ac:dyDescent="0.3"/>
    <row r="16" spans="1:18" ht="12" thickBot="1" x14ac:dyDescent="0.3">
      <c r="A16" s="220" t="s">
        <v>64</v>
      </c>
      <c r="B16" s="221"/>
      <c r="C16" s="221"/>
      <c r="D16" s="221"/>
      <c r="E16" s="221"/>
      <c r="F16" s="221"/>
      <c r="G16" s="221"/>
      <c r="H16" s="221"/>
      <c r="I16" s="221"/>
      <c r="J16" s="221"/>
      <c r="K16" s="221"/>
      <c r="L16" s="222"/>
      <c r="M16" s="222"/>
      <c r="N16" s="222"/>
      <c r="O16" s="222"/>
      <c r="P16" s="222"/>
      <c r="Q16" s="222"/>
      <c r="R16" s="223"/>
    </row>
    <row r="17" spans="1:18" ht="15.75" customHeight="1" thickBot="1" x14ac:dyDescent="0.3">
      <c r="A17" s="6"/>
      <c r="B17" s="13"/>
      <c r="C17" s="230" t="s">
        <v>44</v>
      </c>
      <c r="D17" s="231"/>
      <c r="E17" s="232"/>
      <c r="F17" s="227" t="s">
        <v>45</v>
      </c>
      <c r="G17" s="228"/>
      <c r="H17" s="229"/>
      <c r="I17" s="224" t="s">
        <v>46</v>
      </c>
      <c r="J17" s="225"/>
      <c r="K17" s="226"/>
      <c r="L17" s="238" t="s">
        <v>61</v>
      </c>
      <c r="M17" s="239"/>
      <c r="N17" s="240"/>
      <c r="O17" s="235" t="s">
        <v>62</v>
      </c>
      <c r="P17" s="236"/>
      <c r="Q17" s="237"/>
      <c r="R17" s="233" t="s">
        <v>40</v>
      </c>
    </row>
    <row r="18" spans="1:18" ht="12" thickBot="1" x14ac:dyDescent="0.3">
      <c r="A18" s="6" t="s">
        <v>1</v>
      </c>
      <c r="B18" s="13" t="s">
        <v>3</v>
      </c>
      <c r="C18" s="25" t="s">
        <v>31</v>
      </c>
      <c r="D18" s="25" t="s">
        <v>32</v>
      </c>
      <c r="E18" s="25" t="s">
        <v>0</v>
      </c>
      <c r="F18" s="42" t="s">
        <v>31</v>
      </c>
      <c r="G18" s="42" t="s">
        <v>32</v>
      </c>
      <c r="H18" s="43" t="s">
        <v>0</v>
      </c>
      <c r="I18" s="58" t="s">
        <v>31</v>
      </c>
      <c r="J18" s="58" t="s">
        <v>32</v>
      </c>
      <c r="K18" s="59" t="s">
        <v>0</v>
      </c>
      <c r="L18" s="132" t="s">
        <v>31</v>
      </c>
      <c r="M18" s="132" t="s">
        <v>32</v>
      </c>
      <c r="N18" s="133" t="s">
        <v>0</v>
      </c>
      <c r="O18" s="157" t="s">
        <v>31</v>
      </c>
      <c r="P18" s="167" t="s">
        <v>32</v>
      </c>
      <c r="Q18" s="165" t="s">
        <v>0</v>
      </c>
      <c r="R18" s="234"/>
    </row>
    <row r="19" spans="1:18" x14ac:dyDescent="0.25">
      <c r="A19" s="7" t="s">
        <v>2</v>
      </c>
      <c r="B19" s="190">
        <f>+'[1]Cost Estimates'!D5</f>
        <v>1</v>
      </c>
      <c r="C19" s="175">
        <v>12</v>
      </c>
      <c r="D19" s="178">
        <f>+'Rates Estimation'!$C$26</f>
        <v>0</v>
      </c>
      <c r="E19" s="27">
        <f>C19*D19*B19</f>
        <v>0</v>
      </c>
      <c r="F19" s="122">
        <f>+C19*90%</f>
        <v>10.8</v>
      </c>
      <c r="G19" s="119">
        <f>+'Rates Estimation'!$D$26</f>
        <v>0</v>
      </c>
      <c r="H19" s="119">
        <f>F19*G19</f>
        <v>0</v>
      </c>
      <c r="I19" s="126">
        <f>+F19</f>
        <v>10.8</v>
      </c>
      <c r="J19" s="127">
        <f>+'Rates Estimation'!$E$26</f>
        <v>0</v>
      </c>
      <c r="K19" s="127">
        <f>I19*J19</f>
        <v>0</v>
      </c>
      <c r="L19" s="145">
        <f>+I19</f>
        <v>10.8</v>
      </c>
      <c r="M19" s="181">
        <f>+'Rates Estimation'!$F$26</f>
        <v>0</v>
      </c>
      <c r="N19" s="181">
        <f>L19*M19</f>
        <v>0</v>
      </c>
      <c r="O19" s="163">
        <f>+L19</f>
        <v>10.8</v>
      </c>
      <c r="P19" s="168">
        <f>+'Rates Estimation'!$G$26</f>
        <v>0</v>
      </c>
      <c r="Q19" s="168">
        <f>O19*P19</f>
        <v>0</v>
      </c>
      <c r="R19" s="22">
        <f t="shared" ref="R19:R21" si="10">E19+H19+K19+N19+Q19</f>
        <v>0</v>
      </c>
    </row>
    <row r="20" spans="1:18" x14ac:dyDescent="0.25">
      <c r="A20" s="8" t="s">
        <v>59</v>
      </c>
      <c r="B20" s="191">
        <f>+'[1]Cost Estimates'!D6</f>
        <v>1</v>
      </c>
      <c r="C20" s="176">
        <v>18</v>
      </c>
      <c r="D20" s="179">
        <f>+'Rates Estimation'!$C$27</f>
        <v>0</v>
      </c>
      <c r="E20" s="27">
        <f>C20*D20</f>
        <v>0</v>
      </c>
      <c r="F20" s="123">
        <f t="shared" ref="F20:F23" si="11">+C20*90%</f>
        <v>16.2</v>
      </c>
      <c r="G20" s="120">
        <f>+'Rates Estimation'!$D$27</f>
        <v>0</v>
      </c>
      <c r="H20" s="120">
        <f t="shared" ref="H20:H23" si="12">F20*G20</f>
        <v>0</v>
      </c>
      <c r="I20" s="128">
        <f t="shared" ref="I20:I23" si="13">+F20</f>
        <v>16.2</v>
      </c>
      <c r="J20" s="129">
        <f>+'Rates Estimation'!$E$27</f>
        <v>0</v>
      </c>
      <c r="K20" s="129">
        <f t="shared" ref="K20:K23" si="14">I20*J20</f>
        <v>0</v>
      </c>
      <c r="L20" s="145">
        <f t="shared" ref="L20:L23" si="15">+I20</f>
        <v>16.2</v>
      </c>
      <c r="M20" s="182">
        <f>+'Rates Estimation'!$F$27</f>
        <v>0</v>
      </c>
      <c r="N20" s="182">
        <f t="shared" ref="N20:N23" si="16">L20*M20</f>
        <v>0</v>
      </c>
      <c r="O20" s="151">
        <f t="shared" ref="O20:O23" si="17">+L20</f>
        <v>16.2</v>
      </c>
      <c r="P20" s="169">
        <f>+'Rates Estimation'!$G$27</f>
        <v>0</v>
      </c>
      <c r="Q20" s="169">
        <f t="shared" ref="Q20:Q23" si="18">O20*P20</f>
        <v>0</v>
      </c>
      <c r="R20" s="22">
        <f t="shared" si="10"/>
        <v>0</v>
      </c>
    </row>
    <row r="21" spans="1:18" x14ac:dyDescent="0.25">
      <c r="A21" s="8" t="s">
        <v>23</v>
      </c>
      <c r="B21" s="191">
        <f>+'[1]Cost Estimates'!D7</f>
        <v>1</v>
      </c>
      <c r="C21" s="176">
        <v>24</v>
      </c>
      <c r="D21" s="179">
        <f>+'Rates Estimation'!$C$28</f>
        <v>0</v>
      </c>
      <c r="E21" s="27">
        <f t="shared" ref="E21:E23" si="19">C21*D21</f>
        <v>0</v>
      </c>
      <c r="F21" s="123">
        <f t="shared" si="11"/>
        <v>21.6</v>
      </c>
      <c r="G21" s="120">
        <f>+'Rates Estimation'!$D$28</f>
        <v>0</v>
      </c>
      <c r="H21" s="120">
        <f t="shared" si="12"/>
        <v>0</v>
      </c>
      <c r="I21" s="128">
        <f t="shared" si="13"/>
        <v>21.6</v>
      </c>
      <c r="J21" s="129">
        <f>+'Rates Estimation'!$E$28</f>
        <v>0</v>
      </c>
      <c r="K21" s="129">
        <f t="shared" si="14"/>
        <v>0</v>
      </c>
      <c r="L21" s="145">
        <f t="shared" si="15"/>
        <v>21.6</v>
      </c>
      <c r="M21" s="182">
        <f>+'Rates Estimation'!$F$28</f>
        <v>0</v>
      </c>
      <c r="N21" s="182">
        <f t="shared" si="16"/>
        <v>0</v>
      </c>
      <c r="O21" s="151">
        <f t="shared" si="17"/>
        <v>21.6</v>
      </c>
      <c r="P21" s="169">
        <f>+'Rates Estimation'!$G$28</f>
        <v>0</v>
      </c>
      <c r="Q21" s="169">
        <f t="shared" si="18"/>
        <v>0</v>
      </c>
      <c r="R21" s="22">
        <f t="shared" si="10"/>
        <v>0</v>
      </c>
    </row>
    <row r="22" spans="1:18" x14ac:dyDescent="0.25">
      <c r="A22" s="8" t="s">
        <v>24</v>
      </c>
      <c r="B22" s="191">
        <f>+'[1]Cost Estimates'!D8</f>
        <v>2</v>
      </c>
      <c r="C22" s="176">
        <v>140</v>
      </c>
      <c r="D22" s="179">
        <f>+'Rates Estimation'!$C$29</f>
        <v>0</v>
      </c>
      <c r="E22" s="27">
        <f t="shared" si="19"/>
        <v>0</v>
      </c>
      <c r="F22" s="123">
        <f t="shared" si="11"/>
        <v>126</v>
      </c>
      <c r="G22" s="120">
        <f>+'Rates Estimation'!$D$29</f>
        <v>0</v>
      </c>
      <c r="H22" s="120">
        <f t="shared" si="12"/>
        <v>0</v>
      </c>
      <c r="I22" s="128">
        <f t="shared" si="13"/>
        <v>126</v>
      </c>
      <c r="J22" s="129">
        <f>+'Rates Estimation'!$E$29</f>
        <v>0</v>
      </c>
      <c r="K22" s="129">
        <f t="shared" si="14"/>
        <v>0</v>
      </c>
      <c r="L22" s="145">
        <f t="shared" si="15"/>
        <v>126</v>
      </c>
      <c r="M22" s="182">
        <f>+'Rates Estimation'!$F$29</f>
        <v>0</v>
      </c>
      <c r="N22" s="182">
        <f t="shared" si="16"/>
        <v>0</v>
      </c>
      <c r="O22" s="151">
        <f t="shared" si="17"/>
        <v>126</v>
      </c>
      <c r="P22" s="169">
        <f>+'Rates Estimation'!$G$29</f>
        <v>0</v>
      </c>
      <c r="Q22" s="169">
        <f t="shared" si="18"/>
        <v>0</v>
      </c>
      <c r="R22" s="22">
        <f>E22+H22+K22+N22+Q22</f>
        <v>0</v>
      </c>
    </row>
    <row r="23" spans="1:18" ht="12" thickBot="1" x14ac:dyDescent="0.3">
      <c r="A23" s="14" t="s">
        <v>60</v>
      </c>
      <c r="B23" s="192">
        <f>+'[1]Cost Estimates'!D9</f>
        <v>4</v>
      </c>
      <c r="C23" s="177">
        <v>560</v>
      </c>
      <c r="D23" s="180">
        <f>+'Rates Estimation'!$C$30</f>
        <v>0</v>
      </c>
      <c r="E23" s="28">
        <f t="shared" si="19"/>
        <v>0</v>
      </c>
      <c r="F23" s="124">
        <f t="shared" si="11"/>
        <v>504</v>
      </c>
      <c r="G23" s="121">
        <f>+'Rates Estimation'!$D$30</f>
        <v>0</v>
      </c>
      <c r="H23" s="121">
        <f t="shared" si="12"/>
        <v>0</v>
      </c>
      <c r="I23" s="130">
        <f t="shared" si="13"/>
        <v>504</v>
      </c>
      <c r="J23" s="131">
        <f>+'Rates Estimation'!$E$30</f>
        <v>0</v>
      </c>
      <c r="K23" s="131">
        <f t="shared" si="14"/>
        <v>0</v>
      </c>
      <c r="L23" s="146">
        <f t="shared" si="15"/>
        <v>504</v>
      </c>
      <c r="M23" s="183">
        <f>+'Rates Estimation'!$F$30</f>
        <v>0</v>
      </c>
      <c r="N23" s="183">
        <f t="shared" si="16"/>
        <v>0</v>
      </c>
      <c r="O23" s="164">
        <f t="shared" si="17"/>
        <v>504</v>
      </c>
      <c r="P23" s="170">
        <f>+'Rates Estimation'!$G$30</f>
        <v>0</v>
      </c>
      <c r="Q23" s="170">
        <f t="shared" si="18"/>
        <v>0</v>
      </c>
      <c r="R23" s="23">
        <f>E23+H23+K23+N23+Q23</f>
        <v>0</v>
      </c>
    </row>
    <row r="24" spans="1:18" ht="12" thickBot="1" x14ac:dyDescent="0.3">
      <c r="A24" s="7" t="s">
        <v>33</v>
      </c>
      <c r="B24" s="15"/>
      <c r="C24" s="26">
        <f>SUM(C19:C23)</f>
        <v>754</v>
      </c>
      <c r="D24" s="29"/>
      <c r="E24" s="27">
        <f>SUM(E19:E23)</f>
        <v>0</v>
      </c>
      <c r="F24" s="125">
        <f>SUM(F19:F23)</f>
        <v>678.6</v>
      </c>
      <c r="G24" s="45"/>
      <c r="H24" s="44">
        <f>SUM(H19:H23)</f>
        <v>0</v>
      </c>
      <c r="I24" s="60">
        <f>SUM(I19:I23)</f>
        <v>678.6</v>
      </c>
      <c r="J24" s="62"/>
      <c r="K24" s="61">
        <f>SUM(K19:K23)</f>
        <v>0</v>
      </c>
      <c r="L24" s="134">
        <f>SUM(L19:L23)</f>
        <v>678.6</v>
      </c>
      <c r="M24" s="148"/>
      <c r="N24" s="147">
        <f>SUM(N19:N23)</f>
        <v>0</v>
      </c>
      <c r="O24" s="152">
        <f>SUM(O19:O23)</f>
        <v>678.6</v>
      </c>
      <c r="P24" s="171"/>
      <c r="Q24" s="166">
        <f>SUM(Q19:Q23)</f>
        <v>0</v>
      </c>
      <c r="R24" s="193">
        <f>SUM(R19:R23)</f>
        <v>0</v>
      </c>
    </row>
    <row r="25" spans="1:18" ht="12" thickBot="1" x14ac:dyDescent="0.3">
      <c r="A25" s="9" t="s">
        <v>4</v>
      </c>
      <c r="B25" s="150">
        <v>7.4999999999999997E-2</v>
      </c>
      <c r="C25" s="30"/>
      <c r="D25" s="31"/>
      <c r="E25" s="32">
        <f>E24*B25</f>
        <v>0</v>
      </c>
      <c r="F25" s="46"/>
      <c r="G25" s="47"/>
      <c r="H25" s="48">
        <f>H24*B25</f>
        <v>0</v>
      </c>
      <c r="I25" s="63"/>
      <c r="J25" s="64"/>
      <c r="K25" s="61">
        <f>K24*B25</f>
        <v>0</v>
      </c>
      <c r="L25" s="135"/>
      <c r="M25" s="149"/>
      <c r="N25" s="147">
        <f>N24*B25</f>
        <v>0</v>
      </c>
      <c r="O25" s="153"/>
      <c r="P25" s="172"/>
      <c r="Q25" s="166">
        <f>Q24*B25</f>
        <v>0</v>
      </c>
      <c r="R25" s="77">
        <f>E25+H25+K25+N25+Q25</f>
        <v>0</v>
      </c>
    </row>
    <row r="26" spans="1:18" x14ac:dyDescent="0.25">
      <c r="A26" s="10" t="s">
        <v>5</v>
      </c>
      <c r="B26" s="16"/>
      <c r="C26" s="33"/>
      <c r="D26" s="34"/>
      <c r="E26" s="35">
        <f>SUM(E24:E25)</f>
        <v>0</v>
      </c>
      <c r="F26" s="49"/>
      <c r="G26" s="50"/>
      <c r="H26" s="51">
        <f>SUM(H24:H25)</f>
        <v>0</v>
      </c>
      <c r="I26" s="65"/>
      <c r="J26" s="66"/>
      <c r="K26" s="67">
        <f>SUM(K24:K25)</f>
        <v>0</v>
      </c>
      <c r="L26" s="136"/>
      <c r="M26" s="137"/>
      <c r="N26" s="138">
        <f>SUM(N24:N25)</f>
        <v>0</v>
      </c>
      <c r="O26" s="154"/>
      <c r="P26" s="155"/>
      <c r="Q26" s="156">
        <f>SUM(Q24:Q25)</f>
        <v>0</v>
      </c>
      <c r="R26" s="19">
        <f>SUM(R24:R25)</f>
        <v>0</v>
      </c>
    </row>
    <row r="27" spans="1:18" ht="12" thickBot="1" x14ac:dyDescent="0.3">
      <c r="A27" s="11" t="s">
        <v>7</v>
      </c>
      <c r="B27" s="17"/>
      <c r="C27" s="36"/>
      <c r="D27" s="37"/>
      <c r="E27" s="38">
        <f>E26*15%</f>
        <v>0</v>
      </c>
      <c r="F27" s="52"/>
      <c r="G27" s="53"/>
      <c r="H27" s="54">
        <f>H26*15%</f>
        <v>0</v>
      </c>
      <c r="I27" s="68"/>
      <c r="J27" s="69"/>
      <c r="K27" s="70">
        <f>K26*15%</f>
        <v>0</v>
      </c>
      <c r="L27" s="139"/>
      <c r="M27" s="140"/>
      <c r="N27" s="141">
        <f>N26*15%</f>
        <v>0</v>
      </c>
      <c r="O27" s="157"/>
      <c r="P27" s="158"/>
      <c r="Q27" s="159">
        <f>Q26*15%</f>
        <v>0</v>
      </c>
      <c r="R27" s="20">
        <f>R26*15%</f>
        <v>0</v>
      </c>
    </row>
    <row r="28" spans="1:18" ht="12" thickBot="1" x14ac:dyDescent="0.3">
      <c r="A28" s="12" t="s">
        <v>6</v>
      </c>
      <c r="B28" s="18"/>
      <c r="C28" s="39"/>
      <c r="D28" s="40"/>
      <c r="E28" s="41">
        <f>E26+E27</f>
        <v>0</v>
      </c>
      <c r="F28" s="89"/>
      <c r="G28" s="56"/>
      <c r="H28" s="57">
        <f>SUM(H26:H27)</f>
        <v>0</v>
      </c>
      <c r="I28" s="90"/>
      <c r="J28" s="72"/>
      <c r="K28" s="73">
        <f>K26+K27</f>
        <v>0</v>
      </c>
      <c r="L28" s="142"/>
      <c r="M28" s="143"/>
      <c r="N28" s="144">
        <f>N26+N27</f>
        <v>0</v>
      </c>
      <c r="O28" s="160"/>
      <c r="P28" s="161"/>
      <c r="Q28" s="162">
        <f>Q26+Q27</f>
        <v>0</v>
      </c>
      <c r="R28" s="21">
        <f>R26+R27</f>
        <v>0</v>
      </c>
    </row>
    <row r="29" spans="1:18" ht="12" thickBot="1" x14ac:dyDescent="0.3"/>
    <row r="30" spans="1:18" ht="12" thickBot="1" x14ac:dyDescent="0.3">
      <c r="A30" s="220" t="s">
        <v>63</v>
      </c>
      <c r="B30" s="221"/>
      <c r="C30" s="221"/>
      <c r="D30" s="221"/>
      <c r="E30" s="221"/>
      <c r="F30" s="221"/>
      <c r="G30" s="221"/>
      <c r="H30" s="221"/>
      <c r="I30" s="221"/>
      <c r="J30" s="221"/>
      <c r="K30" s="221"/>
      <c r="L30" s="222"/>
      <c r="M30" s="222"/>
      <c r="N30" s="222"/>
      <c r="O30" s="222"/>
      <c r="P30" s="222"/>
      <c r="Q30" s="222"/>
      <c r="R30" s="223"/>
    </row>
    <row r="31" spans="1:18" ht="15.75" customHeight="1" thickBot="1" x14ac:dyDescent="0.3">
      <c r="A31" s="6"/>
      <c r="B31" s="13"/>
      <c r="C31" s="230" t="s">
        <v>44</v>
      </c>
      <c r="D31" s="231"/>
      <c r="E31" s="232"/>
      <c r="F31" s="227" t="s">
        <v>45</v>
      </c>
      <c r="G31" s="228"/>
      <c r="H31" s="229"/>
      <c r="I31" s="224" t="s">
        <v>46</v>
      </c>
      <c r="J31" s="225"/>
      <c r="K31" s="226"/>
      <c r="L31" s="238" t="s">
        <v>61</v>
      </c>
      <c r="M31" s="239"/>
      <c r="N31" s="240"/>
      <c r="O31" s="235" t="s">
        <v>62</v>
      </c>
      <c r="P31" s="236"/>
      <c r="Q31" s="237"/>
      <c r="R31" s="233" t="s">
        <v>40</v>
      </c>
    </row>
    <row r="32" spans="1:18" ht="12" thickBot="1" x14ac:dyDescent="0.3">
      <c r="A32" s="6" t="s">
        <v>1</v>
      </c>
      <c r="B32" s="13" t="s">
        <v>3</v>
      </c>
      <c r="C32" s="25" t="s">
        <v>31</v>
      </c>
      <c r="D32" s="25" t="s">
        <v>32</v>
      </c>
      <c r="E32" s="25" t="s">
        <v>0</v>
      </c>
      <c r="F32" s="42" t="s">
        <v>31</v>
      </c>
      <c r="G32" s="42" t="s">
        <v>32</v>
      </c>
      <c r="H32" s="43" t="s">
        <v>0</v>
      </c>
      <c r="I32" s="58" t="s">
        <v>31</v>
      </c>
      <c r="J32" s="58" t="s">
        <v>32</v>
      </c>
      <c r="K32" s="59" t="s">
        <v>0</v>
      </c>
      <c r="L32" s="132" t="s">
        <v>31</v>
      </c>
      <c r="M32" s="132" t="s">
        <v>32</v>
      </c>
      <c r="N32" s="133" t="s">
        <v>0</v>
      </c>
      <c r="O32" s="157" t="s">
        <v>31</v>
      </c>
      <c r="P32" s="167" t="s">
        <v>32</v>
      </c>
      <c r="Q32" s="165" t="s">
        <v>0</v>
      </c>
      <c r="R32" s="234"/>
    </row>
    <row r="33" spans="1:18" x14ac:dyDescent="0.25">
      <c r="A33" s="7" t="s">
        <v>2</v>
      </c>
      <c r="B33" s="175">
        <f>+'[1]Cost Estimates'!D27</f>
        <v>1</v>
      </c>
      <c r="C33" s="175">
        <v>12</v>
      </c>
      <c r="D33" s="178">
        <f>+'Rates Estimation'!$C$26</f>
        <v>0</v>
      </c>
      <c r="E33" s="178">
        <f t="shared" ref="E33:E37" si="20">C33*D33</f>
        <v>0</v>
      </c>
      <c r="F33" s="122">
        <f>+C33*90%</f>
        <v>10.8</v>
      </c>
      <c r="G33" s="119">
        <f>+'Rates Estimation'!$D$26</f>
        <v>0</v>
      </c>
      <c r="H33" s="119">
        <f>F33*G33</f>
        <v>0</v>
      </c>
      <c r="I33" s="126">
        <f>+F33</f>
        <v>10.8</v>
      </c>
      <c r="J33" s="127">
        <f>+'Rates Estimation'!$E$26</f>
        <v>0</v>
      </c>
      <c r="K33" s="127">
        <f>I33*J33</f>
        <v>0</v>
      </c>
      <c r="L33" s="145">
        <f>+I33</f>
        <v>10.8</v>
      </c>
      <c r="M33" s="181">
        <f>+'Rates Estimation'!$F$26</f>
        <v>0</v>
      </c>
      <c r="N33" s="181">
        <f>L33*M33</f>
        <v>0</v>
      </c>
      <c r="O33" s="163">
        <f>+L33</f>
        <v>10.8</v>
      </c>
      <c r="P33" s="168">
        <f>+'Rates Estimation'!$G$26</f>
        <v>0</v>
      </c>
      <c r="Q33" s="168">
        <f>O33*P33</f>
        <v>0</v>
      </c>
      <c r="R33" s="22">
        <f t="shared" ref="R33:R35" si="21">E33+H33+K33+N33+Q33</f>
        <v>0</v>
      </c>
    </row>
    <row r="34" spans="1:18" x14ac:dyDescent="0.25">
      <c r="A34" s="8" t="s">
        <v>59</v>
      </c>
      <c r="B34" s="176">
        <f>+'[1]Cost Estimates'!D28</f>
        <v>1</v>
      </c>
      <c r="C34" s="176">
        <v>18</v>
      </c>
      <c r="D34" s="179">
        <f>+'Rates Estimation'!$C$27</f>
        <v>0</v>
      </c>
      <c r="E34" s="179">
        <f t="shared" si="20"/>
        <v>0</v>
      </c>
      <c r="F34" s="123">
        <f t="shared" ref="F34:F37" si="22">+C34*90%</f>
        <v>16.2</v>
      </c>
      <c r="G34" s="120">
        <f>+'Rates Estimation'!$D$27</f>
        <v>0</v>
      </c>
      <c r="H34" s="120">
        <f t="shared" ref="H34:H37" si="23">F34*G34</f>
        <v>0</v>
      </c>
      <c r="I34" s="128">
        <f t="shared" ref="I34:I37" si="24">+F34</f>
        <v>16.2</v>
      </c>
      <c r="J34" s="129">
        <f>+'Rates Estimation'!$E$27</f>
        <v>0</v>
      </c>
      <c r="K34" s="129">
        <f t="shared" ref="K34:K37" si="25">I34*J34</f>
        <v>0</v>
      </c>
      <c r="L34" s="145">
        <f t="shared" ref="L34:L37" si="26">+I34</f>
        <v>16.2</v>
      </c>
      <c r="M34" s="182">
        <f>+'Rates Estimation'!$F$27</f>
        <v>0</v>
      </c>
      <c r="N34" s="182">
        <f t="shared" ref="N34:N37" si="27">L34*M34</f>
        <v>0</v>
      </c>
      <c r="O34" s="151">
        <f t="shared" ref="O34:O37" si="28">+L34</f>
        <v>16.2</v>
      </c>
      <c r="P34" s="169">
        <f>+'Rates Estimation'!$G$27</f>
        <v>0</v>
      </c>
      <c r="Q34" s="169">
        <f t="shared" ref="Q34:Q37" si="29">O34*P34</f>
        <v>0</v>
      </c>
      <c r="R34" s="22">
        <f t="shared" si="21"/>
        <v>0</v>
      </c>
    </row>
    <row r="35" spans="1:18" x14ac:dyDescent="0.25">
      <c r="A35" s="8" t="s">
        <v>23</v>
      </c>
      <c r="B35" s="176">
        <f>+'[1]Cost Estimates'!D29</f>
        <v>1</v>
      </c>
      <c r="C35" s="176">
        <v>30</v>
      </c>
      <c r="D35" s="179">
        <f>+'Rates Estimation'!$C$28</f>
        <v>0</v>
      </c>
      <c r="E35" s="179">
        <f t="shared" si="20"/>
        <v>0</v>
      </c>
      <c r="F35" s="123">
        <f t="shared" si="22"/>
        <v>27</v>
      </c>
      <c r="G35" s="120">
        <f>+'Rates Estimation'!$D$28</f>
        <v>0</v>
      </c>
      <c r="H35" s="120">
        <f t="shared" si="23"/>
        <v>0</v>
      </c>
      <c r="I35" s="128">
        <f t="shared" si="24"/>
        <v>27</v>
      </c>
      <c r="J35" s="129">
        <f>+'Rates Estimation'!$E$28</f>
        <v>0</v>
      </c>
      <c r="K35" s="129">
        <f t="shared" si="25"/>
        <v>0</v>
      </c>
      <c r="L35" s="145">
        <f t="shared" si="26"/>
        <v>27</v>
      </c>
      <c r="M35" s="182">
        <f>+'Rates Estimation'!$F$28</f>
        <v>0</v>
      </c>
      <c r="N35" s="182">
        <f t="shared" si="27"/>
        <v>0</v>
      </c>
      <c r="O35" s="151">
        <f t="shared" si="28"/>
        <v>27</v>
      </c>
      <c r="P35" s="169">
        <f>+'Rates Estimation'!$G$28</f>
        <v>0</v>
      </c>
      <c r="Q35" s="169">
        <f t="shared" si="29"/>
        <v>0</v>
      </c>
      <c r="R35" s="22">
        <f t="shared" si="21"/>
        <v>0</v>
      </c>
    </row>
    <row r="36" spans="1:18" x14ac:dyDescent="0.25">
      <c r="A36" s="8" t="s">
        <v>24</v>
      </c>
      <c r="B36" s="176">
        <f>+'[1]Cost Estimates'!D30</f>
        <v>2</v>
      </c>
      <c r="C36" s="176">
        <v>105</v>
      </c>
      <c r="D36" s="179">
        <f>+'Rates Estimation'!$C$29</f>
        <v>0</v>
      </c>
      <c r="E36" s="179">
        <f t="shared" si="20"/>
        <v>0</v>
      </c>
      <c r="F36" s="123">
        <f t="shared" si="22"/>
        <v>94.5</v>
      </c>
      <c r="G36" s="120">
        <f>+'Rates Estimation'!$D$29</f>
        <v>0</v>
      </c>
      <c r="H36" s="120">
        <f t="shared" si="23"/>
        <v>0</v>
      </c>
      <c r="I36" s="128">
        <f t="shared" si="24"/>
        <v>94.5</v>
      </c>
      <c r="J36" s="129">
        <f>+'Rates Estimation'!$E$29</f>
        <v>0</v>
      </c>
      <c r="K36" s="129">
        <f t="shared" si="25"/>
        <v>0</v>
      </c>
      <c r="L36" s="145">
        <f t="shared" si="26"/>
        <v>94.5</v>
      </c>
      <c r="M36" s="182">
        <f>+'Rates Estimation'!$F$29</f>
        <v>0</v>
      </c>
      <c r="N36" s="182">
        <f t="shared" si="27"/>
        <v>0</v>
      </c>
      <c r="O36" s="151">
        <f t="shared" si="28"/>
        <v>94.5</v>
      </c>
      <c r="P36" s="169">
        <f>+'Rates Estimation'!$G$29</f>
        <v>0</v>
      </c>
      <c r="Q36" s="169">
        <f t="shared" si="29"/>
        <v>0</v>
      </c>
      <c r="R36" s="22">
        <f>E36+H36+K36+N36+Q36</f>
        <v>0</v>
      </c>
    </row>
    <row r="37" spans="1:18" ht="12" thickBot="1" x14ac:dyDescent="0.3">
      <c r="A37" s="14" t="s">
        <v>60</v>
      </c>
      <c r="B37" s="177">
        <f>+'[1]Cost Estimates'!D31</f>
        <v>3</v>
      </c>
      <c r="C37" s="177">
        <v>315</v>
      </c>
      <c r="D37" s="180">
        <f>+'Rates Estimation'!$C$30</f>
        <v>0</v>
      </c>
      <c r="E37" s="180">
        <f t="shared" si="20"/>
        <v>0</v>
      </c>
      <c r="F37" s="124">
        <f t="shared" si="22"/>
        <v>283.5</v>
      </c>
      <c r="G37" s="121">
        <f>+'Rates Estimation'!$D$30</f>
        <v>0</v>
      </c>
      <c r="H37" s="121">
        <f t="shared" si="23"/>
        <v>0</v>
      </c>
      <c r="I37" s="130">
        <f t="shared" si="24"/>
        <v>283.5</v>
      </c>
      <c r="J37" s="131">
        <f>+'Rates Estimation'!$E$30</f>
        <v>0</v>
      </c>
      <c r="K37" s="131">
        <f t="shared" si="25"/>
        <v>0</v>
      </c>
      <c r="L37" s="146">
        <f t="shared" si="26"/>
        <v>283.5</v>
      </c>
      <c r="M37" s="183">
        <f>+'Rates Estimation'!$F$30</f>
        <v>0</v>
      </c>
      <c r="N37" s="183">
        <f t="shared" si="27"/>
        <v>0</v>
      </c>
      <c r="O37" s="164">
        <f t="shared" si="28"/>
        <v>283.5</v>
      </c>
      <c r="P37" s="170">
        <f>+'Rates Estimation'!$G$30</f>
        <v>0</v>
      </c>
      <c r="Q37" s="170">
        <f t="shared" si="29"/>
        <v>0</v>
      </c>
      <c r="R37" s="23">
        <f>E37+H37+K37+N37+Q37</f>
        <v>0</v>
      </c>
    </row>
    <row r="38" spans="1:18" ht="12" thickBot="1" x14ac:dyDescent="0.3">
      <c r="A38" s="7" t="s">
        <v>33</v>
      </c>
      <c r="B38" s="15"/>
      <c r="C38" s="184">
        <f>SUM(C33:C37)</f>
        <v>480</v>
      </c>
      <c r="D38" s="29"/>
      <c r="E38" s="27">
        <f>SUM(E33:E37)</f>
        <v>0</v>
      </c>
      <c r="F38" s="125">
        <f>SUM(F33:F37)</f>
        <v>432</v>
      </c>
      <c r="G38" s="45"/>
      <c r="H38" s="44">
        <f>SUM(H33:H37)</f>
        <v>0</v>
      </c>
      <c r="I38" s="60">
        <f>SUM(I33:I37)</f>
        <v>432</v>
      </c>
      <c r="J38" s="62"/>
      <c r="K38" s="61">
        <f>SUM(K33:K37)</f>
        <v>0</v>
      </c>
      <c r="L38" s="134">
        <f>SUM(L33:L37)</f>
        <v>432</v>
      </c>
      <c r="M38" s="148"/>
      <c r="N38" s="147">
        <f>SUM(N33:N37)</f>
        <v>0</v>
      </c>
      <c r="O38" s="152">
        <f>SUM(O33:O37)</f>
        <v>432</v>
      </c>
      <c r="P38" s="171"/>
      <c r="Q38" s="166">
        <f>SUM(Q33:Q37)</f>
        <v>0</v>
      </c>
      <c r="R38" s="193">
        <f>SUM(R33:R37)</f>
        <v>0</v>
      </c>
    </row>
    <row r="39" spans="1:18" ht="12" thickBot="1" x14ac:dyDescent="0.3">
      <c r="A39" s="9" t="s">
        <v>4</v>
      </c>
      <c r="B39" s="150">
        <v>7.4999999999999997E-2</v>
      </c>
      <c r="C39" s="30"/>
      <c r="D39" s="31"/>
      <c r="E39" s="32">
        <f>E38*B39</f>
        <v>0</v>
      </c>
      <c r="F39" s="46"/>
      <c r="G39" s="47"/>
      <c r="H39" s="48">
        <f>H38*B39</f>
        <v>0</v>
      </c>
      <c r="I39" s="63"/>
      <c r="J39" s="64"/>
      <c r="K39" s="61">
        <f>K38*B39</f>
        <v>0</v>
      </c>
      <c r="L39" s="135"/>
      <c r="M39" s="149"/>
      <c r="N39" s="147">
        <f>N38*B39</f>
        <v>0</v>
      </c>
      <c r="O39" s="153"/>
      <c r="P39" s="172"/>
      <c r="Q39" s="166">
        <f>Q38*B39</f>
        <v>0</v>
      </c>
      <c r="R39" s="77">
        <f>E39+H39+K39+N39+Q39</f>
        <v>0</v>
      </c>
    </row>
    <row r="40" spans="1:18" x14ac:dyDescent="0.25">
      <c r="A40" s="10" t="s">
        <v>5</v>
      </c>
      <c r="B40" s="16"/>
      <c r="C40" s="33"/>
      <c r="D40" s="34"/>
      <c r="E40" s="35">
        <f>SUM(E38:E39)</f>
        <v>0</v>
      </c>
      <c r="F40" s="49"/>
      <c r="G40" s="50"/>
      <c r="H40" s="51">
        <f>SUM(H38:H39)</f>
        <v>0</v>
      </c>
      <c r="I40" s="65"/>
      <c r="J40" s="66"/>
      <c r="K40" s="67">
        <f>SUM(K38:K39)</f>
        <v>0</v>
      </c>
      <c r="L40" s="136"/>
      <c r="M40" s="137"/>
      <c r="N40" s="138">
        <f>SUM(N38:N39)</f>
        <v>0</v>
      </c>
      <c r="O40" s="154"/>
      <c r="P40" s="155"/>
      <c r="Q40" s="156">
        <f>SUM(Q38:Q39)</f>
        <v>0</v>
      </c>
      <c r="R40" s="19">
        <f>SUM(R38:R39)</f>
        <v>0</v>
      </c>
    </row>
    <row r="41" spans="1:18" ht="12" thickBot="1" x14ac:dyDescent="0.3">
      <c r="A41" s="11" t="s">
        <v>7</v>
      </c>
      <c r="B41" s="17"/>
      <c r="C41" s="36"/>
      <c r="D41" s="37"/>
      <c r="E41" s="38">
        <f>E40*15%</f>
        <v>0</v>
      </c>
      <c r="F41" s="52"/>
      <c r="G41" s="53"/>
      <c r="H41" s="54">
        <f>H40*15%</f>
        <v>0</v>
      </c>
      <c r="I41" s="68"/>
      <c r="J41" s="69"/>
      <c r="K41" s="70">
        <f>K40*15%</f>
        <v>0</v>
      </c>
      <c r="L41" s="139"/>
      <c r="M41" s="140"/>
      <c r="N41" s="141">
        <f>N40*15%</f>
        <v>0</v>
      </c>
      <c r="O41" s="157"/>
      <c r="P41" s="158"/>
      <c r="Q41" s="159">
        <f>Q40*15%</f>
        <v>0</v>
      </c>
      <c r="R41" s="20">
        <f>R40*15%</f>
        <v>0</v>
      </c>
    </row>
    <row r="42" spans="1:18" ht="12" thickBot="1" x14ac:dyDescent="0.3">
      <c r="A42" s="12" t="s">
        <v>6</v>
      </c>
      <c r="B42" s="18"/>
      <c r="C42" s="39"/>
      <c r="D42" s="40"/>
      <c r="E42" s="41">
        <f>E40+E41</f>
        <v>0</v>
      </c>
      <c r="F42" s="89"/>
      <c r="G42" s="56"/>
      <c r="H42" s="57">
        <f>SUM(H40:H41)</f>
        <v>0</v>
      </c>
      <c r="I42" s="90"/>
      <c r="J42" s="72"/>
      <c r="K42" s="73">
        <f>K40+K41</f>
        <v>0</v>
      </c>
      <c r="L42" s="142"/>
      <c r="M42" s="143"/>
      <c r="N42" s="144">
        <f>N40+N41</f>
        <v>0</v>
      </c>
      <c r="O42" s="160"/>
      <c r="P42" s="161"/>
      <c r="Q42" s="162">
        <f>Q40+Q41</f>
        <v>0</v>
      </c>
      <c r="R42" s="21">
        <f>R40+R41</f>
        <v>0</v>
      </c>
    </row>
    <row r="43" spans="1:18" ht="12" thickBot="1" x14ac:dyDescent="0.3"/>
    <row r="44" spans="1:18" ht="12" thickBot="1" x14ac:dyDescent="0.3">
      <c r="A44" s="220" t="s">
        <v>9</v>
      </c>
      <c r="B44" s="221"/>
      <c r="C44" s="221"/>
      <c r="D44" s="221"/>
      <c r="E44" s="221"/>
      <c r="F44" s="221"/>
      <c r="G44" s="221"/>
      <c r="H44" s="221"/>
      <c r="I44" s="221"/>
      <c r="J44" s="221"/>
      <c r="K44" s="221"/>
      <c r="L44" s="222"/>
      <c r="M44" s="222"/>
      <c r="N44" s="222"/>
      <c r="O44" s="222"/>
      <c r="P44" s="222"/>
      <c r="Q44" s="222"/>
      <c r="R44" s="223"/>
    </row>
    <row r="45" spans="1:18" ht="15.75" customHeight="1" thickBot="1" x14ac:dyDescent="0.3">
      <c r="A45" s="6"/>
      <c r="B45" s="13"/>
      <c r="C45" s="230" t="s">
        <v>44</v>
      </c>
      <c r="D45" s="231"/>
      <c r="E45" s="232"/>
      <c r="F45" s="227" t="s">
        <v>45</v>
      </c>
      <c r="G45" s="228"/>
      <c r="H45" s="229"/>
      <c r="I45" s="224" t="s">
        <v>46</v>
      </c>
      <c r="J45" s="225"/>
      <c r="K45" s="226"/>
      <c r="L45" s="238" t="s">
        <v>61</v>
      </c>
      <c r="M45" s="239"/>
      <c r="N45" s="240"/>
      <c r="O45" s="235" t="s">
        <v>62</v>
      </c>
      <c r="P45" s="236"/>
      <c r="Q45" s="237"/>
      <c r="R45" s="233" t="s">
        <v>40</v>
      </c>
    </row>
    <row r="46" spans="1:18" ht="12" thickBot="1" x14ac:dyDescent="0.3">
      <c r="A46" s="6" t="s">
        <v>1</v>
      </c>
      <c r="B46" s="13" t="s">
        <v>3</v>
      </c>
      <c r="C46" s="25" t="s">
        <v>31</v>
      </c>
      <c r="D46" s="25" t="s">
        <v>32</v>
      </c>
      <c r="E46" s="25" t="s">
        <v>0</v>
      </c>
      <c r="F46" s="42" t="s">
        <v>31</v>
      </c>
      <c r="G46" s="42" t="s">
        <v>32</v>
      </c>
      <c r="H46" s="43" t="s">
        <v>0</v>
      </c>
      <c r="I46" s="58" t="s">
        <v>31</v>
      </c>
      <c r="J46" s="58" t="s">
        <v>32</v>
      </c>
      <c r="K46" s="59" t="s">
        <v>0</v>
      </c>
      <c r="L46" s="132" t="s">
        <v>31</v>
      </c>
      <c r="M46" s="132" t="s">
        <v>32</v>
      </c>
      <c r="N46" s="133" t="s">
        <v>0</v>
      </c>
      <c r="O46" s="157" t="s">
        <v>31</v>
      </c>
      <c r="P46" s="167" t="s">
        <v>32</v>
      </c>
      <c r="Q46" s="165" t="s">
        <v>0</v>
      </c>
      <c r="R46" s="234"/>
    </row>
    <row r="47" spans="1:18" x14ac:dyDescent="0.25">
      <c r="A47" s="7" t="s">
        <v>2</v>
      </c>
      <c r="B47" s="175">
        <f>+'[1]Cost Estimates'!D38</f>
        <v>1</v>
      </c>
      <c r="C47" s="175">
        <v>10</v>
      </c>
      <c r="D47" s="178">
        <f>+'Rates Estimation'!$C$26</f>
        <v>0</v>
      </c>
      <c r="E47" s="178">
        <f t="shared" ref="E47:E51" si="30">C47*D47</f>
        <v>0</v>
      </c>
      <c r="F47" s="122">
        <f>+C47*90%</f>
        <v>9</v>
      </c>
      <c r="G47" s="119">
        <f>+'Rates Estimation'!$D$26</f>
        <v>0</v>
      </c>
      <c r="H47" s="119">
        <f>F47*G47</f>
        <v>0</v>
      </c>
      <c r="I47" s="126">
        <f>+F47</f>
        <v>9</v>
      </c>
      <c r="J47" s="127">
        <f>+'Rates Estimation'!$E$26</f>
        <v>0</v>
      </c>
      <c r="K47" s="127">
        <f>I47*J47</f>
        <v>0</v>
      </c>
      <c r="L47" s="185">
        <f>+I47</f>
        <v>9</v>
      </c>
      <c r="M47" s="181">
        <f>+'Rates Estimation'!$F$26</f>
        <v>0</v>
      </c>
      <c r="N47" s="181">
        <f>L47*M47</f>
        <v>0</v>
      </c>
      <c r="O47" s="163">
        <f>+L47</f>
        <v>9</v>
      </c>
      <c r="P47" s="168">
        <f>+'Rates Estimation'!$G$26</f>
        <v>0</v>
      </c>
      <c r="Q47" s="173">
        <f>O47*P47</f>
        <v>0</v>
      </c>
      <c r="R47" s="186">
        <f t="shared" ref="R47:R49" si="31">E47+H47+K47+N47+Q47</f>
        <v>0</v>
      </c>
    </row>
    <row r="48" spans="1:18" x14ac:dyDescent="0.25">
      <c r="A48" s="8" t="s">
        <v>59</v>
      </c>
      <c r="B48" s="176">
        <f>+'[1]Cost Estimates'!D39</f>
        <v>1</v>
      </c>
      <c r="C48" s="176">
        <v>20</v>
      </c>
      <c r="D48" s="179">
        <f>+'Rates Estimation'!$C$28</f>
        <v>0</v>
      </c>
      <c r="E48" s="179">
        <f t="shared" si="30"/>
        <v>0</v>
      </c>
      <c r="F48" s="123">
        <f t="shared" ref="F48:F51" si="32">+C48*90%</f>
        <v>18</v>
      </c>
      <c r="G48" s="120">
        <f>+'Rates Estimation'!$D$28</f>
        <v>0</v>
      </c>
      <c r="H48" s="120">
        <f t="shared" ref="H48:H51" si="33">F48*G48</f>
        <v>0</v>
      </c>
      <c r="I48" s="128">
        <f t="shared" ref="I48:I51" si="34">+F48</f>
        <v>18</v>
      </c>
      <c r="J48" s="129">
        <f>+'Rates Estimation'!$E$28</f>
        <v>0</v>
      </c>
      <c r="K48" s="129">
        <f t="shared" ref="K48:K51" si="35">I48*J48</f>
        <v>0</v>
      </c>
      <c r="L48" s="145">
        <f t="shared" ref="L48:L51" si="36">+I48</f>
        <v>18</v>
      </c>
      <c r="M48" s="182">
        <f>+'Rates Estimation'!$F$28</f>
        <v>0</v>
      </c>
      <c r="N48" s="182">
        <f t="shared" ref="N48:N51" si="37">L48*M48</f>
        <v>0</v>
      </c>
      <c r="O48" s="151">
        <f t="shared" ref="O48:O51" si="38">+L48</f>
        <v>18</v>
      </c>
      <c r="P48" s="169">
        <f>+'Rates Estimation'!$G$28</f>
        <v>0</v>
      </c>
      <c r="Q48" s="174">
        <f>O48*P48</f>
        <v>0</v>
      </c>
      <c r="R48" s="22">
        <f t="shared" si="31"/>
        <v>0</v>
      </c>
    </row>
    <row r="49" spans="1:18" x14ac:dyDescent="0.25">
      <c r="A49" s="8" t="s">
        <v>23</v>
      </c>
      <c r="B49" s="176">
        <f>+'[1]Cost Estimates'!D40</f>
        <v>1</v>
      </c>
      <c r="C49" s="176">
        <v>35</v>
      </c>
      <c r="D49" s="179">
        <f>+'Rates Estimation'!$C$29</f>
        <v>0</v>
      </c>
      <c r="E49" s="179">
        <f t="shared" si="30"/>
        <v>0</v>
      </c>
      <c r="F49" s="123">
        <f t="shared" si="32"/>
        <v>31.5</v>
      </c>
      <c r="G49" s="120">
        <f>+'Rates Estimation'!$D$29</f>
        <v>0</v>
      </c>
      <c r="H49" s="120">
        <f t="shared" si="33"/>
        <v>0</v>
      </c>
      <c r="I49" s="128">
        <f t="shared" si="34"/>
        <v>31.5</v>
      </c>
      <c r="J49" s="129">
        <f>+'Rates Estimation'!$E$29</f>
        <v>0</v>
      </c>
      <c r="K49" s="129">
        <f t="shared" si="35"/>
        <v>0</v>
      </c>
      <c r="L49" s="145">
        <f t="shared" si="36"/>
        <v>31.5</v>
      </c>
      <c r="M49" s="182">
        <f>+'Rates Estimation'!$F$29</f>
        <v>0</v>
      </c>
      <c r="N49" s="182">
        <f t="shared" si="37"/>
        <v>0</v>
      </c>
      <c r="O49" s="151">
        <f t="shared" si="38"/>
        <v>31.5</v>
      </c>
      <c r="P49" s="169">
        <f>+'Rates Estimation'!$G$29</f>
        <v>0</v>
      </c>
      <c r="Q49" s="174">
        <f t="shared" ref="Q49:Q51" si="39">O49*P49</f>
        <v>0</v>
      </c>
      <c r="R49" s="22">
        <f t="shared" si="31"/>
        <v>0</v>
      </c>
    </row>
    <row r="50" spans="1:18" x14ac:dyDescent="0.25">
      <c r="A50" s="8" t="s">
        <v>24</v>
      </c>
      <c r="B50" s="176">
        <v>0</v>
      </c>
      <c r="C50" s="176">
        <v>0</v>
      </c>
      <c r="D50" s="179">
        <f>+'Rates Estimation'!$C$29</f>
        <v>0</v>
      </c>
      <c r="E50" s="179">
        <f t="shared" si="30"/>
        <v>0</v>
      </c>
      <c r="F50" s="123">
        <f t="shared" si="32"/>
        <v>0</v>
      </c>
      <c r="G50" s="120">
        <f>+'Rates Estimation'!$D$29</f>
        <v>0</v>
      </c>
      <c r="H50" s="120">
        <f>F50*G50</f>
        <v>0</v>
      </c>
      <c r="I50" s="128">
        <f t="shared" si="34"/>
        <v>0</v>
      </c>
      <c r="J50" s="129">
        <f>+'Rates Estimation'!$E$29</f>
        <v>0</v>
      </c>
      <c r="K50" s="129">
        <f t="shared" si="35"/>
        <v>0</v>
      </c>
      <c r="L50" s="145">
        <f t="shared" si="36"/>
        <v>0</v>
      </c>
      <c r="M50" s="182">
        <f>+'Rates Estimation'!$F$29</f>
        <v>0</v>
      </c>
      <c r="N50" s="182">
        <f t="shared" si="37"/>
        <v>0</v>
      </c>
      <c r="O50" s="151">
        <f t="shared" si="38"/>
        <v>0</v>
      </c>
      <c r="P50" s="169">
        <f>+'Rates Estimation'!$G$29</f>
        <v>0</v>
      </c>
      <c r="Q50" s="174">
        <f t="shared" si="39"/>
        <v>0</v>
      </c>
      <c r="R50" s="22">
        <f>E50+H50+K50+N50+Q50</f>
        <v>0</v>
      </c>
    </row>
    <row r="51" spans="1:18" ht="12" thickBot="1" x14ac:dyDescent="0.3">
      <c r="A51" s="14" t="s">
        <v>60</v>
      </c>
      <c r="B51" s="177">
        <v>2</v>
      </c>
      <c r="C51" s="177">
        <v>140</v>
      </c>
      <c r="D51" s="180">
        <f>+'Rates Estimation'!$C$30</f>
        <v>0</v>
      </c>
      <c r="E51" s="180">
        <f t="shared" si="30"/>
        <v>0</v>
      </c>
      <c r="F51" s="124">
        <f t="shared" si="32"/>
        <v>126</v>
      </c>
      <c r="G51" s="121">
        <f>+'Rates Estimation'!$D$30</f>
        <v>0</v>
      </c>
      <c r="H51" s="121">
        <f t="shared" si="33"/>
        <v>0</v>
      </c>
      <c r="I51" s="130">
        <f t="shared" si="34"/>
        <v>126</v>
      </c>
      <c r="J51" s="131">
        <f>+'Rates Estimation'!$E$30</f>
        <v>0</v>
      </c>
      <c r="K51" s="131">
        <f t="shared" si="35"/>
        <v>0</v>
      </c>
      <c r="L51" s="146">
        <f t="shared" si="36"/>
        <v>126</v>
      </c>
      <c r="M51" s="183">
        <f>+'Rates Estimation'!$F$30</f>
        <v>0</v>
      </c>
      <c r="N51" s="183">
        <f t="shared" si="37"/>
        <v>0</v>
      </c>
      <c r="O51" s="164">
        <f t="shared" si="38"/>
        <v>126</v>
      </c>
      <c r="P51" s="170">
        <f>+'Rates Estimation'!$G$30</f>
        <v>0</v>
      </c>
      <c r="Q51" s="174">
        <f t="shared" si="39"/>
        <v>0</v>
      </c>
      <c r="R51" s="23">
        <f>E51+H51+K51+N51+Q51</f>
        <v>0</v>
      </c>
    </row>
    <row r="52" spans="1:18" ht="12" thickBot="1" x14ac:dyDescent="0.3">
      <c r="A52" s="7" t="s">
        <v>33</v>
      </c>
      <c r="B52" s="15"/>
      <c r="C52" s="26">
        <f>SUM(C47:C51)</f>
        <v>205</v>
      </c>
      <c r="D52" s="29"/>
      <c r="E52" s="27">
        <f>SUM(E47:E51)</f>
        <v>0</v>
      </c>
      <c r="F52" s="125">
        <f>SUM(F47:F51)</f>
        <v>184.5</v>
      </c>
      <c r="G52" s="45"/>
      <c r="H52" s="44">
        <f>SUM(H47:H51)</f>
        <v>0</v>
      </c>
      <c r="I52" s="60">
        <f>SUM(I47:I51)</f>
        <v>184.5</v>
      </c>
      <c r="J52" s="62"/>
      <c r="K52" s="61">
        <f>SUM(K47:K51)</f>
        <v>0</v>
      </c>
      <c r="L52" s="134">
        <f>SUM(L47:L51)</f>
        <v>184.5</v>
      </c>
      <c r="M52" s="148"/>
      <c r="N52" s="147">
        <f>SUM(N47:N51)</f>
        <v>0</v>
      </c>
      <c r="O52" s="152">
        <f>SUM(O47:O51)</f>
        <v>184.5</v>
      </c>
      <c r="P52" s="171"/>
      <c r="Q52" s="166">
        <f>SUM(Q47:Q51)</f>
        <v>0</v>
      </c>
      <c r="R52" s="193">
        <f>SUM(R47:R51)</f>
        <v>0</v>
      </c>
    </row>
    <row r="53" spans="1:18" ht="12" thickBot="1" x14ac:dyDescent="0.3">
      <c r="A53" s="9" t="s">
        <v>4</v>
      </c>
      <c r="B53" s="150">
        <v>7.4999999999999997E-2</v>
      </c>
      <c r="C53" s="30"/>
      <c r="D53" s="31"/>
      <c r="E53" s="32">
        <f>E52*B53</f>
        <v>0</v>
      </c>
      <c r="F53" s="46"/>
      <c r="G53" s="47"/>
      <c r="H53" s="48">
        <f>H52*B53</f>
        <v>0</v>
      </c>
      <c r="I53" s="63"/>
      <c r="J53" s="64"/>
      <c r="K53" s="61">
        <f>K52*B53</f>
        <v>0</v>
      </c>
      <c r="L53" s="135"/>
      <c r="M53" s="149"/>
      <c r="N53" s="147">
        <f>N52*B53</f>
        <v>0</v>
      </c>
      <c r="O53" s="153"/>
      <c r="P53" s="172"/>
      <c r="Q53" s="166">
        <f>Q52*B53</f>
        <v>0</v>
      </c>
      <c r="R53" s="77">
        <f>E53+H53+K53+N53+Q53</f>
        <v>0</v>
      </c>
    </row>
    <row r="54" spans="1:18" x14ac:dyDescent="0.25">
      <c r="A54" s="10" t="s">
        <v>5</v>
      </c>
      <c r="B54" s="16"/>
      <c r="C54" s="33"/>
      <c r="D54" s="34"/>
      <c r="E54" s="35">
        <f>SUM(E52:E53)</f>
        <v>0</v>
      </c>
      <c r="F54" s="49"/>
      <c r="G54" s="50"/>
      <c r="H54" s="51">
        <f>SUM(H52:H53)</f>
        <v>0</v>
      </c>
      <c r="I54" s="65"/>
      <c r="J54" s="66"/>
      <c r="K54" s="67">
        <f>SUM(K52:K53)</f>
        <v>0</v>
      </c>
      <c r="L54" s="136"/>
      <c r="M54" s="137"/>
      <c r="N54" s="138">
        <f>SUM(N52:N53)</f>
        <v>0</v>
      </c>
      <c r="O54" s="154"/>
      <c r="P54" s="155"/>
      <c r="Q54" s="156">
        <f>SUM(Q52:Q53)</f>
        <v>0</v>
      </c>
      <c r="R54" s="19">
        <f>SUM(R52:R53)</f>
        <v>0</v>
      </c>
    </row>
    <row r="55" spans="1:18" ht="12" thickBot="1" x14ac:dyDescent="0.3">
      <c r="A55" s="11" t="s">
        <v>7</v>
      </c>
      <c r="B55" s="17"/>
      <c r="C55" s="36"/>
      <c r="D55" s="37"/>
      <c r="E55" s="38">
        <f>E54*15%</f>
        <v>0</v>
      </c>
      <c r="F55" s="52"/>
      <c r="G55" s="53"/>
      <c r="H55" s="54">
        <f>H54*15%</f>
        <v>0</v>
      </c>
      <c r="I55" s="68"/>
      <c r="J55" s="69"/>
      <c r="K55" s="70">
        <f>K54*15%</f>
        <v>0</v>
      </c>
      <c r="L55" s="139"/>
      <c r="M55" s="140"/>
      <c r="N55" s="141">
        <f>N54*15%</f>
        <v>0</v>
      </c>
      <c r="O55" s="157"/>
      <c r="P55" s="158"/>
      <c r="Q55" s="159">
        <f>Q54*15%</f>
        <v>0</v>
      </c>
      <c r="R55" s="20">
        <f>R54*15%</f>
        <v>0</v>
      </c>
    </row>
    <row r="56" spans="1:18" ht="12" thickBot="1" x14ac:dyDescent="0.3">
      <c r="A56" s="12" t="s">
        <v>6</v>
      </c>
      <c r="B56" s="18"/>
      <c r="C56" s="39"/>
      <c r="D56" s="40"/>
      <c r="E56" s="41">
        <f>E54+E55</f>
        <v>0</v>
      </c>
      <c r="F56" s="89"/>
      <c r="G56" s="56"/>
      <c r="H56" s="57">
        <f>SUM(H54:H55)</f>
        <v>0</v>
      </c>
      <c r="I56" s="90"/>
      <c r="J56" s="72"/>
      <c r="K56" s="73">
        <f>K54+K55</f>
        <v>0</v>
      </c>
      <c r="L56" s="142"/>
      <c r="M56" s="143"/>
      <c r="N56" s="144">
        <f>N54+N55</f>
        <v>0</v>
      </c>
      <c r="O56" s="160"/>
      <c r="P56" s="161"/>
      <c r="Q56" s="162">
        <f>Q54+Q55</f>
        <v>0</v>
      </c>
      <c r="R56" s="21">
        <f>R54+R55</f>
        <v>0</v>
      </c>
    </row>
    <row r="59" spans="1:18" x14ac:dyDescent="0.25">
      <c r="A59" s="5" t="s">
        <v>36</v>
      </c>
      <c r="E59" s="83">
        <f>E12+E26+E54+E40</f>
        <v>0</v>
      </c>
      <c r="H59" s="83">
        <f>H12+H26+H54+H40</f>
        <v>0</v>
      </c>
      <c r="K59" s="83">
        <f>K12+K26+K54+K40</f>
        <v>0</v>
      </c>
      <c r="N59" s="83">
        <f>N12+N26+N54+N40</f>
        <v>0</v>
      </c>
      <c r="Q59" s="83">
        <f>Q12+Q26+Q54+Q40</f>
        <v>0</v>
      </c>
    </row>
    <row r="60" spans="1:18" x14ac:dyDescent="0.25">
      <c r="A60" s="5" t="s">
        <v>37</v>
      </c>
      <c r="E60" s="83">
        <f>E14+E28+E56+E42</f>
        <v>0</v>
      </c>
      <c r="H60" s="83">
        <f>H14+H28+H56+H42</f>
        <v>0</v>
      </c>
      <c r="K60" s="83">
        <f>K14+K28+K56+K42</f>
        <v>0</v>
      </c>
      <c r="N60" s="83">
        <f>N14+N28+N56+N42</f>
        <v>0</v>
      </c>
      <c r="Q60" s="83">
        <f>Q14+Q28+Q56+Q42</f>
        <v>0</v>
      </c>
    </row>
    <row r="62" spans="1:18" ht="12" thickBot="1" x14ac:dyDescent="0.3"/>
    <row r="63" spans="1:18" ht="13.5" thickBot="1" x14ac:dyDescent="0.35">
      <c r="Q63" s="24"/>
      <c r="R63" s="74" t="s">
        <v>41</v>
      </c>
    </row>
    <row r="64" spans="1:18" ht="13.5" thickBot="1" x14ac:dyDescent="0.35">
      <c r="Q64" s="76" t="s">
        <v>34</v>
      </c>
      <c r="R64" s="75">
        <f>R12+R26+R54+R40</f>
        <v>0</v>
      </c>
    </row>
    <row r="65" spans="11:18" ht="13.5" thickBot="1" x14ac:dyDescent="0.35">
      <c r="Q65" s="76" t="s">
        <v>35</v>
      </c>
      <c r="R65" s="75">
        <f>R14+R28+R56+R42</f>
        <v>0</v>
      </c>
    </row>
    <row r="67" spans="11:18" x14ac:dyDescent="0.25">
      <c r="K67" s="24"/>
      <c r="N67" s="24"/>
      <c r="Q67" s="24"/>
      <c r="R67" s="24"/>
    </row>
    <row r="68" spans="11:18" x14ac:dyDescent="0.25">
      <c r="K68" s="24"/>
      <c r="N68" s="24"/>
      <c r="Q68" s="24"/>
      <c r="R68" s="84"/>
    </row>
    <row r="69" spans="11:18" x14ac:dyDescent="0.25">
      <c r="K69" s="24"/>
      <c r="N69" s="24"/>
      <c r="Q69" s="24"/>
      <c r="R69" s="84"/>
    </row>
  </sheetData>
  <mergeCells count="29">
    <mergeCell ref="R45:R46"/>
    <mergeCell ref="C17:E17"/>
    <mergeCell ref="F17:H17"/>
    <mergeCell ref="I17:K17"/>
    <mergeCell ref="C45:E45"/>
    <mergeCell ref="F45:H45"/>
    <mergeCell ref="I45:K45"/>
    <mergeCell ref="I31:K31"/>
    <mergeCell ref="O17:Q17"/>
    <mergeCell ref="O45:Q45"/>
    <mergeCell ref="L17:N17"/>
    <mergeCell ref="L45:N45"/>
    <mergeCell ref="A30:R30"/>
    <mergeCell ref="C31:E31"/>
    <mergeCell ref="F31:H31"/>
    <mergeCell ref="A1:R1"/>
    <mergeCell ref="A44:R44"/>
    <mergeCell ref="A2:R2"/>
    <mergeCell ref="A16:R16"/>
    <mergeCell ref="I3:K3"/>
    <mergeCell ref="F3:H3"/>
    <mergeCell ref="C3:E3"/>
    <mergeCell ref="R3:R4"/>
    <mergeCell ref="R17:R18"/>
    <mergeCell ref="O3:Q3"/>
    <mergeCell ref="L3:N3"/>
    <mergeCell ref="L31:N31"/>
    <mergeCell ref="O31:Q31"/>
    <mergeCell ref="R31:R32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J8"/>
  <sheetViews>
    <sheetView workbookViewId="0">
      <selection activeCell="D5" sqref="D5"/>
    </sheetView>
  </sheetViews>
  <sheetFormatPr defaultRowHeight="14.5" x14ac:dyDescent="0.35"/>
  <cols>
    <col min="2" max="2" width="15.81640625" bestFit="1" customWidth="1"/>
    <col min="3" max="6" width="11.54296875" bestFit="1" customWidth="1"/>
    <col min="7" max="7" width="15.1796875" bestFit="1" customWidth="1"/>
    <col min="8" max="8" width="13.26953125" bestFit="1" customWidth="1"/>
    <col min="9" max="9" width="11.54296875" bestFit="1" customWidth="1"/>
    <col min="10" max="10" width="13.26953125" bestFit="1" customWidth="1"/>
  </cols>
  <sheetData>
    <row r="2" spans="2:10" x14ac:dyDescent="0.35">
      <c r="B2" t="s">
        <v>10</v>
      </c>
      <c r="C2">
        <v>1</v>
      </c>
      <c r="D2">
        <v>2</v>
      </c>
      <c r="E2">
        <v>3</v>
      </c>
      <c r="F2">
        <v>4</v>
      </c>
      <c r="G2">
        <v>5</v>
      </c>
      <c r="H2" t="s">
        <v>0</v>
      </c>
    </row>
    <row r="3" spans="2:10" x14ac:dyDescent="0.35">
      <c r="B3" t="s">
        <v>11</v>
      </c>
      <c r="C3" s="1">
        <v>250000</v>
      </c>
      <c r="D3" s="1">
        <v>250000</v>
      </c>
      <c r="E3" s="1">
        <v>250000</v>
      </c>
      <c r="F3" s="1">
        <v>250000</v>
      </c>
      <c r="G3" s="1">
        <v>250000</v>
      </c>
      <c r="H3" s="1">
        <f>SUM(C3:G3)</f>
        <v>1250000</v>
      </c>
    </row>
    <row r="4" spans="2:10" x14ac:dyDescent="0.35">
      <c r="B4" t="s">
        <v>12</v>
      </c>
      <c r="C4" s="1">
        <v>350000</v>
      </c>
      <c r="D4" s="1">
        <v>350000</v>
      </c>
      <c r="E4" s="1">
        <v>350000</v>
      </c>
      <c r="F4" s="1">
        <v>350000</v>
      </c>
      <c r="G4" s="1">
        <v>350000</v>
      </c>
      <c r="H4" s="1">
        <f>SUM(C4:G4)</f>
        <v>1750000</v>
      </c>
    </row>
    <row r="5" spans="2:10" x14ac:dyDescent="0.35">
      <c r="B5" t="s">
        <v>13</v>
      </c>
      <c r="C5" s="1"/>
      <c r="D5" s="1">
        <v>300000</v>
      </c>
      <c r="E5" s="1">
        <v>300000</v>
      </c>
      <c r="F5" s="1">
        <v>300000</v>
      </c>
      <c r="G5" s="1">
        <v>300000</v>
      </c>
      <c r="H5" s="3">
        <f>SUM(C5:G5)</f>
        <v>1200000</v>
      </c>
      <c r="I5" s="2"/>
      <c r="J5" s="1"/>
    </row>
    <row r="6" spans="2:10" x14ac:dyDescent="0.35">
      <c r="G6" t="s">
        <v>15</v>
      </c>
      <c r="H6" s="2">
        <f>SUM(H3:H5)</f>
        <v>4200000</v>
      </c>
    </row>
    <row r="7" spans="2:10" x14ac:dyDescent="0.35">
      <c r="G7" t="s">
        <v>7</v>
      </c>
      <c r="H7" s="4">
        <f>H6*15%</f>
        <v>630000</v>
      </c>
    </row>
    <row r="8" spans="2:10" x14ac:dyDescent="0.35">
      <c r="G8" t="s">
        <v>14</v>
      </c>
      <c r="H8" s="2">
        <f>SUM(H6:H7)</f>
        <v>4830000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Rates Estimation</vt:lpstr>
      <vt:lpstr>Proposed Pricing</vt:lpstr>
      <vt:lpstr>Sheet2</vt:lpstr>
      <vt:lpstr>'Proposed Pricing'!Print_Area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Lesna Morar</dc:creator>
  <cp:lastModifiedBy>Tshepo Morare</cp:lastModifiedBy>
  <dcterms:created xsi:type="dcterms:W3CDTF">2019-09-20T14:18:12Z</dcterms:created>
  <dcterms:modified xsi:type="dcterms:W3CDTF">2022-10-17T12:24:21Z</dcterms:modified>
</cp:coreProperties>
</file>