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esedihdb-my.sharepoint.com/personal/sibulelom_lesedi_gov_za/Documents/Documents/SCM/BID SPEC/TENDER DOCUMENTS/Quarter 1/"/>
    </mc:Choice>
  </mc:AlternateContent>
  <xr:revisionPtr revIDLastSave="0" documentId="8_{A25CF756-3711-4720-87D2-AAFF31DE02B2}" xr6:coauthVersionLast="47" xr6:coauthVersionMax="47" xr10:uidLastSave="{00000000-0000-0000-0000-000000000000}"/>
  <bookViews>
    <workbookView xWindow="-110" yWindow="-110" windowWidth="19420" windowHeight="10300" tabRatio="953" xr2:uid="{0B479CCC-1452-4690-A3AA-567B946A5F8E}"/>
  </bookViews>
  <sheets>
    <sheet name="1200A" sheetId="1" r:id="rId1"/>
    <sheet name="1200D" sheetId="29" r:id="rId2"/>
    <sheet name="1200G" sheetId="7" r:id="rId3"/>
    <sheet name="Summary" sheetId="23" r:id="rId4"/>
    <sheet name="Sheet1" sheetId="22" state="hidden" r:id="rId5"/>
  </sheets>
  <definedNames>
    <definedName name="_">#REF!</definedName>
    <definedName name="_____________________________________________SEC1200">#REF!</definedName>
    <definedName name="____________________________________________SEC1200">#REF!</definedName>
    <definedName name="___________________________________________SEC1200">#REF!</definedName>
    <definedName name="__________________________________________SEC1200">#REF!</definedName>
    <definedName name="______________________________________SEC1200">#REF!</definedName>
    <definedName name="________________________________SEC1200">#REF!</definedName>
    <definedName name="______________________________SEC1200">#REF!</definedName>
    <definedName name="_____________________________SEC1200a">#REF!</definedName>
    <definedName name="_____________________________SEC5800">#REF!</definedName>
    <definedName name="____________________________SEC1200">#REF!</definedName>
    <definedName name="___________________________SEC5800">#REF!</definedName>
    <definedName name="__________________________SEC1200">#REF!</definedName>
    <definedName name="________________________SEC1200">#REF!</definedName>
    <definedName name="_______________________SEC1200a">#REF!</definedName>
    <definedName name="______________________SEC1200">#REF!</definedName>
    <definedName name="_____________________SEC12001">#REF!</definedName>
    <definedName name="____________________SEC1200">#REF!</definedName>
    <definedName name="__________________SEC1200">#REF!</definedName>
    <definedName name="________________SEC1200">#REF!</definedName>
    <definedName name="______________SEC1200">#REF!</definedName>
    <definedName name="_____________SEC1200">#REF!</definedName>
    <definedName name="____________SEC1200">#REF!</definedName>
    <definedName name="___________SEC1200">#REF!</definedName>
    <definedName name="__________SEC1200">#REF!</definedName>
    <definedName name="_________SEC1200">#REF!</definedName>
    <definedName name="________SEC1200">#REF!</definedName>
    <definedName name="_______SEC1200">#REF!</definedName>
    <definedName name="______SEC1200">#REF!</definedName>
    <definedName name="_____SEC1200">#REF!</definedName>
    <definedName name="____SEC1200">#REF!</definedName>
    <definedName name="___SEC1200">#REF!</definedName>
    <definedName name="__SEC1200">#REF!</definedName>
    <definedName name="_0">#REF!</definedName>
    <definedName name="_1">#REF!</definedName>
    <definedName name="_2">#REF!</definedName>
    <definedName name="_3">#REF!</definedName>
    <definedName name="_4">#REF!</definedName>
    <definedName name="_5">#REF!</definedName>
    <definedName name="_6">#REF!</definedName>
    <definedName name="_7">#REF!</definedName>
    <definedName name="_a">#REF!</definedName>
    <definedName name="_f">#REF!</definedName>
    <definedName name="_Key2" hidden="1">#REF!</definedName>
    <definedName name="_Order1" hidden="1">255</definedName>
    <definedName name="_Order2" hidden="1">255</definedName>
    <definedName name="_Parse_Out" hidden="1">#REF!</definedName>
    <definedName name="_SEC1200">#REF!</definedName>
    <definedName name="_sec120000">#REF!</definedName>
    <definedName name="_Sort" hidden="1">#REF!</definedName>
    <definedName name="_x1">#REF!</definedName>
    <definedName name="_x2">#REF!</definedName>
    <definedName name="_x3">#REF!</definedName>
    <definedName name="_x4">#REF!</definedName>
    <definedName name="_z1">#REF!</definedName>
    <definedName name="_z10">#REF!</definedName>
    <definedName name="_z11">#REF!</definedName>
    <definedName name="_z13" hidden="1">#REF!</definedName>
    <definedName name="_z14">#REF!</definedName>
    <definedName name="_z2" hidden="1">#REF!</definedName>
    <definedName name="_z3" hidden="1">#REF!</definedName>
    <definedName name="_z4">#REF!</definedName>
    <definedName name="_z5">#REF!</definedName>
    <definedName name="_z6" hidden="1">#REF!</definedName>
    <definedName name="_z7" hidden="1">#REF!</definedName>
    <definedName name="_z8">#REF!</definedName>
    <definedName name="_z9" hidden="1">#REF!</definedName>
    <definedName name="a" hidden="1">#REF!</definedName>
    <definedName name="ai">#REF!</definedName>
    <definedName name="ALL">#REF!</definedName>
    <definedName name="b" hidden="1">#REF!</definedName>
    <definedName name="Calcs">#REF!</definedName>
    <definedName name="Calculations">#REF!</definedName>
    <definedName name="cm">#REF!</definedName>
    <definedName name="D" hidden="1">#REF!</definedName>
    <definedName name="db">#REF!</definedName>
    <definedName name="e">#REF!</definedName>
    <definedName name="fi">#REF!</definedName>
    <definedName name="ga">#REF!</definedName>
    <definedName name="Items_01">#REF!</definedName>
    <definedName name="la">#REF!</definedName>
    <definedName name="laa">#REF!</definedName>
    <definedName name="lab">#REF!</definedName>
    <definedName name="lb">#REF!</definedName>
    <definedName name="lc">#REF!</definedName>
    <definedName name="ld">#REF!</definedName>
    <definedName name="le">#REF!</definedName>
    <definedName name="lf">#REF!</definedName>
    <definedName name="lg">#REF!</definedName>
    <definedName name="lh">#REF!</definedName>
    <definedName name="li">#REF!</definedName>
    <definedName name="lj">#REF!</definedName>
    <definedName name="lk">#REF!</definedName>
    <definedName name="lm">#REF!</definedName>
    <definedName name="ln">#REF!</definedName>
    <definedName name="lo">#REF!</definedName>
    <definedName name="lp">#REF!</definedName>
    <definedName name="lq">#REF!</definedName>
    <definedName name="lr">#REF!</definedName>
    <definedName name="ls">#REF!</definedName>
    <definedName name="lsa">#REF!</definedName>
    <definedName name="lsb">#REF!</definedName>
    <definedName name="lsc">#REF!</definedName>
    <definedName name="lsd">#REF!</definedName>
    <definedName name="lse">#REF!</definedName>
    <definedName name="lsf">#REF!</definedName>
    <definedName name="lsg">#REF!</definedName>
    <definedName name="lsh">#REF!</definedName>
    <definedName name="lsi">#REF!</definedName>
    <definedName name="lsj">#REF!</definedName>
    <definedName name="lsk">#REF!</definedName>
    <definedName name="lsl">#REF!</definedName>
    <definedName name="lsm">#REF!</definedName>
    <definedName name="lsn">#REF!</definedName>
    <definedName name="lso">#REF!</definedName>
    <definedName name="lsp">#REF!</definedName>
    <definedName name="lsq">#REF!</definedName>
    <definedName name="lsr">#REF!</definedName>
    <definedName name="lss">#REF!</definedName>
    <definedName name="lst">#REF!</definedName>
    <definedName name="lsu">#REF!</definedName>
    <definedName name="lsv">#REF!</definedName>
    <definedName name="lsw">#REF!</definedName>
    <definedName name="lsx">#REF!</definedName>
    <definedName name="lsy">#REF!</definedName>
    <definedName name="lsz">#REF!</definedName>
    <definedName name="lt">#REF!</definedName>
    <definedName name="lu">#REF!</definedName>
    <definedName name="lv">#REF!</definedName>
    <definedName name="lw">#REF!</definedName>
    <definedName name="lx">#REF!</definedName>
    <definedName name="ly">#REF!</definedName>
    <definedName name="lz">#REF!</definedName>
    <definedName name="mea">#REF!</definedName>
    <definedName name="mo">#REF!</definedName>
    <definedName name="new">#REF!</definedName>
    <definedName name="ok">#REF!</definedName>
    <definedName name="po">#REF!</definedName>
    <definedName name="_xlnm.Print_Area" localSheetId="0">'1200A'!$A$1:$I$138</definedName>
    <definedName name="_xlnm.Print_Area" localSheetId="1">'1200D'!$A$1:$G$40</definedName>
    <definedName name="_xlnm.Print_Area" localSheetId="2">'1200G'!$A$1:$J$41</definedName>
    <definedName name="_xlnm.Print_Area" localSheetId="3">Summary!$A$1:$H$42</definedName>
    <definedName name="_xlnm.Print_Titles">#REF!</definedName>
    <definedName name="pt">#REF!</definedName>
    <definedName name="Runway_Threshold_06">#REF!</definedName>
    <definedName name="SCALE_2005CSE1">#REF!</definedName>
    <definedName name="SCALE_2005CSE2">#REF!</definedName>
    <definedName name="SCHED1">#REF!</definedName>
    <definedName name="SCHED2">#REF!</definedName>
    <definedName name="so">#REF!</definedName>
    <definedName name="SupportTyp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68" i="1" l="1"/>
  <c r="H72" i="1"/>
  <c r="H77" i="1"/>
  <c r="H102" i="1"/>
  <c r="H108" i="1"/>
  <c r="I138" i="1"/>
  <c r="I89" i="1"/>
  <c r="I101" i="1"/>
  <c r="I59" i="1"/>
  <c r="I76" i="1"/>
  <c r="I75" i="1"/>
  <c r="I71" i="1"/>
  <c r="I67" i="1"/>
  <c r="G15" i="29"/>
  <c r="J37" i="7" l="1"/>
  <c r="J33" i="7"/>
  <c r="J32" i="7"/>
  <c r="J29" i="7"/>
  <c r="J25" i="7"/>
  <c r="J24" i="7"/>
  <c r="J18" i="7"/>
  <c r="J15" i="7"/>
  <c r="J11" i="7"/>
  <c r="J8" i="7"/>
  <c r="H33" i="7"/>
  <c r="H32" i="7"/>
  <c r="H29" i="7"/>
  <c r="M29" i="7"/>
  <c r="E15" i="29" l="1"/>
  <c r="E10" i="29"/>
  <c r="G10" i="29" s="1"/>
  <c r="E21" i="29"/>
  <c r="E7" i="29"/>
  <c r="G21" i="29"/>
  <c r="E16" i="29" l="1"/>
  <c r="G16" i="29" s="1"/>
  <c r="G39" i="29"/>
  <c r="G7" i="29"/>
  <c r="G5" i="29"/>
  <c r="G4" i="29"/>
  <c r="G3" i="29"/>
  <c r="I100" i="1"/>
  <c r="I99" i="1"/>
  <c r="L99" i="1" s="1"/>
  <c r="I98" i="1"/>
  <c r="I97" i="1"/>
  <c r="I96" i="1"/>
  <c r="I104" i="1"/>
  <c r="I105" i="1"/>
  <c r="I106" i="1"/>
  <c r="I107" i="1"/>
  <c r="I111" i="1"/>
  <c r="I112" i="1"/>
  <c r="I113" i="1"/>
  <c r="I114" i="1"/>
  <c r="I115" i="1"/>
  <c r="I116" i="1"/>
  <c r="I117" i="1"/>
  <c r="I40" i="1"/>
  <c r="I57" i="1"/>
  <c r="I53" i="1"/>
  <c r="I11" i="1"/>
  <c r="G40" i="29" l="1"/>
  <c r="G8" i="23" s="1"/>
  <c r="I7" i="1" l="1"/>
  <c r="I103" i="1" l="1"/>
  <c r="I9" i="1" l="1"/>
  <c r="I10" i="1"/>
  <c r="I12" i="1"/>
  <c r="I13" i="1"/>
  <c r="I14" i="1"/>
  <c r="I15" i="1"/>
  <c r="I16" i="1"/>
  <c r="I17" i="1"/>
  <c r="I18" i="1"/>
  <c r="I19" i="1"/>
  <c r="I38" i="1" l="1"/>
  <c r="I36" i="1"/>
  <c r="I35" i="1"/>
  <c r="I34" i="1"/>
  <c r="I33" i="1"/>
  <c r="I30" i="1"/>
  <c r="I29" i="1"/>
  <c r="I28" i="1"/>
  <c r="I27" i="1"/>
  <c r="I31" i="1"/>
  <c r="I32" i="1"/>
  <c r="I37" i="1"/>
  <c r="B19" i="22"/>
  <c r="B18" i="22"/>
  <c r="I62" i="1" l="1"/>
  <c r="I61" i="1" l="1"/>
  <c r="I48" i="1"/>
  <c r="I92" i="1" s="1"/>
  <c r="I4" i="1"/>
  <c r="I5" i="1"/>
  <c r="I6" i="1"/>
  <c r="I8" i="1"/>
  <c r="I20" i="1"/>
  <c r="I21" i="1"/>
  <c r="I22" i="1"/>
  <c r="I23" i="1"/>
  <c r="I24" i="1"/>
  <c r="I26" i="1"/>
  <c r="I3" i="1"/>
  <c r="J41" i="7" l="1"/>
  <c r="G11" i="23" s="1"/>
  <c r="G19" i="23" l="1"/>
  <c r="G22" i="23" s="1"/>
  <c r="G25" i="23" s="1"/>
  <c r="G28" i="23" s="1"/>
</calcChain>
</file>

<file path=xl/sharedStrings.xml><?xml version="1.0" encoding="utf-8"?>
<sst xmlns="http://schemas.openxmlformats.org/spreadsheetml/2006/main" count="341" uniqueCount="203">
  <si>
    <t>Contractual requirements</t>
  </si>
  <si>
    <t>Sum</t>
  </si>
  <si>
    <t>SCHEDULED FIXED-CHARGE &amp; VALUE-RELATED ITEMS</t>
  </si>
  <si>
    <t>8.3.2.1</t>
  </si>
  <si>
    <t>8.3.2.2</t>
  </si>
  <si>
    <t>Facilities for Contractor</t>
  </si>
  <si>
    <t>Facilities for Engineer</t>
  </si>
  <si>
    <t>8.3.4</t>
  </si>
  <si>
    <t>Removal of site establishment</t>
  </si>
  <si>
    <t>PAY ITEM</t>
  </si>
  <si>
    <t>DESCRIPTION</t>
  </si>
  <si>
    <t>UNIT</t>
  </si>
  <si>
    <t>QTY</t>
  </si>
  <si>
    <t>RATE</t>
  </si>
  <si>
    <t>AMOUNT</t>
  </si>
  <si>
    <t>SCHEDULED TIME-RELATED ITEMS</t>
  </si>
  <si>
    <t>8.4.1</t>
  </si>
  <si>
    <t>8.4.2.1</t>
  </si>
  <si>
    <t>8.4.2.2</t>
  </si>
  <si>
    <t>TOTAL CARRIED FORWARD</t>
  </si>
  <si>
    <t>8.4.4</t>
  </si>
  <si>
    <t>Company &amp; head office overhead costs</t>
  </si>
  <si>
    <t>TOTAL BROUGHT FORWARD</t>
  </si>
  <si>
    <t>%</t>
  </si>
  <si>
    <t>TOTAL CARRIED TO SUMMARY</t>
  </si>
  <si>
    <t>SCHEDULED ITEMS</t>
  </si>
  <si>
    <t>8.2.1</t>
  </si>
  <si>
    <t>8.3.3</t>
  </si>
  <si>
    <t>8.2.2</t>
  </si>
  <si>
    <t>m</t>
  </si>
  <si>
    <t>8.4.2</t>
  </si>
  <si>
    <t>ITEM NO</t>
  </si>
  <si>
    <t>1.1.1</t>
  </si>
  <si>
    <t>1.1.2</t>
  </si>
  <si>
    <t>1.2.1</t>
  </si>
  <si>
    <t>1.2.3</t>
  </si>
  <si>
    <t>1.1.2.1</t>
  </si>
  <si>
    <t>1.1.2.2</t>
  </si>
  <si>
    <t>1.1.3</t>
  </si>
  <si>
    <t>1.2.2</t>
  </si>
  <si>
    <t>8.4.3</t>
  </si>
  <si>
    <t>Supervision for Duration of Contract</t>
  </si>
  <si>
    <t>(a)</t>
  </si>
  <si>
    <t>(b)</t>
  </si>
  <si>
    <t>(c)</t>
  </si>
  <si>
    <t>Telephone</t>
  </si>
  <si>
    <t>(e)</t>
  </si>
  <si>
    <t>(g)</t>
  </si>
  <si>
    <t>(h)</t>
  </si>
  <si>
    <t>Offices &amp; storage sheds</t>
  </si>
  <si>
    <t>Ablution &amp; latrine facilities</t>
  </si>
  <si>
    <t>Water supplies, electric power &amp; communications</t>
  </si>
  <si>
    <t>Dealing with water</t>
  </si>
  <si>
    <t>(d)</t>
  </si>
  <si>
    <t xml:space="preserve"> Survey assistants &amp; materials</t>
  </si>
  <si>
    <t>1)</t>
  </si>
  <si>
    <t>2)</t>
  </si>
  <si>
    <t>Provision for CLO Salary</t>
  </si>
  <si>
    <t>Provison for CLO Cellular Phone</t>
  </si>
  <si>
    <t>Cost of Cellular Phone Usage for CLO</t>
  </si>
  <si>
    <t>Community Liaison Officers</t>
  </si>
  <si>
    <t>2.1.1</t>
  </si>
  <si>
    <t>m³</t>
  </si>
  <si>
    <t>a)</t>
  </si>
  <si>
    <t>b)</t>
  </si>
  <si>
    <t>Sewer Pipe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</si>
  <si>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</si>
  <si>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</si>
  <si>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</si>
  <si>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</si>
  <si>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</si>
  <si>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</si>
  <si>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</si>
  <si>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</si>
  <si>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</si>
  <si>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</si>
  <si>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</si>
  <si>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</si>
  <si>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</si>
  <si>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</si>
  <si>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</si>
  <si>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</si>
  <si>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SUMMARY OF SCHEDULE OF QUANTITIES</t>
  </si>
  <si>
    <t>SANS 1200 A</t>
  </si>
  <si>
    <t>SECTION 1200 PART A: PRELIMINARY AND GENERAL</t>
  </si>
  <si>
    <t>: PRELIMINARY AND GENERAL</t>
  </si>
  <si>
    <t>1.2.2.1</t>
  </si>
  <si>
    <t>1.2.2.2</t>
  </si>
  <si>
    <t>1.2.4</t>
  </si>
  <si>
    <t>TOTAL FOR SCHEDULE OF QUANTITIES EXCL. VAT</t>
  </si>
  <si>
    <t>ALLOWANCE FOR CONTINGENCIES @ 10%</t>
  </si>
  <si>
    <t>TOTAL CONTRACT VALUE EXCL. VAT</t>
  </si>
  <si>
    <t>VAT @ 15%</t>
  </si>
  <si>
    <t>TOTAL CONTRACT VALUE TO FORM OF OFFER  INCL. VAT</t>
  </si>
  <si>
    <t>PSA 8.3</t>
  </si>
  <si>
    <t>PSA 8.3.1</t>
  </si>
  <si>
    <t>PSA 8.3.2</t>
  </si>
  <si>
    <t>PC.Sum</t>
  </si>
  <si>
    <t>PSA 8.9</t>
  </si>
  <si>
    <t>PSA 8.11</t>
  </si>
  <si>
    <t>COMPLIANCE WITH OHS ACT, CONSTRUCTION REGULATIONS 2014 AND OHS SPECIFICATION</t>
  </si>
  <si>
    <t>PSA 8.12</t>
  </si>
  <si>
    <t>Provision of Security Personnel</t>
  </si>
  <si>
    <t>Furnished offices (1 No.)</t>
  </si>
  <si>
    <t>PSA 8.5</t>
  </si>
  <si>
    <t>Contractual Requirements</t>
  </si>
  <si>
    <t>Establishment of facilities on Site</t>
  </si>
  <si>
    <t>Access</t>
  </si>
  <si>
    <t>(i)</t>
  </si>
  <si>
    <t>Wayleave</t>
  </si>
  <si>
    <t xml:space="preserve">Environmental Management </t>
  </si>
  <si>
    <t>Operate and maintain facilities on the site for duration of construction except where otherwise stated</t>
  </si>
  <si>
    <t>PSA 8.8</t>
  </si>
  <si>
    <t>5)</t>
  </si>
  <si>
    <t>Prov Sum</t>
  </si>
  <si>
    <t>PSA 8.6</t>
  </si>
  <si>
    <t>PRIME COST SUMS</t>
  </si>
  <si>
    <t>Prime Cost of goods or material to be supplied to the site of the works in terms of the Contract</t>
  </si>
  <si>
    <t>PC Sum</t>
  </si>
  <si>
    <t>Overheads, charges &amp; profit on 1)a) above (Max 5%)</t>
  </si>
  <si>
    <t>Overheads, charges &amp; profit on 2)a) above (Max 5%)</t>
  </si>
  <si>
    <t>Supply and Installation of 1 x MITA cloth disc filter MSF 2/10 PEC or similar approved inclusing of dosing pump (Civil Works charges separately)</t>
  </si>
  <si>
    <t xml:space="preserve">3) </t>
  </si>
  <si>
    <t>Kwazenzele WWTW</t>
  </si>
  <si>
    <t>Devon WWTW</t>
  </si>
  <si>
    <t>Supply and installation of the following items:</t>
  </si>
  <si>
    <t>0.75 kW, 4P, 400V Motor (Flange Mounted) - 2No</t>
  </si>
  <si>
    <t>2.2 kW, 4P, 400V Motor (Flange Mounted) - 4No</t>
  </si>
  <si>
    <t>45 kW, 4P, 400V Motor (Flange Mounted) - 2No</t>
  </si>
  <si>
    <t>Water Quality Monotoring Tools and Equipment</t>
  </si>
  <si>
    <t>FLEXIM or Similar Approved ultrasonic flow meter and associated fittings - 3 No</t>
  </si>
  <si>
    <t>(f)</t>
  </si>
  <si>
    <t>Supply and Installation of 2 X MITA Biorulli B 290-60-1 Rotating Biological Contactors or similar approved including all electrical components (Civil Works charged Separately)</t>
  </si>
  <si>
    <t>Removal and disposal of existing 2 x MITA Biorulli B 240-45-1 Rotating Biological Reactor Units</t>
  </si>
  <si>
    <t>Demolition and disposal of existing clarifier</t>
  </si>
  <si>
    <t xml:space="preserve">SUMS STATED PROVISOIONALLY BY THE </t>
  </si>
  <si>
    <t>ENGINEER</t>
  </si>
  <si>
    <t>1.4.1</t>
  </si>
  <si>
    <t>PSA 8.5.1</t>
  </si>
  <si>
    <t>Works Executed by the Contractor</t>
  </si>
  <si>
    <t>1.5.1</t>
  </si>
  <si>
    <t>1.5.2</t>
  </si>
  <si>
    <t xml:space="preserve">4) </t>
  </si>
  <si>
    <t>FLEXIM or Similar Approved ultrasonic flow meter and associated fittings - 1 No</t>
  </si>
  <si>
    <t>SECTION 1200 PART D: EARTHWORKS</t>
  </si>
  <si>
    <t>1.5.3</t>
  </si>
  <si>
    <t>1.5.4</t>
  </si>
  <si>
    <t>Overheads, charges &amp; profit on 3)a) to b) above (Max 10%)</t>
  </si>
  <si>
    <t>Overheads, charges &amp; profit on 4)a) to d) above (Max 10%)</t>
  </si>
  <si>
    <t>Overheads, charges &amp; profit on 5)a) to d) above</t>
  </si>
  <si>
    <t>1.5.5</t>
  </si>
  <si>
    <t>3.1.1</t>
  </si>
  <si>
    <t>8.3.1</t>
  </si>
  <si>
    <t>8.3.1.1</t>
  </si>
  <si>
    <t>Clear and Strip Site</t>
  </si>
  <si>
    <t>m²</t>
  </si>
  <si>
    <t>(a) Excavate for restricted foundations, footings</t>
  </si>
  <si>
    <t>and pipe trenches in all materials and use for</t>
  </si>
  <si>
    <t>backfill or dispose</t>
  </si>
  <si>
    <t>b) Extra over for</t>
  </si>
  <si>
    <t xml:space="preserve">    1) Hard Rock Excavation</t>
  </si>
  <si>
    <t xml:space="preserve">    5) Hand Excavation</t>
  </si>
  <si>
    <t>8.3.8</t>
  </si>
  <si>
    <t>8.3.8.1</t>
  </si>
  <si>
    <t xml:space="preserve">Hand excavation for locating and exposing </t>
  </si>
  <si>
    <t>existing services</t>
  </si>
  <si>
    <t>(b) In all other areas</t>
  </si>
  <si>
    <t>SECTION 1200 PART G: CONCRETE (STRUCTURAL)</t>
  </si>
  <si>
    <t>Rotating Biological Reactor</t>
  </si>
  <si>
    <t>Foundation Slab</t>
  </si>
  <si>
    <t>Cloth Disc Filter</t>
  </si>
  <si>
    <t>3.1.2</t>
  </si>
  <si>
    <t>SCHEDULED FORMWORK ITEMS</t>
  </si>
  <si>
    <t>SITE PREPARATION</t>
  </si>
  <si>
    <t>RESTRICTED EXCAVATION</t>
  </si>
  <si>
    <t>EXISTING SERVICES</t>
  </si>
  <si>
    <t>ROUGH</t>
  </si>
  <si>
    <t>SMOOTH</t>
  </si>
  <si>
    <t>Walls</t>
  </si>
  <si>
    <t>SCHEDULED REINFORCEMENT ITEMS</t>
  </si>
  <si>
    <t>3.2.1</t>
  </si>
  <si>
    <t>STEEL BARS</t>
  </si>
  <si>
    <t>High-Tensile Steel</t>
  </si>
  <si>
    <t>t</t>
  </si>
  <si>
    <t>SCHEDULED CONCRETE ITEMS</t>
  </si>
  <si>
    <t>3.3.1</t>
  </si>
  <si>
    <t>Blinding Layer in 15 Mpa Concrete</t>
  </si>
  <si>
    <t>3.3.2</t>
  </si>
  <si>
    <t>30/19 Mpa Concete</t>
  </si>
  <si>
    <t>JOINTS</t>
  </si>
  <si>
    <t>Construction Joints between floor slab and walls</t>
  </si>
  <si>
    <t>SANS 1200 D</t>
  </si>
  <si>
    <t>: EARTHWORKS</t>
  </si>
  <si>
    <t>: CONCRETE (STRUCTURAL)</t>
  </si>
  <si>
    <t>3)</t>
  </si>
  <si>
    <t>Provisional Sum for Geotechnical Verification</t>
  </si>
  <si>
    <t>Testing for use by the Engineer</t>
  </si>
  <si>
    <t>c)</t>
  </si>
  <si>
    <t>Month</t>
  </si>
  <si>
    <t>Namebaords (2 No.)</t>
  </si>
  <si>
    <t>Signature of bidder:…..................................</t>
  </si>
  <si>
    <t>Date:…..........................</t>
  </si>
  <si>
    <t>SANS 1200 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</si>
</sst>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  <numFmt numFmtId="166" formatCode="0.0%"/>
    <numFmt numFmtId="167" formatCode="&quot;R&quot;#,##0.00"/>
    <numFmt numFmtId="168" formatCode="0.000"/>
  </numFmts>
  <fonts count="15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 Nova Cond"/>
      <family val="2"/>
    </font>
    <font>
      <b/>
      <sz val="10"/>
      <color theme="1"/>
      <name val="Arial Nova Cond"/>
      <family val="2"/>
    </font>
    <font>
      <b/>
      <u/>
      <sz val="10"/>
      <color theme="1"/>
      <name val="Arial Nova Cond"/>
      <family val="2"/>
    </font>
    <font>
      <sz val="8"/>
      <name val="Arial"/>
      <family val="2"/>
    </font>
    <font>
      <b/>
      <sz val="11"/>
      <color theme="1"/>
      <name val="Arial"/>
      <family val="2"/>
    </font>
    <font>
      <sz val="10"/>
      <color rgb="FFFF0000"/>
      <name val="Arial Nova Cond"/>
      <family val="2"/>
    </font>
    <font>
      <sz val="10"/>
      <name val="Arial Nova Cond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sz val="11"/>
      <color rgb="FFFF0000"/>
      <name val="Arial"/>
      <family val="2"/>
    </font>
    <font>
      <sz val="1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9" fontId="3" fillId="0" borderId="0" applyFont="0" applyFill="0" applyBorder="0" applyAlignment="0" applyProtection="0"/>
    <xf numFmtId="0" fontId="2" fillId="0" borderId="0"/>
    <xf numFmtId="44" fontId="3" fillId="0" borderId="0" applyFont="0" applyFill="0" applyBorder="0" applyAlignment="0" applyProtection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</cellStyleXfs>
  <cellXfs count="165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164" fontId="4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164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6" fillId="0" borderId="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12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11" xfId="0" applyFont="1" applyBorder="1" applyAlignment="1">
      <alignment horizontal="left" vertical="center"/>
    </xf>
    <xf numFmtId="0" fontId="4" fillId="0" borderId="11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164" fontId="0" fillId="0" borderId="0" xfId="0" applyNumberFormat="1"/>
    <xf numFmtId="164" fontId="0" fillId="0" borderId="18" xfId="0" applyNumberFormat="1" applyBorder="1"/>
    <xf numFmtId="9" fontId="4" fillId="0" borderId="2" xfId="1" applyFont="1" applyFill="1" applyBorder="1" applyAlignment="1">
      <alignment horizontal="center" vertical="center"/>
    </xf>
    <xf numFmtId="164" fontId="4" fillId="0" borderId="2" xfId="1" applyNumberFormat="1" applyFont="1" applyFill="1" applyBorder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5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5" xfId="0" applyFont="1" applyBorder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164" fontId="10" fillId="0" borderId="2" xfId="0" applyNumberFormat="1" applyFont="1" applyBorder="1" applyAlignment="1">
      <alignment horizontal="center" vertical="center"/>
    </xf>
    <xf numFmtId="165" fontId="4" fillId="0" borderId="0" xfId="0" applyNumberFormat="1" applyFont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164" fontId="4" fillId="0" borderId="5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/>
    </xf>
    <xf numFmtId="164" fontId="0" fillId="0" borderId="0" xfId="0" applyNumberFormat="1" applyAlignment="1">
      <alignment horizontal="center"/>
    </xf>
    <xf numFmtId="0" fontId="0" fillId="0" borderId="18" xfId="0" applyBorder="1" applyAlignment="1">
      <alignment horizont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164" fontId="9" fillId="0" borderId="2" xfId="0" applyNumberFormat="1" applyFont="1" applyBorder="1" applyAlignment="1">
      <alignment horizontal="center" vertical="center"/>
    </xf>
    <xf numFmtId="164" fontId="9" fillId="0" borderId="2" xfId="1" applyNumberFormat="1" applyFont="1" applyFill="1" applyBorder="1" applyAlignment="1">
      <alignment horizontal="center" vertical="center"/>
    </xf>
    <xf numFmtId="44" fontId="4" fillId="0" borderId="3" xfId="3" applyFont="1" applyBorder="1" applyAlignment="1">
      <alignment vertical="center"/>
    </xf>
    <xf numFmtId="44" fontId="4" fillId="0" borderId="2" xfId="3" applyFont="1" applyBorder="1" applyAlignment="1">
      <alignment vertical="center"/>
    </xf>
    <xf numFmtId="44" fontId="4" fillId="0" borderId="2" xfId="3" applyFont="1" applyBorder="1" applyAlignment="1">
      <alignment horizontal="center" vertical="center"/>
    </xf>
    <xf numFmtId="167" fontId="4" fillId="0" borderId="1" xfId="0" applyNumberFormat="1" applyFont="1" applyBorder="1" applyAlignment="1">
      <alignment vertical="center"/>
    </xf>
    <xf numFmtId="44" fontId="4" fillId="0" borderId="2" xfId="0" applyNumberFormat="1" applyFont="1" applyBorder="1" applyAlignment="1">
      <alignment vertical="center"/>
    </xf>
    <xf numFmtId="44" fontId="4" fillId="0" borderId="1" xfId="3" applyFont="1" applyBorder="1" applyAlignment="1">
      <alignment vertical="center"/>
    </xf>
    <xf numFmtId="0" fontId="5" fillId="0" borderId="8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44" fontId="10" fillId="0" borderId="2" xfId="3" applyFont="1" applyBorder="1" applyAlignment="1">
      <alignment vertical="center"/>
    </xf>
    <xf numFmtId="164" fontId="10" fillId="0" borderId="2" xfId="0" applyNumberFormat="1" applyFont="1" applyBorder="1" applyAlignment="1">
      <alignment vertical="center"/>
    </xf>
    <xf numFmtId="44" fontId="4" fillId="0" borderId="0" xfId="0" applyNumberFormat="1" applyFont="1" applyAlignment="1">
      <alignment vertical="center"/>
    </xf>
    <xf numFmtId="166" fontId="4" fillId="0" borderId="2" xfId="1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166" fontId="4" fillId="0" borderId="2" xfId="0" applyNumberFormat="1" applyFont="1" applyBorder="1" applyAlignment="1">
      <alignment horizontal="center" vertical="center"/>
    </xf>
    <xf numFmtId="44" fontId="0" fillId="0" borderId="0" xfId="3" applyFont="1"/>
    <xf numFmtId="44" fontId="3" fillId="0" borderId="0" xfId="3" applyFont="1" applyBorder="1"/>
    <xf numFmtId="44" fontId="11" fillId="0" borderId="0" xfId="3" applyFont="1" applyBorder="1"/>
    <xf numFmtId="0" fontId="13" fillId="0" borderId="0" xfId="0" applyFont="1"/>
    <xf numFmtId="44" fontId="4" fillId="0" borderId="0" xfId="3" applyFont="1" applyAlignment="1">
      <alignment vertical="center"/>
    </xf>
    <xf numFmtId="43" fontId="4" fillId="0" borderId="0" xfId="0" applyNumberFormat="1" applyFont="1" applyAlignment="1">
      <alignment vertical="center"/>
    </xf>
    <xf numFmtId="44" fontId="5" fillId="0" borderId="0" xfId="3" applyFont="1" applyAlignment="1">
      <alignment vertical="center"/>
    </xf>
    <xf numFmtId="0" fontId="5" fillId="0" borderId="0" xfId="3" applyNumberFormat="1" applyFont="1" applyAlignment="1">
      <alignment vertical="center"/>
    </xf>
    <xf numFmtId="168" fontId="10" fillId="0" borderId="2" xfId="0" applyNumberFormat="1" applyFont="1" applyBorder="1" applyAlignment="1">
      <alignment horizontal="center" vertical="center"/>
    </xf>
    <xf numFmtId="0" fontId="14" fillId="0" borderId="0" xfId="0" applyFont="1" applyAlignment="1">
      <alignment vertical="center" wrapText="1"/>
    </xf>
    <xf numFmtId="168" fontId="4" fillId="0" borderId="0" xfId="0" applyNumberFormat="1" applyFont="1" applyAlignment="1">
      <alignment vertical="center"/>
    </xf>
    <xf numFmtId="0" fontId="12" fillId="0" borderId="0" xfId="0" applyFont="1"/>
    <xf numFmtId="0" fontId="5" fillId="0" borderId="0" xfId="0" applyFont="1" applyAlignment="1">
      <alignment horizontal="left" vertical="center" wrapText="1"/>
    </xf>
    <xf numFmtId="0" fontId="5" fillId="0" borderId="1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1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164" fontId="0" fillId="0" borderId="20" xfId="0" applyNumberFormat="1" applyBorder="1" applyAlignment="1">
      <alignment horizontal="center"/>
    </xf>
    <xf numFmtId="0" fontId="0" fillId="0" borderId="21" xfId="0" applyBorder="1" applyAlignment="1">
      <alignment horizontal="center"/>
    </xf>
    <xf numFmtId="0" fontId="4" fillId="0" borderId="2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165" fontId="4" fillId="0" borderId="2" xfId="0" applyNumberFormat="1" applyFont="1" applyBorder="1" applyAlignment="1">
      <alignment horizontal="left" vertical="center"/>
    </xf>
    <xf numFmtId="0" fontId="5" fillId="0" borderId="2" xfId="0" applyFont="1" applyBorder="1" applyAlignment="1">
      <alignment vertical="center" wrapText="1"/>
    </xf>
    <xf numFmtId="2" fontId="10" fillId="0" borderId="2" xfId="0" applyNumberFormat="1" applyFont="1" applyBorder="1" applyAlignment="1">
      <alignment horizontal="center" vertical="center"/>
    </xf>
    <xf numFmtId="1" fontId="10" fillId="0" borderId="2" xfId="0" applyNumberFormat="1" applyFont="1" applyBorder="1" applyAlignment="1">
      <alignment horizontal="center" vertical="center"/>
    </xf>
    <xf numFmtId="167" fontId="4" fillId="0" borderId="0" xfId="0" applyNumberFormat="1" applyFont="1" applyAlignment="1">
      <alignment horizontal="left" vertical="center"/>
    </xf>
    <xf numFmtId="167" fontId="5" fillId="0" borderId="0" xfId="0" applyNumberFormat="1" applyFont="1" applyAlignment="1">
      <alignment horizontal="left" vertical="center"/>
    </xf>
    <xf numFmtId="167" fontId="4" fillId="0" borderId="0" xfId="1" applyNumberFormat="1" applyFont="1" applyAlignment="1">
      <alignment horizontal="left" vertical="center"/>
    </xf>
    <xf numFmtId="167" fontId="4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44" fontId="4" fillId="0" borderId="2" xfId="3" applyFont="1" applyBorder="1" applyAlignment="1">
      <alignment horizontal="center" vertical="center"/>
    </xf>
    <xf numFmtId="164" fontId="4" fillId="0" borderId="2" xfId="1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5" fillId="2" borderId="6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left" vertical="center"/>
    </xf>
    <xf numFmtId="0" fontId="4" fillId="0" borderId="1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0" fillId="0" borderId="17" xfId="0" applyBorder="1" applyAlignment="1">
      <alignment horizontal="left"/>
    </xf>
    <xf numFmtId="0" fontId="0" fillId="0" borderId="0" xfId="0" applyAlignment="1">
      <alignment horizontal="left"/>
    </xf>
    <xf numFmtId="164" fontId="0" fillId="0" borderId="22" xfId="0" applyNumberFormat="1" applyBorder="1" applyAlignment="1">
      <alignment horizontal="center"/>
    </xf>
    <xf numFmtId="164" fontId="0" fillId="0" borderId="23" xfId="0" applyNumberFormat="1" applyBorder="1" applyAlignment="1">
      <alignment horizont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164" fontId="0" fillId="0" borderId="0" xfId="0" applyNumberFormat="1" applyAlignment="1">
      <alignment horizontal="center"/>
    </xf>
    <xf numFmtId="0" fontId="0" fillId="0" borderId="18" xfId="0" applyBorder="1" applyAlignment="1">
      <alignment horizontal="center"/>
    </xf>
  </cellXfs>
  <cellStyles count="10">
    <cellStyle name="Currency" xfId="3" builtinId="4"/>
    <cellStyle name="Normal" xfId="0" builtinId="0"/>
    <cellStyle name="Normal 2" xfId="2" xr:uid="{96460C06-A92D-4248-BA6C-79B493480E1B}"/>
    <cellStyle name="Normal 3" xfId="4" xr:uid="{E9BC9B35-45AC-4457-BAAA-C71563CE2377}"/>
    <cellStyle name="Normal 3 2" xfId="5" xr:uid="{698DF145-EAE1-4720-9C95-BE102903EC8A}"/>
    <cellStyle name="Normal 3 2 2" xfId="6" xr:uid="{C329896C-5F88-4A2C-99F1-F4EEB3FA179F}"/>
    <cellStyle name="Normal 3 2 2 2" xfId="7" xr:uid="{EE402CE9-50E8-44F1-BA68-BF51998C4B2E}"/>
    <cellStyle name="Normal 3 2 2 2 2" xfId="8" xr:uid="{2E9EDDB1-3959-4BD3-B24D-86AE5705F7CA}"/>
    <cellStyle name="Normal 3 2 2 2 2 2" xfId="9" xr:uid="{55D13180-1DAB-4845-B10B-392B328F0ABD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29B13-F286-4475-8A72-56B033947015}">
  <sheetPr>
    <tabColor rgb="FF92D050"/>
    <pageSetUpPr fitToPage="1"/>
  </sheetPr>
  <dimension ref="A1:Q148"/>
  <sheetViews>
    <sheetView tabSelected="1" view="pageBreakPreview" topLeftCell="A118" zoomScaleNormal="100" zoomScaleSheetLayoutView="100" zoomScalePageLayoutView="130" workbookViewId="0">
      <selection activeCell="I69" sqref="I69"/>
    </sheetView>
  </sheetViews>
  <sheetFormatPr defaultColWidth="9.08984375" defaultRowHeight="13" x14ac:dyDescent="0.25"/>
  <cols>
    <col min="1" max="1" width="7.6328125" style="2" customWidth="1"/>
    <col min="2" max="2" width="8.08984375" style="2" customWidth="1"/>
    <col min="3" max="4" width="3.36328125" style="2" customWidth="1"/>
    <col min="5" max="5" width="32.6328125" style="2" customWidth="1"/>
    <col min="6" max="6" width="8.6328125" style="1" customWidth="1"/>
    <col min="7" max="7" width="7.36328125" style="1" customWidth="1"/>
    <col min="8" max="8" width="16.36328125" style="3" customWidth="1"/>
    <col min="9" max="9" width="20.54296875" style="4" customWidth="1"/>
    <col min="10" max="10" width="18.81640625" style="2" customWidth="1"/>
    <col min="11" max="11" width="18.54296875" style="113" customWidth="1"/>
    <col min="12" max="12" width="15.08984375" style="2" bestFit="1" customWidth="1"/>
    <col min="13" max="16" width="9.08984375" style="2"/>
    <col min="17" max="17" width="14.54296875" style="2" bestFit="1" customWidth="1"/>
    <col min="18" max="16384" width="9.08984375" style="2"/>
  </cols>
  <sheetData>
    <row r="1" spans="1:12" ht="26.4" customHeight="1" x14ac:dyDescent="0.25">
      <c r="A1" s="142" t="s">
        <v>84</v>
      </c>
      <c r="B1" s="143"/>
      <c r="C1" s="143"/>
      <c r="D1" s="143"/>
      <c r="E1" s="143"/>
      <c r="F1" s="143"/>
      <c r="G1" s="143"/>
      <c r="H1" s="143"/>
      <c r="I1" s="144"/>
    </row>
    <row r="2" spans="1:12" ht="18" customHeight="1" x14ac:dyDescent="0.25">
      <c r="A2" s="22" t="s">
        <v>31</v>
      </c>
      <c r="B2" s="9" t="s">
        <v>9</v>
      </c>
      <c r="C2" s="137" t="s">
        <v>10</v>
      </c>
      <c r="D2" s="138"/>
      <c r="E2" s="139"/>
      <c r="F2" s="9" t="s">
        <v>11</v>
      </c>
      <c r="G2" s="9" t="s">
        <v>12</v>
      </c>
      <c r="H2" s="10" t="s">
        <v>13</v>
      </c>
      <c r="I2" s="10" t="s">
        <v>14</v>
      </c>
      <c r="K2" s="114"/>
      <c r="L2" s="87"/>
    </row>
    <row r="3" spans="1:12" ht="18" customHeight="1" x14ac:dyDescent="0.25">
      <c r="A3" s="17"/>
      <c r="B3" s="5"/>
      <c r="C3" s="26"/>
      <c r="D3" s="27"/>
      <c r="E3" s="23"/>
      <c r="F3" s="6"/>
      <c r="G3" s="6"/>
      <c r="H3" s="15"/>
      <c r="I3" s="71" t="str">
        <f>+IF(H3*G3=0,"",H3*G3)</f>
        <v/>
      </c>
    </row>
    <row r="4" spans="1:12" ht="25.5" customHeight="1" x14ac:dyDescent="0.25">
      <c r="A4" s="16">
        <v>1.1000000000000001</v>
      </c>
      <c r="B4" s="12" t="s">
        <v>94</v>
      </c>
      <c r="C4" s="125" t="s">
        <v>2</v>
      </c>
      <c r="D4" s="126"/>
      <c r="E4" s="126"/>
      <c r="F4" s="13"/>
      <c r="G4" s="6"/>
      <c r="H4" s="15"/>
      <c r="I4" s="71" t="str">
        <f t="shared" ref="I4:I26" si="0">+IF(H4*G4=0,"",H4*G4)</f>
        <v/>
      </c>
    </row>
    <row r="5" spans="1:12" ht="18" customHeight="1" x14ac:dyDescent="0.25">
      <c r="A5" s="16"/>
      <c r="B5" s="5"/>
      <c r="C5" s="33"/>
      <c r="D5" s="34"/>
      <c r="E5" s="24"/>
      <c r="F5" s="6"/>
      <c r="G5" s="6"/>
      <c r="H5" s="15"/>
      <c r="I5" s="71" t="str">
        <f t="shared" si="0"/>
        <v/>
      </c>
    </row>
    <row r="6" spans="1:12" ht="18" customHeight="1" x14ac:dyDescent="0.25">
      <c r="A6" s="16" t="s">
        <v>32</v>
      </c>
      <c r="B6" s="5" t="s">
        <v>95</v>
      </c>
      <c r="C6" s="141" t="s">
        <v>105</v>
      </c>
      <c r="D6" s="132"/>
      <c r="E6" s="133"/>
      <c r="F6" s="6" t="s">
        <v>1</v>
      </c>
      <c r="G6" s="6">
        <v>1</v>
      </c>
      <c r="H6" s="15"/>
      <c r="I6" s="71" t="str">
        <f t="shared" si="0"/>
        <v/>
      </c>
    </row>
    <row r="7" spans="1:12" ht="18" customHeight="1" x14ac:dyDescent="0.25">
      <c r="A7" s="16"/>
      <c r="B7" s="5"/>
      <c r="C7" s="28"/>
      <c r="E7" s="23"/>
      <c r="F7" s="6"/>
      <c r="G7" s="6"/>
      <c r="H7" s="15"/>
      <c r="I7" s="71" t="str">
        <f t="shared" si="0"/>
        <v/>
      </c>
    </row>
    <row r="8" spans="1:12" ht="18" customHeight="1" x14ac:dyDescent="0.25">
      <c r="A8" s="16" t="s">
        <v>33</v>
      </c>
      <c r="B8" s="5" t="s">
        <v>96</v>
      </c>
      <c r="C8" s="141" t="s">
        <v>106</v>
      </c>
      <c r="D8" s="132"/>
      <c r="E8" s="133"/>
      <c r="F8" s="6"/>
      <c r="G8" s="6"/>
      <c r="H8" s="15"/>
      <c r="I8" s="71" t="str">
        <f t="shared" si="0"/>
        <v/>
      </c>
    </row>
    <row r="9" spans="1:12" ht="18" customHeight="1" x14ac:dyDescent="0.25">
      <c r="A9" s="16" t="s">
        <v>36</v>
      </c>
      <c r="B9" s="5" t="s">
        <v>3</v>
      </c>
      <c r="C9" s="141" t="s">
        <v>6</v>
      </c>
      <c r="D9" s="132"/>
      <c r="E9" s="133"/>
      <c r="F9" s="6"/>
      <c r="G9" s="6"/>
      <c r="H9" s="15"/>
      <c r="I9" s="71" t="str">
        <f t="shared" si="0"/>
        <v/>
      </c>
    </row>
    <row r="10" spans="1:12" ht="18" customHeight="1" x14ac:dyDescent="0.25">
      <c r="A10" s="16"/>
      <c r="B10" s="5"/>
      <c r="C10" s="28" t="s">
        <v>42</v>
      </c>
      <c r="D10" s="132" t="s">
        <v>103</v>
      </c>
      <c r="E10" s="133"/>
      <c r="F10" s="6" t="s">
        <v>198</v>
      </c>
      <c r="G10" s="6">
        <v>1</v>
      </c>
      <c r="H10" s="15"/>
      <c r="I10" s="71" t="str">
        <f t="shared" si="0"/>
        <v/>
      </c>
    </row>
    <row r="11" spans="1:12" ht="18" customHeight="1" x14ac:dyDescent="0.25">
      <c r="A11" s="16"/>
      <c r="B11" s="5"/>
      <c r="C11" s="28" t="s">
        <v>44</v>
      </c>
      <c r="D11" s="35" t="s">
        <v>199</v>
      </c>
      <c r="E11" s="36"/>
      <c r="F11" s="6" t="s">
        <v>1</v>
      </c>
      <c r="G11" s="6">
        <v>1</v>
      </c>
      <c r="H11" s="15"/>
      <c r="I11" s="71" t="str">
        <f t="shared" si="0"/>
        <v/>
      </c>
    </row>
    <row r="12" spans="1:12" ht="18" customHeight="1" x14ac:dyDescent="0.25">
      <c r="A12" s="16"/>
      <c r="B12" s="5"/>
      <c r="C12" s="28"/>
      <c r="E12" s="23"/>
      <c r="F12" s="6"/>
      <c r="G12" s="6"/>
      <c r="H12" s="15"/>
      <c r="I12" s="71" t="str">
        <f t="shared" si="0"/>
        <v/>
      </c>
    </row>
    <row r="13" spans="1:12" ht="18" customHeight="1" x14ac:dyDescent="0.25">
      <c r="A13" s="16" t="s">
        <v>37</v>
      </c>
      <c r="B13" s="5" t="s">
        <v>4</v>
      </c>
      <c r="C13" s="141" t="s">
        <v>5</v>
      </c>
      <c r="D13" s="132"/>
      <c r="E13" s="133"/>
      <c r="F13" s="6"/>
      <c r="G13" s="6"/>
      <c r="H13" s="15"/>
      <c r="I13" s="71" t="str">
        <f t="shared" si="0"/>
        <v/>
      </c>
    </row>
    <row r="14" spans="1:12" ht="18" customHeight="1" x14ac:dyDescent="0.25">
      <c r="A14" s="16"/>
      <c r="B14" s="5"/>
      <c r="C14" s="28" t="s">
        <v>42</v>
      </c>
      <c r="D14" s="132" t="s">
        <v>49</v>
      </c>
      <c r="E14" s="133"/>
      <c r="F14" s="6" t="s">
        <v>198</v>
      </c>
      <c r="G14" s="6">
        <v>1</v>
      </c>
      <c r="H14" s="15"/>
      <c r="I14" s="71" t="str">
        <f t="shared" si="0"/>
        <v/>
      </c>
    </row>
    <row r="15" spans="1:12" ht="18" customHeight="1" x14ac:dyDescent="0.25">
      <c r="A15" s="16"/>
      <c r="B15" s="5"/>
      <c r="C15" s="28" t="s">
        <v>46</v>
      </c>
      <c r="D15" s="132" t="s">
        <v>50</v>
      </c>
      <c r="E15" s="133"/>
      <c r="F15" s="6" t="s">
        <v>198</v>
      </c>
      <c r="G15" s="6">
        <v>1</v>
      </c>
      <c r="H15" s="15"/>
      <c r="I15" s="71" t="str">
        <f t="shared" si="0"/>
        <v/>
      </c>
    </row>
    <row r="16" spans="1:12" ht="27" customHeight="1" x14ac:dyDescent="0.25">
      <c r="A16" s="16"/>
      <c r="B16" s="5"/>
      <c r="C16" s="28" t="s">
        <v>47</v>
      </c>
      <c r="D16" s="117" t="s">
        <v>51</v>
      </c>
      <c r="E16" s="118"/>
      <c r="F16" s="6" t="s">
        <v>198</v>
      </c>
      <c r="G16" s="6">
        <v>1</v>
      </c>
      <c r="H16" s="15"/>
      <c r="I16" s="71" t="str">
        <f t="shared" si="0"/>
        <v/>
      </c>
    </row>
    <row r="17" spans="1:9" ht="18" customHeight="1" x14ac:dyDescent="0.25">
      <c r="A17" s="16"/>
      <c r="B17" s="5"/>
      <c r="C17" s="28" t="s">
        <v>48</v>
      </c>
      <c r="D17" s="132" t="s">
        <v>52</v>
      </c>
      <c r="E17" s="133"/>
      <c r="F17" s="6" t="s">
        <v>198</v>
      </c>
      <c r="G17" s="6">
        <v>1</v>
      </c>
      <c r="H17" s="15"/>
      <c r="I17" s="71" t="str">
        <f t="shared" si="0"/>
        <v/>
      </c>
    </row>
    <row r="18" spans="1:9" ht="18" customHeight="1" x14ac:dyDescent="0.25">
      <c r="A18" s="16"/>
      <c r="B18" s="5"/>
      <c r="C18" s="28"/>
      <c r="E18" s="23"/>
      <c r="F18" s="6"/>
      <c r="G18" s="6"/>
      <c r="H18" s="15"/>
      <c r="I18" s="71" t="str">
        <f t="shared" si="0"/>
        <v/>
      </c>
    </row>
    <row r="19" spans="1:9" ht="18" customHeight="1" x14ac:dyDescent="0.25">
      <c r="A19" s="16" t="s">
        <v>38</v>
      </c>
      <c r="B19" s="5" t="s">
        <v>7</v>
      </c>
      <c r="C19" s="141" t="s">
        <v>8</v>
      </c>
      <c r="D19" s="132"/>
      <c r="E19" s="133"/>
      <c r="F19" s="6" t="s">
        <v>198</v>
      </c>
      <c r="G19" s="6">
        <v>1</v>
      </c>
      <c r="H19" s="15"/>
      <c r="I19" s="71" t="str">
        <f t="shared" si="0"/>
        <v/>
      </c>
    </row>
    <row r="20" spans="1:9" ht="18" customHeight="1" x14ac:dyDescent="0.25">
      <c r="A20" s="16"/>
      <c r="B20" s="5"/>
      <c r="C20" s="28"/>
      <c r="E20" s="23"/>
      <c r="F20" s="6"/>
      <c r="G20" s="6"/>
      <c r="H20" s="15"/>
      <c r="I20" s="71" t="str">
        <f t="shared" si="0"/>
        <v/>
      </c>
    </row>
    <row r="21" spans="1:9" ht="18" customHeight="1" x14ac:dyDescent="0.25">
      <c r="A21" s="16">
        <v>1.2</v>
      </c>
      <c r="B21" s="12">
        <v>8.4</v>
      </c>
      <c r="C21" s="119" t="s">
        <v>15</v>
      </c>
      <c r="D21" s="120"/>
      <c r="E21" s="121"/>
      <c r="F21" s="6"/>
      <c r="G21" s="6"/>
      <c r="H21" s="15"/>
      <c r="I21" s="71" t="str">
        <f t="shared" si="0"/>
        <v/>
      </c>
    </row>
    <row r="22" spans="1:9" ht="18" customHeight="1" x14ac:dyDescent="0.25">
      <c r="A22" s="16"/>
      <c r="B22" s="5"/>
      <c r="C22" s="28"/>
      <c r="E22" s="23"/>
      <c r="F22" s="6"/>
      <c r="G22" s="6"/>
      <c r="H22" s="15"/>
      <c r="I22" s="71" t="str">
        <f t="shared" si="0"/>
        <v/>
      </c>
    </row>
    <row r="23" spans="1:9" ht="18" customHeight="1" x14ac:dyDescent="0.25">
      <c r="A23" s="16" t="s">
        <v>34</v>
      </c>
      <c r="B23" s="5" t="s">
        <v>16</v>
      </c>
      <c r="C23" s="141" t="s">
        <v>0</v>
      </c>
      <c r="D23" s="132"/>
      <c r="E23" s="133"/>
      <c r="F23" s="6" t="s">
        <v>198</v>
      </c>
      <c r="G23" s="6">
        <v>1</v>
      </c>
      <c r="H23" s="15"/>
      <c r="I23" s="71" t="str">
        <f t="shared" si="0"/>
        <v/>
      </c>
    </row>
    <row r="24" spans="1:9" ht="18" customHeight="1" x14ac:dyDescent="0.25">
      <c r="A24" s="16"/>
      <c r="B24" s="5"/>
      <c r="C24" s="28"/>
      <c r="E24" s="23"/>
      <c r="F24" s="6"/>
      <c r="G24" s="6"/>
      <c r="H24" s="15"/>
      <c r="I24" s="71" t="str">
        <f t="shared" si="0"/>
        <v/>
      </c>
    </row>
    <row r="25" spans="1:9" ht="18" customHeight="1" x14ac:dyDescent="0.25">
      <c r="A25" s="140" t="s">
        <v>39</v>
      </c>
      <c r="B25" s="140" t="s">
        <v>30</v>
      </c>
      <c r="C25" s="145" t="s">
        <v>111</v>
      </c>
      <c r="D25" s="117"/>
      <c r="E25" s="118"/>
      <c r="F25" s="6"/>
      <c r="G25" s="6"/>
      <c r="H25" s="6"/>
      <c r="I25" s="71"/>
    </row>
    <row r="26" spans="1:9" ht="29" customHeight="1" x14ac:dyDescent="0.25">
      <c r="A26" s="140"/>
      <c r="B26" s="140"/>
      <c r="C26" s="145"/>
      <c r="D26" s="117"/>
      <c r="E26" s="118"/>
      <c r="F26" s="6"/>
      <c r="G26" s="6"/>
      <c r="H26" s="15"/>
      <c r="I26" s="71" t="str">
        <f t="shared" si="0"/>
        <v/>
      </c>
    </row>
    <row r="27" spans="1:9" ht="18" customHeight="1" x14ac:dyDescent="0.25">
      <c r="A27" s="16" t="s">
        <v>86</v>
      </c>
      <c r="B27" s="5" t="s">
        <v>17</v>
      </c>
      <c r="C27" s="141" t="s">
        <v>6</v>
      </c>
      <c r="D27" s="132"/>
      <c r="E27" s="133"/>
      <c r="F27" s="6"/>
      <c r="G27" s="6"/>
      <c r="H27" s="15"/>
      <c r="I27" s="71" t="str">
        <f t="shared" ref="I27:I38" si="1">+IF(H27*G27=0,"",H27*G27)</f>
        <v/>
      </c>
    </row>
    <row r="28" spans="1:9" ht="18" customHeight="1" x14ac:dyDescent="0.25">
      <c r="A28" s="16"/>
      <c r="B28" s="5"/>
      <c r="C28" s="28" t="s">
        <v>42</v>
      </c>
      <c r="D28" s="35" t="s">
        <v>103</v>
      </c>
      <c r="E28" s="36"/>
      <c r="F28" s="6" t="s">
        <v>198</v>
      </c>
      <c r="G28" s="6">
        <v>1</v>
      </c>
      <c r="H28" s="15"/>
      <c r="I28" s="71" t="str">
        <f t="shared" si="1"/>
        <v/>
      </c>
    </row>
    <row r="29" spans="1:9" ht="18" customHeight="1" x14ac:dyDescent="0.25">
      <c r="A29" s="16"/>
      <c r="B29" s="5"/>
      <c r="C29" s="28" t="s">
        <v>43</v>
      </c>
      <c r="D29" s="35" t="s">
        <v>45</v>
      </c>
      <c r="E29" s="36"/>
      <c r="F29" s="6" t="s">
        <v>198</v>
      </c>
      <c r="G29" s="6">
        <v>1</v>
      </c>
      <c r="H29" s="15"/>
      <c r="I29" s="71" t="str">
        <f t="shared" si="1"/>
        <v/>
      </c>
    </row>
    <row r="30" spans="1:9" ht="18" customHeight="1" x14ac:dyDescent="0.25">
      <c r="A30" s="16"/>
      <c r="B30" s="5"/>
      <c r="C30" s="28" t="s">
        <v>53</v>
      </c>
      <c r="D30" s="35" t="s">
        <v>54</v>
      </c>
      <c r="E30" s="36"/>
      <c r="F30" s="6" t="s">
        <v>198</v>
      </c>
      <c r="G30" s="6">
        <v>1</v>
      </c>
      <c r="H30" s="15"/>
      <c r="I30" s="71" t="str">
        <f t="shared" si="1"/>
        <v/>
      </c>
    </row>
    <row r="31" spans="1:9" ht="18" customHeight="1" x14ac:dyDescent="0.25">
      <c r="A31" s="16"/>
      <c r="B31" s="5"/>
      <c r="C31" s="28"/>
      <c r="E31" s="23"/>
      <c r="F31" s="6"/>
      <c r="G31" s="6"/>
      <c r="H31" s="15"/>
      <c r="I31" s="71" t="str">
        <f t="shared" si="1"/>
        <v/>
      </c>
    </row>
    <row r="32" spans="1:9" ht="18" customHeight="1" x14ac:dyDescent="0.25">
      <c r="A32" s="16" t="s">
        <v>87</v>
      </c>
      <c r="B32" s="5" t="s">
        <v>18</v>
      </c>
      <c r="C32" s="31" t="s">
        <v>5</v>
      </c>
      <c r="D32" s="35"/>
      <c r="E32" s="36"/>
      <c r="F32" s="6"/>
      <c r="G32" s="6"/>
      <c r="H32" s="15"/>
      <c r="I32" s="71" t="str">
        <f t="shared" si="1"/>
        <v/>
      </c>
    </row>
    <row r="33" spans="1:9" ht="18" customHeight="1" x14ac:dyDescent="0.25">
      <c r="A33" s="16"/>
      <c r="B33" s="5"/>
      <c r="C33" s="28" t="s">
        <v>42</v>
      </c>
      <c r="D33" s="35" t="s">
        <v>49</v>
      </c>
      <c r="E33" s="36"/>
      <c r="F33" s="6" t="s">
        <v>198</v>
      </c>
      <c r="G33" s="6">
        <v>1</v>
      </c>
      <c r="H33" s="15"/>
      <c r="I33" s="71" t="str">
        <f t="shared" si="1"/>
        <v/>
      </c>
    </row>
    <row r="34" spans="1:9" ht="18" customHeight="1" x14ac:dyDescent="0.25">
      <c r="A34" s="16"/>
      <c r="B34" s="5"/>
      <c r="C34" s="28" t="s">
        <v>46</v>
      </c>
      <c r="D34" s="35" t="s">
        <v>50</v>
      </c>
      <c r="E34" s="36"/>
      <c r="F34" s="6" t="s">
        <v>198</v>
      </c>
      <c r="G34" s="6">
        <v>1</v>
      </c>
      <c r="H34" s="15"/>
      <c r="I34" s="71" t="str">
        <f t="shared" si="1"/>
        <v/>
      </c>
    </row>
    <row r="35" spans="1:9" ht="24.75" customHeight="1" x14ac:dyDescent="0.25">
      <c r="A35" s="16"/>
      <c r="B35" s="5"/>
      <c r="C35" s="28" t="s">
        <v>47</v>
      </c>
      <c r="D35" s="117" t="s">
        <v>51</v>
      </c>
      <c r="E35" s="118"/>
      <c r="F35" s="6" t="s">
        <v>198</v>
      </c>
      <c r="G35" s="6">
        <v>1</v>
      </c>
      <c r="H35" s="15"/>
      <c r="I35" s="71" t="str">
        <f t="shared" si="1"/>
        <v/>
      </c>
    </row>
    <row r="36" spans="1:9" ht="18" customHeight="1" x14ac:dyDescent="0.25">
      <c r="A36" s="16"/>
      <c r="B36" s="5"/>
      <c r="C36" s="28" t="s">
        <v>108</v>
      </c>
      <c r="D36" s="35" t="s">
        <v>107</v>
      </c>
      <c r="E36" s="36"/>
      <c r="F36" s="6" t="s">
        <v>1</v>
      </c>
      <c r="G36" s="6">
        <v>1</v>
      </c>
      <c r="H36" s="15"/>
      <c r="I36" s="71" t="str">
        <f t="shared" si="1"/>
        <v/>
      </c>
    </row>
    <row r="37" spans="1:9" ht="18" customHeight="1" x14ac:dyDescent="0.25">
      <c r="A37" s="16"/>
      <c r="B37" s="5"/>
      <c r="C37" s="28"/>
      <c r="E37" s="23"/>
      <c r="F37" s="6"/>
      <c r="G37"/>
      <c r="H37" s="15"/>
      <c r="I37" s="71" t="str">
        <f t="shared" si="1"/>
        <v/>
      </c>
    </row>
    <row r="38" spans="1:9" ht="18" customHeight="1" x14ac:dyDescent="0.25">
      <c r="A38" s="31" t="s">
        <v>35</v>
      </c>
      <c r="B38" s="5" t="s">
        <v>40</v>
      </c>
      <c r="C38" s="35" t="s">
        <v>41</v>
      </c>
      <c r="D38" s="35"/>
      <c r="E38" s="36"/>
      <c r="F38" s="6" t="s">
        <v>198</v>
      </c>
      <c r="G38" s="6">
        <v>1</v>
      </c>
      <c r="H38" s="15"/>
      <c r="I38" s="71" t="str">
        <f t="shared" si="1"/>
        <v/>
      </c>
    </row>
    <row r="39" spans="1:9" x14ac:dyDescent="0.25">
      <c r="A39" s="31"/>
      <c r="B39" s="5"/>
      <c r="C39" s="35"/>
      <c r="D39" s="35"/>
      <c r="E39" s="36"/>
      <c r="F39" s="6"/>
      <c r="G39" s="6"/>
      <c r="H39" s="58"/>
      <c r="I39" s="71"/>
    </row>
    <row r="40" spans="1:9" x14ac:dyDescent="0.25">
      <c r="A40" s="16" t="s">
        <v>88</v>
      </c>
      <c r="B40" s="5" t="s">
        <v>20</v>
      </c>
      <c r="C40" s="141" t="s">
        <v>21</v>
      </c>
      <c r="D40" s="132"/>
      <c r="E40" s="133"/>
      <c r="F40" s="6" t="s">
        <v>198</v>
      </c>
      <c r="G40" s="6">
        <v>1</v>
      </c>
      <c r="H40" s="15"/>
      <c r="I40" s="68" t="str">
        <f t="shared" ref="I40" si="2">+IF(H40*G40=0,"",H40*G40)</f>
        <v/>
      </c>
    </row>
    <row r="41" spans="1:9" x14ac:dyDescent="0.25">
      <c r="A41" s="31"/>
      <c r="B41" s="5"/>
      <c r="C41" s="35"/>
      <c r="D41" s="35"/>
      <c r="E41" s="36"/>
      <c r="F41" s="6"/>
      <c r="G41" s="6"/>
      <c r="H41" s="58"/>
      <c r="I41" s="71"/>
    </row>
    <row r="42" spans="1:9" x14ac:dyDescent="0.25">
      <c r="A42" s="31"/>
      <c r="B42" s="5"/>
      <c r="C42" s="35"/>
      <c r="D42" s="35"/>
      <c r="E42" s="36"/>
      <c r="F42" s="6"/>
      <c r="G42" s="6"/>
      <c r="H42" s="58"/>
      <c r="I42" s="71"/>
    </row>
    <row r="43" spans="1:9" ht="12" customHeight="1" x14ac:dyDescent="0.25">
      <c r="A43" s="31"/>
      <c r="B43" s="20"/>
      <c r="C43" s="35"/>
      <c r="D43" s="35"/>
      <c r="E43" s="59"/>
      <c r="F43" s="21"/>
      <c r="G43" s="21"/>
      <c r="H43" s="58"/>
      <c r="I43" s="71"/>
    </row>
    <row r="44" spans="1:9" ht="18" customHeight="1" x14ac:dyDescent="0.25">
      <c r="A44" s="134" t="s">
        <v>19</v>
      </c>
      <c r="B44" s="135"/>
      <c r="C44" s="135"/>
      <c r="D44" s="135"/>
      <c r="E44" s="135"/>
      <c r="F44" s="135"/>
      <c r="G44" s="135"/>
      <c r="H44" s="136"/>
      <c r="I44" s="72"/>
    </row>
    <row r="45" spans="1:9" ht="18" customHeight="1" x14ac:dyDescent="0.25">
      <c r="A45" s="134" t="s">
        <v>84</v>
      </c>
      <c r="B45" s="135"/>
      <c r="C45" s="135"/>
      <c r="D45" s="135"/>
      <c r="E45" s="135"/>
      <c r="F45" s="135"/>
      <c r="G45" s="135"/>
      <c r="H45" s="135"/>
      <c r="I45" s="136"/>
    </row>
    <row r="46" spans="1:9" ht="18" customHeight="1" x14ac:dyDescent="0.25">
      <c r="A46" s="22" t="s">
        <v>31</v>
      </c>
      <c r="B46" s="9" t="s">
        <v>9</v>
      </c>
      <c r="C46" s="137" t="s">
        <v>10</v>
      </c>
      <c r="D46" s="138"/>
      <c r="E46" s="139"/>
      <c r="F46" s="9" t="s">
        <v>11</v>
      </c>
      <c r="G46" s="9" t="s">
        <v>12</v>
      </c>
      <c r="H46" s="10" t="s">
        <v>13</v>
      </c>
      <c r="I46" s="10" t="s">
        <v>14</v>
      </c>
    </row>
    <row r="47" spans="1:9" ht="18" customHeight="1" x14ac:dyDescent="0.25">
      <c r="A47" s="134" t="s">
        <v>22</v>
      </c>
      <c r="B47" s="135"/>
      <c r="C47" s="135"/>
      <c r="D47" s="135"/>
      <c r="E47" s="135"/>
      <c r="F47" s="135"/>
      <c r="G47" s="135"/>
      <c r="H47" s="136"/>
      <c r="I47" s="11"/>
    </row>
    <row r="48" spans="1:9" x14ac:dyDescent="0.25">
      <c r="A48" s="17"/>
      <c r="B48" s="17"/>
      <c r="C48" s="26"/>
      <c r="D48" s="27"/>
      <c r="E48" s="29"/>
      <c r="F48" s="18"/>
      <c r="G48" s="18"/>
      <c r="H48" s="19"/>
      <c r="I48" s="67" t="str">
        <f t="shared" ref="I48:I62" si="3">+IF(H48*G48=0,"",H48*G48)</f>
        <v/>
      </c>
    </row>
    <row r="49" spans="1:17" x14ac:dyDescent="0.25">
      <c r="A49" s="16">
        <v>1.4</v>
      </c>
      <c r="B49" s="49" t="s">
        <v>104</v>
      </c>
      <c r="C49" s="96" t="s">
        <v>135</v>
      </c>
      <c r="D49" s="97"/>
      <c r="E49" s="36"/>
      <c r="F49" s="6"/>
      <c r="G49" s="6"/>
      <c r="H49" s="15"/>
      <c r="I49" s="68"/>
    </row>
    <row r="50" spans="1:17" x14ac:dyDescent="0.25">
      <c r="A50" s="16"/>
      <c r="B50" s="5"/>
      <c r="C50" s="96" t="s">
        <v>136</v>
      </c>
      <c r="D50" s="97"/>
      <c r="E50" s="36"/>
      <c r="F50" s="6"/>
      <c r="G50" s="6"/>
      <c r="H50" s="15"/>
      <c r="I50" s="68"/>
    </row>
    <row r="51" spans="1:17" x14ac:dyDescent="0.25">
      <c r="A51" s="16"/>
      <c r="B51" s="5"/>
      <c r="C51" s="31"/>
      <c r="D51" s="35"/>
      <c r="E51" s="36"/>
      <c r="F51" s="6"/>
      <c r="G51" s="6"/>
      <c r="H51" s="15"/>
      <c r="I51" s="68"/>
    </row>
    <row r="52" spans="1:17" x14ac:dyDescent="0.25">
      <c r="A52" s="16" t="s">
        <v>137</v>
      </c>
      <c r="B52" s="5" t="s">
        <v>138</v>
      </c>
      <c r="C52" s="31" t="s">
        <v>139</v>
      </c>
      <c r="D52" s="35"/>
      <c r="E52" s="36"/>
      <c r="F52" s="6"/>
      <c r="G52" s="6"/>
      <c r="H52" s="15"/>
      <c r="I52" s="68"/>
    </row>
    <row r="53" spans="1:17" x14ac:dyDescent="0.25">
      <c r="A53" s="16"/>
      <c r="B53" s="5"/>
      <c r="C53" s="31" t="s">
        <v>55</v>
      </c>
      <c r="D53" s="117" t="s">
        <v>133</v>
      </c>
      <c r="E53" s="118"/>
      <c r="F53" s="6" t="s">
        <v>114</v>
      </c>
      <c r="G53" s="6">
        <v>1</v>
      </c>
      <c r="H53" s="15">
        <v>100000</v>
      </c>
      <c r="I53" s="68">
        <f t="shared" si="3"/>
        <v>100000</v>
      </c>
    </row>
    <row r="54" spans="1:17" x14ac:dyDescent="0.25">
      <c r="A54" s="16"/>
      <c r="B54" s="5"/>
      <c r="C54" s="31"/>
      <c r="D54" s="117"/>
      <c r="E54" s="118"/>
      <c r="F54" s="6"/>
      <c r="G54" s="6"/>
      <c r="H54" s="15"/>
      <c r="I54" s="68"/>
    </row>
    <row r="55" spans="1:17" x14ac:dyDescent="0.25">
      <c r="A55" s="16"/>
      <c r="B55" s="5"/>
      <c r="C55" s="31"/>
      <c r="D55" s="117"/>
      <c r="E55" s="118"/>
      <c r="F55" s="6"/>
      <c r="G55" s="6"/>
      <c r="H55" s="15"/>
      <c r="I55" s="68"/>
    </row>
    <row r="56" spans="1:17" x14ac:dyDescent="0.25">
      <c r="A56" s="16"/>
      <c r="B56" s="5"/>
      <c r="C56" s="31"/>
      <c r="D56" s="35"/>
      <c r="E56" s="36"/>
      <c r="F56" s="6"/>
      <c r="G56" s="6"/>
      <c r="H56" s="15"/>
      <c r="I56" s="68"/>
    </row>
    <row r="57" spans="1:17" x14ac:dyDescent="0.25">
      <c r="A57" s="16"/>
      <c r="B57" s="5"/>
      <c r="C57" s="31" t="s">
        <v>56</v>
      </c>
      <c r="D57" s="35" t="s">
        <v>134</v>
      </c>
      <c r="E57" s="36"/>
      <c r="F57" s="6" t="s">
        <v>114</v>
      </c>
      <c r="G57" s="6">
        <v>1</v>
      </c>
      <c r="H57" s="15">
        <v>100000</v>
      </c>
      <c r="I57" s="68">
        <f t="shared" ref="I57" si="4">+IF(H57*G57=0,"",H57*G57)</f>
        <v>100000</v>
      </c>
    </row>
    <row r="58" spans="1:17" x14ac:dyDescent="0.25">
      <c r="A58" s="16"/>
      <c r="B58" s="5"/>
      <c r="C58" s="31"/>
      <c r="D58" s="35"/>
      <c r="E58" s="36"/>
      <c r="F58" s="6"/>
      <c r="G58" s="6"/>
      <c r="H58" s="15"/>
      <c r="I58" s="68"/>
    </row>
    <row r="59" spans="1:17" x14ac:dyDescent="0.25">
      <c r="A59" s="16"/>
      <c r="B59" s="5"/>
      <c r="C59" s="31" t="s">
        <v>194</v>
      </c>
      <c r="D59" s="35" t="s">
        <v>195</v>
      </c>
      <c r="E59" s="36"/>
      <c r="F59" s="6" t="s">
        <v>114</v>
      </c>
      <c r="G59" s="6">
        <v>1</v>
      </c>
      <c r="H59" s="15">
        <v>75000</v>
      </c>
      <c r="I59" s="68">
        <f t="shared" ref="I59" si="5">+IF(H59*G59=0,"",H59*G59)</f>
        <v>75000</v>
      </c>
    </row>
    <row r="60" spans="1:17" x14ac:dyDescent="0.25">
      <c r="A60" s="16"/>
      <c r="B60" s="5"/>
      <c r="C60" s="31"/>
      <c r="D60" s="35" t="s">
        <v>196</v>
      </c>
      <c r="E60" s="36"/>
      <c r="F60" s="6"/>
      <c r="G60" s="6"/>
      <c r="H60" s="15"/>
      <c r="I60" s="68"/>
    </row>
    <row r="61" spans="1:17" x14ac:dyDescent="0.25">
      <c r="A61" s="16"/>
      <c r="B61" s="5"/>
      <c r="C61" s="28"/>
      <c r="E61" s="23"/>
      <c r="F61" s="6"/>
      <c r="G61" s="6"/>
      <c r="H61" s="15"/>
      <c r="I61" s="68" t="str">
        <f t="shared" si="3"/>
        <v/>
      </c>
    </row>
    <row r="62" spans="1:17" x14ac:dyDescent="0.25">
      <c r="A62" s="16">
        <v>1.5</v>
      </c>
      <c r="B62" s="12" t="s">
        <v>115</v>
      </c>
      <c r="C62" s="130" t="s">
        <v>116</v>
      </c>
      <c r="D62" s="131"/>
      <c r="E62" s="131"/>
      <c r="F62" s="13"/>
      <c r="G62" s="6"/>
      <c r="H62" s="15"/>
      <c r="I62" s="68" t="str">
        <f t="shared" si="3"/>
        <v/>
      </c>
    </row>
    <row r="63" spans="1:17" x14ac:dyDescent="0.25">
      <c r="A63" s="16"/>
      <c r="B63" s="12"/>
      <c r="C63" s="94"/>
      <c r="D63" s="95"/>
      <c r="E63" s="95"/>
      <c r="F63" s="13"/>
      <c r="G63" s="6"/>
      <c r="H63" s="15"/>
      <c r="I63" s="68"/>
    </row>
    <row r="64" spans="1:17" ht="12.65" customHeight="1" x14ac:dyDescent="0.3">
      <c r="A64" s="16"/>
      <c r="B64" s="5"/>
      <c r="C64" s="119" t="s">
        <v>123</v>
      </c>
      <c r="D64" s="120"/>
      <c r="E64" s="121"/>
      <c r="F64" s="6"/>
      <c r="G64" s="6"/>
      <c r="H64" s="65"/>
      <c r="I64" s="68"/>
      <c r="N64" s="84"/>
      <c r="Q64" s="85"/>
    </row>
    <row r="65" spans="1:17" ht="12.65" customHeight="1" x14ac:dyDescent="0.3">
      <c r="A65" s="16"/>
      <c r="B65" s="5"/>
      <c r="C65" s="96"/>
      <c r="D65" s="97"/>
      <c r="E65" s="98"/>
      <c r="F65" s="6"/>
      <c r="G65" s="6"/>
      <c r="H65" s="65"/>
      <c r="I65" s="68"/>
      <c r="N65" s="84"/>
      <c r="Q65" s="85"/>
    </row>
    <row r="66" spans="1:17" ht="80.400000000000006" customHeight="1" x14ac:dyDescent="0.25">
      <c r="A66" s="16" t="s">
        <v>140</v>
      </c>
      <c r="B66" s="5"/>
      <c r="C66" s="28" t="s">
        <v>55</v>
      </c>
      <c r="D66" s="117" t="s">
        <v>132</v>
      </c>
      <c r="E66" s="118"/>
      <c r="F66" s="6"/>
      <c r="G66" s="6"/>
      <c r="H66" s="65"/>
      <c r="I66" s="68"/>
      <c r="Q66" s="85"/>
    </row>
    <row r="67" spans="1:17" ht="42" x14ac:dyDescent="0.25">
      <c r="A67" s="16"/>
      <c r="B67" s="5"/>
      <c r="C67" s="28"/>
      <c r="D67" s="30" t="s">
        <v>63</v>
      </c>
      <c r="E67" s="90" t="s">
        <v>117</v>
      </c>
      <c r="F67" s="57" t="s">
        <v>118</v>
      </c>
      <c r="G67" s="6">
        <v>1</v>
      </c>
      <c r="H67" s="55">
        <v>6000000</v>
      </c>
      <c r="I67" s="55">
        <f>H67*G67</f>
        <v>6000000</v>
      </c>
      <c r="Q67" s="86"/>
    </row>
    <row r="68" spans="1:17" ht="25.5" customHeight="1" x14ac:dyDescent="0.25">
      <c r="A68" s="16"/>
      <c r="B68" s="5"/>
      <c r="C68" s="28"/>
      <c r="D68" s="2" t="s">
        <v>64</v>
      </c>
      <c r="E68" s="25" t="s">
        <v>119</v>
      </c>
      <c r="F68" s="6" t="s">
        <v>23</v>
      </c>
      <c r="G68" s="78"/>
      <c r="H68" s="55">
        <f>H67</f>
        <v>6000000</v>
      </c>
      <c r="I68" s="68"/>
    </row>
    <row r="69" spans="1:17" ht="12.65" customHeight="1" x14ac:dyDescent="0.25">
      <c r="A69" s="16"/>
      <c r="C69" s="28"/>
      <c r="E69" s="25"/>
      <c r="F69" s="5"/>
      <c r="G69" s="5"/>
      <c r="H69" s="76"/>
      <c r="I69" s="75"/>
    </row>
    <row r="70" spans="1:17" ht="53.25" customHeight="1" x14ac:dyDescent="0.25">
      <c r="A70" s="16" t="s">
        <v>141</v>
      </c>
      <c r="C70" s="28" t="s">
        <v>56</v>
      </c>
      <c r="D70" s="117" t="s">
        <v>121</v>
      </c>
      <c r="E70" s="118"/>
      <c r="F70" s="57"/>
      <c r="G70" s="6"/>
      <c r="H70" s="65"/>
      <c r="I70" s="68"/>
    </row>
    <row r="71" spans="1:17" ht="42" x14ac:dyDescent="0.25">
      <c r="A71" s="16"/>
      <c r="C71" s="28"/>
      <c r="D71" s="30" t="s">
        <v>63</v>
      </c>
      <c r="E71" s="90" t="s">
        <v>117</v>
      </c>
      <c r="F71" s="57" t="s">
        <v>118</v>
      </c>
      <c r="G71" s="6">
        <v>1</v>
      </c>
      <c r="H71" s="55">
        <v>2750000</v>
      </c>
      <c r="I71" s="68">
        <f>H71*G71</f>
        <v>2750000</v>
      </c>
    </row>
    <row r="72" spans="1:17" ht="28.25" customHeight="1" x14ac:dyDescent="0.25">
      <c r="A72" s="16"/>
      <c r="C72" s="28"/>
      <c r="D72" s="30" t="s">
        <v>197</v>
      </c>
      <c r="E72" s="25" t="s">
        <v>120</v>
      </c>
      <c r="F72" s="6" t="s">
        <v>23</v>
      </c>
      <c r="G72" s="80"/>
      <c r="H72" s="55">
        <f>I71</f>
        <v>2750000</v>
      </c>
      <c r="I72" s="68"/>
    </row>
    <row r="73" spans="1:17" x14ac:dyDescent="0.25">
      <c r="A73" s="16"/>
      <c r="C73" s="28"/>
      <c r="D73" s="30"/>
      <c r="E73" s="25"/>
      <c r="F73" s="6"/>
      <c r="G73" s="80"/>
      <c r="H73" s="55"/>
      <c r="I73" s="68"/>
    </row>
    <row r="74" spans="1:17" ht="12.75" customHeight="1" x14ac:dyDescent="0.25">
      <c r="A74" s="16" t="s">
        <v>145</v>
      </c>
      <c r="C74" s="28" t="s">
        <v>122</v>
      </c>
      <c r="D74" s="128" t="s">
        <v>125</v>
      </c>
      <c r="E74" s="129"/>
      <c r="F74" s="6"/>
      <c r="G74" s="80"/>
      <c r="H74" s="55"/>
      <c r="I74" s="68"/>
    </row>
    <row r="75" spans="1:17" ht="29.25" customHeight="1" x14ac:dyDescent="0.25">
      <c r="A75" s="16"/>
      <c r="C75" s="28"/>
      <c r="D75" s="30" t="s">
        <v>42</v>
      </c>
      <c r="E75" s="25" t="s">
        <v>143</v>
      </c>
      <c r="F75" s="57" t="s">
        <v>118</v>
      </c>
      <c r="G75" s="6">
        <v>1</v>
      </c>
      <c r="H75" s="55">
        <v>100000</v>
      </c>
      <c r="I75" s="68">
        <f t="shared" ref="I75:I76" si="6">H75*G75</f>
        <v>100000</v>
      </c>
    </row>
    <row r="76" spans="1:17" ht="26" x14ac:dyDescent="0.25">
      <c r="A76" s="16"/>
      <c r="C76" s="28"/>
      <c r="D76" s="30" t="s">
        <v>43</v>
      </c>
      <c r="E76" s="25" t="s">
        <v>129</v>
      </c>
      <c r="F76" s="57" t="s">
        <v>118</v>
      </c>
      <c r="G76" s="6">
        <v>1</v>
      </c>
      <c r="H76" s="55">
        <v>100000</v>
      </c>
      <c r="I76" s="68">
        <f t="shared" si="6"/>
        <v>100000</v>
      </c>
    </row>
    <row r="77" spans="1:17" ht="26" x14ac:dyDescent="0.25">
      <c r="A77" s="16"/>
      <c r="C77" s="28"/>
      <c r="D77" s="30" t="s">
        <v>44</v>
      </c>
      <c r="E77" s="25" t="s">
        <v>147</v>
      </c>
      <c r="F77" s="6" t="s">
        <v>23</v>
      </c>
      <c r="G77" s="80"/>
      <c r="H77" s="55">
        <f>SUM(I75:I76)</f>
        <v>200000</v>
      </c>
      <c r="I77" s="68"/>
      <c r="J77" s="4"/>
    </row>
    <row r="78" spans="1:17" x14ac:dyDescent="0.25">
      <c r="A78" s="16"/>
      <c r="C78" s="28"/>
      <c r="D78" s="30"/>
      <c r="E78" s="25"/>
      <c r="F78" s="6"/>
      <c r="G78" s="80"/>
      <c r="H78" s="55"/>
      <c r="I78" s="68"/>
    </row>
    <row r="79" spans="1:17" x14ac:dyDescent="0.25">
      <c r="A79" s="16"/>
      <c r="C79" s="96"/>
      <c r="D79" s="97"/>
      <c r="E79" s="98"/>
      <c r="F79" s="6"/>
      <c r="G79" s="80"/>
      <c r="H79" s="55"/>
      <c r="I79" s="68"/>
    </row>
    <row r="80" spans="1:17" x14ac:dyDescent="0.25">
      <c r="A80" s="16"/>
      <c r="C80" s="96"/>
      <c r="D80" s="97"/>
      <c r="E80" s="98"/>
      <c r="F80" s="6"/>
      <c r="G80" s="80"/>
      <c r="H80" s="55"/>
      <c r="I80" s="68"/>
    </row>
    <row r="81" spans="1:12" x14ac:dyDescent="0.25">
      <c r="A81" s="16"/>
      <c r="C81" s="28"/>
      <c r="D81" s="128"/>
      <c r="E81" s="129"/>
      <c r="F81" s="6"/>
      <c r="G81" s="80"/>
      <c r="H81" s="55"/>
      <c r="I81" s="68"/>
    </row>
    <row r="82" spans="1:12" ht="10.5" customHeight="1" x14ac:dyDescent="0.25">
      <c r="A82" s="16"/>
      <c r="C82" s="28"/>
      <c r="D82" s="30"/>
      <c r="E82" s="25"/>
      <c r="F82" s="57"/>
      <c r="G82" s="6"/>
      <c r="H82" s="55"/>
      <c r="I82" s="68"/>
    </row>
    <row r="83" spans="1:12" x14ac:dyDescent="0.25">
      <c r="A83" s="16"/>
      <c r="C83" s="28"/>
      <c r="D83" s="30"/>
      <c r="E83" s="25"/>
      <c r="F83" s="57"/>
      <c r="G83" s="6"/>
      <c r="H83" s="55"/>
      <c r="I83" s="68"/>
    </row>
    <row r="84" spans="1:12" x14ac:dyDescent="0.25">
      <c r="A84" s="16"/>
      <c r="C84" s="28"/>
      <c r="D84" s="30"/>
      <c r="E84" s="25"/>
      <c r="F84" s="57"/>
      <c r="G84" s="6"/>
      <c r="H84" s="55"/>
      <c r="I84" s="68"/>
    </row>
    <row r="85" spans="1:12" x14ac:dyDescent="0.25">
      <c r="A85" s="16"/>
      <c r="C85" s="28"/>
      <c r="D85" s="30"/>
      <c r="E85" s="25"/>
      <c r="F85" s="57"/>
      <c r="G85" s="6"/>
      <c r="H85" s="55"/>
      <c r="I85" s="68"/>
    </row>
    <row r="86" spans="1:12" x14ac:dyDescent="0.25">
      <c r="A86" s="16"/>
      <c r="C86" s="28"/>
      <c r="D86" s="30"/>
      <c r="E86" s="25"/>
      <c r="F86" s="57"/>
      <c r="G86" s="6"/>
      <c r="H86" s="55"/>
      <c r="I86" s="68"/>
    </row>
    <row r="87" spans="1:12" x14ac:dyDescent="0.25">
      <c r="A87" s="16"/>
      <c r="C87" s="28"/>
      <c r="D87" s="30"/>
      <c r="E87" s="25"/>
      <c r="F87" s="6"/>
      <c r="G87" s="80"/>
      <c r="H87" s="55"/>
      <c r="I87" s="68"/>
    </row>
    <row r="88" spans="1:12" x14ac:dyDescent="0.25">
      <c r="A88" s="16"/>
      <c r="C88" s="28"/>
      <c r="D88" s="30"/>
      <c r="E88" s="25"/>
      <c r="F88" s="6"/>
      <c r="G88" s="80"/>
      <c r="H88" s="55"/>
      <c r="I88" s="68"/>
    </row>
    <row r="89" spans="1:12" x14ac:dyDescent="0.25">
      <c r="A89" s="134" t="s">
        <v>19</v>
      </c>
      <c r="B89" s="135"/>
      <c r="C89" s="135"/>
      <c r="D89" s="135"/>
      <c r="E89" s="135"/>
      <c r="F89" s="135"/>
      <c r="G89" s="135"/>
      <c r="H89" s="136"/>
      <c r="I89" s="72">
        <f>SUM(I47:I88)</f>
        <v>9225000</v>
      </c>
    </row>
    <row r="90" spans="1:12" x14ac:dyDescent="0.25">
      <c r="A90" s="134" t="s">
        <v>84</v>
      </c>
      <c r="B90" s="135"/>
      <c r="C90" s="135"/>
      <c r="D90" s="135"/>
      <c r="E90" s="135"/>
      <c r="F90" s="135"/>
      <c r="G90" s="135"/>
      <c r="H90" s="135"/>
      <c r="I90" s="136"/>
    </row>
    <row r="91" spans="1:12" x14ac:dyDescent="0.25">
      <c r="A91" s="22" t="s">
        <v>31</v>
      </c>
      <c r="B91" s="9" t="s">
        <v>9</v>
      </c>
      <c r="C91" s="137" t="s">
        <v>10</v>
      </c>
      <c r="D91" s="138"/>
      <c r="E91" s="139"/>
      <c r="F91" s="9" t="s">
        <v>11</v>
      </c>
      <c r="G91" s="9" t="s">
        <v>12</v>
      </c>
      <c r="H91" s="10" t="s">
        <v>13</v>
      </c>
      <c r="I91" s="10" t="s">
        <v>14</v>
      </c>
    </row>
    <row r="92" spans="1:12" x14ac:dyDescent="0.25">
      <c r="A92" s="134" t="s">
        <v>22</v>
      </c>
      <c r="B92" s="135"/>
      <c r="C92" s="135"/>
      <c r="D92" s="135"/>
      <c r="E92" s="135"/>
      <c r="F92" s="135"/>
      <c r="G92" s="135"/>
      <c r="H92" s="136"/>
      <c r="I92" s="11">
        <f>I89</f>
        <v>9225000</v>
      </c>
    </row>
    <row r="93" spans="1:12" x14ac:dyDescent="0.25">
      <c r="A93" s="16"/>
      <c r="C93" s="28"/>
      <c r="D93" s="30"/>
      <c r="E93" s="25"/>
      <c r="F93" s="6"/>
      <c r="G93" s="6"/>
      <c r="H93" s="65"/>
      <c r="I93" s="68"/>
    </row>
    <row r="94" spans="1:12" ht="18" customHeight="1" x14ac:dyDescent="0.25">
      <c r="A94" s="16"/>
      <c r="B94" s="5"/>
      <c r="C94" s="119" t="s">
        <v>124</v>
      </c>
      <c r="D94" s="120"/>
      <c r="E94" s="121"/>
      <c r="F94" s="6"/>
      <c r="G94" s="80"/>
      <c r="H94" s="55"/>
      <c r="I94" s="68"/>
    </row>
    <row r="95" spans="1:12" ht="31.5" customHeight="1" x14ac:dyDescent="0.25">
      <c r="A95" s="16" t="s">
        <v>146</v>
      </c>
      <c r="B95" s="5"/>
      <c r="C95" s="28" t="s">
        <v>142</v>
      </c>
      <c r="D95" s="117" t="s">
        <v>125</v>
      </c>
      <c r="E95" s="118"/>
      <c r="F95" s="6"/>
      <c r="G95" s="80"/>
      <c r="H95" s="55"/>
      <c r="I95" s="68"/>
    </row>
    <row r="96" spans="1:12" ht="26" x14ac:dyDescent="0.25">
      <c r="A96" s="16"/>
      <c r="B96" s="5"/>
      <c r="C96" s="28"/>
      <c r="D96" s="30" t="s">
        <v>42</v>
      </c>
      <c r="E96" s="25" t="s">
        <v>126</v>
      </c>
      <c r="F96" s="57" t="s">
        <v>118</v>
      </c>
      <c r="G96" s="6">
        <v>1</v>
      </c>
      <c r="H96" s="55">
        <v>10000</v>
      </c>
      <c r="I96" s="68">
        <f>H96*G96</f>
        <v>10000</v>
      </c>
      <c r="L96" s="116"/>
    </row>
    <row r="97" spans="1:12" ht="26" x14ac:dyDescent="0.25">
      <c r="A97" s="16"/>
      <c r="B97" s="5"/>
      <c r="C97" s="28"/>
      <c r="D97" s="30" t="s">
        <v>43</v>
      </c>
      <c r="E97" s="25" t="s">
        <v>127</v>
      </c>
      <c r="F97" s="57" t="s">
        <v>118</v>
      </c>
      <c r="G97" s="6">
        <v>1</v>
      </c>
      <c r="H97" s="55">
        <v>21000</v>
      </c>
      <c r="I97" s="68">
        <f t="shared" ref="I97:I101" si="7">H97*G97</f>
        <v>21000</v>
      </c>
      <c r="L97" s="116"/>
    </row>
    <row r="98" spans="1:12" ht="26" x14ac:dyDescent="0.25">
      <c r="A98" s="16"/>
      <c r="B98" s="5"/>
      <c r="C98" s="28"/>
      <c r="D98" s="30" t="s">
        <v>44</v>
      </c>
      <c r="E98" s="25" t="s">
        <v>128</v>
      </c>
      <c r="F98" s="57" t="s">
        <v>118</v>
      </c>
      <c r="G98" s="6">
        <v>1</v>
      </c>
      <c r="H98" s="55">
        <v>71000</v>
      </c>
      <c r="I98" s="68">
        <f t="shared" si="7"/>
        <v>71000</v>
      </c>
      <c r="L98" s="116"/>
    </row>
    <row r="99" spans="1:12" ht="18" hidden="1" customHeight="1" x14ac:dyDescent="0.25">
      <c r="A99" s="16"/>
      <c r="B99" s="5"/>
      <c r="C99" s="28"/>
      <c r="D99" s="30" t="s">
        <v>53</v>
      </c>
      <c r="E99" s="25" t="s">
        <v>129</v>
      </c>
      <c r="F99" s="57" t="s">
        <v>118</v>
      </c>
      <c r="G99" s="6">
        <v>1</v>
      </c>
      <c r="H99" s="55">
        <v>100000</v>
      </c>
      <c r="I99" s="68">
        <f t="shared" si="7"/>
        <v>100000</v>
      </c>
      <c r="L99" s="116">
        <f t="shared" ref="L99" si="8">K99-I99</f>
        <v>-100000</v>
      </c>
    </row>
    <row r="100" spans="1:12" ht="26" x14ac:dyDescent="0.25">
      <c r="A100" s="16"/>
      <c r="B100" s="5"/>
      <c r="C100" s="28"/>
      <c r="D100" s="30" t="s">
        <v>46</v>
      </c>
      <c r="E100" s="25" t="s">
        <v>130</v>
      </c>
      <c r="F100" s="57" t="s">
        <v>118</v>
      </c>
      <c r="G100" s="6">
        <v>1</v>
      </c>
      <c r="H100" s="55">
        <v>100000</v>
      </c>
      <c r="I100" s="68">
        <f t="shared" si="7"/>
        <v>100000</v>
      </c>
      <c r="L100" s="116"/>
    </row>
    <row r="101" spans="1:12" ht="26" x14ac:dyDescent="0.25">
      <c r="A101" s="16"/>
      <c r="B101" s="5"/>
      <c r="C101" s="28"/>
      <c r="D101" s="30" t="s">
        <v>131</v>
      </c>
      <c r="E101" s="25" t="s">
        <v>129</v>
      </c>
      <c r="F101" s="57" t="s">
        <v>118</v>
      </c>
      <c r="G101" s="6">
        <v>1</v>
      </c>
      <c r="H101" s="55">
        <v>600000</v>
      </c>
      <c r="I101" s="68">
        <f t="shared" si="7"/>
        <v>600000</v>
      </c>
      <c r="L101" s="116"/>
    </row>
    <row r="102" spans="1:12" ht="26" x14ac:dyDescent="0.25">
      <c r="A102" s="16"/>
      <c r="B102" s="49"/>
      <c r="C102" s="28"/>
      <c r="D102" s="30" t="s">
        <v>47</v>
      </c>
      <c r="E102" s="25" t="s">
        <v>148</v>
      </c>
      <c r="F102" s="6" t="s">
        <v>23</v>
      </c>
      <c r="G102" s="80"/>
      <c r="H102" s="55">
        <f>SUM(I96:I101)</f>
        <v>902000</v>
      </c>
      <c r="I102" s="68"/>
      <c r="J102" s="77"/>
      <c r="L102" s="116"/>
    </row>
    <row r="103" spans="1:12" x14ac:dyDescent="0.25">
      <c r="A103" s="16"/>
      <c r="B103" s="5"/>
      <c r="C103" s="32"/>
      <c r="D103" s="30"/>
      <c r="E103" s="25"/>
      <c r="F103" s="5"/>
      <c r="G103" s="5"/>
      <c r="H103" s="45"/>
      <c r="I103" s="69" t="str">
        <f t="shared" ref="I103" si="9">+IF(H103*G103=0,"",H103*G103)</f>
        <v/>
      </c>
    </row>
    <row r="104" spans="1:12" ht="18" customHeight="1" x14ac:dyDescent="0.25">
      <c r="A104" s="16" t="s">
        <v>150</v>
      </c>
      <c r="B104" s="5"/>
      <c r="C104" s="28" t="s">
        <v>113</v>
      </c>
      <c r="D104" s="2" t="s">
        <v>60</v>
      </c>
      <c r="E104" s="23"/>
      <c r="F104" s="6"/>
      <c r="G104" s="6"/>
      <c r="H104" s="65"/>
      <c r="I104" s="68" t="str">
        <f>+IF(H104*G104=0,"",H104*G104)</f>
        <v/>
      </c>
    </row>
    <row r="105" spans="1:12" ht="18" customHeight="1" x14ac:dyDescent="0.25">
      <c r="A105" s="16"/>
      <c r="B105" s="5"/>
      <c r="C105" s="28"/>
      <c r="D105" s="30" t="s">
        <v>42</v>
      </c>
      <c r="E105" s="23" t="s">
        <v>57</v>
      </c>
      <c r="F105" s="6" t="s">
        <v>97</v>
      </c>
      <c r="G105" s="6">
        <v>1</v>
      </c>
      <c r="H105" s="55">
        <v>45000</v>
      </c>
      <c r="I105" s="68">
        <f>+IF(H105*G105=0,"",H105*G105)</f>
        <v>45000</v>
      </c>
    </row>
    <row r="106" spans="1:12" ht="18" customHeight="1" x14ac:dyDescent="0.25">
      <c r="A106" s="16"/>
      <c r="B106" s="5"/>
      <c r="C106" s="28"/>
      <c r="D106" s="30" t="s">
        <v>43</v>
      </c>
      <c r="E106" s="23" t="s">
        <v>58</v>
      </c>
      <c r="F106" s="6" t="s">
        <v>97</v>
      </c>
      <c r="G106" s="6">
        <v>1</v>
      </c>
      <c r="H106" s="55">
        <v>5000</v>
      </c>
      <c r="I106" s="68">
        <f>H106*G106</f>
        <v>5000</v>
      </c>
    </row>
    <row r="107" spans="1:12" ht="18" customHeight="1" x14ac:dyDescent="0.25">
      <c r="A107" s="16"/>
      <c r="B107" s="5"/>
      <c r="C107" s="28"/>
      <c r="D107" s="30" t="s">
        <v>44</v>
      </c>
      <c r="E107" s="23" t="s">
        <v>59</v>
      </c>
      <c r="F107" s="6" t="s">
        <v>97</v>
      </c>
      <c r="G107" s="6">
        <v>1</v>
      </c>
      <c r="H107" s="55">
        <v>4000</v>
      </c>
      <c r="I107" s="68">
        <f>H107*G107</f>
        <v>4000</v>
      </c>
      <c r="L107" s="4"/>
    </row>
    <row r="108" spans="1:12" ht="18" customHeight="1" x14ac:dyDescent="0.25">
      <c r="A108" s="16"/>
      <c r="B108" s="5"/>
      <c r="C108" s="28"/>
      <c r="D108" s="2" t="s">
        <v>53</v>
      </c>
      <c r="E108" s="118" t="s">
        <v>149</v>
      </c>
      <c r="F108" s="6" t="s">
        <v>23</v>
      </c>
      <c r="G108" s="78"/>
      <c r="H108" s="55">
        <f>H107+H105+H106</f>
        <v>54000</v>
      </c>
      <c r="I108" s="68"/>
      <c r="J108" s="77"/>
    </row>
    <row r="109" spans="1:12" ht="18" customHeight="1" x14ac:dyDescent="0.25">
      <c r="A109" s="16"/>
      <c r="B109" s="5"/>
      <c r="C109" s="28"/>
      <c r="D109" s="53"/>
      <c r="E109" s="118"/>
      <c r="F109" s="8"/>
      <c r="G109" s="6"/>
      <c r="H109" s="66"/>
      <c r="I109" s="69"/>
    </row>
    <row r="110" spans="1:12" ht="18" customHeight="1" x14ac:dyDescent="0.25">
      <c r="A110" s="16"/>
      <c r="B110" s="5"/>
      <c r="C110" s="28"/>
      <c r="D110" s="53"/>
      <c r="E110" s="54"/>
      <c r="F110" s="8"/>
      <c r="G110" s="6"/>
      <c r="H110" s="66"/>
      <c r="I110" s="69"/>
    </row>
    <row r="111" spans="1:12" ht="18" customHeight="1" x14ac:dyDescent="0.25">
      <c r="A111" s="16">
        <v>1.6</v>
      </c>
      <c r="B111" s="49" t="s">
        <v>112</v>
      </c>
      <c r="C111" s="50" t="s">
        <v>109</v>
      </c>
      <c r="D111" s="51"/>
      <c r="E111" s="52"/>
      <c r="F111" s="6" t="s">
        <v>1</v>
      </c>
      <c r="G111" s="6">
        <v>1</v>
      </c>
      <c r="H111" s="45"/>
      <c r="I111" s="68" t="str">
        <f t="shared" ref="I111:I117" si="10">+IF(H111*G111=0,"",H111*G111)</f>
        <v/>
      </c>
    </row>
    <row r="112" spans="1:12" x14ac:dyDescent="0.25">
      <c r="A112" s="16"/>
      <c r="B112" s="5"/>
      <c r="C112" s="46"/>
      <c r="D112" s="47"/>
      <c r="E112" s="48"/>
      <c r="F112" s="6"/>
      <c r="G112" s="6"/>
      <c r="H112" s="45"/>
      <c r="I112" s="69" t="str">
        <f t="shared" si="10"/>
        <v/>
      </c>
    </row>
    <row r="113" spans="1:12" ht="18" customHeight="1" x14ac:dyDescent="0.25">
      <c r="A113" s="140">
        <v>1.7</v>
      </c>
      <c r="B113" s="146" t="s">
        <v>98</v>
      </c>
      <c r="C113" s="125" t="s">
        <v>100</v>
      </c>
      <c r="D113" s="126"/>
      <c r="E113" s="127"/>
      <c r="F113" s="124" t="s">
        <v>1</v>
      </c>
      <c r="G113" s="124">
        <v>1</v>
      </c>
      <c r="H113" s="123"/>
      <c r="I113" s="122" t="str">
        <f t="shared" si="10"/>
        <v/>
      </c>
    </row>
    <row r="114" spans="1:12" ht="18" customHeight="1" x14ac:dyDescent="0.25">
      <c r="A114" s="140"/>
      <c r="B114" s="146"/>
      <c r="C114" s="125"/>
      <c r="D114" s="126"/>
      <c r="E114" s="127"/>
      <c r="F114" s="124"/>
      <c r="G114" s="124"/>
      <c r="H114" s="123"/>
      <c r="I114" s="122" t="str">
        <f t="shared" si="10"/>
        <v/>
      </c>
      <c r="L114" s="116"/>
    </row>
    <row r="115" spans="1:12" ht="18" customHeight="1" x14ac:dyDescent="0.25">
      <c r="A115" s="16">
        <v>1.8</v>
      </c>
      <c r="B115" s="49" t="s">
        <v>99</v>
      </c>
      <c r="C115" s="125" t="s">
        <v>110</v>
      </c>
      <c r="D115" s="126"/>
      <c r="E115" s="127"/>
      <c r="F115" s="6" t="s">
        <v>1</v>
      </c>
      <c r="G115" s="6">
        <v>1</v>
      </c>
      <c r="H115" s="45"/>
      <c r="I115" s="69" t="str">
        <f t="shared" si="10"/>
        <v/>
      </c>
    </row>
    <row r="116" spans="1:12" x14ac:dyDescent="0.25">
      <c r="A116" s="16"/>
      <c r="B116" s="5"/>
      <c r="C116" s="32"/>
      <c r="D116" s="30"/>
      <c r="E116" s="25"/>
      <c r="F116" s="5"/>
      <c r="G116" s="5"/>
      <c r="H116" s="45"/>
      <c r="I116" s="69" t="str">
        <f t="shared" si="10"/>
        <v/>
      </c>
    </row>
    <row r="117" spans="1:12" ht="18" customHeight="1" x14ac:dyDescent="0.25">
      <c r="A117" s="16">
        <v>1.9</v>
      </c>
      <c r="B117" s="49" t="s">
        <v>101</v>
      </c>
      <c r="C117" s="50" t="s">
        <v>102</v>
      </c>
      <c r="D117" s="51"/>
      <c r="E117" s="52"/>
      <c r="F117" s="6" t="s">
        <v>1</v>
      </c>
      <c r="G117" s="6">
        <v>1</v>
      </c>
      <c r="H117" s="45"/>
      <c r="I117" s="68" t="str">
        <f t="shared" si="10"/>
        <v/>
      </c>
    </row>
    <row r="118" spans="1:12" ht="18" customHeight="1" x14ac:dyDescent="0.25">
      <c r="A118" s="16"/>
      <c r="B118" s="49"/>
      <c r="C118" s="50"/>
      <c r="D118" s="51"/>
      <c r="E118" s="52"/>
      <c r="F118" s="6"/>
      <c r="G118" s="6"/>
      <c r="H118" s="45"/>
      <c r="I118" s="68"/>
    </row>
    <row r="119" spans="1:12" ht="18" customHeight="1" x14ac:dyDescent="0.25">
      <c r="A119" s="16"/>
      <c r="B119" s="49"/>
      <c r="C119" s="50"/>
      <c r="D119" s="51"/>
      <c r="E119" s="52"/>
      <c r="F119" s="6"/>
      <c r="G119" s="6"/>
      <c r="H119" s="45"/>
      <c r="I119" s="68"/>
    </row>
    <row r="120" spans="1:12" ht="18" customHeight="1" x14ac:dyDescent="0.25">
      <c r="A120" s="16"/>
      <c r="B120" s="49"/>
      <c r="C120" s="50"/>
      <c r="D120" s="51"/>
      <c r="E120" s="52"/>
      <c r="F120" s="6"/>
      <c r="G120" s="6"/>
      <c r="H120" s="45"/>
      <c r="I120" s="68"/>
    </row>
    <row r="121" spans="1:12" ht="18" customHeight="1" x14ac:dyDescent="0.25">
      <c r="A121" s="16"/>
      <c r="B121" s="49"/>
      <c r="C121" s="50"/>
      <c r="D121" s="51"/>
      <c r="E121" s="52"/>
      <c r="F121" s="6"/>
      <c r="G121" s="6"/>
      <c r="H121" s="45"/>
      <c r="I121" s="68"/>
    </row>
    <row r="122" spans="1:12" ht="18" customHeight="1" x14ac:dyDescent="0.25">
      <c r="A122" s="16"/>
      <c r="B122" s="49"/>
      <c r="C122" s="50"/>
      <c r="D122" s="51"/>
      <c r="E122" s="52"/>
      <c r="F122" s="6"/>
      <c r="G122" s="6"/>
      <c r="H122" s="45"/>
      <c r="I122" s="68"/>
    </row>
    <row r="123" spans="1:12" ht="18" customHeight="1" x14ac:dyDescent="0.25">
      <c r="A123" s="16"/>
      <c r="B123" s="49"/>
      <c r="C123" s="50"/>
      <c r="D123" s="51"/>
      <c r="E123" s="52"/>
      <c r="F123" s="6"/>
      <c r="G123" s="6"/>
      <c r="H123" s="45"/>
      <c r="I123" s="68"/>
    </row>
    <row r="124" spans="1:12" ht="18" customHeight="1" x14ac:dyDescent="0.25">
      <c r="A124" s="16"/>
      <c r="B124" s="49"/>
      <c r="C124" s="50"/>
      <c r="D124" s="51"/>
      <c r="E124" s="52"/>
      <c r="F124" s="6"/>
      <c r="G124" s="6"/>
      <c r="H124" s="45"/>
      <c r="I124" s="68"/>
    </row>
    <row r="125" spans="1:12" ht="18" customHeight="1" x14ac:dyDescent="0.25">
      <c r="A125" s="16"/>
      <c r="B125" s="49"/>
      <c r="C125" s="50"/>
      <c r="D125" s="51"/>
      <c r="E125" s="52"/>
      <c r="F125" s="6"/>
      <c r="G125" s="6"/>
      <c r="H125" s="45"/>
      <c r="I125" s="68"/>
    </row>
    <row r="126" spans="1:12" x14ac:dyDescent="0.25">
      <c r="A126" s="16"/>
      <c r="B126" s="49"/>
      <c r="C126" s="50"/>
      <c r="D126" s="51"/>
      <c r="E126" s="52"/>
      <c r="F126" s="6"/>
      <c r="G126" s="6"/>
      <c r="H126" s="45"/>
      <c r="I126" s="68"/>
    </row>
    <row r="127" spans="1:12" x14ac:dyDescent="0.25">
      <c r="A127" s="16"/>
      <c r="B127" s="49"/>
      <c r="C127" s="50"/>
      <c r="D127" s="51"/>
      <c r="E127" s="52"/>
      <c r="F127" s="6"/>
      <c r="G127" s="6"/>
      <c r="H127" s="45"/>
      <c r="I127" s="68"/>
    </row>
    <row r="128" spans="1:12" x14ac:dyDescent="0.25">
      <c r="A128" s="16"/>
      <c r="B128" s="49"/>
      <c r="C128" s="50"/>
      <c r="D128" s="51"/>
      <c r="E128" s="52"/>
      <c r="F128" s="6"/>
      <c r="G128" s="6"/>
      <c r="H128" s="45"/>
      <c r="I128" s="68"/>
    </row>
    <row r="129" spans="1:11" x14ac:dyDescent="0.25">
      <c r="A129" s="16"/>
      <c r="B129" s="49"/>
      <c r="C129" s="50"/>
      <c r="D129" s="51"/>
      <c r="E129" s="52"/>
      <c r="F129" s="6"/>
      <c r="G129" s="6"/>
      <c r="H129" s="45"/>
      <c r="I129" s="68"/>
    </row>
    <row r="130" spans="1:11" x14ac:dyDescent="0.25">
      <c r="A130" s="16"/>
      <c r="B130" s="49"/>
      <c r="C130" s="50"/>
      <c r="D130" s="51"/>
      <c r="E130" s="52"/>
      <c r="F130" s="6"/>
      <c r="G130" s="6"/>
      <c r="H130" s="45"/>
      <c r="I130" s="68"/>
    </row>
    <row r="131" spans="1:11" x14ac:dyDescent="0.25">
      <c r="A131" s="16"/>
      <c r="B131" s="49"/>
      <c r="C131" s="50"/>
      <c r="D131" s="51"/>
      <c r="E131" s="52"/>
      <c r="F131" s="6"/>
      <c r="G131" s="6"/>
      <c r="H131" s="45"/>
      <c r="I131" s="68"/>
    </row>
    <row r="132" spans="1:11" x14ac:dyDescent="0.25">
      <c r="A132" s="16"/>
      <c r="B132" s="49"/>
      <c r="C132" s="50"/>
      <c r="D132" s="51"/>
      <c r="E132" s="52"/>
      <c r="F132" s="6"/>
      <c r="G132" s="6"/>
      <c r="H132" s="45"/>
      <c r="I132" s="68"/>
    </row>
    <row r="133" spans="1:11" x14ac:dyDescent="0.25">
      <c r="A133" s="16"/>
      <c r="B133" s="49"/>
      <c r="C133" s="50"/>
      <c r="D133" s="51"/>
      <c r="E133" s="52"/>
      <c r="F133" s="6"/>
      <c r="G133" s="6"/>
      <c r="H133" s="45"/>
      <c r="I133" s="68"/>
    </row>
    <row r="134" spans="1:11" x14ac:dyDescent="0.25">
      <c r="A134" s="16"/>
      <c r="B134" s="49"/>
      <c r="C134" s="50"/>
      <c r="D134" s="51"/>
      <c r="E134" s="52"/>
      <c r="F134" s="6"/>
      <c r="G134" s="6"/>
      <c r="H134" s="45"/>
      <c r="I134" s="68"/>
    </row>
    <row r="135" spans="1:11" x14ac:dyDescent="0.25">
      <c r="A135" s="16"/>
      <c r="B135" s="49"/>
      <c r="C135" s="50"/>
      <c r="D135" s="51"/>
      <c r="E135" s="52"/>
      <c r="F135" s="6"/>
      <c r="G135" s="6"/>
      <c r="H135" s="45"/>
      <c r="I135" s="68"/>
    </row>
    <row r="136" spans="1:11" x14ac:dyDescent="0.25">
      <c r="A136" s="16"/>
      <c r="B136" s="5"/>
      <c r="C136" s="28"/>
      <c r="E136" s="25"/>
      <c r="F136" s="6"/>
      <c r="G136" s="44"/>
      <c r="H136" s="45"/>
      <c r="I136" s="68"/>
    </row>
    <row r="137" spans="1:11" x14ac:dyDescent="0.25">
      <c r="A137" s="16"/>
      <c r="B137" s="5"/>
      <c r="C137" s="28"/>
      <c r="E137" s="25"/>
      <c r="F137" s="6"/>
      <c r="G137" s="6"/>
      <c r="H137" s="15"/>
      <c r="I137" s="68"/>
    </row>
    <row r="138" spans="1:11" ht="23" customHeight="1" x14ac:dyDescent="0.25">
      <c r="A138" s="134" t="s">
        <v>24</v>
      </c>
      <c r="B138" s="135"/>
      <c r="C138" s="135"/>
      <c r="D138" s="135"/>
      <c r="E138" s="135"/>
      <c r="F138" s="135"/>
      <c r="G138" s="135"/>
      <c r="H138" s="136"/>
      <c r="I138" s="70">
        <f>SUM(I92:I137)</f>
        <v>10181000</v>
      </c>
      <c r="K138" s="115"/>
    </row>
    <row r="139" spans="1:11" ht="9" customHeight="1" x14ac:dyDescent="0.25"/>
    <row r="140" spans="1:11" ht="18" customHeight="1" x14ac:dyDescent="0.25"/>
    <row r="141" spans="1:11" ht="8.75" customHeight="1" x14ac:dyDescent="0.25"/>
    <row r="142" spans="1:11" ht="28.5" customHeight="1" x14ac:dyDescent="0.25"/>
    <row r="143" spans="1:11" ht="10.5" customHeight="1" x14ac:dyDescent="0.25"/>
    <row r="144" spans="1:11" ht="18" customHeight="1" x14ac:dyDescent="0.25"/>
    <row r="145" ht="18" customHeight="1" x14ac:dyDescent="0.25"/>
    <row r="146" ht="18" customHeight="1" x14ac:dyDescent="0.25"/>
    <row r="147" ht="18" customHeight="1" x14ac:dyDescent="0.25"/>
    <row r="148" ht="18" customHeight="1" x14ac:dyDescent="0.25"/>
  </sheetData>
  <mergeCells count="48">
    <mergeCell ref="A138:H138"/>
    <mergeCell ref="D81:E81"/>
    <mergeCell ref="C91:E91"/>
    <mergeCell ref="A92:H92"/>
    <mergeCell ref="B113:B114"/>
    <mergeCell ref="A113:A114"/>
    <mergeCell ref="C115:E115"/>
    <mergeCell ref="E108:E109"/>
    <mergeCell ref="C94:E94"/>
    <mergeCell ref="D95:E95"/>
    <mergeCell ref="A89:H89"/>
    <mergeCell ref="A90:I90"/>
    <mergeCell ref="A1:I1"/>
    <mergeCell ref="A44:H44"/>
    <mergeCell ref="A45:I45"/>
    <mergeCell ref="C23:E23"/>
    <mergeCell ref="C27:E27"/>
    <mergeCell ref="C25:E26"/>
    <mergeCell ref="D35:E35"/>
    <mergeCell ref="D10:E10"/>
    <mergeCell ref="C2:E2"/>
    <mergeCell ref="C6:E6"/>
    <mergeCell ref="C8:E8"/>
    <mergeCell ref="C9:E9"/>
    <mergeCell ref="C13:E13"/>
    <mergeCell ref="B25:B26"/>
    <mergeCell ref="C19:E19"/>
    <mergeCell ref="C4:E4"/>
    <mergeCell ref="C62:E62"/>
    <mergeCell ref="C21:E21"/>
    <mergeCell ref="D14:E14"/>
    <mergeCell ref="D15:E15"/>
    <mergeCell ref="D16:E16"/>
    <mergeCell ref="D17:E17"/>
    <mergeCell ref="A47:H47"/>
    <mergeCell ref="C46:E46"/>
    <mergeCell ref="A25:A26"/>
    <mergeCell ref="C40:E40"/>
    <mergeCell ref="D53:E55"/>
    <mergeCell ref="D66:E66"/>
    <mergeCell ref="C64:E64"/>
    <mergeCell ref="I113:I114"/>
    <mergeCell ref="H113:H114"/>
    <mergeCell ref="G113:G114"/>
    <mergeCell ref="F113:F114"/>
    <mergeCell ref="C113:E114"/>
    <mergeCell ref="D70:E70"/>
    <mergeCell ref="D74:E74"/>
  </mergeCells>
  <pageMargins left="0.23622047244094491" right="0.23622047244094491" top="0.74803149606299213" bottom="0.74803149606299213" header="0.31496062992125984" footer="0.31496062992125984"/>
  <pageSetup paperSize="9" scale="93" fitToHeight="0" orientation="portrait" useFirstPageNumber="1" r:id="rId1"/>
  <headerFooter>
    <oddFooter xml:space="preserve">&amp;C&amp;P
&amp;R
</oddFooter>
  </headerFooter>
  <rowBreaks count="2" manualBreakCount="2">
    <brk id="44" max="8" man="1"/>
    <brk id="89" max="8" man="1"/>
  </rowBreaks>
  <colBreaks count="1" manualBreakCount="1">
    <brk id="9" max="8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C81D2E-C4BA-463D-B767-73478507A58D}">
  <sheetPr>
    <tabColor rgb="FF92D050"/>
  </sheetPr>
  <dimension ref="A1:R48"/>
  <sheetViews>
    <sheetView view="pageBreakPreview" topLeftCell="A20" zoomScaleNormal="100" zoomScaleSheetLayoutView="100" zoomScalePageLayoutView="80" workbookViewId="0">
      <selection activeCell="C16" sqref="C16"/>
    </sheetView>
  </sheetViews>
  <sheetFormatPr defaultColWidth="9.08984375" defaultRowHeight="13" x14ac:dyDescent="0.25"/>
  <cols>
    <col min="1" max="1" width="7.6328125" style="2" customWidth="1"/>
    <col min="2" max="2" width="8.08984375" style="2" customWidth="1"/>
    <col min="3" max="3" width="37.6328125" style="2" customWidth="1"/>
    <col min="4" max="4" width="8.6328125" style="1" customWidth="1"/>
    <col min="5" max="5" width="7.36328125" style="1" customWidth="1"/>
    <col min="6" max="6" width="14.6328125" style="3" customWidth="1"/>
    <col min="7" max="7" width="14.6328125" style="4" customWidth="1"/>
    <col min="8" max="14" width="9.08984375" style="2"/>
    <col min="15" max="15" width="12.90625" style="2" bestFit="1" customWidth="1"/>
    <col min="16" max="16" width="11.36328125" style="2" bestFit="1" customWidth="1"/>
    <col min="17" max="16384" width="9.08984375" style="2"/>
  </cols>
  <sheetData>
    <row r="1" spans="1:18" ht="24" customHeight="1" x14ac:dyDescent="0.25">
      <c r="A1" s="142" t="s">
        <v>144</v>
      </c>
      <c r="B1" s="143"/>
      <c r="C1" s="143"/>
      <c r="D1" s="143"/>
      <c r="E1" s="143"/>
      <c r="F1" s="143"/>
      <c r="G1" s="144"/>
    </row>
    <row r="2" spans="1:18" ht="18" customHeight="1" x14ac:dyDescent="0.25">
      <c r="A2" s="22" t="s">
        <v>31</v>
      </c>
      <c r="B2" s="9" t="s">
        <v>9</v>
      </c>
      <c r="C2" s="9" t="s">
        <v>10</v>
      </c>
      <c r="D2" s="9" t="s">
        <v>11</v>
      </c>
      <c r="E2" s="9" t="s">
        <v>12</v>
      </c>
      <c r="F2" s="10" t="s">
        <v>13</v>
      </c>
      <c r="G2" s="10" t="s">
        <v>14</v>
      </c>
    </row>
    <row r="3" spans="1:18" ht="18" customHeight="1" x14ac:dyDescent="0.25">
      <c r="A3" s="17"/>
      <c r="B3" s="5"/>
      <c r="C3" s="5"/>
      <c r="D3" s="6"/>
      <c r="E3" s="6"/>
      <c r="F3" s="15"/>
      <c r="G3" s="7" t="str">
        <f t="shared" ref="G3:G7" si="0">+IF(F3*E3=0,"",F3*E3)</f>
        <v/>
      </c>
    </row>
    <row r="4" spans="1:18" ht="18" customHeight="1" x14ac:dyDescent="0.25">
      <c r="A4" s="16">
        <v>2.1</v>
      </c>
      <c r="B4" s="12">
        <v>8.3000000000000007</v>
      </c>
      <c r="C4" s="13" t="s">
        <v>25</v>
      </c>
      <c r="D4" s="6"/>
      <c r="E4" s="6"/>
      <c r="F4" s="15"/>
      <c r="G4" s="7" t="str">
        <f t="shared" si="0"/>
        <v/>
      </c>
    </row>
    <row r="5" spans="1:18" ht="18" customHeight="1" x14ac:dyDescent="0.25">
      <c r="A5" s="5"/>
      <c r="B5" s="5"/>
      <c r="C5" s="5"/>
      <c r="D5" s="6"/>
      <c r="E5" s="6"/>
      <c r="F5" s="15"/>
      <c r="G5" s="7" t="str">
        <f t="shared" si="0"/>
        <v/>
      </c>
    </row>
    <row r="6" spans="1:18" ht="18" customHeight="1" x14ac:dyDescent="0.25">
      <c r="A6" s="5" t="s">
        <v>61</v>
      </c>
      <c r="B6" s="5" t="s">
        <v>152</v>
      </c>
      <c r="C6" s="49" t="s">
        <v>173</v>
      </c>
      <c r="D6" s="6"/>
      <c r="E6" s="6"/>
      <c r="F6" s="69"/>
      <c r="G6" s="7"/>
    </row>
    <row r="7" spans="1:18" ht="18" customHeight="1" x14ac:dyDescent="0.25">
      <c r="A7" s="5"/>
      <c r="B7" s="5" t="s">
        <v>153</v>
      </c>
      <c r="C7" s="5" t="s">
        <v>154</v>
      </c>
      <c r="D7" s="6" t="s">
        <v>155</v>
      </c>
      <c r="E7" s="6">
        <f>20*20</f>
        <v>400</v>
      </c>
      <c r="F7" s="15"/>
      <c r="G7" s="7" t="str">
        <f t="shared" si="0"/>
        <v/>
      </c>
    </row>
    <row r="8" spans="1:18" ht="18" customHeight="1" x14ac:dyDescent="0.25">
      <c r="A8" s="5"/>
      <c r="B8" s="5"/>
      <c r="C8" s="107"/>
      <c r="D8" s="6"/>
      <c r="E8" s="6"/>
      <c r="F8" s="15"/>
      <c r="G8" s="7"/>
    </row>
    <row r="9" spans="1:18" ht="18" customHeight="1" x14ac:dyDescent="0.25">
      <c r="A9" s="109">
        <v>2.2000000000000002</v>
      </c>
      <c r="B9" s="49" t="s">
        <v>27</v>
      </c>
      <c r="C9" s="108" t="s">
        <v>174</v>
      </c>
      <c r="D9" s="6"/>
      <c r="E9" s="6"/>
      <c r="F9" s="15"/>
      <c r="G9" s="7"/>
    </row>
    <row r="10" spans="1:18" ht="18" customHeight="1" x14ac:dyDescent="0.25">
      <c r="A10" s="5"/>
      <c r="B10" s="5"/>
      <c r="C10" s="5" t="s">
        <v>156</v>
      </c>
      <c r="D10" s="6" t="s">
        <v>62</v>
      </c>
      <c r="E10" s="6">
        <f>TRUNC(21.85*1.5,2)</f>
        <v>32.770000000000003</v>
      </c>
      <c r="F10" s="15"/>
      <c r="G10" s="7" t="str">
        <f t="shared" ref="G10" si="1">+IF(F10*E10=0,"",F10*E10)</f>
        <v/>
      </c>
      <c r="O10" s="88"/>
      <c r="P10" s="86"/>
      <c r="Q10" s="86"/>
      <c r="R10" s="86"/>
    </row>
    <row r="11" spans="1:18" ht="18" customHeight="1" x14ac:dyDescent="0.25">
      <c r="A11" s="5"/>
      <c r="B11" s="8"/>
      <c r="C11" s="8" t="s">
        <v>157</v>
      </c>
      <c r="D11" s="5"/>
      <c r="E11" s="79"/>
      <c r="F11" s="7"/>
      <c r="G11" s="7"/>
      <c r="O11" s="88"/>
      <c r="P11" s="86"/>
      <c r="Q11" s="86"/>
    </row>
    <row r="12" spans="1:18" ht="18" customHeight="1" x14ac:dyDescent="0.25">
      <c r="A12" s="5"/>
      <c r="B12" s="8"/>
      <c r="C12" s="8" t="s">
        <v>158</v>
      </c>
      <c r="D12" s="5"/>
      <c r="E12" s="79"/>
      <c r="F12" s="7"/>
      <c r="G12" s="7"/>
      <c r="O12" s="88"/>
      <c r="Q12" s="86"/>
    </row>
    <row r="13" spans="1:18" ht="18" customHeight="1" x14ac:dyDescent="0.25">
      <c r="A13" s="5"/>
      <c r="B13" s="5"/>
      <c r="C13" s="8"/>
      <c r="D13" s="6"/>
      <c r="E13" s="74"/>
      <c r="F13" s="15"/>
      <c r="G13" s="7"/>
      <c r="O13" s="88"/>
    </row>
    <row r="14" spans="1:18" x14ac:dyDescent="0.25">
      <c r="A14" s="5"/>
      <c r="B14" s="8"/>
      <c r="C14" s="8" t="s">
        <v>159</v>
      </c>
      <c r="D14" s="6"/>
      <c r="E14" s="74"/>
      <c r="F14" s="7"/>
      <c r="G14" s="7"/>
      <c r="O14" s="88"/>
    </row>
    <row r="15" spans="1:18" ht="18" customHeight="1" x14ac:dyDescent="0.25">
      <c r="A15" s="5"/>
      <c r="B15" s="8"/>
      <c r="C15" s="8" t="s">
        <v>160</v>
      </c>
      <c r="D15" s="6" t="s">
        <v>62</v>
      </c>
      <c r="E15" s="6">
        <f>TRUNC(E10*0.2,2)</f>
        <v>6.55</v>
      </c>
      <c r="F15" s="15"/>
      <c r="G15" s="7" t="str">
        <f t="shared" ref="G15:G16" si="2">+IF(F15*E15=0,"",F15*E15)</f>
        <v/>
      </c>
    </row>
    <row r="16" spans="1:18" ht="18" customHeight="1" x14ac:dyDescent="0.25">
      <c r="A16" s="5"/>
      <c r="B16" s="5"/>
      <c r="C16" s="8" t="s">
        <v>161</v>
      </c>
      <c r="D16" s="6" t="s">
        <v>62</v>
      </c>
      <c r="E16" s="6">
        <f>E10</f>
        <v>32.770000000000003</v>
      </c>
      <c r="F16" s="15"/>
      <c r="G16" s="7" t="str">
        <f t="shared" si="2"/>
        <v/>
      </c>
    </row>
    <row r="17" spans="1:7" ht="18" customHeight="1" x14ac:dyDescent="0.25">
      <c r="A17" s="5"/>
      <c r="B17" s="5"/>
      <c r="C17" s="8"/>
      <c r="D17" s="6"/>
      <c r="E17" s="74"/>
      <c r="F17" s="15"/>
      <c r="G17" s="7"/>
    </row>
    <row r="18" spans="1:7" ht="18" customHeight="1" x14ac:dyDescent="0.25">
      <c r="A18" s="16">
        <v>2.2999999999999998</v>
      </c>
      <c r="B18" s="49" t="s">
        <v>162</v>
      </c>
      <c r="C18" s="110" t="s">
        <v>175</v>
      </c>
      <c r="D18" s="6"/>
      <c r="E18" s="6"/>
      <c r="F18" s="15"/>
      <c r="G18" s="7"/>
    </row>
    <row r="19" spans="1:7" ht="18" customHeight="1" x14ac:dyDescent="0.25">
      <c r="A19" s="5"/>
      <c r="B19" s="5" t="s">
        <v>163</v>
      </c>
      <c r="C19" s="5" t="s">
        <v>164</v>
      </c>
      <c r="D19" s="6"/>
      <c r="E19" s="6"/>
      <c r="F19" s="15"/>
      <c r="G19" s="7"/>
    </row>
    <row r="20" spans="1:7" ht="18" customHeight="1" x14ac:dyDescent="0.25">
      <c r="A20" s="5"/>
      <c r="B20" s="5"/>
      <c r="C20" s="5" t="s">
        <v>165</v>
      </c>
      <c r="D20" s="6"/>
      <c r="E20" s="6"/>
      <c r="F20" s="15"/>
      <c r="G20" s="7"/>
    </row>
    <row r="21" spans="1:7" ht="18" customHeight="1" x14ac:dyDescent="0.25">
      <c r="A21" s="5"/>
      <c r="B21" s="5"/>
      <c r="C21" s="5" t="s">
        <v>166</v>
      </c>
      <c r="D21" s="6" t="s">
        <v>62</v>
      </c>
      <c r="E21" s="6">
        <f>50*2</f>
        <v>100</v>
      </c>
      <c r="F21" s="15"/>
      <c r="G21" s="7" t="str">
        <f t="shared" ref="G21" si="3">+IF(F21*E21=0,"",F21*E21)</f>
        <v/>
      </c>
    </row>
    <row r="22" spans="1:7" ht="18" customHeight="1" x14ac:dyDescent="0.25">
      <c r="A22" s="5"/>
      <c r="B22" s="12"/>
      <c r="C22" s="14"/>
      <c r="D22" s="6"/>
      <c r="E22" s="6"/>
      <c r="F22" s="15"/>
      <c r="G22" s="7"/>
    </row>
    <row r="23" spans="1:7" ht="18" customHeight="1" x14ac:dyDescent="0.25">
      <c r="A23" s="5"/>
      <c r="B23" s="5"/>
      <c r="C23" s="5"/>
      <c r="D23" s="6"/>
      <c r="E23" s="6"/>
      <c r="F23" s="15"/>
      <c r="G23" s="7"/>
    </row>
    <row r="24" spans="1:7" ht="18" customHeight="1" x14ac:dyDescent="0.25">
      <c r="A24" s="5"/>
      <c r="B24" s="5"/>
      <c r="C24" s="5"/>
      <c r="D24" s="6"/>
      <c r="E24" s="6"/>
      <c r="F24" s="15"/>
      <c r="G24" s="7"/>
    </row>
    <row r="25" spans="1:7" ht="18" customHeight="1" x14ac:dyDescent="0.25">
      <c r="A25" s="5"/>
      <c r="B25" s="5"/>
      <c r="C25" s="5"/>
      <c r="D25" s="6"/>
      <c r="E25" s="6"/>
      <c r="F25" s="15"/>
      <c r="G25" s="7"/>
    </row>
    <row r="26" spans="1:7" ht="18" customHeight="1" x14ac:dyDescent="0.25">
      <c r="A26" s="5"/>
      <c r="B26" s="5"/>
      <c r="C26" s="5"/>
      <c r="D26" s="6"/>
      <c r="E26" s="6"/>
      <c r="F26" s="15"/>
      <c r="G26" s="7"/>
    </row>
    <row r="27" spans="1:7" ht="18" customHeight="1" x14ac:dyDescent="0.25">
      <c r="A27" s="5"/>
      <c r="B27" s="5"/>
      <c r="C27" s="5"/>
      <c r="D27" s="6"/>
      <c r="E27" s="6"/>
      <c r="F27" s="15"/>
      <c r="G27" s="7"/>
    </row>
    <row r="28" spans="1:7" ht="18" customHeight="1" x14ac:dyDescent="0.25">
      <c r="A28" s="5"/>
      <c r="B28" s="5"/>
      <c r="C28" s="5"/>
      <c r="D28" s="6"/>
      <c r="E28" s="6"/>
      <c r="F28" s="15"/>
      <c r="G28" s="7"/>
    </row>
    <row r="29" spans="1:7" ht="18" customHeight="1" x14ac:dyDescent="0.25">
      <c r="A29" s="5"/>
      <c r="B29" s="5"/>
      <c r="C29" s="5"/>
      <c r="D29" s="6"/>
      <c r="E29" s="6"/>
      <c r="F29" s="15"/>
      <c r="G29" s="7"/>
    </row>
    <row r="30" spans="1:7" ht="18" customHeight="1" x14ac:dyDescent="0.25">
      <c r="A30" s="5"/>
      <c r="B30" s="5"/>
      <c r="C30" s="5"/>
      <c r="D30" s="6"/>
      <c r="E30" s="6"/>
      <c r="F30" s="15"/>
      <c r="G30" s="7"/>
    </row>
    <row r="31" spans="1:7" ht="18" customHeight="1" x14ac:dyDescent="0.25">
      <c r="A31" s="5"/>
      <c r="B31" s="5"/>
      <c r="C31" s="5"/>
      <c r="D31" s="6"/>
      <c r="E31" s="6"/>
      <c r="F31" s="15"/>
      <c r="G31" s="7"/>
    </row>
    <row r="32" spans="1:7" ht="18" customHeight="1" x14ac:dyDescent="0.25">
      <c r="A32" s="5"/>
      <c r="B32" s="5"/>
      <c r="C32" s="5"/>
      <c r="D32" s="6"/>
      <c r="E32" s="6"/>
      <c r="F32" s="15"/>
      <c r="G32" s="7"/>
    </row>
    <row r="33" spans="1:7" ht="18" customHeight="1" x14ac:dyDescent="0.25">
      <c r="A33" s="5"/>
      <c r="B33" s="5"/>
      <c r="C33" s="5"/>
      <c r="D33" s="6"/>
      <c r="E33" s="6"/>
      <c r="F33" s="15"/>
      <c r="G33" s="7"/>
    </row>
    <row r="34" spans="1:7" ht="18" customHeight="1" x14ac:dyDescent="0.25">
      <c r="A34" s="5"/>
      <c r="B34" s="5"/>
      <c r="C34" s="5"/>
      <c r="D34" s="6"/>
      <c r="E34" s="6"/>
      <c r="F34" s="15"/>
      <c r="G34" s="7"/>
    </row>
    <row r="35" spans="1:7" ht="18" customHeight="1" x14ac:dyDescent="0.25">
      <c r="A35" s="5"/>
      <c r="B35" s="5"/>
      <c r="C35" s="5"/>
      <c r="D35" s="6"/>
      <c r="E35" s="6"/>
      <c r="F35" s="15"/>
      <c r="G35" s="7"/>
    </row>
    <row r="36" spans="1:7" ht="18" customHeight="1" x14ac:dyDescent="0.25">
      <c r="A36" s="5"/>
      <c r="B36" s="5"/>
      <c r="C36" s="5"/>
      <c r="D36" s="6"/>
      <c r="E36" s="6"/>
      <c r="F36" s="15"/>
      <c r="G36" s="7"/>
    </row>
    <row r="37" spans="1:7" ht="18" customHeight="1" x14ac:dyDescent="0.25">
      <c r="A37" s="5"/>
      <c r="B37" s="5"/>
      <c r="C37" s="5"/>
      <c r="D37" s="6"/>
      <c r="E37" s="6"/>
      <c r="F37" s="15"/>
      <c r="G37" s="7"/>
    </row>
    <row r="38" spans="1:7" ht="18" customHeight="1" x14ac:dyDescent="0.25">
      <c r="A38" s="5"/>
      <c r="B38" s="5"/>
      <c r="C38" s="8"/>
      <c r="D38" s="6"/>
      <c r="E38" s="6"/>
      <c r="F38" s="15"/>
      <c r="G38" s="7"/>
    </row>
    <row r="39" spans="1:7" ht="18" customHeight="1" x14ac:dyDescent="0.25">
      <c r="A39" s="20"/>
      <c r="B39" s="5"/>
      <c r="C39" s="5"/>
      <c r="D39" s="6"/>
      <c r="E39" s="6"/>
      <c r="F39" s="15"/>
      <c r="G39" s="7" t="str">
        <f>+IF(F39*E39=0,"",F39*E39)</f>
        <v/>
      </c>
    </row>
    <row r="40" spans="1:7" ht="18" customHeight="1" x14ac:dyDescent="0.25">
      <c r="A40" s="134" t="s">
        <v>24</v>
      </c>
      <c r="B40" s="135"/>
      <c r="C40" s="135"/>
      <c r="D40" s="135"/>
      <c r="E40" s="135"/>
      <c r="F40" s="136"/>
      <c r="G40" s="11">
        <f>SUM(G3:G39)</f>
        <v>0</v>
      </c>
    </row>
    <row r="41" spans="1:7" ht="18" customHeight="1" x14ac:dyDescent="0.25"/>
    <row r="42" spans="1:7" ht="18" customHeight="1" x14ac:dyDescent="0.25"/>
    <row r="43" spans="1:7" ht="18" customHeight="1" x14ac:dyDescent="0.25"/>
    <row r="44" spans="1:7" ht="18" customHeight="1" x14ac:dyDescent="0.25"/>
    <row r="45" spans="1:7" ht="18" customHeight="1" x14ac:dyDescent="0.25"/>
    <row r="46" spans="1:7" ht="18" customHeight="1" x14ac:dyDescent="0.25"/>
    <row r="47" spans="1:7" ht="18" customHeight="1" x14ac:dyDescent="0.25"/>
    <row r="48" spans="1:7" ht="18" customHeight="1" x14ac:dyDescent="0.25"/>
  </sheetData>
  <mergeCells count="2">
    <mergeCell ref="A40:F40"/>
    <mergeCell ref="A1:G1"/>
  </mergeCells>
  <pageMargins left="0.23622047244094491" right="0.23622047244094491" top="0.74803149606299213" bottom="0.74803149606299213" header="0.31496062992125984" footer="0.31496062992125984"/>
  <pageSetup paperSize="9" firstPageNumber="116" orientation="portrait" r:id="rId1"/>
  <headerFooter>
    <oddFooter xml:space="preserve">&amp;C&amp;P
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051A7-957F-4ED5-AE84-DDE825025513}">
  <sheetPr>
    <tabColor rgb="FF92D050"/>
  </sheetPr>
  <dimension ref="A1:U41"/>
  <sheetViews>
    <sheetView view="pageBreakPreview" zoomScaleNormal="100" zoomScaleSheetLayoutView="100" workbookViewId="0">
      <selection activeCell="J27" sqref="J27"/>
    </sheetView>
  </sheetViews>
  <sheetFormatPr defaultColWidth="9.08984375" defaultRowHeight="13" x14ac:dyDescent="0.25"/>
  <cols>
    <col min="1" max="1" width="7.6328125" style="2" customWidth="1"/>
    <col min="2" max="2" width="8.08984375" style="2" customWidth="1"/>
    <col min="3" max="4" width="3.36328125" style="2" customWidth="1"/>
    <col min="5" max="5" width="3.36328125" style="2" bestFit="1" customWidth="1"/>
    <col min="6" max="6" width="30.36328125" style="2" customWidth="1"/>
    <col min="7" max="7" width="7" style="1" customWidth="1"/>
    <col min="8" max="8" width="9.6328125" style="1" customWidth="1"/>
    <col min="9" max="9" width="13.6328125" style="3" customWidth="1"/>
    <col min="10" max="10" width="14.6328125" style="4" customWidth="1"/>
    <col min="11" max="12" width="9.08984375" style="2" customWidth="1"/>
    <col min="13" max="13" width="9.08984375" style="2" hidden="1" customWidth="1"/>
    <col min="14" max="14" width="11.08984375" style="2" customWidth="1"/>
    <col min="15" max="15" width="14.08984375" style="2" customWidth="1"/>
    <col min="16" max="22" width="9.08984375" style="2" customWidth="1"/>
    <col min="23" max="16384" width="9.08984375" style="2"/>
  </cols>
  <sheetData>
    <row r="1" spans="1:10" ht="28.25" customHeight="1" x14ac:dyDescent="0.25">
      <c r="A1" s="142" t="s">
        <v>167</v>
      </c>
      <c r="B1" s="143"/>
      <c r="C1" s="143"/>
      <c r="D1" s="143"/>
      <c r="E1" s="143"/>
      <c r="F1" s="143"/>
      <c r="G1" s="143"/>
      <c r="H1" s="143"/>
      <c r="I1" s="143"/>
      <c r="J1" s="144"/>
    </row>
    <row r="2" spans="1:10" ht="18" customHeight="1" x14ac:dyDescent="0.25">
      <c r="A2" s="22" t="s">
        <v>31</v>
      </c>
      <c r="B2" s="9" t="s">
        <v>9</v>
      </c>
      <c r="C2" s="137" t="s">
        <v>10</v>
      </c>
      <c r="D2" s="138"/>
      <c r="E2" s="138"/>
      <c r="F2" s="139"/>
      <c r="G2" s="9" t="s">
        <v>11</v>
      </c>
      <c r="H2" s="9" t="s">
        <v>12</v>
      </c>
      <c r="I2" s="10"/>
      <c r="J2" s="10" t="s">
        <v>14</v>
      </c>
    </row>
    <row r="3" spans="1:10" ht="18" customHeight="1" x14ac:dyDescent="0.25">
      <c r="A3" s="17"/>
      <c r="B3" s="5"/>
      <c r="C3" s="26"/>
      <c r="D3" s="27"/>
      <c r="F3" s="23"/>
      <c r="G3" s="6"/>
      <c r="H3" s="6"/>
      <c r="I3" s="15"/>
      <c r="J3" s="7"/>
    </row>
    <row r="4" spans="1:10" ht="18" customHeight="1" x14ac:dyDescent="0.25">
      <c r="A4" s="16">
        <v>3.1</v>
      </c>
      <c r="B4" s="12">
        <v>8.1999999999999993</v>
      </c>
      <c r="C4" s="147" t="s">
        <v>172</v>
      </c>
      <c r="D4" s="148"/>
      <c r="E4" s="148"/>
      <c r="F4" s="149"/>
      <c r="G4" s="6"/>
      <c r="H4" s="6"/>
      <c r="I4" s="15"/>
      <c r="J4" s="7"/>
    </row>
    <row r="5" spans="1:10" ht="18" customHeight="1" x14ac:dyDescent="0.25">
      <c r="A5" s="16"/>
      <c r="B5" s="5"/>
      <c r="C5" s="28"/>
      <c r="F5" s="23"/>
      <c r="G5" s="6"/>
      <c r="H5" s="6"/>
      <c r="I5" s="15"/>
      <c r="J5" s="7"/>
    </row>
    <row r="6" spans="1:10" ht="18" customHeight="1" x14ac:dyDescent="0.25">
      <c r="A6" s="16" t="s">
        <v>151</v>
      </c>
      <c r="B6" s="8" t="s">
        <v>26</v>
      </c>
      <c r="C6" s="49" t="s">
        <v>176</v>
      </c>
      <c r="F6" s="23"/>
      <c r="G6" s="6"/>
      <c r="H6" s="6"/>
      <c r="I6" s="15"/>
      <c r="J6" s="7"/>
    </row>
    <row r="7" spans="1:10" ht="18" customHeight="1" x14ac:dyDescent="0.25">
      <c r="A7" s="16"/>
      <c r="B7" s="8"/>
      <c r="C7" s="28" t="s">
        <v>63</v>
      </c>
      <c r="D7" s="117" t="s">
        <v>168</v>
      </c>
      <c r="E7" s="117"/>
      <c r="F7" s="118"/>
      <c r="G7" s="6"/>
      <c r="H7" s="6"/>
      <c r="I7" s="15"/>
      <c r="J7" s="7"/>
    </row>
    <row r="8" spans="1:10" ht="15.75" customHeight="1" x14ac:dyDescent="0.25">
      <c r="A8" s="16"/>
      <c r="B8" s="5"/>
      <c r="C8" s="28"/>
      <c r="D8" s="30" t="s">
        <v>55</v>
      </c>
      <c r="E8" s="117" t="s">
        <v>169</v>
      </c>
      <c r="F8" s="118"/>
      <c r="G8" s="6" t="s">
        <v>155</v>
      </c>
      <c r="H8" s="6">
        <v>3.5</v>
      </c>
      <c r="I8" s="15"/>
      <c r="J8" s="7" t="str">
        <f t="shared" ref="J8" si="0">+IF(I8*H8=0,"",I8*H8)</f>
        <v/>
      </c>
    </row>
    <row r="9" spans="1:10" ht="15.75" customHeight="1" x14ac:dyDescent="0.25">
      <c r="A9" s="16"/>
      <c r="B9" s="5"/>
      <c r="C9" s="28"/>
      <c r="D9" s="30"/>
      <c r="E9" s="53"/>
      <c r="F9" s="54"/>
      <c r="G9" s="6"/>
      <c r="H9" s="6"/>
      <c r="I9" s="15"/>
      <c r="J9" s="7"/>
    </row>
    <row r="10" spans="1:10" ht="15.75" customHeight="1" x14ac:dyDescent="0.25">
      <c r="A10" s="16"/>
      <c r="B10" s="5"/>
      <c r="C10" s="28" t="s">
        <v>64</v>
      </c>
      <c r="D10" s="117" t="s">
        <v>170</v>
      </c>
      <c r="E10" s="117"/>
      <c r="F10" s="118"/>
      <c r="G10" s="6"/>
      <c r="H10" s="6"/>
      <c r="I10" s="15"/>
      <c r="J10" s="7"/>
    </row>
    <row r="11" spans="1:10" ht="18" customHeight="1" x14ac:dyDescent="0.25">
      <c r="A11" s="16"/>
      <c r="B11" s="5"/>
      <c r="C11" s="28"/>
      <c r="D11" s="30" t="s">
        <v>55</v>
      </c>
      <c r="E11" s="117" t="s">
        <v>169</v>
      </c>
      <c r="F11" s="118"/>
      <c r="G11" s="6" t="s">
        <v>155</v>
      </c>
      <c r="H11" s="6">
        <v>3.5</v>
      </c>
      <c r="I11" s="15"/>
      <c r="J11" s="7" t="str">
        <f t="shared" ref="J11" si="1">+IF(I11*H11=0,"",I11*H11)</f>
        <v/>
      </c>
    </row>
    <row r="12" spans="1:10" ht="18" customHeight="1" x14ac:dyDescent="0.25">
      <c r="A12" s="16"/>
      <c r="B12" s="5"/>
      <c r="C12" s="28"/>
      <c r="D12" s="30"/>
      <c r="E12" s="53"/>
      <c r="F12" s="54"/>
      <c r="G12" s="6"/>
      <c r="H12" s="6"/>
      <c r="I12" s="15"/>
      <c r="J12" s="7"/>
    </row>
    <row r="13" spans="1:10" ht="18" customHeight="1" x14ac:dyDescent="0.25">
      <c r="A13" s="16" t="s">
        <v>171</v>
      </c>
      <c r="B13" s="5" t="s">
        <v>28</v>
      </c>
      <c r="C13" s="50" t="s">
        <v>177</v>
      </c>
      <c r="D13" s="30"/>
      <c r="E13" s="53"/>
      <c r="F13" s="54"/>
      <c r="G13" s="6"/>
      <c r="H13" s="6"/>
      <c r="I13" s="15"/>
      <c r="J13" s="7"/>
    </row>
    <row r="14" spans="1:10" ht="18" customHeight="1" x14ac:dyDescent="0.25">
      <c r="A14" s="16"/>
      <c r="B14" s="5"/>
      <c r="C14" s="28" t="s">
        <v>63</v>
      </c>
      <c r="D14" s="117" t="s">
        <v>168</v>
      </c>
      <c r="E14" s="117"/>
      <c r="F14" s="118"/>
      <c r="G14" s="6"/>
      <c r="H14" s="6"/>
      <c r="I14" s="15"/>
      <c r="J14" s="7"/>
    </row>
    <row r="15" spans="1:10" ht="18" customHeight="1" x14ac:dyDescent="0.25">
      <c r="A15" s="16"/>
      <c r="B15" s="5"/>
      <c r="C15" s="28"/>
      <c r="D15" s="30" t="s">
        <v>55</v>
      </c>
      <c r="E15" s="117" t="s">
        <v>178</v>
      </c>
      <c r="F15" s="118"/>
      <c r="G15" s="6" t="s">
        <v>155</v>
      </c>
      <c r="H15" s="6">
        <v>25</v>
      </c>
      <c r="I15" s="15"/>
      <c r="J15" s="7" t="str">
        <f t="shared" ref="J15" si="2">+IF(I15*H15=0,"",I15*H15)</f>
        <v/>
      </c>
    </row>
    <row r="16" spans="1:10" ht="18" customHeight="1" x14ac:dyDescent="0.25">
      <c r="A16" s="16"/>
      <c r="B16" s="5"/>
      <c r="C16" s="28"/>
      <c r="D16" s="30"/>
      <c r="E16" s="53"/>
      <c r="F16" s="54"/>
      <c r="G16" s="6"/>
      <c r="H16" s="6"/>
      <c r="I16" s="15"/>
      <c r="J16" s="7"/>
    </row>
    <row r="17" spans="1:21" ht="18" customHeight="1" x14ac:dyDescent="0.25">
      <c r="A17" s="16"/>
      <c r="B17" s="5"/>
      <c r="C17" s="28" t="s">
        <v>64</v>
      </c>
      <c r="D17" s="117" t="s">
        <v>170</v>
      </c>
      <c r="E17" s="117"/>
      <c r="F17" s="118"/>
      <c r="G17" s="6"/>
      <c r="H17" s="6"/>
      <c r="I17" s="15"/>
      <c r="J17" s="7"/>
    </row>
    <row r="18" spans="1:21" ht="18" customHeight="1" x14ac:dyDescent="0.25">
      <c r="A18" s="16"/>
      <c r="B18" s="5"/>
      <c r="C18" s="28"/>
      <c r="D18" s="30" t="s">
        <v>55</v>
      </c>
      <c r="E18" s="117" t="s">
        <v>178</v>
      </c>
      <c r="F18" s="118"/>
      <c r="G18" s="6" t="s">
        <v>155</v>
      </c>
      <c r="H18" s="6">
        <v>42</v>
      </c>
      <c r="I18" s="15"/>
      <c r="J18" s="7" t="str">
        <f t="shared" ref="J18" si="3">+IF(I18*H18=0,"",I18*H18)</f>
        <v/>
      </c>
    </row>
    <row r="19" spans="1:21" ht="18" customHeight="1" x14ac:dyDescent="0.25">
      <c r="A19" s="16"/>
      <c r="B19" s="5"/>
      <c r="C19" s="28"/>
      <c r="D19" s="30"/>
      <c r="E19" s="53"/>
      <c r="F19" s="54"/>
      <c r="G19" s="6"/>
      <c r="H19" s="6"/>
      <c r="I19" s="15"/>
      <c r="J19" s="7"/>
    </row>
    <row r="20" spans="1:21" ht="18" customHeight="1" x14ac:dyDescent="0.25">
      <c r="A20" s="16">
        <v>3.2</v>
      </c>
      <c r="B20" s="12">
        <v>8.3000000000000007</v>
      </c>
      <c r="C20" s="147" t="s">
        <v>179</v>
      </c>
      <c r="D20" s="148"/>
      <c r="E20" s="148"/>
      <c r="F20" s="149"/>
      <c r="G20" s="6"/>
      <c r="H20" s="6"/>
      <c r="I20" s="15"/>
      <c r="J20" s="7"/>
    </row>
    <row r="21" spans="1:21" ht="18" customHeight="1" x14ac:dyDescent="0.25">
      <c r="A21" s="16"/>
      <c r="B21" s="5"/>
      <c r="C21" s="28"/>
      <c r="D21" s="30"/>
      <c r="E21" s="53"/>
      <c r="F21" s="54"/>
      <c r="G21" s="6"/>
      <c r="H21" s="6"/>
      <c r="I21" s="15"/>
      <c r="J21" s="7"/>
    </row>
    <row r="22" spans="1:21" ht="18" customHeight="1" x14ac:dyDescent="0.25">
      <c r="A22" s="16" t="s">
        <v>180</v>
      </c>
      <c r="B22" s="5" t="s">
        <v>152</v>
      </c>
      <c r="C22" s="50" t="s">
        <v>181</v>
      </c>
      <c r="D22" s="95"/>
      <c r="E22" s="93"/>
      <c r="F22" s="54"/>
      <c r="G22" s="6"/>
      <c r="H22" s="6"/>
      <c r="I22" s="15"/>
      <c r="J22" s="7"/>
    </row>
    <row r="23" spans="1:21" ht="18" customHeight="1" x14ac:dyDescent="0.25">
      <c r="A23" s="16"/>
      <c r="B23" s="5"/>
      <c r="C23" s="28" t="s">
        <v>63</v>
      </c>
      <c r="D23" s="117" t="s">
        <v>182</v>
      </c>
      <c r="E23" s="117"/>
      <c r="F23" s="118"/>
      <c r="G23" s="6"/>
      <c r="H23" s="6"/>
      <c r="I23" s="15"/>
      <c r="J23" s="7"/>
    </row>
    <row r="24" spans="1:21" ht="18" customHeight="1" x14ac:dyDescent="0.25">
      <c r="A24" s="16"/>
      <c r="B24" s="5"/>
      <c r="C24" s="28"/>
      <c r="D24" s="30" t="s">
        <v>55</v>
      </c>
      <c r="E24" s="117" t="s">
        <v>168</v>
      </c>
      <c r="F24" s="118"/>
      <c r="G24" s="6" t="s">
        <v>183</v>
      </c>
      <c r="H24" s="6">
        <v>2.5</v>
      </c>
      <c r="I24" s="15"/>
      <c r="J24" s="7" t="str">
        <f t="shared" ref="J24:J25" si="4">+IF(I24*H24=0,"",I24*H24)</f>
        <v/>
      </c>
    </row>
    <row r="25" spans="1:21" ht="18" customHeight="1" x14ac:dyDescent="0.25">
      <c r="A25" s="16"/>
      <c r="B25" s="5"/>
      <c r="C25" s="28"/>
      <c r="D25" s="2" t="s">
        <v>56</v>
      </c>
      <c r="E25" s="132" t="s">
        <v>170</v>
      </c>
      <c r="F25" s="133"/>
      <c r="G25" s="6" t="s">
        <v>183</v>
      </c>
      <c r="H25" s="74">
        <v>1.5</v>
      </c>
      <c r="I25" s="15"/>
      <c r="J25" s="7" t="str">
        <f t="shared" si="4"/>
        <v/>
      </c>
      <c r="M25" s="85"/>
      <c r="N25" s="86"/>
    </row>
    <row r="26" spans="1:21" ht="18" customHeight="1" x14ac:dyDescent="0.25">
      <c r="A26" s="16"/>
      <c r="B26" s="5"/>
      <c r="C26" s="28"/>
      <c r="E26" s="56"/>
      <c r="F26" s="23"/>
      <c r="G26" s="6"/>
      <c r="H26" s="89"/>
      <c r="I26" s="15"/>
      <c r="J26" s="7"/>
      <c r="M26" s="85"/>
      <c r="N26" s="86"/>
    </row>
    <row r="27" spans="1:21" ht="18" customHeight="1" x14ac:dyDescent="0.25">
      <c r="A27" s="16">
        <v>3.3</v>
      </c>
      <c r="B27" s="12">
        <v>8.4</v>
      </c>
      <c r="C27" s="147" t="s">
        <v>184</v>
      </c>
      <c r="D27" s="148"/>
      <c r="E27" s="148"/>
      <c r="F27" s="149"/>
      <c r="G27" s="6"/>
      <c r="H27" s="89"/>
      <c r="I27" s="15"/>
      <c r="J27" s="7"/>
      <c r="M27" s="85"/>
      <c r="N27" s="86"/>
    </row>
    <row r="28" spans="1:21" ht="18" customHeight="1" x14ac:dyDescent="0.25">
      <c r="A28" s="16"/>
      <c r="B28" s="5"/>
      <c r="C28" s="28"/>
      <c r="F28" s="23"/>
      <c r="G28" s="6"/>
      <c r="H28" s="89"/>
      <c r="I28" s="15"/>
      <c r="J28" s="7"/>
      <c r="M28" s="85"/>
      <c r="N28" s="86"/>
    </row>
    <row r="29" spans="1:21" ht="18" customHeight="1" x14ac:dyDescent="0.25">
      <c r="A29" s="16" t="s">
        <v>185</v>
      </c>
      <c r="B29" s="5" t="s">
        <v>30</v>
      </c>
      <c r="C29" s="28" t="s">
        <v>186</v>
      </c>
      <c r="F29" s="23"/>
      <c r="G29" s="6" t="s">
        <v>62</v>
      </c>
      <c r="H29" s="112">
        <f>ROUNDUP(M29,0)</f>
        <v>3</v>
      </c>
      <c r="I29" s="15"/>
      <c r="J29" s="7" t="str">
        <f t="shared" ref="J29" si="5">+IF(I29*H29=0,"",I29*H29)</f>
        <v/>
      </c>
      <c r="M29" s="89">
        <f>((7.72*3.1)+(5.05*4))*0.05</f>
        <v>2.2065999999999999</v>
      </c>
      <c r="N29" s="86"/>
    </row>
    <row r="30" spans="1:21" ht="18" customHeight="1" x14ac:dyDescent="0.25">
      <c r="A30" s="16"/>
      <c r="B30" s="5"/>
      <c r="C30" s="28"/>
      <c r="F30" s="23"/>
      <c r="G30" s="6"/>
      <c r="H30" s="89"/>
      <c r="I30" s="15"/>
      <c r="J30" s="7"/>
      <c r="M30" s="85"/>
      <c r="N30" s="86"/>
      <c r="U30" s="91"/>
    </row>
    <row r="31" spans="1:21" ht="18" customHeight="1" x14ac:dyDescent="0.25">
      <c r="A31" s="16" t="s">
        <v>187</v>
      </c>
      <c r="B31" s="5" t="s">
        <v>40</v>
      </c>
      <c r="C31" s="28" t="s">
        <v>188</v>
      </c>
      <c r="E31" s="56"/>
      <c r="F31" s="23"/>
      <c r="G31" s="6"/>
      <c r="H31" s="89"/>
      <c r="I31" s="15"/>
      <c r="J31" s="7"/>
      <c r="M31" s="85"/>
      <c r="N31" s="86"/>
    </row>
    <row r="32" spans="1:21" ht="18" customHeight="1" x14ac:dyDescent="0.25">
      <c r="A32" s="16"/>
      <c r="B32" s="5"/>
      <c r="C32" s="28" t="s">
        <v>63</v>
      </c>
      <c r="D32" s="117" t="s">
        <v>168</v>
      </c>
      <c r="E32" s="117"/>
      <c r="F32" s="118"/>
      <c r="G32" s="6" t="s">
        <v>62</v>
      </c>
      <c r="H32" s="111">
        <f>TRUNC(15.37*1.25,2)</f>
        <v>19.21</v>
      </c>
      <c r="I32" s="15"/>
      <c r="J32" s="7" t="str">
        <f t="shared" ref="J32:J33" si="6">+IF(I32*H32=0,"",I32*H32)</f>
        <v/>
      </c>
      <c r="M32" s="85"/>
      <c r="N32" s="86"/>
    </row>
    <row r="33" spans="1:17" ht="18" customHeight="1" x14ac:dyDescent="0.25">
      <c r="A33" s="16"/>
      <c r="B33" s="5"/>
      <c r="C33" s="28" t="s">
        <v>64</v>
      </c>
      <c r="D33" s="117" t="s">
        <v>170</v>
      </c>
      <c r="E33" s="117"/>
      <c r="F33" s="118"/>
      <c r="G33" s="6" t="s">
        <v>62</v>
      </c>
      <c r="H33" s="74">
        <f>TRUNC(8.84*1.25,2)</f>
        <v>11.05</v>
      </c>
      <c r="I33" s="15"/>
      <c r="J33" s="7" t="str">
        <f t="shared" si="6"/>
        <v/>
      </c>
      <c r="M33" s="85"/>
      <c r="N33" s="86"/>
    </row>
    <row r="34" spans="1:17" ht="18" customHeight="1" x14ac:dyDescent="0.25">
      <c r="A34" s="16"/>
      <c r="B34" s="5"/>
      <c r="C34" s="28"/>
      <c r="D34" s="35"/>
      <c r="E34" s="35"/>
      <c r="F34" s="36"/>
      <c r="G34" s="6"/>
      <c r="H34" s="74"/>
      <c r="I34" s="15"/>
      <c r="J34" s="7"/>
    </row>
    <row r="35" spans="1:17" ht="18" customHeight="1" x14ac:dyDescent="0.25">
      <c r="A35" s="16">
        <v>3.4</v>
      </c>
      <c r="B35" s="12">
        <v>8.4</v>
      </c>
      <c r="C35" s="147" t="s">
        <v>189</v>
      </c>
      <c r="D35" s="148"/>
      <c r="E35" s="148"/>
      <c r="F35" s="149"/>
      <c r="G35" s="6"/>
      <c r="H35" s="74"/>
      <c r="I35" s="15"/>
      <c r="J35" s="7"/>
    </row>
    <row r="36" spans="1:17" ht="18" customHeight="1" x14ac:dyDescent="0.25">
      <c r="A36" s="16"/>
      <c r="B36" s="12"/>
      <c r="C36" s="99"/>
      <c r="D36" s="100"/>
      <c r="E36" s="100"/>
      <c r="F36" s="101"/>
      <c r="G36" s="6"/>
      <c r="H36" s="74"/>
      <c r="I36" s="15"/>
      <c r="J36" s="7"/>
    </row>
    <row r="37" spans="1:17" ht="18" customHeight="1" x14ac:dyDescent="0.25">
      <c r="A37" s="16"/>
      <c r="B37" s="5"/>
      <c r="C37" s="28" t="s">
        <v>63</v>
      </c>
      <c r="D37" s="117" t="s">
        <v>190</v>
      </c>
      <c r="E37" s="117"/>
      <c r="F37" s="118"/>
      <c r="G37" s="6" t="s">
        <v>29</v>
      </c>
      <c r="H37" s="74">
        <v>25</v>
      </c>
      <c r="I37" s="15"/>
      <c r="J37" s="7" t="str">
        <f t="shared" ref="J37" si="7">+IF(I37*H37=0,"",I37*H37)</f>
        <v/>
      </c>
      <c r="O37" s="51"/>
      <c r="P37" s="51"/>
      <c r="Q37" s="51"/>
    </row>
    <row r="38" spans="1:17" ht="18" customHeight="1" x14ac:dyDescent="0.25">
      <c r="A38" s="16"/>
      <c r="B38" s="16"/>
      <c r="C38" s="31"/>
      <c r="D38" s="117"/>
      <c r="E38" s="117"/>
      <c r="F38" s="118"/>
      <c r="G38" s="6"/>
      <c r="H38" s="6"/>
      <c r="I38" s="15"/>
      <c r="J38" s="7"/>
    </row>
    <row r="39" spans="1:17" ht="18" customHeight="1" x14ac:dyDescent="0.25">
      <c r="A39" s="16"/>
      <c r="B39" s="5"/>
      <c r="C39" s="28"/>
      <c r="D39" s="53"/>
      <c r="E39" s="53"/>
      <c r="F39" s="54"/>
      <c r="G39" s="6"/>
      <c r="H39" s="6"/>
      <c r="I39" s="15"/>
      <c r="J39" s="15"/>
    </row>
    <row r="40" spans="1:17" ht="18" customHeight="1" x14ac:dyDescent="0.25">
      <c r="A40" s="16"/>
      <c r="B40" s="5"/>
      <c r="C40" s="28"/>
      <c r="D40" s="53"/>
      <c r="E40" s="53"/>
      <c r="F40" s="54"/>
      <c r="G40" s="6"/>
      <c r="H40" s="6"/>
      <c r="I40" s="15"/>
      <c r="J40" s="15"/>
    </row>
    <row r="41" spans="1:17" ht="18" customHeight="1" x14ac:dyDescent="0.25">
      <c r="A41" s="134" t="s">
        <v>24</v>
      </c>
      <c r="B41" s="135"/>
      <c r="C41" s="135"/>
      <c r="D41" s="135"/>
      <c r="E41" s="135"/>
      <c r="F41" s="135"/>
      <c r="G41" s="135"/>
      <c r="H41" s="135"/>
      <c r="I41" s="73"/>
      <c r="J41" s="11">
        <f>SUM(J11:J40)</f>
        <v>0</v>
      </c>
    </row>
  </sheetData>
  <mergeCells count="21">
    <mergeCell ref="A41:H41"/>
    <mergeCell ref="E25:F25"/>
    <mergeCell ref="A1:J1"/>
    <mergeCell ref="C2:F2"/>
    <mergeCell ref="C4:F4"/>
    <mergeCell ref="D7:F7"/>
    <mergeCell ref="E8:F8"/>
    <mergeCell ref="D10:F10"/>
    <mergeCell ref="E11:F11"/>
    <mergeCell ref="D14:F14"/>
    <mergeCell ref="E15:F15"/>
    <mergeCell ref="D17:F17"/>
    <mergeCell ref="E18:F18"/>
    <mergeCell ref="D33:F33"/>
    <mergeCell ref="C35:F35"/>
    <mergeCell ref="D37:F38"/>
    <mergeCell ref="C20:F20"/>
    <mergeCell ref="D23:F23"/>
    <mergeCell ref="E24:F24"/>
    <mergeCell ref="C27:F27"/>
    <mergeCell ref="D32:F32"/>
  </mergeCells>
  <phoneticPr fontId="7" type="noConversion"/>
  <pageMargins left="0.23622047244094491" right="0.23622047244094491" top="0.74803149606299213" bottom="0.74803149606299213" header="0.31496062992125984" footer="0.31496062992125984"/>
  <pageSetup paperSize="9" scale="99" firstPageNumber="117" orientation="portrait" r:id="rId1"/>
  <headerFooter>
    <oddFooter xml:space="preserve">&amp;C&amp;P
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1C4B9-70B1-41B2-96AF-19DCD54082BD}">
  <dimension ref="A1:L67"/>
  <sheetViews>
    <sheetView view="pageBreakPreview" topLeftCell="A27" zoomScale="130" zoomScaleNormal="100" zoomScaleSheetLayoutView="130" workbookViewId="0">
      <selection activeCell="G5" sqref="G5:H5"/>
    </sheetView>
  </sheetViews>
  <sheetFormatPr defaultRowHeight="12.5" x14ac:dyDescent="0.25"/>
  <cols>
    <col min="6" max="6" width="24" customWidth="1"/>
    <col min="8" max="8" width="9.6328125" customWidth="1"/>
    <col min="9" max="12" width="15.36328125" bestFit="1" customWidth="1"/>
  </cols>
  <sheetData>
    <row r="1" spans="1:12" x14ac:dyDescent="0.25">
      <c r="A1" s="154" t="s">
        <v>82</v>
      </c>
      <c r="B1" s="155"/>
      <c r="C1" s="155"/>
      <c r="D1" s="155"/>
      <c r="E1" s="155"/>
      <c r="F1" s="155"/>
      <c r="G1" s="155"/>
      <c r="H1" s="156"/>
    </row>
    <row r="2" spans="1:12" x14ac:dyDescent="0.25">
      <c r="A2" s="157"/>
      <c r="B2" s="158"/>
      <c r="C2" s="158"/>
      <c r="D2" s="158"/>
      <c r="E2" s="158"/>
      <c r="F2" s="158"/>
      <c r="G2" s="158"/>
      <c r="H2" s="159"/>
    </row>
    <row r="3" spans="1:12" ht="13" thickBot="1" x14ac:dyDescent="0.3">
      <c r="A3" s="160"/>
      <c r="B3" s="161"/>
      <c r="C3" s="161"/>
      <c r="D3" s="161"/>
      <c r="E3" s="161"/>
      <c r="F3" s="161"/>
      <c r="G3" s="161"/>
      <c r="H3" s="162"/>
    </row>
    <row r="4" spans="1:12" ht="14" x14ac:dyDescent="0.25">
      <c r="A4" s="62"/>
      <c r="B4" s="63"/>
      <c r="C4" s="63"/>
      <c r="D4" s="63"/>
      <c r="E4" s="63"/>
      <c r="F4" s="63"/>
      <c r="G4" s="63"/>
      <c r="H4" s="64"/>
    </row>
    <row r="5" spans="1:12" x14ac:dyDescent="0.25">
      <c r="A5" s="150" t="s">
        <v>83</v>
      </c>
      <c r="B5" s="151"/>
      <c r="C5" t="s">
        <v>85</v>
      </c>
      <c r="G5" s="152"/>
      <c r="H5" s="153"/>
    </row>
    <row r="6" spans="1:12" x14ac:dyDescent="0.25">
      <c r="A6" s="37"/>
      <c r="G6" s="42"/>
      <c r="H6" s="43"/>
    </row>
    <row r="7" spans="1:12" x14ac:dyDescent="0.25">
      <c r="A7" s="37"/>
      <c r="G7" s="42"/>
      <c r="H7" s="43"/>
    </row>
    <row r="8" spans="1:12" x14ac:dyDescent="0.25">
      <c r="A8" s="150" t="s">
        <v>191</v>
      </c>
      <c r="B8" s="151"/>
      <c r="C8" t="s">
        <v>192</v>
      </c>
      <c r="G8" s="152">
        <f>'1200D'!G40</f>
        <v>0</v>
      </c>
      <c r="H8" s="153"/>
    </row>
    <row r="9" spans="1:12" x14ac:dyDescent="0.25">
      <c r="A9" s="37"/>
      <c r="G9" s="42"/>
      <c r="H9" s="43"/>
    </row>
    <row r="10" spans="1:12" x14ac:dyDescent="0.25">
      <c r="A10" s="37"/>
      <c r="G10" s="42"/>
      <c r="H10" s="43"/>
    </row>
    <row r="11" spans="1:12" x14ac:dyDescent="0.25">
      <c r="A11" s="150" t="s">
        <v>202</v>
      </c>
      <c r="B11" s="151"/>
      <c r="C11" t="s">
        <v>193</v>
      </c>
      <c r="G11" s="152">
        <f>'1200G'!J41</f>
        <v>0</v>
      </c>
      <c r="H11" s="153"/>
    </row>
    <row r="12" spans="1:12" ht="13" thickBot="1" x14ac:dyDescent="0.3">
      <c r="A12" s="37"/>
      <c r="G12" s="42"/>
      <c r="H12" s="43"/>
    </row>
    <row r="13" spans="1:12" x14ac:dyDescent="0.25">
      <c r="A13" s="154" t="s">
        <v>82</v>
      </c>
      <c r="B13" s="155"/>
      <c r="C13" s="155"/>
      <c r="D13" s="155"/>
      <c r="E13" s="155"/>
      <c r="F13" s="155"/>
      <c r="G13" s="155"/>
      <c r="H13" s="156"/>
      <c r="L13" s="81"/>
    </row>
    <row r="14" spans="1:12" ht="13" thickBot="1" x14ac:dyDescent="0.3">
      <c r="A14" s="160"/>
      <c r="B14" s="161"/>
      <c r="C14" s="161"/>
      <c r="D14" s="161"/>
      <c r="E14" s="161"/>
      <c r="F14" s="161"/>
      <c r="G14" s="161"/>
      <c r="H14" s="162"/>
      <c r="L14" s="42"/>
    </row>
    <row r="15" spans="1:12" x14ac:dyDescent="0.25">
      <c r="A15" s="102"/>
      <c r="B15" s="103"/>
      <c r="C15" s="103"/>
      <c r="D15" s="103"/>
      <c r="E15" s="103"/>
      <c r="F15" s="103"/>
      <c r="G15" s="103"/>
      <c r="H15" s="104"/>
    </row>
    <row r="16" spans="1:12" x14ac:dyDescent="0.25">
      <c r="A16" s="37" t="s">
        <v>89</v>
      </c>
      <c r="G16" s="152"/>
      <c r="H16" s="153"/>
      <c r="J16" s="42"/>
      <c r="K16" s="42"/>
    </row>
    <row r="17" spans="1:11" x14ac:dyDescent="0.25">
      <c r="A17" s="37"/>
      <c r="H17" s="38"/>
      <c r="J17" s="42"/>
      <c r="K17" s="42"/>
    </row>
    <row r="18" spans="1:11" x14ac:dyDescent="0.25">
      <c r="A18" s="37"/>
      <c r="G18" s="163"/>
      <c r="H18" s="164"/>
      <c r="K18" s="42"/>
    </row>
    <row r="19" spans="1:11" x14ac:dyDescent="0.25">
      <c r="A19" s="150" t="s">
        <v>90</v>
      </c>
      <c r="B19" s="151"/>
      <c r="C19" s="151"/>
      <c r="D19" s="151"/>
      <c r="E19" s="151"/>
      <c r="G19" s="152">
        <f>0.1*G16</f>
        <v>0</v>
      </c>
      <c r="H19" s="153"/>
      <c r="K19" s="42"/>
    </row>
    <row r="20" spans="1:11" x14ac:dyDescent="0.25">
      <c r="A20" s="37"/>
      <c r="H20" s="38"/>
      <c r="K20" s="42"/>
    </row>
    <row r="21" spans="1:11" x14ac:dyDescent="0.25">
      <c r="A21" s="37"/>
      <c r="H21" s="38"/>
      <c r="K21" s="42"/>
    </row>
    <row r="22" spans="1:11" x14ac:dyDescent="0.25">
      <c r="A22" s="37" t="s">
        <v>91</v>
      </c>
      <c r="G22" s="152">
        <f>G16+G19</f>
        <v>0</v>
      </c>
      <c r="H22" s="153"/>
      <c r="K22" s="42"/>
    </row>
    <row r="23" spans="1:11" x14ac:dyDescent="0.25">
      <c r="A23" s="37"/>
      <c r="H23" s="38"/>
      <c r="K23" s="42"/>
    </row>
    <row r="24" spans="1:11" x14ac:dyDescent="0.25">
      <c r="A24" s="37"/>
      <c r="H24" s="38"/>
      <c r="K24" s="42"/>
    </row>
    <row r="25" spans="1:11" x14ac:dyDescent="0.25">
      <c r="A25" s="37" t="s">
        <v>92</v>
      </c>
      <c r="G25" s="152">
        <f>0.15*G22</f>
        <v>0</v>
      </c>
      <c r="H25" s="153"/>
      <c r="K25" s="42"/>
    </row>
    <row r="26" spans="1:11" x14ac:dyDescent="0.25">
      <c r="A26" s="37"/>
      <c r="H26" s="38"/>
    </row>
    <row r="27" spans="1:11" x14ac:dyDescent="0.25">
      <c r="A27" s="37"/>
      <c r="H27" s="38"/>
    </row>
    <row r="28" spans="1:11" x14ac:dyDescent="0.25">
      <c r="A28" s="37" t="s">
        <v>93</v>
      </c>
      <c r="G28" s="152">
        <f>G22+G25</f>
        <v>0</v>
      </c>
      <c r="H28" s="153"/>
      <c r="I28" s="42"/>
    </row>
    <row r="29" spans="1:11" x14ac:dyDescent="0.25">
      <c r="A29" s="37"/>
      <c r="G29" s="60"/>
      <c r="H29" s="61"/>
      <c r="I29" s="42"/>
    </row>
    <row r="30" spans="1:11" ht="13" x14ac:dyDescent="0.3">
      <c r="A30" s="37"/>
      <c r="G30" s="60"/>
      <c r="H30" s="61"/>
      <c r="I30" s="92"/>
      <c r="J30" s="82"/>
    </row>
    <row r="31" spans="1:11" ht="13" x14ac:dyDescent="0.3">
      <c r="A31" s="37" t="s">
        <v>200</v>
      </c>
      <c r="G31" s="60"/>
      <c r="H31" s="61"/>
      <c r="I31" s="92"/>
      <c r="J31" s="82"/>
    </row>
    <row r="32" spans="1:11" ht="13" x14ac:dyDescent="0.3">
      <c r="A32" s="37"/>
      <c r="G32" s="60"/>
      <c r="H32" s="61"/>
      <c r="I32" s="92"/>
      <c r="J32" s="83"/>
    </row>
    <row r="33" spans="1:9" x14ac:dyDescent="0.25">
      <c r="A33" s="37" t="s">
        <v>201</v>
      </c>
      <c r="G33" s="60"/>
      <c r="H33" s="61"/>
      <c r="I33" s="42"/>
    </row>
    <row r="34" spans="1:9" x14ac:dyDescent="0.25">
      <c r="A34" s="37"/>
      <c r="G34" s="60"/>
      <c r="H34" s="61"/>
      <c r="I34" s="42"/>
    </row>
    <row r="35" spans="1:9" x14ac:dyDescent="0.25">
      <c r="A35" s="37"/>
      <c r="G35" s="60"/>
      <c r="H35" s="61"/>
      <c r="I35" s="42"/>
    </row>
    <row r="36" spans="1:9" x14ac:dyDescent="0.25">
      <c r="A36" s="37"/>
      <c r="G36" s="60"/>
      <c r="H36" s="61"/>
      <c r="I36" s="42"/>
    </row>
    <row r="37" spans="1:9" x14ac:dyDescent="0.25">
      <c r="A37" s="37"/>
      <c r="G37" s="60"/>
      <c r="H37" s="61"/>
      <c r="I37" s="42"/>
    </row>
    <row r="38" spans="1:9" x14ac:dyDescent="0.25">
      <c r="A38" s="37"/>
      <c r="G38" s="60"/>
      <c r="H38" s="61"/>
      <c r="I38" s="42"/>
    </row>
    <row r="39" spans="1:9" x14ac:dyDescent="0.25">
      <c r="A39" s="37"/>
      <c r="G39" s="60"/>
      <c r="H39" s="61"/>
      <c r="I39" s="42"/>
    </row>
    <row r="40" spans="1:9" x14ac:dyDescent="0.25">
      <c r="A40" s="37"/>
      <c r="G40" s="60"/>
      <c r="H40" s="61"/>
      <c r="I40" s="42"/>
    </row>
    <row r="41" spans="1:9" x14ac:dyDescent="0.25">
      <c r="A41" s="37"/>
      <c r="G41" s="60"/>
      <c r="H41" s="61"/>
      <c r="I41" s="42"/>
    </row>
    <row r="42" spans="1:9" ht="13" thickBot="1" x14ac:dyDescent="0.3">
      <c r="A42" s="39"/>
      <c r="B42" s="40"/>
      <c r="C42" s="40"/>
      <c r="D42" s="40"/>
      <c r="E42" s="40"/>
      <c r="F42" s="40"/>
      <c r="G42" s="105"/>
      <c r="H42" s="106"/>
      <c r="I42" s="42"/>
    </row>
    <row r="43" spans="1:9" x14ac:dyDescent="0.25">
      <c r="A43" s="37"/>
      <c r="G43" s="60"/>
      <c r="H43" s="61"/>
      <c r="I43" s="42"/>
    </row>
    <row r="44" spans="1:9" x14ac:dyDescent="0.25">
      <c r="A44" s="37"/>
      <c r="G44" s="60"/>
      <c r="H44" s="61"/>
      <c r="I44" s="42"/>
    </row>
    <row r="45" spans="1:9" x14ac:dyDescent="0.25">
      <c r="A45" s="37"/>
      <c r="G45" s="60"/>
      <c r="H45" s="61"/>
      <c r="I45" s="42"/>
    </row>
    <row r="46" spans="1:9" x14ac:dyDescent="0.25">
      <c r="A46" s="37"/>
      <c r="G46" s="60"/>
      <c r="H46" s="61"/>
      <c r="I46" s="42"/>
    </row>
    <row r="47" spans="1:9" x14ac:dyDescent="0.25">
      <c r="A47" s="37"/>
      <c r="G47" s="60"/>
      <c r="H47" s="61"/>
      <c r="I47" s="42"/>
    </row>
    <row r="48" spans="1:9" x14ac:dyDescent="0.25">
      <c r="A48" s="37"/>
      <c r="G48" s="60"/>
      <c r="H48" s="61"/>
      <c r="I48" s="42"/>
    </row>
    <row r="49" spans="1:9" x14ac:dyDescent="0.25">
      <c r="A49" s="37"/>
      <c r="G49" s="60"/>
      <c r="H49" s="61"/>
      <c r="I49" s="42"/>
    </row>
    <row r="50" spans="1:9" x14ac:dyDescent="0.25">
      <c r="A50" s="37"/>
      <c r="G50" s="60"/>
      <c r="H50" s="61"/>
      <c r="I50" s="42"/>
    </row>
    <row r="51" spans="1:9" x14ac:dyDescent="0.25">
      <c r="A51" s="37"/>
      <c r="G51" s="60"/>
      <c r="H51" s="61"/>
      <c r="I51" s="42"/>
    </row>
    <row r="52" spans="1:9" x14ac:dyDescent="0.25">
      <c r="A52" s="37"/>
      <c r="G52" s="60"/>
      <c r="H52" s="61"/>
      <c r="I52" s="42"/>
    </row>
    <row r="53" spans="1:9" x14ac:dyDescent="0.25">
      <c r="A53" s="37"/>
      <c r="G53" s="60"/>
      <c r="H53" s="61"/>
      <c r="I53" s="42"/>
    </row>
    <row r="54" spans="1:9" x14ac:dyDescent="0.25">
      <c r="A54" s="37"/>
      <c r="G54" s="60"/>
      <c r="H54" s="61"/>
      <c r="I54" s="42"/>
    </row>
    <row r="55" spans="1:9" x14ac:dyDescent="0.25">
      <c r="A55" s="37"/>
      <c r="G55" s="60"/>
      <c r="H55" s="61"/>
      <c r="I55" s="42"/>
    </row>
    <row r="56" spans="1:9" x14ac:dyDescent="0.25">
      <c r="A56" s="37"/>
      <c r="G56" s="60"/>
      <c r="H56" s="61"/>
      <c r="I56" s="42"/>
    </row>
    <row r="57" spans="1:9" x14ac:dyDescent="0.25">
      <c r="A57" s="37"/>
      <c r="G57" s="60"/>
      <c r="H57" s="61"/>
      <c r="I57" s="42"/>
    </row>
    <row r="58" spans="1:9" x14ac:dyDescent="0.25">
      <c r="A58" s="37"/>
      <c r="G58" s="60"/>
      <c r="H58" s="61"/>
      <c r="I58" s="42"/>
    </row>
    <row r="59" spans="1:9" x14ac:dyDescent="0.25">
      <c r="A59" s="37"/>
      <c r="G59" s="60"/>
      <c r="H59" s="61"/>
      <c r="I59" s="42"/>
    </row>
    <row r="60" spans="1:9" x14ac:dyDescent="0.25">
      <c r="A60" s="37"/>
      <c r="G60" s="60"/>
      <c r="H60" s="61"/>
      <c r="I60" s="42"/>
    </row>
    <row r="61" spans="1:9" x14ac:dyDescent="0.25">
      <c r="A61" s="37"/>
      <c r="G61" s="60"/>
      <c r="H61" s="61"/>
      <c r="I61" s="42"/>
    </row>
    <row r="62" spans="1:9" x14ac:dyDescent="0.25">
      <c r="A62" s="37"/>
      <c r="G62" s="60"/>
      <c r="H62" s="61"/>
      <c r="I62" s="42"/>
    </row>
    <row r="63" spans="1:9" x14ac:dyDescent="0.25">
      <c r="A63" s="37"/>
      <c r="G63" s="60"/>
      <c r="H63" s="61"/>
      <c r="I63" s="42"/>
    </row>
    <row r="64" spans="1:9" x14ac:dyDescent="0.25">
      <c r="A64" s="37"/>
      <c r="G64" s="60"/>
      <c r="H64" s="61"/>
      <c r="I64" s="42"/>
    </row>
    <row r="65" spans="1:9" x14ac:dyDescent="0.25">
      <c r="A65" s="37"/>
      <c r="G65" s="60"/>
      <c r="H65" s="61"/>
      <c r="I65" s="42"/>
    </row>
    <row r="66" spans="1:9" x14ac:dyDescent="0.25">
      <c r="A66" s="37"/>
      <c r="G66" s="60"/>
      <c r="H66" s="61"/>
      <c r="I66" s="42"/>
    </row>
    <row r="67" spans="1:9" ht="13" thickBot="1" x14ac:dyDescent="0.3">
      <c r="A67" s="39"/>
      <c r="B67" s="40"/>
      <c r="C67" s="40"/>
      <c r="D67" s="40"/>
      <c r="E67" s="40"/>
      <c r="F67" s="40"/>
      <c r="G67" s="40"/>
      <c r="H67" s="41"/>
    </row>
  </sheetData>
  <mergeCells count="15">
    <mergeCell ref="A13:H14"/>
    <mergeCell ref="A19:E19"/>
    <mergeCell ref="G28:H28"/>
    <mergeCell ref="G25:H25"/>
    <mergeCell ref="G18:H18"/>
    <mergeCell ref="G16:H16"/>
    <mergeCell ref="G19:H19"/>
    <mergeCell ref="G22:H22"/>
    <mergeCell ref="A11:B11"/>
    <mergeCell ref="G11:H11"/>
    <mergeCell ref="A1:H3"/>
    <mergeCell ref="A5:B5"/>
    <mergeCell ref="G5:H5"/>
    <mergeCell ref="A8:B8"/>
    <mergeCell ref="G8:H8"/>
  </mergeCells>
  <pageMargins left="0.70866141732283472" right="0.70866141732283472" top="0.74803149606299213" bottom="0.74803149606299213" header="0.31496062992125984" footer="0.31496062992125984"/>
  <pageSetup paperSize="9" scale="99" firstPageNumber="121" orientation="portrait" r:id="rId1"/>
  <headerFooter>
    <oddFooter xml:space="preserve">&amp;C&amp;P
</oddFooter>
  </headerFooter>
  <rowBreaks count="1" manualBreakCount="1">
    <brk id="42" max="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C4BF6C-18EB-42BD-8CBA-0CDC5F8004AD}">
  <dimension ref="A1:B19"/>
  <sheetViews>
    <sheetView workbookViewId="0">
      <selection activeCell="B20" sqref="B20"/>
    </sheetView>
  </sheetViews>
  <sheetFormatPr defaultRowHeight="12.5" x14ac:dyDescent="0.25"/>
  <cols>
    <col min="1" max="1" width="10.36328125" bestFit="1" customWidth="1"/>
  </cols>
  <sheetData>
    <row r="1" spans="1:2" x14ac:dyDescent="0.25">
      <c r="A1" t="s">
        <v>65</v>
      </c>
    </row>
    <row r="2" spans="1:2" x14ac:dyDescent="0.25">
      <c r="A2" t="s">
        <v>66</v>
      </c>
      <c r="B2">
        <v>3.4220000000000002</v>
      </c>
    </row>
    <row r="3" spans="1:2" x14ac:dyDescent="0.25">
      <c r="A3" t="s">
        <v>67</v>
      </c>
      <c r="B3">
        <v>1.508</v>
      </c>
    </row>
    <row r="4" spans="1:2" x14ac:dyDescent="0.25">
      <c r="A4" t="s">
        <v>68</v>
      </c>
      <c r="B4">
        <v>68.739000000000004</v>
      </c>
    </row>
    <row r="5" spans="1:2" x14ac:dyDescent="0.25">
      <c r="A5" t="s">
        <v>69</v>
      </c>
      <c r="B5">
        <v>0.65300000000000002</v>
      </c>
    </row>
    <row r="6" spans="1:2" x14ac:dyDescent="0.25">
      <c r="A6" t="s">
        <v>70</v>
      </c>
      <c r="B6">
        <v>27.382999999999999</v>
      </c>
    </row>
    <row r="7" spans="1:2" x14ac:dyDescent="0.25">
      <c r="A7" t="s">
        <v>71</v>
      </c>
      <c r="B7">
        <v>0.66200000000000003</v>
      </c>
    </row>
    <row r="8" spans="1:2" x14ac:dyDescent="0.25">
      <c r="A8" t="s">
        <v>72</v>
      </c>
      <c r="B8">
        <v>10.872</v>
      </c>
    </row>
    <row r="9" spans="1:2" x14ac:dyDescent="0.25">
      <c r="A9" t="s">
        <v>73</v>
      </c>
      <c r="B9">
        <v>0.41899999999999998</v>
      </c>
    </row>
    <row r="10" spans="1:2" x14ac:dyDescent="0.25">
      <c r="A10" t="s">
        <v>74</v>
      </c>
      <c r="B10">
        <v>5.5449999999999999</v>
      </c>
    </row>
    <row r="11" spans="1:2" x14ac:dyDescent="0.25">
      <c r="A11" t="s">
        <v>75</v>
      </c>
      <c r="B11">
        <v>0.20799999999999999</v>
      </c>
    </row>
    <row r="12" spans="1:2" x14ac:dyDescent="0.25">
      <c r="A12" t="s">
        <v>76</v>
      </c>
      <c r="B12">
        <v>0.33100000000000002</v>
      </c>
    </row>
    <row r="13" spans="1:2" x14ac:dyDescent="0.25">
      <c r="A13" t="s">
        <v>77</v>
      </c>
      <c r="B13">
        <v>7.9109999999999996</v>
      </c>
    </row>
    <row r="14" spans="1:2" x14ac:dyDescent="0.25">
      <c r="A14" t="s">
        <v>78</v>
      </c>
      <c r="B14">
        <v>0.66200000000000003</v>
      </c>
    </row>
    <row r="15" spans="1:2" x14ac:dyDescent="0.25">
      <c r="A15" t="s">
        <v>79</v>
      </c>
      <c r="B15">
        <v>10.72</v>
      </c>
    </row>
    <row r="16" spans="1:2" x14ac:dyDescent="0.25">
      <c r="A16" t="s">
        <v>80</v>
      </c>
      <c r="B16">
        <v>0.66200000000000003</v>
      </c>
    </row>
    <row r="17" spans="1:2" x14ac:dyDescent="0.25">
      <c r="A17" t="s">
        <v>81</v>
      </c>
      <c r="B17">
        <v>4.9509999999999996</v>
      </c>
    </row>
    <row r="18" spans="1:2" x14ac:dyDescent="0.25">
      <c r="B18">
        <f>SUM(B2:B17)</f>
        <v>144.64800000000002</v>
      </c>
    </row>
    <row r="19" spans="1:2" x14ac:dyDescent="0.25">
      <c r="B19">
        <f>B18*1.1</f>
        <v>159.11280000000005</v>
      </c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1200A</vt:lpstr>
      <vt:lpstr>1200D</vt:lpstr>
      <vt:lpstr>1200G</vt:lpstr>
      <vt:lpstr>Summary</vt:lpstr>
      <vt:lpstr>Sheet1</vt:lpstr>
      <vt:lpstr>'1200A'!Print_Area</vt:lpstr>
      <vt:lpstr>'1200D'!Print_Area</vt:lpstr>
      <vt:lpstr>'1200G'!Print_Area</vt:lpstr>
      <vt:lpstr>Summary!Print_Area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WCE</dc:creator>
  <cp:lastModifiedBy>sibulelo Mokoena</cp:lastModifiedBy>
  <cp:lastPrinted>2025-01-09T13:04:40Z</cp:lastPrinted>
  <dcterms:created xsi:type="dcterms:W3CDTF">2019-07-17T17:12:11Z</dcterms:created>
  <dcterms:modified xsi:type="dcterms:W3CDTF">2025-03-06T13:08:03Z</dcterms:modified>
</cp:coreProperties>
</file>