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inask\Documents\Distribution\RDC Fencing\NEC Document\UPDATED\"/>
    </mc:Choice>
  </mc:AlternateContent>
  <xr:revisionPtr revIDLastSave="0" documentId="13_ncr:1_{F8AD1F28-5A93-4688-BDD0-9261C3A6FF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ummary" sheetId="13" r:id="rId1"/>
    <sheet name="Preliminaries" sheetId="14" r:id="rId2"/>
    <sheet name="RDC WALL BOQ" sheetId="2" r:id="rId3"/>
    <sheet name="Transport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2" i="14" l="1"/>
  <c r="F13" i="14"/>
  <c r="F14" i="14"/>
  <c r="F11" i="14"/>
  <c r="F10" i="14"/>
  <c r="I8" i="2" l="1"/>
  <c r="J8" i="2" s="1"/>
  <c r="I6" i="2"/>
  <c r="J6" i="2" s="1"/>
  <c r="B29" i="2"/>
  <c r="B33" i="2"/>
  <c r="B34" i="2" s="1"/>
  <c r="J9" i="2" l="1"/>
  <c r="C7" i="13"/>
  <c r="I18" i="2"/>
  <c r="F17" i="2" l="1"/>
  <c r="G17" i="2"/>
  <c r="I17" i="2" s="1"/>
  <c r="F18" i="2"/>
  <c r="J18" i="2" s="1"/>
  <c r="J17" i="2" l="1"/>
  <c r="I24" i="2"/>
  <c r="J24" i="2" s="1"/>
  <c r="I16" i="2"/>
  <c r="J16" i="2" s="1"/>
  <c r="I15" i="2"/>
  <c r="J15" i="2" l="1"/>
  <c r="J19" i="2"/>
  <c r="J25" i="2"/>
  <c r="F6" i="14" s="1"/>
  <c r="F7" i="14" l="1"/>
  <c r="F9" i="14"/>
  <c r="F8" i="14"/>
  <c r="F3" i="11"/>
  <c r="F2" i="11"/>
  <c r="F15" i="14" l="1"/>
  <c r="C4" i="13" s="1"/>
  <c r="F4" i="11"/>
  <c r="C16" i="13" s="1"/>
  <c r="C17" i="13" l="1"/>
  <c r="C12" i="13"/>
  <c r="C11" i="13"/>
  <c r="C13" i="13" s="1"/>
  <c r="C5" i="13"/>
  <c r="C8" i="13" l="1"/>
  <c r="C19" i="13" s="1"/>
</calcChain>
</file>

<file path=xl/sharedStrings.xml><?xml version="1.0" encoding="utf-8"?>
<sst xmlns="http://schemas.openxmlformats.org/spreadsheetml/2006/main" count="113" uniqueCount="83">
  <si>
    <t>Description</t>
  </si>
  <si>
    <t>Unit</t>
  </si>
  <si>
    <t>1.1.1</t>
  </si>
  <si>
    <t>Each</t>
  </si>
  <si>
    <t>FENCING</t>
  </si>
  <si>
    <t>m</t>
  </si>
  <si>
    <t>Sum</t>
  </si>
  <si>
    <t>Item</t>
  </si>
  <si>
    <t>Material Quantity</t>
  </si>
  <si>
    <t>Material Total</t>
  </si>
  <si>
    <t>Labour Quantity</t>
  </si>
  <si>
    <t>Labour Total</t>
  </si>
  <si>
    <t xml:space="preserve">Total </t>
  </si>
  <si>
    <t>Girth exceeding 1 m up to and including 2 m</t>
  </si>
  <si>
    <t>SECURITY FENCE 3M CONCRETE WALL WITH DOUBLE OVERHANG &amp; RAZOR COIL WIRE ASSEMBLY &amp; SECTION</t>
  </si>
  <si>
    <t>REMOVAL AND GRUBBING OF LARGE TREE STUMPS:</t>
  </si>
  <si>
    <t>CLEARING AND GRUBBING</t>
  </si>
  <si>
    <t>%</t>
  </si>
  <si>
    <t>1.2.1</t>
  </si>
  <si>
    <t>DISMANTLING FOR SCRAPPING:
Disconnect, dismantle and store for scrapping:</t>
  </si>
  <si>
    <t>STEELWORK</t>
  </si>
  <si>
    <t>Item No.</t>
  </si>
  <si>
    <t>Description of the Item</t>
  </si>
  <si>
    <t>SITE PREPARATION</t>
  </si>
  <si>
    <t>Price</t>
  </si>
  <si>
    <t>ERECTION OF STEELWORK</t>
  </si>
  <si>
    <t>DISMANTLING FOR SCRAPPING</t>
  </si>
  <si>
    <t>PROJECT TOTAL</t>
  </si>
  <si>
    <t>km</t>
  </si>
  <si>
    <t>Day</t>
  </si>
  <si>
    <t>Responsible person</t>
  </si>
  <si>
    <t>Safety Officer</t>
  </si>
  <si>
    <t>Month</t>
  </si>
  <si>
    <t>Facilities for security (Guard house, toilet etc.)</t>
  </si>
  <si>
    <t>Week</t>
  </si>
  <si>
    <t>Security</t>
  </si>
  <si>
    <t>De-establishment &amp; Rehabilitation of Site</t>
  </si>
  <si>
    <t>Overheads for project (This includes Site Establishment Overhead Costs, Office Overheads, Administration Costs etc.) Total Labour Value</t>
  </si>
  <si>
    <t>Site Establishment</t>
  </si>
  <si>
    <t>Every Invoice to be signed and verified by Quantity Surveyor for payment.</t>
  </si>
  <si>
    <t>Rate</t>
  </si>
  <si>
    <t>Preliminaries &amp; General</t>
  </si>
  <si>
    <t>PRELIMINARY AND GENERAL</t>
  </si>
  <si>
    <t>PRELIMINIARY AND GENERAL</t>
  </si>
  <si>
    <t>TOTAL</t>
  </si>
  <si>
    <t>PRELIMINARY AND GENERAL TOTAL</t>
  </si>
  <si>
    <t>Personnel Transport for Staff</t>
  </si>
  <si>
    <t>Transport Truck 5-8 ton with crane</t>
  </si>
  <si>
    <t>TRANSPORT</t>
  </si>
  <si>
    <t>Amount</t>
  </si>
  <si>
    <t>Total carried forward to summary</t>
  </si>
  <si>
    <t>Quantity</t>
  </si>
  <si>
    <t>TRANSPORT TOTAL</t>
  </si>
  <si>
    <t>sum</t>
  </si>
  <si>
    <t xml:space="preserve"> Rate</t>
  </si>
  <si>
    <t>https://sliptechnologies.co.za/clearvufencingportelizabeth/</t>
  </si>
  <si>
    <t>6m Sliding gate - R25932.00</t>
  </si>
  <si>
    <t>Sliding Gate Price from Sliptechnologies (6m)</t>
  </si>
  <si>
    <t>3m Sliding gate - R14910.00</t>
  </si>
  <si>
    <t>m3</t>
  </si>
  <si>
    <t>Sliding Gate Price from Sliptechnologies (8m)</t>
  </si>
  <si>
    <t>Quality &amp; Contract Management</t>
  </si>
  <si>
    <t>Environmental Management &amp; Site maintenance</t>
  </si>
  <si>
    <t>Health and Safety Management, OHSA appointments, PPE etc.</t>
  </si>
  <si>
    <t>The Tenderer may be requested to provide a breakdown for any of the Preliminaries items.</t>
  </si>
  <si>
    <t>Notes to Tenderers:</t>
  </si>
  <si>
    <t xml:space="preserve">ERECTION OF STEELWORK:
</t>
  </si>
  <si>
    <t>RDC WALL BOQ</t>
  </si>
  <si>
    <r>
      <t>m</t>
    </r>
    <r>
      <rPr>
        <vertAlign val="superscript"/>
        <sz val="11"/>
        <rFont val="Arial"/>
        <family val="2"/>
      </rPr>
      <t>2</t>
    </r>
  </si>
  <si>
    <t xml:space="preserve"> Material Rates</t>
  </si>
  <si>
    <t xml:space="preserve"> Labour Rates</t>
  </si>
  <si>
    <t>3.1.1</t>
  </si>
  <si>
    <t>FENCING TOTAL</t>
  </si>
  <si>
    <t xml:space="preserve">FENCING
</t>
  </si>
  <si>
    <t>SECURITY FENCE 3M CONCRETE WALL 6M DOUBLE SLIDING GATE WITH FLATWRAP MANUFACTURING DETAILS</t>
  </si>
  <si>
    <t>SITE PREPARATION TOTAL</t>
  </si>
  <si>
    <r>
      <t xml:space="preserve">Clearing grubbing of area around the fence 5m wide. </t>
    </r>
    <r>
      <rPr>
        <b/>
        <sz val="11"/>
        <color rgb="FFFF0000"/>
        <rFont val="Arial"/>
        <family val="2"/>
      </rPr>
      <t>(BEWARE OF UNDERGROUND CABLES AND WATER PIPES)</t>
    </r>
  </si>
  <si>
    <t xml:space="preserve">INSTALL 1M DEEP 200MM WIDE CONCRETE BELOW CONCRETE WALL </t>
  </si>
  <si>
    <t>SECURITY FENCE 2.4M STEEL POST &amp; DIAMOND MESH WITH FLATWRAP STEELWORK MANUFACTURING DETAILS</t>
  </si>
  <si>
    <t xml:space="preserve">SECURITY FENCE 3M STEEL POST &amp; WELD MESH WITH DOUBLE OVERHANG &amp; RAZOR COIL WIRE SECTION AND DETAILS (Match existing on site) </t>
  </si>
  <si>
    <t>Overheads to be priced at percentage of total labour value.</t>
  </si>
  <si>
    <t>Tenderers to input rates on greyed out area.</t>
  </si>
  <si>
    <t>Proposed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</si>
</sst>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[$R-1C09]\ * #,##0.00_ ;_ [$R-1C09]\ * \-#,##0.00_ ;_ [$R-1C09]\ * &quot;-&quot;??_ ;_ @_ "/>
    <numFmt numFmtId="166" formatCode="&quot;R&quot;\ #,##0.00"/>
    <numFmt numFmtId="167" formatCode="[$R-1C09]#,##0.00"/>
    <numFmt numFmtId="168" formatCode="_-* #,##0.0_-;\-* #,##0.0_-;_-* &quot;-&quot;??_-;_-@_-"/>
    <numFmt numFmtId="169" formatCode="&quot;R&quot;#,##0.00"/>
  </numFmts>
  <fonts count="3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vertAlign val="superscript"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" fontId="5" fillId="0" borderId="7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11" applyNumberFormat="0" applyFill="0" applyAlignment="0" applyProtection="0"/>
    <xf numFmtId="0" fontId="18" fillId="22" borderId="0" applyNumberFormat="0" applyBorder="0" applyAlignment="0" applyProtection="0"/>
    <xf numFmtId="0" fontId="5" fillId="23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3" fillId="23" borderId="12" applyNumberFormat="0" applyFont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0">
    <xf numFmtId="0" fontId="0" fillId="0" borderId="0" xfId="0"/>
    <xf numFmtId="0" fontId="0" fillId="0" borderId="21" xfId="0" applyBorder="1"/>
    <xf numFmtId="166" fontId="0" fillId="0" borderId="0" xfId="0" applyNumberFormat="1" applyAlignment="1">
      <alignment horizontal="center" vertical="center"/>
    </xf>
    <xf numFmtId="0" fontId="2" fillId="0" borderId="17" xfId="0" applyFont="1" applyBorder="1" applyAlignment="1">
      <alignment vertical="center"/>
    </xf>
    <xf numFmtId="167" fontId="29" fillId="0" borderId="16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center" wrapText="1"/>
    </xf>
    <xf numFmtId="0" fontId="28" fillId="24" borderId="24" xfId="0" applyFont="1" applyFill="1" applyBorder="1"/>
    <xf numFmtId="0" fontId="27" fillId="26" borderId="31" xfId="0" applyFont="1" applyFill="1" applyBorder="1" applyAlignment="1">
      <alignment horizontal="center" vertical="center" wrapText="1"/>
    </xf>
    <xf numFmtId="0" fontId="27" fillId="26" borderId="32" xfId="0" applyFont="1" applyFill="1" applyBorder="1" applyAlignment="1">
      <alignment horizontal="left" vertical="center" wrapText="1" indent="2"/>
    </xf>
    <xf numFmtId="0" fontId="27" fillId="26" borderId="32" xfId="0" quotePrefix="1" applyFont="1" applyFill="1" applyBorder="1" applyAlignment="1">
      <alignment horizontal="center" vertical="center" wrapText="1"/>
    </xf>
    <xf numFmtId="165" fontId="0" fillId="0" borderId="33" xfId="0" applyNumberFormat="1" applyBorder="1"/>
    <xf numFmtId="0" fontId="0" fillId="0" borderId="1" xfId="0" applyBorder="1"/>
    <xf numFmtId="0" fontId="27" fillId="0" borderId="25" xfId="0" applyFont="1" applyBorder="1" applyAlignment="1">
      <alignment horizontal="left" vertical="center" wrapText="1" indent="2"/>
    </xf>
    <xf numFmtId="0" fontId="0" fillId="0" borderId="2" xfId="0" applyBorder="1"/>
    <xf numFmtId="44" fontId="31" fillId="0" borderId="35" xfId="0" applyNumberFormat="1" applyFont="1" applyBorder="1" applyAlignment="1">
      <alignment vertical="center"/>
    </xf>
    <xf numFmtId="44" fontId="25" fillId="0" borderId="15" xfId="0" applyNumberFormat="1" applyFont="1" applyBorder="1" applyAlignment="1">
      <alignment horizontal="center" vertical="center" wrapText="1"/>
    </xf>
    <xf numFmtId="44" fontId="3" fillId="0" borderId="15" xfId="0" applyNumberFormat="1" applyFont="1" applyBorder="1" applyAlignment="1">
      <alignment vertical="center"/>
    </xf>
    <xf numFmtId="44" fontId="2" fillId="0" borderId="28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/>
    <xf numFmtId="0" fontId="2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6" fillId="0" borderId="15" xfId="0" quotePrefix="1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" fillId="0" borderId="26" xfId="0" applyNumberFormat="1" applyFont="1" applyBorder="1" applyAlignment="1">
      <alignment vertical="center"/>
    </xf>
    <xf numFmtId="166" fontId="2" fillId="0" borderId="34" xfId="0" applyNumberFormat="1" applyFont="1" applyBorder="1" applyAlignment="1">
      <alignment vertical="center"/>
    </xf>
    <xf numFmtId="164" fontId="3" fillId="0" borderId="0" xfId="0" applyNumberFormat="1" applyFont="1"/>
    <xf numFmtId="166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wrapText="1"/>
    </xf>
    <xf numFmtId="0" fontId="27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justify" vertical="center"/>
    </xf>
    <xf numFmtId="0" fontId="3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43" fontId="5" fillId="0" borderId="16" xfId="51" applyFont="1" applyBorder="1" applyAlignment="1">
      <alignment horizontal="center" vertical="center" wrapText="1"/>
    </xf>
    <xf numFmtId="0" fontId="27" fillId="26" borderId="39" xfId="0" quotePrefix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 indent="2"/>
    </xf>
    <xf numFmtId="0" fontId="5" fillId="0" borderId="38" xfId="0" quotePrefix="1" applyFont="1" applyBorder="1" applyAlignment="1">
      <alignment horizontal="center" vertical="center" wrapText="1"/>
    </xf>
    <xf numFmtId="0" fontId="27" fillId="26" borderId="19" xfId="0" quotePrefix="1" applyFont="1" applyFill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0" fontId="27" fillId="26" borderId="40" xfId="0" quotePrefix="1" applyFont="1" applyFill="1" applyBorder="1" applyAlignment="1">
      <alignment horizontal="center" vertical="center" wrapText="1"/>
    </xf>
    <xf numFmtId="44" fontId="31" fillId="0" borderId="25" xfId="0" applyNumberFormat="1" applyFont="1" applyBorder="1" applyAlignment="1">
      <alignment vertical="center"/>
    </xf>
    <xf numFmtId="167" fontId="29" fillId="0" borderId="24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167" fontId="29" fillId="0" borderId="43" xfId="0" applyNumberFormat="1" applyFont="1" applyBorder="1" applyAlignment="1">
      <alignment wrapText="1"/>
    </xf>
    <xf numFmtId="0" fontId="3" fillId="0" borderId="18" xfId="0" applyFont="1" applyBorder="1"/>
    <xf numFmtId="167" fontId="30" fillId="0" borderId="24" xfId="0" applyNumberFormat="1" applyFont="1" applyBorder="1"/>
    <xf numFmtId="0" fontId="3" fillId="0" borderId="16" xfId="0" applyFont="1" applyBorder="1"/>
    <xf numFmtId="0" fontId="30" fillId="0" borderId="0" xfId="0" applyFont="1"/>
    <xf numFmtId="0" fontId="29" fillId="0" borderId="0" xfId="0" applyFont="1"/>
    <xf numFmtId="167" fontId="3" fillId="0" borderId="16" xfId="0" applyNumberFormat="1" applyFont="1" applyBorder="1"/>
    <xf numFmtId="43" fontId="3" fillId="0" borderId="0" xfId="51" applyFont="1" applyFill="1"/>
    <xf numFmtId="164" fontId="33" fillId="0" borderId="0" xfId="0" applyNumberFormat="1" applyFont="1"/>
    <xf numFmtId="44" fontId="33" fillId="0" borderId="0" xfId="0" applyNumberFormat="1" applyFont="1" applyAlignment="1">
      <alignment wrapText="1"/>
    </xf>
    <xf numFmtId="168" fontId="3" fillId="0" borderId="0" xfId="51" applyNumberFormat="1" applyFont="1"/>
    <xf numFmtId="168" fontId="3" fillId="0" borderId="17" xfId="51" applyNumberFormat="1" applyFont="1" applyBorder="1" applyAlignment="1">
      <alignment vertical="center" wrapText="1"/>
    </xf>
    <xf numFmtId="168" fontId="3" fillId="0" borderId="27" xfId="51" applyNumberFormat="1" applyFont="1" applyBorder="1" applyAlignment="1">
      <alignment vertical="center" wrapText="1"/>
    </xf>
    <xf numFmtId="43" fontId="3" fillId="0" borderId="30" xfId="51" applyFont="1" applyBorder="1" applyAlignment="1">
      <alignment vertical="center" wrapText="1"/>
    </xf>
    <xf numFmtId="168" fontId="2" fillId="0" borderId="17" xfId="51" applyNumberFormat="1" applyFont="1" applyBorder="1" applyAlignment="1">
      <alignment vertical="center" wrapText="1"/>
    </xf>
    <xf numFmtId="167" fontId="2" fillId="0" borderId="45" xfId="0" applyNumberFormat="1" applyFont="1" applyBorder="1"/>
    <xf numFmtId="167" fontId="29" fillId="0" borderId="46" xfId="0" applyNumberFormat="1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/>
    <xf numFmtId="166" fontId="33" fillId="0" borderId="0" xfId="0" applyNumberFormat="1" applyFont="1" applyAlignment="1">
      <alignment vertical="center"/>
    </xf>
    <xf numFmtId="44" fontId="33" fillId="0" borderId="0" xfId="0" applyNumberFormat="1" applyFont="1" applyAlignment="1">
      <alignment vertical="center"/>
    </xf>
    <xf numFmtId="43" fontId="33" fillId="0" borderId="0" xfId="51" applyFont="1" applyFill="1"/>
    <xf numFmtId="44" fontId="31" fillId="0" borderId="47" xfId="0" applyNumberFormat="1" applyFont="1" applyBorder="1" applyAlignment="1">
      <alignment vertical="center"/>
    </xf>
    <xf numFmtId="166" fontId="3" fillId="0" borderId="47" xfId="0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34" fillId="0" borderId="35" xfId="0" quotePrefix="1" applyFont="1" applyBorder="1" applyAlignment="1">
      <alignment horizontal="center" vertical="center" wrapText="1"/>
    </xf>
    <xf numFmtId="166" fontId="35" fillId="0" borderId="35" xfId="1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3" fontId="3" fillId="0" borderId="35" xfId="51" applyFont="1" applyFill="1" applyBorder="1" applyAlignment="1">
      <alignment vertical="center"/>
    </xf>
    <xf numFmtId="166" fontId="3" fillId="0" borderId="35" xfId="0" applyNumberFormat="1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43" fontId="3" fillId="0" borderId="55" xfId="51" applyFont="1" applyFill="1" applyBorder="1" applyAlignment="1">
      <alignment vertical="center"/>
    </xf>
    <xf numFmtId="164" fontId="31" fillId="0" borderId="55" xfId="0" applyNumberFormat="1" applyFont="1" applyBorder="1" applyAlignment="1">
      <alignment vertical="center"/>
    </xf>
    <xf numFmtId="166" fontId="3" fillId="0" borderId="5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6" fontId="2" fillId="0" borderId="4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5" fillId="0" borderId="17" xfId="0" quotePrefix="1" applyFont="1" applyBorder="1" applyAlignment="1">
      <alignment horizontal="center" vertical="center" wrapText="1"/>
    </xf>
    <xf numFmtId="0" fontId="25" fillId="0" borderId="35" xfId="0" quotePrefix="1" applyFont="1" applyBorder="1" applyAlignment="1">
      <alignment horizontal="center" vertical="center" wrapText="1"/>
    </xf>
    <xf numFmtId="164" fontId="25" fillId="0" borderId="35" xfId="0" applyNumberFormat="1" applyFont="1" applyBorder="1" applyAlignment="1">
      <alignment horizontal="center" vertical="center" wrapText="1"/>
    </xf>
    <xf numFmtId="166" fontId="25" fillId="0" borderId="35" xfId="1" applyNumberFormat="1" applyFont="1" applyFill="1" applyBorder="1" applyAlignment="1">
      <alignment horizontal="center" vertical="center" wrapText="1"/>
    </xf>
    <xf numFmtId="166" fontId="25" fillId="0" borderId="16" xfId="1" applyNumberFormat="1" applyFont="1" applyFill="1" applyBorder="1" applyAlignment="1">
      <alignment horizontal="center" vertical="center" wrapText="1"/>
    </xf>
    <xf numFmtId="0" fontId="25" fillId="0" borderId="53" xfId="0" quotePrefix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43" fontId="3" fillId="0" borderId="58" xfId="51" applyFont="1" applyFill="1" applyBorder="1" applyAlignment="1">
      <alignment vertical="center"/>
    </xf>
    <xf numFmtId="164" fontId="31" fillId="0" borderId="58" xfId="0" applyNumberFormat="1" applyFont="1" applyBorder="1" applyAlignment="1">
      <alignment vertical="center"/>
    </xf>
    <xf numFmtId="166" fontId="3" fillId="0" borderId="58" xfId="0" applyNumberFormat="1" applyFont="1" applyBorder="1" applyAlignment="1">
      <alignment vertical="center"/>
    </xf>
    <xf numFmtId="166" fontId="3" fillId="0" borderId="57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66" fontId="3" fillId="0" borderId="59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3" fillId="0" borderId="60" xfId="0" applyNumberFormat="1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64" fontId="3" fillId="0" borderId="35" xfId="0" applyNumberFormat="1" applyFont="1" applyBorder="1" applyAlignment="1">
      <alignment vertical="center"/>
    </xf>
    <xf numFmtId="166" fontId="3" fillId="0" borderId="16" xfId="0" applyNumberFormat="1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166" fontId="3" fillId="0" borderId="29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3" fontId="2" fillId="0" borderId="62" xfId="5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6" fontId="2" fillId="0" borderId="49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6" fontId="2" fillId="0" borderId="47" xfId="0" applyNumberFormat="1" applyFont="1" applyBorder="1" applyAlignment="1">
      <alignment vertical="center"/>
    </xf>
    <xf numFmtId="166" fontId="2" fillId="0" borderId="62" xfId="0" applyNumberFormat="1" applyFont="1" applyBorder="1" applyAlignment="1">
      <alignment vertical="center"/>
    </xf>
    <xf numFmtId="0" fontId="25" fillId="0" borderId="15" xfId="0" quotePrefix="1" applyFont="1" applyBorder="1" applyAlignment="1">
      <alignment horizontal="left" vertical="center" wrapText="1"/>
    </xf>
    <xf numFmtId="0" fontId="25" fillId="0" borderId="15" xfId="0" quotePrefix="1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justify" vertical="center"/>
    </xf>
    <xf numFmtId="164" fontId="2" fillId="0" borderId="15" xfId="0" applyNumberFormat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 wrapText="1"/>
    </xf>
    <xf numFmtId="166" fontId="25" fillId="0" borderId="15" xfId="1" applyNumberFormat="1" applyFont="1" applyFill="1" applyBorder="1" applyAlignment="1">
      <alignment horizontal="center" vertical="center" wrapText="1"/>
    </xf>
    <xf numFmtId="166" fontId="25" fillId="0" borderId="60" xfId="1" applyNumberFormat="1" applyFont="1" applyFill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 wrapText="1"/>
    </xf>
    <xf numFmtId="166" fontId="3" fillId="0" borderId="25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6" fontId="3" fillId="0" borderId="49" xfId="0" applyNumberFormat="1" applyFont="1" applyBorder="1" applyAlignment="1">
      <alignment vertical="center"/>
    </xf>
    <xf numFmtId="0" fontId="25" fillId="0" borderId="58" xfId="0" applyFont="1" applyBorder="1" applyAlignment="1">
      <alignment vertical="center" wrapText="1"/>
    </xf>
    <xf numFmtId="164" fontId="3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164" fontId="25" fillId="0" borderId="35" xfId="0" applyNumberFormat="1" applyFont="1" applyBorder="1" applyAlignment="1">
      <alignment vertical="center"/>
    </xf>
    <xf numFmtId="44" fontId="25" fillId="0" borderId="35" xfId="0" applyNumberFormat="1" applyFont="1" applyBorder="1" applyAlignment="1">
      <alignment vertical="center" wrapText="1"/>
    </xf>
    <xf numFmtId="49" fontId="26" fillId="0" borderId="35" xfId="0" applyNumberFormat="1" applyFont="1" applyBorder="1" applyAlignment="1">
      <alignment vertical="center" wrapText="1"/>
    </xf>
    <xf numFmtId="43" fontId="26" fillId="0" borderId="35" xfId="51" applyFont="1" applyFill="1" applyBorder="1" applyAlignment="1">
      <alignment vertical="center"/>
    </xf>
    <xf numFmtId="49" fontId="25" fillId="0" borderId="2" xfId="0" applyNumberFormat="1" applyFont="1" applyBorder="1" applyAlignment="1">
      <alignment vertical="center" wrapText="1"/>
    </xf>
    <xf numFmtId="164" fontId="25" fillId="0" borderId="2" xfId="0" applyNumberFormat="1" applyFont="1" applyBorder="1" applyAlignment="1">
      <alignment vertical="center"/>
    </xf>
    <xf numFmtId="44" fontId="25" fillId="0" borderId="2" xfId="0" applyNumberFormat="1" applyFont="1" applyBorder="1" applyAlignment="1">
      <alignment vertical="center" wrapText="1"/>
    </xf>
    <xf numFmtId="44" fontId="2" fillId="0" borderId="2" xfId="0" applyNumberFormat="1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164" fontId="2" fillId="0" borderId="47" xfId="0" applyNumberFormat="1" applyFont="1" applyBorder="1" applyAlignment="1">
      <alignment vertical="center"/>
    </xf>
    <xf numFmtId="44" fontId="2" fillId="0" borderId="47" xfId="0" applyNumberFormat="1" applyFont="1" applyBorder="1" applyAlignment="1">
      <alignment vertical="center" wrapText="1"/>
    </xf>
    <xf numFmtId="0" fontId="29" fillId="24" borderId="35" xfId="0" applyFont="1" applyFill="1" applyBorder="1" applyAlignment="1">
      <alignment horizontal="center" vertical="center" wrapText="1"/>
    </xf>
    <xf numFmtId="166" fontId="29" fillId="24" borderId="35" xfId="0" applyNumberFormat="1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left" vertical="center" wrapText="1"/>
    </xf>
    <xf numFmtId="166" fontId="30" fillId="0" borderId="35" xfId="0" applyNumberFormat="1" applyFont="1" applyBorder="1" applyAlignment="1">
      <alignment horizontal="center" vertical="center" wrapText="1"/>
    </xf>
    <xf numFmtId="0" fontId="30" fillId="24" borderId="35" xfId="0" applyFont="1" applyFill="1" applyBorder="1" applyAlignment="1">
      <alignment horizontal="center" vertical="center" wrapText="1"/>
    </xf>
    <xf numFmtId="0" fontId="29" fillId="24" borderId="35" xfId="0" applyFont="1" applyFill="1" applyBorder="1" applyAlignment="1">
      <alignment horizontal="left" vertical="center" wrapText="1"/>
    </xf>
    <xf numFmtId="0" fontId="30" fillId="0" borderId="35" xfId="0" applyFont="1" applyBorder="1" applyAlignment="1">
      <alignment vertical="center" wrapText="1"/>
    </xf>
    <xf numFmtId="166" fontId="28" fillId="24" borderId="35" xfId="0" applyNumberFormat="1" applyFont="1" applyFill="1" applyBorder="1" applyAlignment="1">
      <alignment horizontal="center" vertical="center"/>
    </xf>
    <xf numFmtId="0" fontId="0" fillId="0" borderId="63" xfId="0" applyBorder="1"/>
    <xf numFmtId="166" fontId="0" fillId="0" borderId="64" xfId="0" applyNumberForma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5" xfId="0" applyBorder="1"/>
    <xf numFmtId="166" fontId="0" fillId="0" borderId="35" xfId="0" applyNumberFormat="1" applyBorder="1" applyAlignment="1">
      <alignment horizontal="center" vertical="center"/>
    </xf>
    <xf numFmtId="0" fontId="0" fillId="0" borderId="50" xfId="0" applyBorder="1"/>
    <xf numFmtId="166" fontId="0" fillId="0" borderId="23" xfId="0" applyNumberFormat="1" applyBorder="1" applyAlignment="1">
      <alignment horizontal="center" vertical="center"/>
    </xf>
    <xf numFmtId="43" fontId="3" fillId="0" borderId="16" xfId="51" applyFont="1" applyFill="1" applyBorder="1"/>
    <xf numFmtId="0" fontId="5" fillId="0" borderId="27" xfId="0" applyFont="1" applyBorder="1" applyAlignment="1">
      <alignment horizontal="center" vertical="center" wrapText="1"/>
    </xf>
    <xf numFmtId="43" fontId="3" fillId="0" borderId="0" xfId="51" applyFont="1"/>
    <xf numFmtId="43" fontId="3" fillId="0" borderId="0" xfId="0" applyNumberFormat="1" applyFont="1"/>
    <xf numFmtId="0" fontId="26" fillId="27" borderId="17" xfId="0" applyFont="1" applyFill="1" applyBorder="1" applyAlignment="1">
      <alignment horizontal="center" vertical="center"/>
    </xf>
    <xf numFmtId="49" fontId="26" fillId="27" borderId="35" xfId="0" applyNumberFormat="1" applyFont="1" applyFill="1" applyBorder="1" applyAlignment="1">
      <alignment vertical="center" wrapText="1"/>
    </xf>
    <xf numFmtId="0" fontId="3" fillId="27" borderId="35" xfId="0" applyFont="1" applyFill="1" applyBorder="1" applyAlignment="1">
      <alignment horizontal="center" vertical="center"/>
    </xf>
    <xf numFmtId="43" fontId="26" fillId="27" borderId="35" xfId="51" applyFont="1" applyFill="1" applyBorder="1" applyAlignment="1">
      <alignment vertical="center"/>
    </xf>
    <xf numFmtId="44" fontId="26" fillId="27" borderId="35" xfId="0" applyNumberFormat="1" applyFont="1" applyFill="1" applyBorder="1" applyAlignment="1">
      <alignment vertical="center" wrapText="1"/>
    </xf>
    <xf numFmtId="166" fontId="3" fillId="27" borderId="35" xfId="0" applyNumberFormat="1" applyFont="1" applyFill="1" applyBorder="1" applyAlignment="1">
      <alignment vertical="center"/>
    </xf>
    <xf numFmtId="43" fontId="3" fillId="27" borderId="35" xfId="51" applyFont="1" applyFill="1" applyBorder="1" applyAlignment="1">
      <alignment vertical="center"/>
    </xf>
    <xf numFmtId="166" fontId="3" fillId="27" borderId="16" xfId="0" applyNumberFormat="1" applyFont="1" applyFill="1" applyBorder="1" applyAlignment="1">
      <alignment vertical="center"/>
    </xf>
    <xf numFmtId="164" fontId="26" fillId="27" borderId="35" xfId="0" applyNumberFormat="1" applyFont="1" applyFill="1" applyBorder="1" applyAlignment="1">
      <alignment vertical="center"/>
    </xf>
    <xf numFmtId="0" fontId="2" fillId="24" borderId="3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43" fontId="0" fillId="0" borderId="0" xfId="51" applyFont="1"/>
    <xf numFmtId="1" fontId="3" fillId="0" borderId="24" xfId="0" applyNumberFormat="1" applyFont="1" applyBorder="1" applyAlignment="1">
      <alignment horizontal="center" vertical="center" wrapText="1"/>
    </xf>
    <xf numFmtId="0" fontId="1" fillId="0" borderId="0" xfId="0" applyFont="1"/>
    <xf numFmtId="9" fontId="30" fillId="24" borderId="24" xfId="0" applyNumberFormat="1" applyFont="1" applyFill="1" applyBorder="1"/>
    <xf numFmtId="169" fontId="30" fillId="24" borderId="24" xfId="0" applyNumberFormat="1" applyFont="1" applyFill="1" applyBorder="1"/>
    <xf numFmtId="167" fontId="30" fillId="24" borderId="24" xfId="0" applyNumberFormat="1" applyFont="1" applyFill="1" applyBorder="1"/>
    <xf numFmtId="167" fontId="30" fillId="24" borderId="20" xfId="0" applyNumberFormat="1" applyFont="1" applyFill="1" applyBorder="1"/>
    <xf numFmtId="167" fontId="30" fillId="24" borderId="44" xfId="0" applyNumberFormat="1" applyFont="1" applyFill="1" applyBorder="1"/>
    <xf numFmtId="164" fontId="31" fillId="24" borderId="58" xfId="0" applyNumberFormat="1" applyFont="1" applyFill="1" applyBorder="1" applyAlignment="1">
      <alignment vertical="center"/>
    </xf>
    <xf numFmtId="164" fontId="31" fillId="24" borderId="55" xfId="0" applyNumberFormat="1" applyFont="1" applyFill="1" applyBorder="1" applyAlignment="1">
      <alignment vertical="center"/>
    </xf>
    <xf numFmtId="44" fontId="31" fillId="24" borderId="35" xfId="0" applyNumberFormat="1" applyFont="1" applyFill="1" applyBorder="1" applyAlignment="1">
      <alignment vertical="center"/>
    </xf>
    <xf numFmtId="44" fontId="31" fillId="24" borderId="47" xfId="0" applyNumberFormat="1" applyFont="1" applyFill="1" applyBorder="1" applyAlignment="1">
      <alignment vertical="center"/>
    </xf>
    <xf numFmtId="165" fontId="32" fillId="24" borderId="41" xfId="0" applyNumberFormat="1" applyFont="1" applyFill="1" applyBorder="1" applyAlignment="1">
      <alignment horizontal="center" vertical="center" wrapText="1"/>
    </xf>
    <xf numFmtId="0" fontId="28" fillId="24" borderId="24" xfId="0" applyFont="1" applyFill="1" applyBorder="1" applyAlignment="1">
      <alignment horizontal="left"/>
    </xf>
    <xf numFmtId="0" fontId="28" fillId="24" borderId="22" xfId="0" applyFont="1" applyFill="1" applyBorder="1" applyAlignment="1">
      <alignment horizontal="left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36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52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51" builtinId="3"/>
    <cellStyle name="Comma 2" xfId="30" xr:uid="{00000000-0005-0000-0000-00001B000000}"/>
    <cellStyle name="Currency" xfId="1" builtinId="4"/>
    <cellStyle name="Currency 2" xfId="47" xr:uid="{00000000-0005-0000-0000-00001D000000}"/>
    <cellStyle name="Currency 3" xfId="49" xr:uid="{E4357195-E26C-487C-A618-48D2B2778306}"/>
    <cellStyle name="Explanatory Text 2" xfId="31" xr:uid="{00000000-0005-0000-0000-00001E000000}"/>
    <cellStyle name="Good 2" xfId="32" xr:uid="{00000000-0005-0000-0000-00001F000000}"/>
    <cellStyle name="Heading 1 2" xfId="33" xr:uid="{00000000-0005-0000-0000-000020000000}"/>
    <cellStyle name="Heading 2 2" xfId="34" xr:uid="{00000000-0005-0000-0000-000021000000}"/>
    <cellStyle name="Heading 3 2" xfId="35" xr:uid="{00000000-0005-0000-0000-000022000000}"/>
    <cellStyle name="Heading 4 2" xfId="36" xr:uid="{00000000-0005-0000-0000-000023000000}"/>
    <cellStyle name="Hyperlink 2" xfId="50" xr:uid="{87E0D85A-2309-4167-A338-401E7A9A3B37}"/>
    <cellStyle name="Input 2" xfId="37" xr:uid="{00000000-0005-0000-0000-000025000000}"/>
    <cellStyle name="Linked Cell 2" xfId="38" xr:uid="{00000000-0005-0000-0000-000026000000}"/>
    <cellStyle name="Neutral 2" xfId="39" xr:uid="{00000000-0005-0000-0000-000027000000}"/>
    <cellStyle name="Normal" xfId="0" builtinId="0"/>
    <cellStyle name="Normal 2" xfId="2" xr:uid="{00000000-0005-0000-0000-000029000000}"/>
    <cellStyle name="Normal 3" xfId="45" xr:uid="{00000000-0005-0000-0000-00002A000000}"/>
    <cellStyle name="Normal 4" xfId="48" xr:uid="{2A358E72-6FC7-408A-B5B6-48B682D97EAF}"/>
    <cellStyle name="Note 2" xfId="40" xr:uid="{00000000-0005-0000-0000-00002B000000}"/>
    <cellStyle name="Note 3" xfId="46" xr:uid="{00000000-0005-0000-0000-00002C000000}"/>
    <cellStyle name="Output 2" xfId="41" xr:uid="{00000000-0005-0000-0000-00002D000000}"/>
    <cellStyle name="Title 2" xfId="42" xr:uid="{00000000-0005-0000-0000-00002F000000}"/>
    <cellStyle name="Total 2" xfId="43" xr:uid="{00000000-0005-0000-0000-000030000000}"/>
    <cellStyle name="Warning Text 2" xfId="44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D240-DA8C-4F0B-8BEE-48CB5164C141}">
  <dimension ref="A1:C20"/>
  <sheetViews>
    <sheetView workbookViewId="0">
      <selection activeCell="B24" sqref="B24"/>
    </sheetView>
  </sheetViews>
  <sheetFormatPr defaultRowHeight="14.4" x14ac:dyDescent="0.3"/>
  <cols>
    <col min="1" max="1" width="8.5546875" bestFit="1" customWidth="1"/>
    <col min="2" max="2" width="111.33203125" customWidth="1"/>
    <col min="3" max="3" width="14.44140625" style="2" customWidth="1"/>
  </cols>
  <sheetData>
    <row r="1" spans="1:3" ht="7.5" customHeight="1" x14ac:dyDescent="0.3"/>
    <row r="2" spans="1:3" x14ac:dyDescent="0.3">
      <c r="A2" s="167" t="s">
        <v>21</v>
      </c>
      <c r="B2" s="196" t="s">
        <v>22</v>
      </c>
      <c r="C2" s="168" t="s">
        <v>24</v>
      </c>
    </row>
    <row r="3" spans="1:3" x14ac:dyDescent="0.3">
      <c r="A3" s="214" t="s">
        <v>42</v>
      </c>
      <c r="B3" s="215"/>
      <c r="C3" s="216"/>
    </row>
    <row r="4" spans="1:3" x14ac:dyDescent="0.3">
      <c r="A4" s="169">
        <v>1</v>
      </c>
      <c r="B4" s="170" t="s">
        <v>43</v>
      </c>
      <c r="C4" s="171">
        <f>Preliminaries!F15</f>
        <v>0</v>
      </c>
    </row>
    <row r="5" spans="1:3" x14ac:dyDescent="0.3">
      <c r="A5" s="172"/>
      <c r="B5" s="173" t="s">
        <v>45</v>
      </c>
      <c r="C5" s="168">
        <f>C4</f>
        <v>0</v>
      </c>
    </row>
    <row r="6" spans="1:3" x14ac:dyDescent="0.3">
      <c r="A6" s="214" t="s">
        <v>23</v>
      </c>
      <c r="B6" s="215"/>
      <c r="C6" s="216"/>
    </row>
    <row r="7" spans="1:3" x14ac:dyDescent="0.3">
      <c r="A7" s="169">
        <v>1</v>
      </c>
      <c r="B7" s="174" t="s">
        <v>16</v>
      </c>
      <c r="C7" s="171">
        <f>'RDC WALL BOQ'!J9</f>
        <v>0</v>
      </c>
    </row>
    <row r="8" spans="1:3" x14ac:dyDescent="0.3">
      <c r="A8" s="6"/>
      <c r="B8" s="173" t="s">
        <v>75</v>
      </c>
      <c r="C8" s="175">
        <f>SUM(C7:C7)</f>
        <v>0</v>
      </c>
    </row>
    <row r="9" spans="1:3" ht="7.5" customHeight="1" x14ac:dyDescent="0.3">
      <c r="A9" s="176"/>
      <c r="C9" s="177"/>
    </row>
    <row r="10" spans="1:3" x14ac:dyDescent="0.3">
      <c r="A10" s="214" t="s">
        <v>4</v>
      </c>
      <c r="B10" s="215"/>
      <c r="C10" s="216"/>
    </row>
    <row r="11" spans="1:3" x14ac:dyDescent="0.3">
      <c r="A11" s="178">
        <v>2</v>
      </c>
      <c r="B11" s="179" t="s">
        <v>25</v>
      </c>
      <c r="C11" s="180">
        <f>'RDC WALL BOQ'!J19</f>
        <v>0</v>
      </c>
    </row>
    <row r="12" spans="1:3" x14ac:dyDescent="0.3">
      <c r="A12" s="178">
        <v>3</v>
      </c>
      <c r="B12" s="179" t="s">
        <v>26</v>
      </c>
      <c r="C12" s="180">
        <f>'RDC WALL BOQ'!J25</f>
        <v>0</v>
      </c>
    </row>
    <row r="13" spans="1:3" x14ac:dyDescent="0.3">
      <c r="A13" s="6"/>
      <c r="B13" s="173" t="s">
        <v>72</v>
      </c>
      <c r="C13" s="175">
        <f>SUM(C11:C12)</f>
        <v>0</v>
      </c>
    </row>
    <row r="14" spans="1:3" ht="13.95" customHeight="1" x14ac:dyDescent="0.3">
      <c r="A14" s="176"/>
      <c r="C14" s="177"/>
    </row>
    <row r="15" spans="1:3" ht="15" customHeight="1" x14ac:dyDescent="0.3">
      <c r="A15" s="214" t="s">
        <v>48</v>
      </c>
      <c r="B15" s="215"/>
      <c r="C15" s="216"/>
    </row>
    <row r="16" spans="1:3" ht="15" customHeight="1" x14ac:dyDescent="0.3">
      <c r="A16" s="178">
        <v>1</v>
      </c>
      <c r="B16" s="179" t="s">
        <v>48</v>
      </c>
      <c r="C16" s="180">
        <f>Transport!F4</f>
        <v>0</v>
      </c>
    </row>
    <row r="17" spans="1:3" ht="15" customHeight="1" x14ac:dyDescent="0.3">
      <c r="A17" s="6"/>
      <c r="B17" s="173" t="s">
        <v>52</v>
      </c>
      <c r="C17" s="175">
        <f>C16</f>
        <v>0</v>
      </c>
    </row>
    <row r="18" spans="1:3" ht="7.5" customHeight="1" x14ac:dyDescent="0.3">
      <c r="A18" s="181"/>
      <c r="B18" s="1"/>
      <c r="C18" s="182"/>
    </row>
    <row r="19" spans="1:3" x14ac:dyDescent="0.3">
      <c r="A19" s="212" t="s">
        <v>27</v>
      </c>
      <c r="B19" s="213"/>
      <c r="C19" s="175">
        <f>SUM(C5,C13,C8,C17)</f>
        <v>0</v>
      </c>
    </row>
    <row r="20" spans="1:3" ht="7.5" customHeight="1" x14ac:dyDescent="0.3"/>
  </sheetData>
  <mergeCells count="5">
    <mergeCell ref="A19:B19"/>
    <mergeCell ref="A3:C3"/>
    <mergeCell ref="A6:C6"/>
    <mergeCell ref="A10:C10"/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51CD-DAE4-4AE1-86B3-0C51881F5AF0}">
  <dimension ref="A1:I20"/>
  <sheetViews>
    <sheetView zoomScale="70" zoomScaleNormal="70" workbookViewId="0">
      <selection activeCell="D27" sqref="D27"/>
    </sheetView>
  </sheetViews>
  <sheetFormatPr defaultColWidth="8.88671875" defaultRowHeight="13.8" x14ac:dyDescent="0.25"/>
  <cols>
    <col min="1" max="1" width="13.5546875" style="19" customWidth="1"/>
    <col min="2" max="2" width="52.109375" style="19" customWidth="1"/>
    <col min="3" max="3" width="8.88671875" style="19"/>
    <col min="4" max="4" width="14.6640625" style="19" customWidth="1"/>
    <col min="5" max="5" width="16.33203125" style="19" customWidth="1"/>
    <col min="6" max="6" width="21.109375" style="19" customWidth="1"/>
    <col min="7" max="7" width="8.88671875" style="19"/>
    <col min="8" max="9" width="12.6640625" style="19" bestFit="1" customWidth="1"/>
    <col min="10" max="16384" width="8.88671875" style="19"/>
  </cols>
  <sheetData>
    <row r="1" spans="1:9" ht="14.4" thickBot="1" x14ac:dyDescent="0.3"/>
    <row r="2" spans="1:9" ht="17.399999999999999" x14ac:dyDescent="0.25">
      <c r="A2" s="217" t="s">
        <v>41</v>
      </c>
      <c r="B2" s="218"/>
      <c r="C2" s="218"/>
      <c r="D2" s="79"/>
      <c r="E2" s="54"/>
      <c r="F2" s="55"/>
    </row>
    <row r="3" spans="1:9" x14ac:dyDescent="0.25">
      <c r="A3" s="5" t="s">
        <v>7</v>
      </c>
      <c r="B3" s="36" t="s">
        <v>0</v>
      </c>
      <c r="C3" s="36" t="s">
        <v>1</v>
      </c>
      <c r="D3" s="80" t="s">
        <v>51</v>
      </c>
      <c r="E3" s="51" t="s">
        <v>40</v>
      </c>
      <c r="F3" s="4" t="s">
        <v>49</v>
      </c>
    </row>
    <row r="4" spans="1:9" ht="39" customHeight="1" x14ac:dyDescent="0.25">
      <c r="A4" s="3"/>
      <c r="B4" s="37" t="s">
        <v>39</v>
      </c>
      <c r="C4" s="29"/>
      <c r="D4" s="81"/>
      <c r="E4" s="56"/>
      <c r="F4" s="57"/>
    </row>
    <row r="5" spans="1:9" x14ac:dyDescent="0.25">
      <c r="A5" s="68">
        <v>1</v>
      </c>
      <c r="B5" s="39" t="s">
        <v>38</v>
      </c>
      <c r="C5" s="38"/>
      <c r="D5" s="82"/>
      <c r="E5" s="56"/>
      <c r="F5" s="57"/>
    </row>
    <row r="6" spans="1:9" ht="52.5" customHeight="1" x14ac:dyDescent="0.25">
      <c r="A6" s="65">
        <v>1.1000000000000001</v>
      </c>
      <c r="B6" s="40" t="s">
        <v>37</v>
      </c>
      <c r="C6" s="29" t="s">
        <v>17</v>
      </c>
      <c r="D6" s="81">
        <v>1</v>
      </c>
      <c r="E6" s="202"/>
      <c r="F6" s="183">
        <f>('RDC WALL BOQ'!J9+'RDC WALL BOQ'!I15+'RDC WALL BOQ'!I16+'RDC WALL BOQ'!I17+'RDC WALL BOQ'!I18+'RDC WALL BOQ'!J25)*E6</f>
        <v>0</v>
      </c>
    </row>
    <row r="7" spans="1:9" ht="27.6" x14ac:dyDescent="0.25">
      <c r="A7" s="65">
        <v>1.2</v>
      </c>
      <c r="B7" s="40" t="s">
        <v>63</v>
      </c>
      <c r="C7" s="38" t="s">
        <v>53</v>
      </c>
      <c r="D7" s="82">
        <v>1</v>
      </c>
      <c r="E7" s="203"/>
      <c r="F7" s="183">
        <f>D7*E7</f>
        <v>0</v>
      </c>
      <c r="H7" s="185"/>
      <c r="I7" s="186"/>
    </row>
    <row r="8" spans="1:9" x14ac:dyDescent="0.25">
      <c r="A8" s="65">
        <v>1.3</v>
      </c>
      <c r="B8" s="40" t="s">
        <v>61</v>
      </c>
      <c r="C8" s="38" t="s">
        <v>53</v>
      </c>
      <c r="D8" s="82">
        <v>1</v>
      </c>
      <c r="E8" s="203"/>
      <c r="F8" s="183">
        <f t="shared" ref="F8:F10" si="0">D8*E8</f>
        <v>0</v>
      </c>
      <c r="H8" s="185"/>
    </row>
    <row r="9" spans="1:9" x14ac:dyDescent="0.25">
      <c r="A9" s="65">
        <v>1.4</v>
      </c>
      <c r="B9" s="40" t="s">
        <v>62</v>
      </c>
      <c r="C9" s="38" t="s">
        <v>53</v>
      </c>
      <c r="D9" s="82">
        <v>1</v>
      </c>
      <c r="E9" s="203"/>
      <c r="F9" s="183">
        <f t="shared" si="0"/>
        <v>0</v>
      </c>
      <c r="H9" s="185"/>
      <c r="I9" s="186"/>
    </row>
    <row r="10" spans="1:9" x14ac:dyDescent="0.25">
      <c r="A10" s="65">
        <v>1.5</v>
      </c>
      <c r="B10" s="40" t="s">
        <v>36</v>
      </c>
      <c r="C10" s="38" t="s">
        <v>6</v>
      </c>
      <c r="D10" s="82">
        <v>1</v>
      </c>
      <c r="E10" s="204"/>
      <c r="F10" s="183">
        <f t="shared" si="0"/>
        <v>0</v>
      </c>
    </row>
    <row r="11" spans="1:9" x14ac:dyDescent="0.25">
      <c r="A11" s="65">
        <v>1.6</v>
      </c>
      <c r="B11" s="40" t="s">
        <v>35</v>
      </c>
      <c r="C11" s="38" t="s">
        <v>34</v>
      </c>
      <c r="D11" s="200">
        <v>21.65</v>
      </c>
      <c r="E11" s="204"/>
      <c r="F11" s="60">
        <f>E11*D11</f>
        <v>0</v>
      </c>
    </row>
    <row r="12" spans="1:9" x14ac:dyDescent="0.25">
      <c r="A12" s="65">
        <v>1.7</v>
      </c>
      <c r="B12" s="40" t="s">
        <v>33</v>
      </c>
      <c r="C12" s="38" t="s">
        <v>32</v>
      </c>
      <c r="D12" s="82">
        <v>5</v>
      </c>
      <c r="E12" s="204"/>
      <c r="F12" s="60">
        <f t="shared" ref="F12:F14" si="1">E12*D12</f>
        <v>0</v>
      </c>
    </row>
    <row r="13" spans="1:9" x14ac:dyDescent="0.25">
      <c r="A13" s="66">
        <v>1.9</v>
      </c>
      <c r="B13" s="42" t="s">
        <v>31</v>
      </c>
      <c r="C13" s="41" t="s">
        <v>29</v>
      </c>
      <c r="D13" s="83">
        <v>110</v>
      </c>
      <c r="E13" s="205"/>
      <c r="F13" s="60">
        <f t="shared" si="1"/>
        <v>0</v>
      </c>
    </row>
    <row r="14" spans="1:9" ht="14.4" thickBot="1" x14ac:dyDescent="0.3">
      <c r="A14" s="67">
        <v>1.1000000000000001</v>
      </c>
      <c r="B14" s="53" t="s">
        <v>30</v>
      </c>
      <c r="C14" s="52" t="s">
        <v>29</v>
      </c>
      <c r="D14" s="84">
        <v>110</v>
      </c>
      <c r="E14" s="206"/>
      <c r="F14" s="60">
        <f t="shared" si="1"/>
        <v>0</v>
      </c>
    </row>
    <row r="15" spans="1:9" ht="14.4" thickBot="1" x14ac:dyDescent="0.3">
      <c r="A15" s="58"/>
      <c r="B15" s="59" t="s">
        <v>44</v>
      </c>
      <c r="C15" s="58"/>
      <c r="D15" s="58"/>
      <c r="E15" s="70"/>
      <c r="F15" s="69">
        <f>SUM(F6:F14)</f>
        <v>0</v>
      </c>
    </row>
    <row r="16" spans="1:9" ht="14.4" thickTop="1" x14ac:dyDescent="0.25"/>
    <row r="17" spans="1:2" ht="17.399999999999999" x14ac:dyDescent="0.3">
      <c r="A17" s="64"/>
      <c r="B17" s="201" t="s">
        <v>65</v>
      </c>
    </row>
    <row r="18" spans="1:2" x14ac:dyDescent="0.25">
      <c r="A18" s="64">
        <v>1</v>
      </c>
      <c r="B18" s="19" t="s">
        <v>64</v>
      </c>
    </row>
    <row r="19" spans="1:2" x14ac:dyDescent="0.25">
      <c r="A19" s="64">
        <v>2</v>
      </c>
      <c r="B19" s="19" t="s">
        <v>80</v>
      </c>
    </row>
    <row r="20" spans="1:2" x14ac:dyDescent="0.25">
      <c r="A20" s="64">
        <v>3</v>
      </c>
      <c r="B20" s="19" t="s">
        <v>81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zoomScale="80" zoomScaleNormal="80" workbookViewId="0">
      <selection activeCell="H24" sqref="H24"/>
    </sheetView>
  </sheetViews>
  <sheetFormatPr defaultColWidth="9.33203125" defaultRowHeight="13.8" x14ac:dyDescent="0.25"/>
  <cols>
    <col min="1" max="1" width="9.6640625" style="30" customWidth="1"/>
    <col min="2" max="2" width="66.5546875" style="19" customWidth="1"/>
    <col min="3" max="3" width="12.33203125" style="30" customWidth="1"/>
    <col min="4" max="4" width="14.5546875" style="33" customWidth="1"/>
    <col min="5" max="5" width="15.44140625" style="35" customWidth="1"/>
    <col min="6" max="6" width="17.44140625" style="34" customWidth="1"/>
    <col min="7" max="7" width="14.109375" style="34" customWidth="1"/>
    <col min="8" max="8" width="15.88671875" style="18" customWidth="1"/>
    <col min="9" max="9" width="16.6640625" style="34" customWidth="1"/>
    <col min="10" max="10" width="19" style="34" customWidth="1"/>
    <col min="11" max="11" width="9.33203125" style="19"/>
    <col min="12" max="12" width="10.109375" style="19" bestFit="1" customWidth="1"/>
    <col min="13" max="16384" width="9.33203125" style="19"/>
  </cols>
  <sheetData>
    <row r="1" spans="1:12" ht="18.75" customHeight="1" x14ac:dyDescent="0.25">
      <c r="A1" s="217" t="s">
        <v>67</v>
      </c>
      <c r="B1" s="218"/>
      <c r="C1" s="218"/>
      <c r="D1" s="218"/>
      <c r="E1" s="218"/>
      <c r="F1" s="218"/>
      <c r="G1" s="218"/>
      <c r="H1" s="218"/>
      <c r="I1" s="218"/>
      <c r="J1" s="219"/>
    </row>
    <row r="2" spans="1:12" ht="18.75" customHeight="1" x14ac:dyDescent="0.25">
      <c r="A2" s="101"/>
      <c r="B2" s="78"/>
      <c r="C2" s="78"/>
      <c r="D2" s="78"/>
      <c r="E2" s="78"/>
      <c r="F2" s="78"/>
      <c r="G2" s="78"/>
      <c r="H2" s="78"/>
      <c r="I2" s="78"/>
      <c r="J2" s="102"/>
    </row>
    <row r="3" spans="1:12" ht="21.6" customHeight="1" x14ac:dyDescent="0.25">
      <c r="A3" s="103" t="s">
        <v>7</v>
      </c>
      <c r="B3" s="104" t="s">
        <v>0</v>
      </c>
      <c r="C3" s="104" t="s">
        <v>1</v>
      </c>
      <c r="D3" s="105"/>
      <c r="E3" s="106"/>
      <c r="F3" s="106"/>
      <c r="G3" s="105" t="s">
        <v>51</v>
      </c>
      <c r="H3" s="106" t="s">
        <v>54</v>
      </c>
      <c r="I3" s="106" t="s">
        <v>12</v>
      </c>
      <c r="J3" s="107" t="s">
        <v>12</v>
      </c>
    </row>
    <row r="4" spans="1:12" ht="21.6" customHeight="1" x14ac:dyDescent="0.25">
      <c r="A4" s="108">
        <v>1</v>
      </c>
      <c r="B4" s="136" t="s">
        <v>23</v>
      </c>
      <c r="C4" s="86"/>
      <c r="D4" s="87"/>
      <c r="E4" s="87"/>
      <c r="F4" s="87"/>
      <c r="G4" s="85"/>
      <c r="H4" s="87"/>
      <c r="I4" s="87"/>
      <c r="J4" s="109"/>
    </row>
    <row r="5" spans="1:12" ht="18.75" customHeight="1" x14ac:dyDescent="0.25">
      <c r="A5" s="88">
        <v>1.1000000000000001</v>
      </c>
      <c r="B5" s="152" t="s">
        <v>16</v>
      </c>
      <c r="C5" s="110"/>
      <c r="D5" s="153"/>
      <c r="E5" s="153"/>
      <c r="F5" s="114"/>
      <c r="G5" s="85"/>
      <c r="H5" s="153"/>
      <c r="I5" s="114"/>
      <c r="J5" s="109"/>
    </row>
    <row r="6" spans="1:12" ht="36" customHeight="1" x14ac:dyDescent="0.25">
      <c r="A6" s="89" t="s">
        <v>2</v>
      </c>
      <c r="B6" s="154" t="s">
        <v>76</v>
      </c>
      <c r="C6" s="111" t="s">
        <v>68</v>
      </c>
      <c r="D6" s="112"/>
      <c r="E6" s="113"/>
      <c r="F6" s="114"/>
      <c r="G6" s="112">
        <v>3285</v>
      </c>
      <c r="H6" s="207"/>
      <c r="I6" s="114">
        <f>G6*H6</f>
        <v>0</v>
      </c>
      <c r="J6" s="115">
        <f>I6</f>
        <v>0</v>
      </c>
    </row>
    <row r="7" spans="1:12" ht="18.75" customHeight="1" x14ac:dyDescent="0.25">
      <c r="A7" s="89">
        <v>1.2</v>
      </c>
      <c r="B7" s="152" t="s">
        <v>15</v>
      </c>
      <c r="C7" s="110"/>
      <c r="D7" s="112"/>
      <c r="E7" s="113"/>
      <c r="F7" s="114"/>
      <c r="G7" s="112"/>
      <c r="H7" s="113"/>
      <c r="I7" s="114"/>
      <c r="J7" s="116"/>
    </row>
    <row r="8" spans="1:12" ht="18.75" customHeight="1" thickBot="1" x14ac:dyDescent="0.3">
      <c r="A8" s="92" t="s">
        <v>18</v>
      </c>
      <c r="B8" s="155" t="s">
        <v>13</v>
      </c>
      <c r="C8" s="93" t="s">
        <v>3</v>
      </c>
      <c r="D8" s="94"/>
      <c r="E8" s="95"/>
      <c r="F8" s="96"/>
      <c r="G8" s="94">
        <v>10</v>
      </c>
      <c r="H8" s="208"/>
      <c r="I8" s="96">
        <f>G8*H8</f>
        <v>0</v>
      </c>
      <c r="J8" s="117">
        <f>I8</f>
        <v>0</v>
      </c>
    </row>
    <row r="9" spans="1:12" ht="15.6" customHeight="1" thickBot="1" x14ac:dyDescent="0.3">
      <c r="A9" s="98"/>
      <c r="B9" s="99"/>
      <c r="C9" s="99"/>
      <c r="D9" s="99"/>
      <c r="E9" s="99"/>
      <c r="F9" s="99"/>
      <c r="G9" s="99"/>
      <c r="H9" s="99"/>
      <c r="I9" s="99"/>
      <c r="J9" s="100">
        <f>SUM(J6:J8)</f>
        <v>0</v>
      </c>
    </row>
    <row r="10" spans="1:12" ht="18.75" customHeight="1" x14ac:dyDescent="0.25">
      <c r="A10" s="118"/>
      <c r="B10" s="97"/>
      <c r="C10" s="97"/>
      <c r="D10" s="97"/>
      <c r="E10" s="97"/>
      <c r="F10" s="97"/>
      <c r="G10" s="97"/>
      <c r="H10" s="97"/>
      <c r="I10" s="97"/>
      <c r="J10" s="119"/>
    </row>
    <row r="11" spans="1:12" ht="18.75" customHeight="1" x14ac:dyDescent="0.25">
      <c r="A11" s="101"/>
      <c r="B11" s="78"/>
      <c r="C11" s="78"/>
      <c r="D11" s="78"/>
      <c r="E11" s="78"/>
      <c r="F11" s="78"/>
      <c r="G11" s="78"/>
      <c r="H11" s="78"/>
      <c r="I11" s="78"/>
      <c r="J11" s="120"/>
    </row>
    <row r="12" spans="1:12" s="20" customFormat="1" ht="27.6" x14ac:dyDescent="0.25">
      <c r="A12" s="103" t="s">
        <v>7</v>
      </c>
      <c r="B12" s="104" t="s">
        <v>0</v>
      </c>
      <c r="C12" s="104" t="s">
        <v>1</v>
      </c>
      <c r="D12" s="105" t="s">
        <v>8</v>
      </c>
      <c r="E12" s="106" t="s">
        <v>69</v>
      </c>
      <c r="F12" s="106" t="s">
        <v>9</v>
      </c>
      <c r="G12" s="106" t="s">
        <v>10</v>
      </c>
      <c r="H12" s="106" t="s">
        <v>70</v>
      </c>
      <c r="I12" s="106" t="s">
        <v>11</v>
      </c>
      <c r="J12" s="107" t="s">
        <v>12</v>
      </c>
    </row>
    <row r="13" spans="1:12" ht="18.600000000000001" customHeight="1" x14ac:dyDescent="0.25">
      <c r="A13" s="108">
        <v>2</v>
      </c>
      <c r="B13" s="137" t="s">
        <v>73</v>
      </c>
      <c r="C13" s="25"/>
      <c r="D13" s="26"/>
      <c r="E13" s="15"/>
      <c r="F13" s="27"/>
      <c r="G13" s="28"/>
      <c r="H13" s="16"/>
      <c r="I13" s="27"/>
      <c r="J13" s="121"/>
    </row>
    <row r="14" spans="1:12" x14ac:dyDescent="0.25">
      <c r="A14" s="122"/>
      <c r="B14" s="137" t="s">
        <v>66</v>
      </c>
      <c r="C14" s="123"/>
      <c r="D14" s="156"/>
      <c r="E14" s="157"/>
      <c r="F14" s="91"/>
      <c r="G14" s="124"/>
      <c r="H14" s="14"/>
      <c r="I14" s="91"/>
      <c r="J14" s="125"/>
    </row>
    <row r="15" spans="1:12" ht="41.4" x14ac:dyDescent="0.25">
      <c r="A15" s="126">
        <v>2.1</v>
      </c>
      <c r="B15" s="158" t="s">
        <v>79</v>
      </c>
      <c r="C15" s="29" t="s">
        <v>5</v>
      </c>
      <c r="D15" s="159">
        <v>220</v>
      </c>
      <c r="E15" s="209"/>
      <c r="F15" s="91">
        <f>D15*E15</f>
        <v>0</v>
      </c>
      <c r="G15" s="90">
        <v>220</v>
      </c>
      <c r="H15" s="209"/>
      <c r="I15" s="91">
        <f>G15*H15</f>
        <v>0</v>
      </c>
      <c r="J15" s="125">
        <f>F15+I15</f>
        <v>0</v>
      </c>
      <c r="L15" s="61"/>
    </row>
    <row r="16" spans="1:12" ht="27.6" x14ac:dyDescent="0.25">
      <c r="A16" s="126">
        <v>2.2000000000000002</v>
      </c>
      <c r="B16" s="158" t="s">
        <v>14</v>
      </c>
      <c r="C16" s="29" t="s">
        <v>5</v>
      </c>
      <c r="D16" s="159">
        <v>651</v>
      </c>
      <c r="E16" s="209"/>
      <c r="F16" s="91">
        <f>D16*E16</f>
        <v>0</v>
      </c>
      <c r="G16" s="90">
        <v>651</v>
      </c>
      <c r="H16" s="209"/>
      <c r="I16" s="91">
        <f t="shared" ref="I16:I17" si="0">G16*H16</f>
        <v>0</v>
      </c>
      <c r="J16" s="125">
        <f>F16+I16</f>
        <v>0</v>
      </c>
    </row>
    <row r="17" spans="1:10" ht="29.4" customHeight="1" x14ac:dyDescent="0.25">
      <c r="A17" s="187">
        <v>2.2999999999999998</v>
      </c>
      <c r="B17" s="188" t="s">
        <v>77</v>
      </c>
      <c r="C17" s="189" t="s">
        <v>59</v>
      </c>
      <c r="D17" s="190">
        <v>130.20000000000002</v>
      </c>
      <c r="E17" s="209"/>
      <c r="F17" s="192">
        <f>D17*E17</f>
        <v>0</v>
      </c>
      <c r="G17" s="193">
        <f>D17</f>
        <v>130.20000000000002</v>
      </c>
      <c r="H17" s="209"/>
      <c r="I17" s="192">
        <f t="shared" si="0"/>
        <v>0</v>
      </c>
      <c r="J17" s="194">
        <f t="shared" ref="J17" si="1">F17+I17</f>
        <v>0</v>
      </c>
    </row>
    <row r="18" spans="1:10" ht="28.2" thickBot="1" x14ac:dyDescent="0.3">
      <c r="A18" s="126">
        <v>2.4</v>
      </c>
      <c r="B18" s="158" t="s">
        <v>74</v>
      </c>
      <c r="C18" s="29" t="s">
        <v>3</v>
      </c>
      <c r="D18" s="159">
        <v>1</v>
      </c>
      <c r="E18" s="210"/>
      <c r="F18" s="91">
        <f t="shared" ref="F18" si="2">D18*E18</f>
        <v>0</v>
      </c>
      <c r="G18" s="90">
        <v>1</v>
      </c>
      <c r="H18" s="210"/>
      <c r="I18" s="77">
        <f>G18*H18</f>
        <v>0</v>
      </c>
      <c r="J18" s="127">
        <f t="shared" ref="J18" si="3">F18+I18</f>
        <v>0</v>
      </c>
    </row>
    <row r="19" spans="1:10" ht="18" customHeight="1" thickBot="1" x14ac:dyDescent="0.3">
      <c r="A19" s="128"/>
      <c r="B19" s="160"/>
      <c r="C19" s="22"/>
      <c r="D19" s="161"/>
      <c r="E19" s="162"/>
      <c r="F19" s="23"/>
      <c r="G19" s="24"/>
      <c r="H19" s="76"/>
      <c r="I19" s="23"/>
      <c r="J19" s="129">
        <f>J15+J16+J17+J18</f>
        <v>0</v>
      </c>
    </row>
    <row r="20" spans="1:10" ht="14.4" thickBot="1" x14ac:dyDescent="0.3">
      <c r="A20" s="130"/>
      <c r="B20" s="21"/>
      <c r="C20" s="22"/>
      <c r="D20" s="24"/>
      <c r="E20" s="163"/>
      <c r="F20" s="23"/>
      <c r="G20" s="24"/>
      <c r="H20" s="50"/>
      <c r="I20" s="23"/>
      <c r="J20" s="131"/>
    </row>
    <row r="21" spans="1:10" ht="28.2" thickBot="1" x14ac:dyDescent="0.3">
      <c r="A21" s="144">
        <v>3</v>
      </c>
      <c r="B21" s="145" t="s">
        <v>19</v>
      </c>
      <c r="C21" s="146"/>
      <c r="D21" s="147"/>
      <c r="E21" s="148"/>
      <c r="F21" s="149"/>
      <c r="G21" s="150"/>
      <c r="H21" s="50"/>
      <c r="I21" s="149"/>
      <c r="J21" s="151"/>
    </row>
    <row r="22" spans="1:10" ht="19.95" customHeight="1" x14ac:dyDescent="0.25">
      <c r="A22" s="103" t="s">
        <v>7</v>
      </c>
      <c r="B22" s="104" t="s">
        <v>0</v>
      </c>
      <c r="C22" s="104" t="s">
        <v>1</v>
      </c>
      <c r="D22" s="140"/>
      <c r="E22" s="141"/>
      <c r="F22" s="27"/>
      <c r="G22" s="26" t="s">
        <v>51</v>
      </c>
      <c r="H22" s="142" t="s">
        <v>54</v>
      </c>
      <c r="I22" s="142" t="s">
        <v>12</v>
      </c>
      <c r="J22" s="143" t="s">
        <v>12</v>
      </c>
    </row>
    <row r="23" spans="1:10" ht="17.399999999999999" customHeight="1" x14ac:dyDescent="0.25">
      <c r="A23" s="138">
        <v>3.1</v>
      </c>
      <c r="B23" s="139" t="s">
        <v>20</v>
      </c>
      <c r="C23" s="123"/>
      <c r="D23" s="156"/>
      <c r="E23" s="157"/>
      <c r="F23" s="91"/>
      <c r="G23" s="90"/>
      <c r="H23" s="14"/>
      <c r="I23" s="91"/>
      <c r="J23" s="125"/>
    </row>
    <row r="24" spans="1:10" ht="27.6" x14ac:dyDescent="0.25">
      <c r="A24" s="187" t="s">
        <v>71</v>
      </c>
      <c r="B24" s="188" t="s">
        <v>78</v>
      </c>
      <c r="C24" s="189" t="s">
        <v>5</v>
      </c>
      <c r="D24" s="195"/>
      <c r="E24" s="191"/>
      <c r="F24" s="192"/>
      <c r="G24" s="193">
        <v>220</v>
      </c>
      <c r="H24" s="209"/>
      <c r="I24" s="192">
        <f>G24*H24</f>
        <v>0</v>
      </c>
      <c r="J24" s="194">
        <f>F24+I24</f>
        <v>0</v>
      </c>
    </row>
    <row r="25" spans="1:10" ht="15" customHeight="1" thickBot="1" x14ac:dyDescent="0.3">
      <c r="A25" s="132"/>
      <c r="B25" s="164"/>
      <c r="C25" s="133"/>
      <c r="D25" s="165"/>
      <c r="E25" s="166"/>
      <c r="F25" s="134"/>
      <c r="G25" s="32"/>
      <c r="H25" s="17"/>
      <c r="I25" s="31"/>
      <c r="J25" s="135">
        <f>SUM(J24:J24)</f>
        <v>0</v>
      </c>
    </row>
    <row r="27" spans="1:10" s="72" customFormat="1" x14ac:dyDescent="0.25">
      <c r="A27" s="71"/>
      <c r="B27" s="72" t="s">
        <v>57</v>
      </c>
      <c r="C27" s="71"/>
      <c r="D27" s="62" t="s">
        <v>55</v>
      </c>
      <c r="E27" s="63"/>
      <c r="F27" s="73"/>
      <c r="G27" s="73"/>
      <c r="H27" s="74"/>
      <c r="I27" s="73"/>
      <c r="J27" s="73"/>
    </row>
    <row r="28" spans="1:10" s="72" customFormat="1" x14ac:dyDescent="0.25">
      <c r="A28" s="71"/>
      <c r="B28" s="75">
        <v>25932</v>
      </c>
      <c r="C28" s="71"/>
      <c r="D28" s="62" t="s">
        <v>56</v>
      </c>
      <c r="E28" s="63"/>
      <c r="F28" s="73"/>
      <c r="G28" s="73"/>
      <c r="H28" s="74"/>
      <c r="I28" s="73"/>
      <c r="J28" s="73"/>
    </row>
    <row r="29" spans="1:10" s="72" customFormat="1" x14ac:dyDescent="0.25">
      <c r="A29" s="71"/>
      <c r="B29" s="75">
        <f>B28*1.15</f>
        <v>29821.8</v>
      </c>
      <c r="C29" s="71"/>
      <c r="D29" s="62"/>
      <c r="E29" s="63"/>
      <c r="F29" s="73"/>
      <c r="G29" s="73"/>
      <c r="H29" s="74"/>
      <c r="I29" s="73"/>
      <c r="J29" s="73"/>
    </row>
    <row r="30" spans="1:10" s="72" customFormat="1" x14ac:dyDescent="0.25">
      <c r="A30" s="71"/>
      <c r="B30" s="75">
        <v>29900</v>
      </c>
      <c r="C30" s="71"/>
      <c r="D30" s="62"/>
      <c r="E30" s="63"/>
      <c r="F30" s="73"/>
      <c r="G30" s="73"/>
      <c r="H30" s="74"/>
      <c r="I30" s="73"/>
      <c r="J30" s="73"/>
    </row>
    <row r="31" spans="1:10" s="72" customFormat="1" x14ac:dyDescent="0.25">
      <c r="A31" s="71"/>
      <c r="C31" s="71"/>
      <c r="D31" s="62"/>
      <c r="E31" s="63"/>
      <c r="F31" s="73"/>
      <c r="G31" s="73"/>
      <c r="H31" s="74"/>
      <c r="I31" s="73"/>
      <c r="J31" s="73"/>
    </row>
    <row r="32" spans="1:10" s="72" customFormat="1" x14ac:dyDescent="0.25">
      <c r="A32" s="71"/>
      <c r="B32" s="72" t="s">
        <v>60</v>
      </c>
      <c r="C32" s="71"/>
      <c r="D32" s="62"/>
      <c r="E32" s="63"/>
      <c r="F32" s="73"/>
      <c r="G32" s="73"/>
      <c r="H32" s="74"/>
      <c r="I32" s="73"/>
      <c r="J32" s="73"/>
    </row>
    <row r="33" spans="1:10" s="72" customFormat="1" x14ac:dyDescent="0.25">
      <c r="A33" s="71"/>
      <c r="B33" s="75">
        <f>((14910*80%)+14910)+B28</f>
        <v>52770</v>
      </c>
      <c r="C33" s="71"/>
      <c r="D33" s="62" t="s">
        <v>58</v>
      </c>
      <c r="E33" s="63"/>
      <c r="F33" s="73"/>
      <c r="G33" s="73"/>
      <c r="H33" s="74"/>
      <c r="I33" s="73"/>
      <c r="J33" s="73"/>
    </row>
    <row r="34" spans="1:10" s="72" customFormat="1" x14ac:dyDescent="0.25">
      <c r="A34" s="71"/>
      <c r="B34" s="75">
        <f>B33*1.15</f>
        <v>60685.499999999993</v>
      </c>
      <c r="C34" s="71"/>
      <c r="D34" s="62"/>
      <c r="E34" s="63"/>
      <c r="F34" s="73"/>
      <c r="G34" s="73"/>
      <c r="H34" s="74"/>
      <c r="I34" s="73"/>
      <c r="J34" s="73"/>
    </row>
    <row r="35" spans="1:10" s="72" customFormat="1" x14ac:dyDescent="0.25">
      <c r="A35" s="71"/>
      <c r="B35" s="75">
        <v>60700</v>
      </c>
      <c r="C35" s="71"/>
      <c r="D35" s="62"/>
      <c r="E35" s="63"/>
      <c r="F35" s="73"/>
      <c r="G35" s="73"/>
      <c r="H35" s="74"/>
      <c r="I35" s="73"/>
      <c r="J35" s="73"/>
    </row>
    <row r="36" spans="1:10" s="72" customFormat="1" x14ac:dyDescent="0.25">
      <c r="A36" s="71"/>
      <c r="C36" s="71"/>
      <c r="D36" s="62"/>
      <c r="E36" s="63"/>
      <c r="F36" s="73"/>
      <c r="G36" s="73"/>
      <c r="H36" s="74"/>
      <c r="I36" s="73"/>
      <c r="J36" s="73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abSelected="1" zoomScale="80" zoomScaleNormal="80" workbookViewId="0">
      <selection activeCell="E1" sqref="E1"/>
    </sheetView>
  </sheetViews>
  <sheetFormatPr defaultRowHeight="14.4" x14ac:dyDescent="0.3"/>
  <cols>
    <col min="2" max="2" width="48.33203125" customWidth="1"/>
    <col min="3" max="3" width="17" customWidth="1"/>
    <col min="4" max="4" width="13.6640625" customWidth="1"/>
    <col min="5" max="5" width="13.44140625" customWidth="1"/>
    <col min="6" max="6" width="15.33203125" customWidth="1"/>
  </cols>
  <sheetData>
    <row r="1" spans="1:6" ht="26.4" x14ac:dyDescent="0.3">
      <c r="A1" s="7">
        <v>1</v>
      </c>
      <c r="B1" s="8" t="s">
        <v>48</v>
      </c>
      <c r="C1" s="9" t="s">
        <v>1</v>
      </c>
      <c r="D1" s="44" t="s">
        <v>51</v>
      </c>
      <c r="E1" s="49" t="s">
        <v>82</v>
      </c>
      <c r="F1" s="47" t="s">
        <v>49</v>
      </c>
    </row>
    <row r="2" spans="1:6" x14ac:dyDescent="0.3">
      <c r="A2" s="184">
        <v>1.1000000000000001</v>
      </c>
      <c r="B2" s="45" t="s">
        <v>46</v>
      </c>
      <c r="C2" s="46" t="s">
        <v>28</v>
      </c>
      <c r="D2" s="43">
        <v>11000</v>
      </c>
      <c r="E2" s="211"/>
      <c r="F2" s="48">
        <f>D2*E2</f>
        <v>0</v>
      </c>
    </row>
    <row r="3" spans="1:6" ht="15" thickBot="1" x14ac:dyDescent="0.35">
      <c r="A3" s="184">
        <v>1.2</v>
      </c>
      <c r="B3" s="45" t="s">
        <v>47</v>
      </c>
      <c r="C3" s="46" t="s">
        <v>28</v>
      </c>
      <c r="D3" s="43">
        <v>1000</v>
      </c>
      <c r="E3" s="211"/>
      <c r="F3" s="48">
        <f>D3*E3</f>
        <v>0</v>
      </c>
    </row>
    <row r="4" spans="1:6" ht="15" thickBot="1" x14ac:dyDescent="0.35">
      <c r="A4" s="11"/>
      <c r="B4" s="12" t="s">
        <v>50</v>
      </c>
      <c r="C4" s="13"/>
      <c r="D4" s="13"/>
      <c r="E4" s="13"/>
      <c r="F4" s="10">
        <f>SUM(F2:F3)</f>
        <v>0</v>
      </c>
    </row>
    <row r="6" spans="1:6" x14ac:dyDescent="0.3">
      <c r="B6" s="197"/>
    </row>
    <row r="7" spans="1:6" x14ac:dyDescent="0.3">
      <c r="B7" s="198"/>
      <c r="C7" s="199"/>
    </row>
    <row r="8" spans="1:6" x14ac:dyDescent="0.3">
      <c r="B8" s="198"/>
      <c r="C8" s="199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Preliminaries</vt:lpstr>
      <vt:lpstr>RDC WALL BOQ</vt:lpstr>
      <vt:lpstr>Transport</vt:lpstr>
    </vt:vector>
  </TitlesOfParts>
  <Manager>Donovan Kumkaran</Manager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Base for Substations</dc:title>
  <dc:creator>Cronje Wahl;Donovan Kumkaran</dc:creator>
  <cp:lastModifiedBy>Khanyisile Nginase</cp:lastModifiedBy>
  <cp:revision>1</cp:revision>
  <cp:lastPrinted>2014-08-13T08:51:37Z</cp:lastPrinted>
  <dcterms:created xsi:type="dcterms:W3CDTF">2014-06-04T13:05:21Z</dcterms:created>
  <dcterms:modified xsi:type="dcterms:W3CDTF">2025-06-06T09:38:34Z</dcterms:modified>
  <cp:version>1</cp:version>
</cp:coreProperties>
</file>