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bitsph\Desktop\Joseph\mobile containers\Document\"/>
    </mc:Choice>
  </mc:AlternateContent>
  <xr:revisionPtr revIDLastSave="0" documentId="8_{51083796-61E7-46E1-A175-ED960A06CD44}" xr6:coauthVersionLast="47" xr6:coauthVersionMax="47" xr10:uidLastSave="{00000000-0000-0000-0000-000000000000}"/>
  <bookViews>
    <workbookView xWindow="-120" yWindow="-120" windowWidth="20730" windowHeight="11160" xr2:uid="{6EBEDB8D-742B-4635-AC6E-BDA914F48B4B}"/>
  </bookViews>
  <sheets>
    <sheet name="Quo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I99" i="1" l="1"/>
  <c r="I100" i="1" s="1"/>
  <c r="J89" i="1"/>
  <c r="J72" i="1"/>
  <c r="G98" i="1" l="1"/>
  <c r="J92" i="1"/>
  <c r="J96" i="1" s="1"/>
  <c r="K89" i="1"/>
  <c r="J14" i="1" l="1"/>
  <c r="J18" i="1" s="1"/>
  <c r="J20" i="1" l="1"/>
  <c r="J22" i="1" s="1"/>
</calcChain>
</file>

<file path=xl/sharedStrings.xml><?xml version="1.0" encoding="utf-8"?>
<sst xmlns="http://schemas.openxmlformats.org/spreadsheetml/2006/main" count="206" uniqueCount="120">
  <si>
    <t>Eskom Rotek Industries SOC Ltd</t>
  </si>
  <si>
    <t>Registration No: 1990/006897/30</t>
  </si>
  <si>
    <t>Vat NumberP: 4330196330</t>
  </si>
  <si>
    <t xml:space="preserve"> Lower Germiston Road, Rosherville</t>
  </si>
  <si>
    <t>Johannesburg</t>
  </si>
  <si>
    <t>PO Box 40698</t>
  </si>
  <si>
    <t>Cleveland, 2022 SA</t>
  </si>
  <si>
    <t>Item No</t>
  </si>
  <si>
    <t>Description</t>
  </si>
  <si>
    <t>Unit</t>
  </si>
  <si>
    <t>Qty</t>
  </si>
  <si>
    <t>Rate</t>
  </si>
  <si>
    <t>Amount</t>
  </si>
  <si>
    <t>Comments</t>
  </si>
  <si>
    <t>Supply</t>
  </si>
  <si>
    <t>No</t>
  </si>
  <si>
    <t>ea</t>
  </si>
  <si>
    <t>1.2.1</t>
  </si>
  <si>
    <t>2.5mm2 x 4core  (BVX04DCV)</t>
  </si>
  <si>
    <t>m</t>
  </si>
  <si>
    <t>20% from original contract rate</t>
  </si>
  <si>
    <t>2.5mm2 x 7core  (BVX07DCV)</t>
  </si>
  <si>
    <t>Terminations of LV Cables including Lables</t>
  </si>
  <si>
    <t>1.3.1</t>
  </si>
  <si>
    <t>1.3.2</t>
  </si>
  <si>
    <t>Cold drawn high tensile galvanized wire mesh cable tray (O-L GRIDSPAN GS 50x50) fixed in all positions, to all heights above floor level, brackets, bolts, nuts and washers, etc.</t>
  </si>
  <si>
    <t>300mm x 75mm</t>
  </si>
  <si>
    <t>Final testing of the mobile container,stripping for shipping</t>
  </si>
  <si>
    <t>Supervision and Labour</t>
  </si>
  <si>
    <t>Supervisor</t>
  </si>
  <si>
    <t>hrs</t>
  </si>
  <si>
    <t>1 Supervisor</t>
  </si>
  <si>
    <t>Rigger</t>
  </si>
  <si>
    <t xml:space="preserve">1 Rigger </t>
  </si>
  <si>
    <t>Rigger assistance</t>
  </si>
  <si>
    <t>1 Rigger asisstance</t>
  </si>
  <si>
    <t>Driver</t>
  </si>
  <si>
    <t>1 Driver</t>
  </si>
  <si>
    <t>General worker</t>
  </si>
  <si>
    <t>10 GW</t>
  </si>
  <si>
    <t>Artisan electric</t>
  </si>
  <si>
    <t>1 Artisan</t>
  </si>
  <si>
    <t>Semi-skilled</t>
  </si>
  <si>
    <t>2 Semi-Skilled</t>
  </si>
  <si>
    <t>Mechanical Supervisor</t>
  </si>
  <si>
    <t>1 Mechanical Eng</t>
  </si>
  <si>
    <t>BTU Testing</t>
  </si>
  <si>
    <t>1X3 Phase surge arrestor</t>
  </si>
  <si>
    <t>Item</t>
  </si>
  <si>
    <t>Document preparation</t>
  </si>
  <si>
    <t>EMS Lab booking</t>
  </si>
  <si>
    <t>Test certificate</t>
  </si>
  <si>
    <t>Transport and delivery of 12x3m container to Tutuka Power station</t>
  </si>
  <si>
    <t>Mechanical Engineer (Preng)</t>
  </si>
  <si>
    <t>2 Aircon Units single phase 9000 BTU</t>
  </si>
  <si>
    <t>2 Container doors(small) and cut outs</t>
  </si>
  <si>
    <t>12x3m Container</t>
  </si>
  <si>
    <t>12x3m Wood to steel for container floor</t>
  </si>
  <si>
    <t>1x 220V Battery Tripping Unit</t>
  </si>
  <si>
    <t>12x3m Iso Walling inside the container</t>
  </si>
  <si>
    <t>2.5mx12mx1.5m Steel for fabrication of frames complete</t>
  </si>
  <si>
    <t>500mm Steel for roof extension and container to accommodate the Switchgear</t>
  </si>
  <si>
    <t>Painting of final container RAL-7035 Light grey, including base coats(Black)</t>
  </si>
  <si>
    <t>2 x back up battery 36W florecent lights, 2 x 100W weather proof outside lights</t>
  </si>
  <si>
    <t>2 x Aircon circuits , 2 lighting circuits and 1 Plug circuit</t>
  </si>
  <si>
    <t>4 x 1,5m 36W Floreccent lights , 2 x Plugs, Distrubution box including COC and 2 x  Isolators</t>
  </si>
  <si>
    <t>FAT test bay booking</t>
  </si>
  <si>
    <t>Transportation of BTU for testing</t>
  </si>
  <si>
    <t>Manufacturing of steel for BTU radition testing</t>
  </si>
  <si>
    <t>BTU Setting up</t>
  </si>
  <si>
    <t>1X3 phase filter unit</t>
  </si>
  <si>
    <t xml:space="preserve">Testing with detailed report signed by PReng ,stripping for shipping </t>
  </si>
  <si>
    <t>2 x 1.5m Galvinised steel steps and landings with guard rails for the small doors</t>
  </si>
  <si>
    <t>SUPPLY AND DELIVER MOBILE SUBSTATION CONTAINER AT TUTUKA POWER STATION</t>
  </si>
  <si>
    <t>2.2.1</t>
  </si>
  <si>
    <t>1.1.1</t>
  </si>
  <si>
    <t>1.1.2</t>
  </si>
  <si>
    <t>1.1.3</t>
  </si>
  <si>
    <t>1.1.4</t>
  </si>
  <si>
    <t>1.1.5</t>
  </si>
  <si>
    <t>1.1.6</t>
  </si>
  <si>
    <t>1.1.7</t>
  </si>
  <si>
    <t>a)</t>
  </si>
  <si>
    <t>b)</t>
  </si>
  <si>
    <t>Bill 1</t>
  </si>
  <si>
    <t>Bill 2</t>
  </si>
  <si>
    <t>Bill 3</t>
  </si>
  <si>
    <t>Bill 4</t>
  </si>
  <si>
    <t>Install</t>
  </si>
  <si>
    <t>BILL OF QUANTITIES</t>
  </si>
  <si>
    <t>Supply and install new LV Cables</t>
  </si>
  <si>
    <t>Transport</t>
  </si>
  <si>
    <t>1.1.8</t>
  </si>
  <si>
    <t>1.1.9</t>
  </si>
  <si>
    <t>1.3.3</t>
  </si>
  <si>
    <t>1.3.4</t>
  </si>
  <si>
    <t>1.3.5</t>
  </si>
  <si>
    <t>1.3.6</t>
  </si>
  <si>
    <t>1.3.7</t>
  </si>
  <si>
    <t>1.3.8</t>
  </si>
  <si>
    <t>1.3.9</t>
  </si>
  <si>
    <t>4.1.1</t>
  </si>
  <si>
    <t>4.1.2</t>
  </si>
  <si>
    <t>4.1.3</t>
  </si>
  <si>
    <t>4.1.4</t>
  </si>
  <si>
    <t>4.1.5</t>
  </si>
  <si>
    <t>4.1.6</t>
  </si>
  <si>
    <t>4.1.7</t>
  </si>
  <si>
    <t>4.1.10</t>
  </si>
  <si>
    <t>4.1.11</t>
  </si>
  <si>
    <t>CABLES</t>
  </si>
  <si>
    <t>P&amp;G's</t>
  </si>
  <si>
    <t>MATERIALS</t>
  </si>
  <si>
    <t>Mobile Container</t>
  </si>
  <si>
    <t>RACKING</t>
  </si>
  <si>
    <t>3.1.1</t>
  </si>
  <si>
    <t>2.2.2</t>
  </si>
  <si>
    <t>2.1.1</t>
  </si>
  <si>
    <t>2.1.2</t>
  </si>
  <si>
    <t>GRAND-TOTAL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</si>
</sst>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_-;\-* #,##0_-;_-* &quot;-&quot;??_-;_-@_-"/>
    <numFmt numFmtId="165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44" fontId="2" fillId="0" borderId="0" xfId="0" applyNumberFormat="1" applyFont="1" applyAlignment="1">
      <alignment horizontal="centerContinuous" vertical="center"/>
    </xf>
    <xf numFmtId="43" fontId="2" fillId="0" borderId="0" xfId="1" applyFont="1" applyAlignment="1">
      <alignment horizontal="centerContinuous"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  <xf numFmtId="44" fontId="2" fillId="2" borderId="5" xfId="0" applyNumberFormat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3" fontId="2" fillId="0" borderId="13" xfId="1" applyFont="1" applyFill="1" applyBorder="1" applyAlignment="1">
      <alignment horizontal="center" vertical="center"/>
    </xf>
    <xf numFmtId="44" fontId="2" fillId="0" borderId="13" xfId="0" applyNumberFormat="1" applyFont="1" applyBorder="1" applyAlignment="1">
      <alignment horizontal="center" vertical="center"/>
    </xf>
    <xf numFmtId="43" fontId="2" fillId="0" borderId="14" xfId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44" fontId="3" fillId="0" borderId="13" xfId="1" applyNumberFormat="1" applyFont="1" applyBorder="1" applyAlignment="1">
      <alignment horizontal="center" vertical="center"/>
    </xf>
    <xf numFmtId="44" fontId="3" fillId="0" borderId="14" xfId="1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3" fontId="3" fillId="0" borderId="16" xfId="1" applyFont="1" applyFill="1" applyBorder="1" applyAlignment="1">
      <alignment vertical="center"/>
    </xf>
    <xf numFmtId="44" fontId="3" fillId="0" borderId="16" xfId="1" applyNumberFormat="1" applyFont="1" applyBorder="1" applyAlignment="1">
      <alignment horizontal="center" vertical="center"/>
    </xf>
    <xf numFmtId="44" fontId="3" fillId="0" borderId="18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44" fontId="3" fillId="0" borderId="0" xfId="1" applyNumberFormat="1" applyFont="1" applyAlignment="1">
      <alignment vertical="center"/>
    </xf>
    <xf numFmtId="44" fontId="3" fillId="0" borderId="19" xfId="0" applyNumberFormat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3" fontId="3" fillId="0" borderId="16" xfId="1" applyFont="1" applyBorder="1" applyAlignment="1">
      <alignment horizontal="center" vertical="center"/>
    </xf>
    <xf numFmtId="44" fontId="3" fillId="0" borderId="21" xfId="1" applyNumberFormat="1" applyFont="1" applyBorder="1" applyAlignment="1">
      <alignment horizontal="center" vertical="center"/>
    </xf>
    <xf numFmtId="44" fontId="3" fillId="0" borderId="22" xfId="1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44" fontId="3" fillId="0" borderId="23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43" fontId="3" fillId="0" borderId="26" xfId="1" applyFont="1" applyBorder="1" applyAlignment="1">
      <alignment horizontal="center" vertical="center"/>
    </xf>
    <xf numFmtId="44" fontId="3" fillId="0" borderId="24" xfId="1" applyNumberFormat="1" applyFont="1" applyBorder="1" applyAlignment="1">
      <alignment horizontal="center" vertical="center"/>
    </xf>
    <xf numFmtId="44" fontId="3" fillId="0" borderId="27" xfId="1" applyNumberFormat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16" xfId="0" applyFont="1" applyFill="1" applyBorder="1"/>
    <xf numFmtId="44" fontId="6" fillId="0" borderId="0" xfId="0" applyNumberFormat="1" applyFont="1" applyAlignment="1">
      <alignment vertical="center"/>
    </xf>
    <xf numFmtId="0" fontId="3" fillId="0" borderId="16" xfId="0" applyFont="1" applyBorder="1"/>
    <xf numFmtId="0" fontId="3" fillId="0" borderId="24" xfId="0" applyFont="1" applyBorder="1" applyAlignment="1">
      <alignment horizontal="center" vertical="center"/>
    </xf>
    <xf numFmtId="43" fontId="3" fillId="0" borderId="21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4" fontId="3" fillId="0" borderId="30" xfId="1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43" fontId="3" fillId="0" borderId="33" xfId="1" applyFont="1" applyBorder="1" applyAlignment="1">
      <alignment vertical="center"/>
    </xf>
    <xf numFmtId="44" fontId="3" fillId="0" borderId="33" xfId="1" applyNumberFormat="1" applyFont="1" applyBorder="1" applyAlignment="1">
      <alignment horizontal="center" vertical="center"/>
    </xf>
    <xf numFmtId="44" fontId="3" fillId="0" borderId="34" xfId="1" applyNumberFormat="1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 vertical="center"/>
    </xf>
    <xf numFmtId="0" fontId="3" fillId="3" borderId="33" xfId="0" applyFont="1" applyFill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164" fontId="3" fillId="0" borderId="16" xfId="1" applyNumberFormat="1" applyFont="1" applyBorder="1" applyAlignment="1">
      <alignment vertical="center"/>
    </xf>
    <xf numFmtId="43" fontId="3" fillId="0" borderId="21" xfId="1" applyFont="1" applyBorder="1" applyAlignment="1">
      <alignment vertical="center"/>
    </xf>
    <xf numFmtId="43" fontId="3" fillId="0" borderId="13" xfId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40" xfId="0" applyFont="1" applyFill="1" applyBorder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Border="1" applyAlignment="1">
      <alignment vertical="center"/>
    </xf>
    <xf numFmtId="43" fontId="3" fillId="3" borderId="13" xfId="1" applyFont="1" applyFill="1" applyBorder="1" applyAlignment="1">
      <alignment horizontal="center" vertical="center"/>
    </xf>
    <xf numFmtId="44" fontId="3" fillId="3" borderId="16" xfId="1" applyNumberFormat="1" applyFont="1" applyFill="1" applyBorder="1" applyAlignment="1">
      <alignment horizontal="center" vertical="center"/>
    </xf>
    <xf numFmtId="43" fontId="3" fillId="3" borderId="16" xfId="1" applyFont="1" applyFill="1" applyBorder="1" applyAlignment="1">
      <alignment vertical="center"/>
    </xf>
    <xf numFmtId="43" fontId="3" fillId="3" borderId="16" xfId="1" applyFont="1" applyFill="1" applyBorder="1" applyAlignment="1">
      <alignment horizontal="center" vertical="center"/>
    </xf>
    <xf numFmtId="43" fontId="3" fillId="0" borderId="33" xfId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4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2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left" wrapText="1"/>
    </xf>
    <xf numFmtId="43" fontId="3" fillId="0" borderId="24" xfId="1" applyFont="1" applyBorder="1" applyAlignment="1">
      <alignment horizontal="center" vertical="center"/>
    </xf>
    <xf numFmtId="0" fontId="2" fillId="3" borderId="9" xfId="0" applyFont="1" applyFill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44" fontId="3" fillId="0" borderId="9" xfId="1" applyNumberFormat="1" applyFont="1" applyBorder="1" applyAlignment="1">
      <alignment horizontal="center" vertical="center"/>
    </xf>
    <xf numFmtId="44" fontId="3" fillId="0" borderId="10" xfId="1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43" fontId="3" fillId="0" borderId="24" xfId="1" applyFont="1" applyBorder="1" applyAlignment="1">
      <alignment vertical="center"/>
    </xf>
    <xf numFmtId="0" fontId="3" fillId="0" borderId="12" xfId="0" quotePrefix="1" applyFont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4" fontId="3" fillId="3" borderId="24" xfId="1" applyNumberFormat="1" applyFont="1" applyFill="1" applyBorder="1" applyAlignment="1">
      <alignment horizontal="center" vertical="center"/>
    </xf>
    <xf numFmtId="44" fontId="3" fillId="0" borderId="28" xfId="0" applyNumberFormat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5" fillId="2" borderId="39" xfId="1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43" fontId="3" fillId="4" borderId="44" xfId="1" applyFont="1" applyFill="1" applyBorder="1" applyAlignment="1">
      <alignment vertical="center"/>
    </xf>
    <xf numFmtId="44" fontId="3" fillId="4" borderId="44" xfId="1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43" fontId="2" fillId="4" borderId="5" xfId="1" applyFont="1" applyFill="1" applyBorder="1" applyAlignment="1">
      <alignment horizontal="center" vertical="center"/>
    </xf>
    <xf numFmtId="44" fontId="2" fillId="4" borderId="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26" xfId="1" applyFont="1" applyFill="1" applyBorder="1" applyAlignment="1">
      <alignment horizontal="center" vertical="center"/>
    </xf>
    <xf numFmtId="44" fontId="2" fillId="0" borderId="26" xfId="0" applyNumberFormat="1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44" fontId="2" fillId="4" borderId="47" xfId="1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43" fontId="3" fillId="4" borderId="5" xfId="1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horizontal="center" vertical="center"/>
    </xf>
    <xf numFmtId="44" fontId="2" fillId="4" borderId="6" xfId="1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43" fontId="2" fillId="0" borderId="26" xfId="1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43" fontId="8" fillId="0" borderId="0" xfId="1" applyFont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1095375</xdr:colOff>
      <xdr:row>0</xdr:row>
      <xdr:rowOff>47625</xdr:rowOff>
    </xdr:from>
    <xdr:to>
      <xdr:col>6</xdr:col>
      <xdr:colOff>1120652</xdr:colOff>
      <xdr:row>6</xdr:row>
      <xdr:rowOff>99925</xdr:rowOff>
    </xdr:to>
    <xdr:pic>
      <xdr:nvPicPr>
        <xdr:cNvPr id="2" name="Picture 1" descr="C:\Users\KhanRO\AppData\Local\Microsoft\Windows\Temporary Internet Files\Content.Outlook\OMTUKEX7\Eskom Rotek Industries Logo-01.jpg">
          <a:extLst>
            <a:ext uri="{FF2B5EF4-FFF2-40B4-BE49-F238E27FC236}">
              <a16:creationId xmlns:a16="http://schemas.microsoft.com/office/drawing/2014/main" id="{5CB8360E-70C1-4AB6-87C5-41486E5B8B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625"/>
          <a:ext cx="2422403" cy="11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6E9BF-88E7-4FCB-BF3B-8BB972D8084B}">
  <dimension ref="A1:L102"/>
  <sheetViews>
    <sheetView tabSelected="1" topLeftCell="A67" zoomScale="88" zoomScaleNormal="88" workbookViewId="0">
      <selection activeCell="F16" sqref="F16"/>
    </sheetView>
  </sheetViews>
  <sheetFormatPr defaultColWidth="8.85546875" defaultRowHeight="12.75" x14ac:dyDescent="0.25"/>
  <cols>
    <col min="1" max="1" width="5.5703125" style="5" customWidth="1"/>
    <col min="2" max="2" width="9.85546875" style="5" customWidth="1"/>
    <col min="3" max="3" width="82.85546875" style="5" bestFit="1" customWidth="1"/>
    <col min="4" max="4" width="12.42578125" style="81" customWidth="1"/>
    <col min="5" max="5" width="12.42578125" style="80" customWidth="1"/>
    <col min="6" max="6" width="18.7109375" style="6" customWidth="1"/>
    <col min="7" max="7" width="16.85546875" style="80" bestFit="1" customWidth="1"/>
    <col min="8" max="8" width="26.28515625" style="5" hidden="1" customWidth="1"/>
    <col min="9" max="9" width="12.5703125" style="5" hidden="1" customWidth="1"/>
    <col min="10" max="10" width="14.85546875" style="6" hidden="1" customWidth="1"/>
    <col min="11" max="11" width="12.5703125" style="5" hidden="1" customWidth="1"/>
    <col min="12" max="12" width="12.5703125" style="5" customWidth="1"/>
    <col min="13" max="16384" width="8.85546875" style="5"/>
  </cols>
  <sheetData>
    <row r="1" spans="2:12" x14ac:dyDescent="0.25">
      <c r="B1" s="1" t="s">
        <v>0</v>
      </c>
      <c r="C1" s="1"/>
      <c r="D1" s="2"/>
      <c r="E1" s="3"/>
      <c r="F1" s="4"/>
      <c r="G1" s="3"/>
    </row>
    <row r="2" spans="2:12" x14ac:dyDescent="0.25">
      <c r="B2" s="1" t="s">
        <v>1</v>
      </c>
      <c r="C2" s="1"/>
      <c r="D2" s="2"/>
      <c r="E2" s="3"/>
      <c r="F2" s="4"/>
      <c r="G2" s="3"/>
    </row>
    <row r="3" spans="2:12" x14ac:dyDescent="0.25">
      <c r="B3" s="1" t="s">
        <v>2</v>
      </c>
      <c r="C3" s="1"/>
      <c r="D3" s="2"/>
      <c r="E3" s="3"/>
      <c r="F3" s="4"/>
      <c r="G3" s="3"/>
    </row>
    <row r="4" spans="2:12" x14ac:dyDescent="0.25">
      <c r="B4" s="1" t="s">
        <v>3</v>
      </c>
      <c r="C4" s="1"/>
      <c r="D4" s="2"/>
      <c r="E4" s="3"/>
      <c r="F4" s="4"/>
      <c r="G4" s="3"/>
    </row>
    <row r="5" spans="2:12" x14ac:dyDescent="0.25">
      <c r="B5" s="1" t="s">
        <v>4</v>
      </c>
      <c r="C5" s="1"/>
      <c r="D5" s="2"/>
      <c r="E5" s="3"/>
      <c r="F5" s="4"/>
      <c r="G5" s="3"/>
    </row>
    <row r="6" spans="2:12" x14ac:dyDescent="0.25">
      <c r="B6" s="1" t="s">
        <v>5</v>
      </c>
      <c r="C6" s="1"/>
      <c r="D6" s="2"/>
      <c r="E6" s="3"/>
      <c r="F6" s="4"/>
      <c r="G6" s="3"/>
    </row>
    <row r="7" spans="2:12" x14ac:dyDescent="0.25">
      <c r="B7" s="1" t="s">
        <v>6</v>
      </c>
      <c r="C7" s="1"/>
      <c r="D7" s="2"/>
      <c r="E7" s="3"/>
      <c r="F7" s="4"/>
      <c r="G7" s="3"/>
    </row>
    <row r="8" spans="2:12" x14ac:dyDescent="0.25">
      <c r="B8" s="1"/>
      <c r="C8" s="1"/>
      <c r="D8" s="2"/>
      <c r="E8" s="3"/>
      <c r="F8" s="4"/>
      <c r="G8" s="3"/>
    </row>
    <row r="9" spans="2:12" ht="18" x14ac:dyDescent="0.25">
      <c r="B9" s="146" t="s">
        <v>73</v>
      </c>
      <c r="C9" s="146"/>
      <c r="D9" s="146"/>
      <c r="E9" s="146"/>
      <c r="F9" s="146"/>
      <c r="G9" s="146"/>
    </row>
    <row r="10" spans="2:12" ht="13.5" thickBot="1" x14ac:dyDescent="0.3">
      <c r="B10" s="7"/>
      <c r="C10" s="7"/>
      <c r="D10" s="2"/>
      <c r="E10" s="3"/>
      <c r="F10" s="8"/>
      <c r="G10" s="9"/>
    </row>
    <row r="11" spans="2:12" ht="26.1" customHeight="1" x14ac:dyDescent="0.25">
      <c r="B11" s="149" t="s">
        <v>89</v>
      </c>
      <c r="C11" s="150"/>
      <c r="D11" s="150"/>
      <c r="E11" s="150"/>
      <c r="F11" s="150"/>
      <c r="G11" s="151"/>
      <c r="H11" s="10"/>
    </row>
    <row r="12" spans="2:12" s="2" customFormat="1" ht="22.5" customHeight="1" x14ac:dyDescent="0.25">
      <c r="B12" s="11" t="s">
        <v>7</v>
      </c>
      <c r="C12" s="12" t="s">
        <v>8</v>
      </c>
      <c r="D12" s="12" t="s">
        <v>9</v>
      </c>
      <c r="E12" s="13" t="s">
        <v>10</v>
      </c>
      <c r="F12" s="14" t="s">
        <v>11</v>
      </c>
      <c r="G12" s="15" t="s">
        <v>12</v>
      </c>
      <c r="H12" s="95" t="s">
        <v>13</v>
      </c>
      <c r="J12" s="88"/>
    </row>
    <row r="13" spans="2:12" ht="21" customHeight="1" x14ac:dyDescent="0.25">
      <c r="B13" s="112" t="s">
        <v>84</v>
      </c>
      <c r="C13" s="116" t="s">
        <v>111</v>
      </c>
      <c r="D13" s="113"/>
      <c r="E13" s="114"/>
      <c r="F13" s="115"/>
      <c r="G13" s="131"/>
      <c r="H13" s="104"/>
      <c r="I13" s="35"/>
      <c r="K13" s="6"/>
      <c r="L13" s="6"/>
    </row>
    <row r="14" spans="2:12" ht="21" customHeight="1" x14ac:dyDescent="0.25">
      <c r="B14" s="69">
        <v>1.1000000000000001</v>
      </c>
      <c r="C14" s="139" t="s">
        <v>28</v>
      </c>
      <c r="D14" s="100"/>
      <c r="E14" s="110"/>
      <c r="F14" s="101"/>
      <c r="G14" s="102"/>
      <c r="H14" s="49"/>
      <c r="I14" s="35"/>
      <c r="J14" s="6" t="e">
        <f>J96*20%</f>
        <v>#REF!</v>
      </c>
    </row>
    <row r="15" spans="2:12" x14ac:dyDescent="0.25">
      <c r="B15" s="50"/>
      <c r="C15" s="51"/>
      <c r="D15" s="30"/>
      <c r="E15" s="74"/>
      <c r="F15" s="32"/>
      <c r="G15" s="33"/>
      <c r="H15" s="63"/>
      <c r="I15" s="35"/>
    </row>
    <row r="16" spans="2:12" x14ac:dyDescent="0.25">
      <c r="B16" s="29" t="s">
        <v>75</v>
      </c>
      <c r="C16" s="23" t="s">
        <v>29</v>
      </c>
      <c r="D16" s="30" t="s">
        <v>30</v>
      </c>
      <c r="E16" s="74">
        <v>158.87960000000001</v>
      </c>
      <c r="F16" s="26"/>
      <c r="G16" s="27"/>
      <c r="H16" s="63"/>
      <c r="I16" s="35"/>
    </row>
    <row r="17" spans="2:10" x14ac:dyDescent="0.25">
      <c r="B17" s="29" t="s">
        <v>76</v>
      </c>
      <c r="C17" s="23" t="s">
        <v>32</v>
      </c>
      <c r="D17" s="30" t="s">
        <v>30</v>
      </c>
      <c r="E17" s="74">
        <v>149.16</v>
      </c>
      <c r="F17" s="32"/>
      <c r="G17" s="27"/>
      <c r="H17" s="34" t="s">
        <v>33</v>
      </c>
      <c r="I17" s="35"/>
    </row>
    <row r="18" spans="2:10" x14ac:dyDescent="0.25">
      <c r="B18" s="29" t="s">
        <v>77</v>
      </c>
      <c r="C18" s="23" t="s">
        <v>34</v>
      </c>
      <c r="D18" s="30" t="s">
        <v>30</v>
      </c>
      <c r="E18" s="74">
        <v>136.72579999999999</v>
      </c>
      <c r="F18" s="32"/>
      <c r="G18" s="27"/>
      <c r="H18" s="34" t="s">
        <v>35</v>
      </c>
      <c r="I18" s="35"/>
      <c r="J18" s="6" t="e">
        <f>J96-J14</f>
        <v>#REF!</v>
      </c>
    </row>
    <row r="19" spans="2:10" x14ac:dyDescent="0.25">
      <c r="B19" s="29" t="s">
        <v>78</v>
      </c>
      <c r="C19" s="23" t="s">
        <v>36</v>
      </c>
      <c r="D19" s="30" t="s">
        <v>30</v>
      </c>
      <c r="E19" s="74">
        <v>88.019549999999995</v>
      </c>
      <c r="F19" s="32"/>
      <c r="G19" s="27"/>
      <c r="H19" s="34" t="s">
        <v>37</v>
      </c>
      <c r="I19" s="35"/>
    </row>
    <row r="20" spans="2:10" x14ac:dyDescent="0.25">
      <c r="B20" s="29" t="s">
        <v>79</v>
      </c>
      <c r="C20" s="23" t="s">
        <v>38</v>
      </c>
      <c r="D20" s="30" t="s">
        <v>30</v>
      </c>
      <c r="E20" s="74">
        <v>205.76660000000001</v>
      </c>
      <c r="F20" s="32"/>
      <c r="G20" s="27"/>
      <c r="H20" s="34" t="s">
        <v>39</v>
      </c>
      <c r="I20" s="35"/>
      <c r="J20" s="6" t="e">
        <f>J18*40%</f>
        <v>#REF!</v>
      </c>
    </row>
    <row r="21" spans="2:10" x14ac:dyDescent="0.25">
      <c r="B21" s="29" t="s">
        <v>80</v>
      </c>
      <c r="C21" s="23" t="s">
        <v>40</v>
      </c>
      <c r="D21" s="30" t="s">
        <v>30</v>
      </c>
      <c r="E21" s="74">
        <v>293.82350000000002</v>
      </c>
      <c r="F21" s="32"/>
      <c r="G21" s="27"/>
      <c r="H21" s="34" t="s">
        <v>41</v>
      </c>
      <c r="I21" s="35"/>
    </row>
    <row r="22" spans="2:10" x14ac:dyDescent="0.25">
      <c r="B22" s="29" t="s">
        <v>81</v>
      </c>
      <c r="C22" s="23" t="s">
        <v>42</v>
      </c>
      <c r="D22" s="30" t="s">
        <v>30</v>
      </c>
      <c r="E22" s="74">
        <v>185.99</v>
      </c>
      <c r="F22" s="32"/>
      <c r="G22" s="27"/>
      <c r="H22" s="34" t="s">
        <v>43</v>
      </c>
      <c r="I22" s="35"/>
      <c r="J22" s="6" t="e">
        <f>J18-J20</f>
        <v>#REF!</v>
      </c>
    </row>
    <row r="23" spans="2:10" x14ac:dyDescent="0.25">
      <c r="B23" s="29" t="s">
        <v>92</v>
      </c>
      <c r="C23" s="23" t="s">
        <v>44</v>
      </c>
      <c r="D23" s="30" t="s">
        <v>30</v>
      </c>
      <c r="E23" s="74">
        <v>122.2383</v>
      </c>
      <c r="F23" s="32"/>
      <c r="G23" s="27"/>
      <c r="H23" s="34" t="s">
        <v>31</v>
      </c>
      <c r="I23" s="57"/>
    </row>
    <row r="24" spans="2:10" x14ac:dyDescent="0.25">
      <c r="B24" s="29" t="s">
        <v>93</v>
      </c>
      <c r="C24" s="23" t="s">
        <v>53</v>
      </c>
      <c r="D24" s="30" t="s">
        <v>30</v>
      </c>
      <c r="E24" s="74">
        <v>125.866</v>
      </c>
      <c r="F24" s="32"/>
      <c r="G24" s="27"/>
      <c r="H24" s="34" t="s">
        <v>45</v>
      </c>
      <c r="I24" s="57"/>
    </row>
    <row r="25" spans="2:10" x14ac:dyDescent="0.25">
      <c r="B25" s="29"/>
      <c r="C25" s="23"/>
      <c r="D25" s="42"/>
      <c r="E25" s="75"/>
      <c r="F25" s="32"/>
      <c r="G25" s="45"/>
      <c r="H25" s="46"/>
      <c r="I25" s="57"/>
    </row>
    <row r="26" spans="2:10" ht="13.5" customHeight="1" x14ac:dyDescent="0.25">
      <c r="B26" s="96">
        <v>1.2</v>
      </c>
      <c r="C26" s="124" t="s">
        <v>91</v>
      </c>
      <c r="D26" s="30"/>
      <c r="E26" s="75"/>
      <c r="F26" s="53"/>
      <c r="G26" s="45"/>
      <c r="H26" s="49"/>
      <c r="I26" s="35"/>
    </row>
    <row r="27" spans="2:10" ht="12.6" customHeight="1" x14ac:dyDescent="0.25">
      <c r="B27" s="29"/>
      <c r="C27" s="51"/>
      <c r="D27" s="59"/>
      <c r="E27" s="38"/>
      <c r="F27" s="32"/>
      <c r="G27" s="33"/>
      <c r="H27" s="63"/>
      <c r="I27" s="35"/>
    </row>
    <row r="28" spans="2:10" ht="17.45" customHeight="1" x14ac:dyDescent="0.25">
      <c r="B28" s="29" t="s">
        <v>17</v>
      </c>
      <c r="C28" s="23" t="s">
        <v>52</v>
      </c>
      <c r="D28" s="30" t="s">
        <v>15</v>
      </c>
      <c r="E28" s="38">
        <v>1</v>
      </c>
      <c r="F28" s="32"/>
      <c r="G28" s="33"/>
      <c r="H28" s="63"/>
      <c r="I28" s="35"/>
    </row>
    <row r="29" spans="2:10" x14ac:dyDescent="0.25">
      <c r="B29" s="50"/>
      <c r="C29" s="23"/>
      <c r="D29" s="30"/>
      <c r="E29" s="105"/>
      <c r="F29" s="53"/>
      <c r="G29" s="54"/>
      <c r="H29" s="77"/>
      <c r="I29" s="35"/>
    </row>
    <row r="30" spans="2:10" x14ac:dyDescent="0.25">
      <c r="B30" s="125">
        <v>1.3</v>
      </c>
      <c r="C30" s="124" t="s">
        <v>46</v>
      </c>
      <c r="D30" s="59"/>
      <c r="E30" s="75"/>
      <c r="F30" s="44"/>
      <c r="G30" s="45"/>
      <c r="H30" s="77"/>
      <c r="I30" s="35"/>
    </row>
    <row r="31" spans="2:10" x14ac:dyDescent="0.25">
      <c r="B31" s="126"/>
      <c r="C31" s="39"/>
      <c r="D31" s="30"/>
      <c r="E31" s="38"/>
      <c r="F31" s="32"/>
      <c r="G31" s="33"/>
      <c r="H31" s="55"/>
      <c r="I31" s="35"/>
    </row>
    <row r="32" spans="2:10" ht="17.100000000000001" customHeight="1" x14ac:dyDescent="0.25">
      <c r="B32" s="106" t="s">
        <v>23</v>
      </c>
      <c r="C32" s="39" t="s">
        <v>47</v>
      </c>
      <c r="D32" s="24" t="s">
        <v>48</v>
      </c>
      <c r="E32" s="76">
        <v>1</v>
      </c>
      <c r="F32" s="26"/>
      <c r="G32" s="27"/>
      <c r="H32" s="77"/>
      <c r="I32" s="35"/>
    </row>
    <row r="33" spans="2:12" ht="17.100000000000001" customHeight="1" x14ac:dyDescent="0.25">
      <c r="B33" s="106" t="s">
        <v>24</v>
      </c>
      <c r="C33" s="39" t="s">
        <v>70</v>
      </c>
      <c r="D33" s="24" t="s">
        <v>48</v>
      </c>
      <c r="E33" s="76">
        <v>1</v>
      </c>
      <c r="F33" s="26"/>
      <c r="G33" s="27"/>
      <c r="H33" s="77"/>
      <c r="I33" s="35"/>
    </row>
    <row r="34" spans="2:12" ht="17.100000000000001" customHeight="1" x14ac:dyDescent="0.25">
      <c r="B34" s="106" t="s">
        <v>94</v>
      </c>
      <c r="C34" s="39" t="s">
        <v>66</v>
      </c>
      <c r="D34" s="24" t="s">
        <v>48</v>
      </c>
      <c r="E34" s="76">
        <v>1</v>
      </c>
      <c r="F34" s="26"/>
      <c r="G34" s="27"/>
      <c r="H34" s="77"/>
      <c r="I34" s="35"/>
    </row>
    <row r="35" spans="2:12" ht="17.100000000000001" customHeight="1" x14ac:dyDescent="0.25">
      <c r="B35" s="106" t="s">
        <v>95</v>
      </c>
      <c r="C35" s="39" t="s">
        <v>69</v>
      </c>
      <c r="D35" s="24" t="s">
        <v>48</v>
      </c>
      <c r="E35" s="76">
        <v>1</v>
      </c>
      <c r="F35" s="26"/>
      <c r="G35" s="27"/>
      <c r="H35" s="77"/>
      <c r="I35" s="35"/>
    </row>
    <row r="36" spans="2:12" ht="17.100000000000001" customHeight="1" x14ac:dyDescent="0.25">
      <c r="B36" s="106" t="s">
        <v>96</v>
      </c>
      <c r="C36" s="39" t="s">
        <v>49</v>
      </c>
      <c r="D36" s="24" t="s">
        <v>48</v>
      </c>
      <c r="E36" s="76">
        <v>1</v>
      </c>
      <c r="F36" s="26"/>
      <c r="G36" s="27"/>
      <c r="H36" s="77"/>
      <c r="I36" s="35"/>
    </row>
    <row r="37" spans="2:12" ht="17.100000000000001" customHeight="1" x14ac:dyDescent="0.25">
      <c r="B37" s="106" t="s">
        <v>97</v>
      </c>
      <c r="C37" s="39" t="s">
        <v>50</v>
      </c>
      <c r="D37" s="24" t="s">
        <v>48</v>
      </c>
      <c r="E37" s="76">
        <v>1</v>
      </c>
      <c r="F37" s="26"/>
      <c r="G37" s="27"/>
      <c r="H37" s="77"/>
      <c r="I37" s="35"/>
    </row>
    <row r="38" spans="2:12" ht="17.100000000000001" customHeight="1" x14ac:dyDescent="0.25">
      <c r="B38" s="106" t="s">
        <v>98</v>
      </c>
      <c r="C38" s="39" t="s">
        <v>51</v>
      </c>
      <c r="D38" s="24" t="s">
        <v>48</v>
      </c>
      <c r="E38" s="76">
        <v>1</v>
      </c>
      <c r="F38" s="26"/>
      <c r="G38" s="27"/>
      <c r="H38" s="77"/>
      <c r="I38" s="35"/>
    </row>
    <row r="39" spans="2:12" ht="17.100000000000001" customHeight="1" x14ac:dyDescent="0.25">
      <c r="B39" s="106" t="s">
        <v>99</v>
      </c>
      <c r="C39" s="39" t="s">
        <v>68</v>
      </c>
      <c r="D39" s="24" t="s">
        <v>48</v>
      </c>
      <c r="E39" s="76">
        <v>1</v>
      </c>
      <c r="F39" s="26"/>
      <c r="G39" s="27"/>
      <c r="H39" s="77"/>
      <c r="I39" s="35"/>
    </row>
    <row r="40" spans="2:12" ht="17.100000000000001" customHeight="1" x14ac:dyDescent="0.25">
      <c r="B40" s="106" t="s">
        <v>100</v>
      </c>
      <c r="C40" s="39" t="s">
        <v>67</v>
      </c>
      <c r="D40" s="24" t="s">
        <v>48</v>
      </c>
      <c r="E40" s="76">
        <v>1</v>
      </c>
      <c r="F40" s="26"/>
      <c r="G40" s="27"/>
      <c r="H40" s="77"/>
      <c r="I40" s="35"/>
    </row>
    <row r="41" spans="2:12" x14ac:dyDescent="0.25">
      <c r="B41" s="17"/>
      <c r="C41" s="39"/>
      <c r="D41" s="24"/>
      <c r="E41" s="76"/>
      <c r="F41" s="26"/>
      <c r="G41" s="27"/>
      <c r="H41" s="77"/>
      <c r="I41" s="35"/>
    </row>
    <row r="42" spans="2:12" ht="21" customHeight="1" x14ac:dyDescent="0.25">
      <c r="B42" s="112" t="s">
        <v>85</v>
      </c>
      <c r="C42" s="132" t="s">
        <v>110</v>
      </c>
      <c r="D42" s="133"/>
      <c r="E42" s="134"/>
      <c r="F42" s="135"/>
      <c r="G42" s="136"/>
      <c r="H42" s="104"/>
      <c r="I42" s="35"/>
      <c r="K42" s="6"/>
      <c r="L42" s="6"/>
    </row>
    <row r="43" spans="2:12" ht="20.100000000000001" customHeight="1" x14ac:dyDescent="0.25">
      <c r="B43" s="137">
        <v>2.1</v>
      </c>
      <c r="C43" s="138" t="s">
        <v>90</v>
      </c>
      <c r="D43" s="30"/>
      <c r="E43" s="98"/>
      <c r="F43" s="32"/>
      <c r="G43" s="33"/>
      <c r="H43" s="49"/>
      <c r="I43" s="35"/>
    </row>
    <row r="44" spans="2:12" x14ac:dyDescent="0.2">
      <c r="B44" s="41" t="s">
        <v>117</v>
      </c>
      <c r="C44" s="56" t="s">
        <v>18</v>
      </c>
      <c r="D44" s="24"/>
      <c r="E44" s="43"/>
      <c r="F44" s="44"/>
      <c r="G44" s="45"/>
      <c r="H44" s="46"/>
      <c r="I44" s="57"/>
    </row>
    <row r="45" spans="2:12" x14ac:dyDescent="0.25">
      <c r="B45" s="17" t="s">
        <v>82</v>
      </c>
      <c r="C45" s="51" t="s">
        <v>14</v>
      </c>
      <c r="D45" s="24" t="s">
        <v>19</v>
      </c>
      <c r="E45" s="43">
        <v>200</v>
      </c>
      <c r="F45" s="44"/>
      <c r="G45" s="27"/>
      <c r="H45" s="46" t="s">
        <v>20</v>
      </c>
      <c r="I45" s="57"/>
    </row>
    <row r="46" spans="2:12" x14ac:dyDescent="0.25">
      <c r="B46" s="17" t="s">
        <v>83</v>
      </c>
      <c r="C46" s="47" t="s">
        <v>88</v>
      </c>
      <c r="D46" s="24" t="s">
        <v>19</v>
      </c>
      <c r="E46" s="43">
        <v>200</v>
      </c>
      <c r="G46" s="27"/>
      <c r="H46" s="46" t="s">
        <v>20</v>
      </c>
      <c r="I46" s="57"/>
    </row>
    <row r="47" spans="2:12" x14ac:dyDescent="0.2">
      <c r="B47" s="41" t="s">
        <v>118</v>
      </c>
      <c r="C47" s="58" t="s">
        <v>21</v>
      </c>
      <c r="D47" s="24"/>
      <c r="E47" s="43"/>
      <c r="F47" s="44"/>
      <c r="G47" s="45"/>
      <c r="H47" s="46"/>
      <c r="I47" s="57"/>
    </row>
    <row r="48" spans="2:12" x14ac:dyDescent="0.25">
      <c r="B48" s="17" t="s">
        <v>82</v>
      </c>
      <c r="C48" s="51" t="s">
        <v>14</v>
      </c>
      <c r="D48" s="24" t="s">
        <v>19</v>
      </c>
      <c r="E48" s="43">
        <v>200</v>
      </c>
      <c r="F48" s="44"/>
      <c r="G48" s="27"/>
      <c r="H48" s="46" t="s">
        <v>20</v>
      </c>
      <c r="I48" s="57"/>
    </row>
    <row r="49" spans="2:10" x14ac:dyDescent="0.25">
      <c r="B49" s="17" t="s">
        <v>83</v>
      </c>
      <c r="C49" s="47" t="s">
        <v>88</v>
      </c>
      <c r="D49" s="24" t="s">
        <v>19</v>
      </c>
      <c r="E49" s="43">
        <v>200</v>
      </c>
      <c r="F49" s="44"/>
      <c r="G49" s="27"/>
      <c r="H49" s="46" t="s">
        <v>20</v>
      </c>
      <c r="I49" s="57"/>
    </row>
    <row r="50" spans="2:10" x14ac:dyDescent="0.25">
      <c r="B50" s="17"/>
      <c r="C50" s="47"/>
      <c r="D50" s="24"/>
      <c r="E50" s="43"/>
      <c r="F50" s="44"/>
      <c r="G50" s="27"/>
      <c r="H50" s="46"/>
      <c r="I50" s="35"/>
    </row>
    <row r="51" spans="2:10" x14ac:dyDescent="0.25">
      <c r="B51" s="137">
        <v>2.2000000000000002</v>
      </c>
      <c r="C51" s="40" t="s">
        <v>22</v>
      </c>
      <c r="D51" s="30"/>
      <c r="E51" s="38"/>
      <c r="F51" s="32"/>
      <c r="G51" s="33"/>
      <c r="H51" s="49"/>
      <c r="I51" s="35"/>
    </row>
    <row r="52" spans="2:10" x14ac:dyDescent="0.2">
      <c r="B52" s="96"/>
      <c r="C52" s="97"/>
      <c r="D52" s="59"/>
      <c r="E52" s="98"/>
      <c r="F52" s="53"/>
      <c r="G52" s="54"/>
      <c r="H52" s="55"/>
      <c r="I52" s="35"/>
    </row>
    <row r="53" spans="2:10" x14ac:dyDescent="0.2">
      <c r="B53" s="50" t="s">
        <v>74</v>
      </c>
      <c r="C53" s="56" t="s">
        <v>18</v>
      </c>
      <c r="D53" s="24"/>
      <c r="E53" s="25"/>
      <c r="F53" s="53"/>
      <c r="G53" s="54"/>
      <c r="H53" s="55"/>
      <c r="I53" s="35"/>
    </row>
    <row r="54" spans="2:10" x14ac:dyDescent="0.25">
      <c r="B54" s="17" t="s">
        <v>82</v>
      </c>
      <c r="C54" s="51" t="s">
        <v>14</v>
      </c>
      <c r="D54" s="24" t="s">
        <v>15</v>
      </c>
      <c r="E54" s="25">
        <v>26</v>
      </c>
      <c r="F54" s="53"/>
      <c r="G54" s="27"/>
      <c r="H54" s="46" t="s">
        <v>20</v>
      </c>
      <c r="I54" s="57"/>
    </row>
    <row r="55" spans="2:10" x14ac:dyDescent="0.25">
      <c r="B55" s="17" t="s">
        <v>83</v>
      </c>
      <c r="C55" s="47" t="s">
        <v>88</v>
      </c>
      <c r="D55" s="24" t="s">
        <v>15</v>
      </c>
      <c r="E55" s="25">
        <v>26</v>
      </c>
      <c r="F55" s="53"/>
      <c r="G55" s="27"/>
      <c r="H55" s="46" t="s">
        <v>20</v>
      </c>
      <c r="I55" s="57"/>
    </row>
    <row r="56" spans="2:10" x14ac:dyDescent="0.2">
      <c r="B56" s="50" t="s">
        <v>116</v>
      </c>
      <c r="C56" s="58" t="s">
        <v>21</v>
      </c>
      <c r="D56" s="24"/>
      <c r="E56" s="25"/>
      <c r="F56" s="53"/>
      <c r="G56" s="54"/>
      <c r="H56" s="55"/>
      <c r="I56" s="35"/>
    </row>
    <row r="57" spans="2:10" x14ac:dyDescent="0.25">
      <c r="B57" s="17" t="s">
        <v>82</v>
      </c>
      <c r="C57" s="51" t="s">
        <v>14</v>
      </c>
      <c r="D57" s="24" t="s">
        <v>15</v>
      </c>
      <c r="E57" s="25">
        <v>26</v>
      </c>
      <c r="F57" s="53"/>
      <c r="G57" s="27"/>
      <c r="H57" s="46" t="s">
        <v>20</v>
      </c>
      <c r="I57" s="57"/>
    </row>
    <row r="58" spans="2:10" x14ac:dyDescent="0.25">
      <c r="B58" s="17" t="s">
        <v>83</v>
      </c>
      <c r="C58" s="47" t="s">
        <v>88</v>
      </c>
      <c r="D58" s="24" t="s">
        <v>15</v>
      </c>
      <c r="E58" s="43">
        <v>26</v>
      </c>
      <c r="F58" s="44"/>
      <c r="G58" s="27"/>
      <c r="H58" s="46" t="s">
        <v>20</v>
      </c>
      <c r="I58" s="57"/>
    </row>
    <row r="59" spans="2:10" x14ac:dyDescent="0.25">
      <c r="B59" s="41"/>
      <c r="C59" s="47"/>
      <c r="D59" s="59"/>
      <c r="E59" s="60"/>
      <c r="F59" s="44"/>
      <c r="G59" s="45"/>
      <c r="H59" s="46"/>
      <c r="I59" s="57"/>
    </row>
    <row r="60" spans="2:10" ht="27.6" customHeight="1" x14ac:dyDescent="0.25">
      <c r="B60" s="112" t="s">
        <v>86</v>
      </c>
      <c r="C60" s="132" t="s">
        <v>114</v>
      </c>
      <c r="D60" s="133"/>
      <c r="E60" s="134"/>
      <c r="F60" s="135"/>
      <c r="G60" s="136"/>
      <c r="H60" s="49"/>
      <c r="I60" s="35"/>
    </row>
    <row r="61" spans="2:10" ht="38.1" customHeight="1" x14ac:dyDescent="0.2">
      <c r="B61" s="69">
        <v>3.1</v>
      </c>
      <c r="C61" s="99" t="s">
        <v>25</v>
      </c>
      <c r="D61" s="61"/>
      <c r="E61" s="52"/>
      <c r="F61" s="101"/>
      <c r="G61" s="62"/>
      <c r="H61" s="49"/>
      <c r="I61" s="57"/>
    </row>
    <row r="62" spans="2:10" ht="15" customHeight="1" x14ac:dyDescent="0.25">
      <c r="B62" s="17" t="s">
        <v>115</v>
      </c>
      <c r="C62" s="23" t="s">
        <v>26</v>
      </c>
      <c r="D62" s="24"/>
      <c r="E62" s="25"/>
      <c r="F62" s="32"/>
      <c r="G62" s="27"/>
      <c r="H62" s="63"/>
      <c r="I62" s="57"/>
    </row>
    <row r="63" spans="2:10" ht="15" customHeight="1" x14ac:dyDescent="0.25">
      <c r="B63" s="17" t="s">
        <v>82</v>
      </c>
      <c r="C63" s="51" t="s">
        <v>14</v>
      </c>
      <c r="D63" s="24" t="s">
        <v>19</v>
      </c>
      <c r="E63" s="43">
        <v>12</v>
      </c>
      <c r="F63" s="32"/>
      <c r="G63" s="27"/>
      <c r="H63" s="34" t="s">
        <v>20</v>
      </c>
      <c r="I63" s="57"/>
    </row>
    <row r="64" spans="2:10" x14ac:dyDescent="0.25">
      <c r="B64" s="17" t="s">
        <v>83</v>
      </c>
      <c r="C64" s="23" t="s">
        <v>88</v>
      </c>
      <c r="D64" s="30" t="s">
        <v>19</v>
      </c>
      <c r="E64" s="86">
        <v>12</v>
      </c>
      <c r="F64" s="84"/>
      <c r="G64" s="27"/>
      <c r="H64" s="68" t="s">
        <v>20</v>
      </c>
      <c r="I64" s="35"/>
      <c r="J64" s="6">
        <f>81000</f>
        <v>81000</v>
      </c>
    </row>
    <row r="65" spans="2:12" x14ac:dyDescent="0.25">
      <c r="B65" s="64"/>
      <c r="C65" s="72"/>
      <c r="D65" s="73"/>
      <c r="E65" s="65"/>
      <c r="F65" s="66"/>
      <c r="G65" s="67"/>
      <c r="H65" s="68"/>
      <c r="I65" s="35"/>
      <c r="K65" s="6"/>
      <c r="L65" s="6"/>
    </row>
    <row r="66" spans="2:12" s="2" customFormat="1" ht="22.5" customHeight="1" x14ac:dyDescent="0.25">
      <c r="B66" s="112" t="s">
        <v>87</v>
      </c>
      <c r="C66" s="120" t="s">
        <v>112</v>
      </c>
      <c r="D66" s="121"/>
      <c r="E66" s="122"/>
      <c r="F66" s="123"/>
      <c r="G66" s="136"/>
      <c r="H66" s="103"/>
      <c r="J66" s="88"/>
    </row>
    <row r="67" spans="2:12" s="1" customFormat="1" ht="14.45" customHeight="1" x14ac:dyDescent="0.25">
      <c r="B67" s="117">
        <v>4.0999999999999996</v>
      </c>
      <c r="C67" s="140" t="s">
        <v>113</v>
      </c>
      <c r="D67" s="127"/>
      <c r="E67" s="128"/>
      <c r="F67" s="129"/>
      <c r="G67" s="130"/>
      <c r="H67" s="16"/>
      <c r="J67" s="4"/>
    </row>
    <row r="68" spans="2:12" s="1" customFormat="1" x14ac:dyDescent="0.25">
      <c r="B68" s="17" t="s">
        <v>101</v>
      </c>
      <c r="C68" s="39" t="s">
        <v>56</v>
      </c>
      <c r="D68" s="18"/>
      <c r="E68" s="19"/>
      <c r="F68" s="20"/>
      <c r="G68" s="21"/>
      <c r="H68" s="22"/>
      <c r="J68" s="4"/>
    </row>
    <row r="69" spans="2:12" x14ac:dyDescent="0.25">
      <c r="B69" s="17" t="s">
        <v>82</v>
      </c>
      <c r="C69" s="23" t="s">
        <v>14</v>
      </c>
      <c r="D69" s="24" t="s">
        <v>15</v>
      </c>
      <c r="E69" s="83">
        <v>1</v>
      </c>
      <c r="F69" s="26"/>
      <c r="G69" s="27"/>
      <c r="H69" s="28"/>
    </row>
    <row r="70" spans="2:12" x14ac:dyDescent="0.25">
      <c r="B70" s="29" t="s">
        <v>102</v>
      </c>
      <c r="C70" s="141" t="s">
        <v>59</v>
      </c>
      <c r="D70" s="30"/>
      <c r="E70" s="31"/>
      <c r="F70" s="32"/>
      <c r="G70" s="33"/>
      <c r="H70" s="34"/>
      <c r="I70" s="35"/>
      <c r="J70" s="36"/>
    </row>
    <row r="71" spans="2:12" x14ac:dyDescent="0.25">
      <c r="B71" s="17" t="s">
        <v>82</v>
      </c>
      <c r="C71" s="23" t="s">
        <v>14</v>
      </c>
      <c r="D71" s="24" t="s">
        <v>15</v>
      </c>
      <c r="E71" s="83">
        <v>1</v>
      </c>
      <c r="F71" s="32"/>
      <c r="G71" s="27"/>
      <c r="H71" s="37"/>
      <c r="I71" s="35"/>
      <c r="J71" s="6">
        <v>49950</v>
      </c>
    </row>
    <row r="72" spans="2:12" x14ac:dyDescent="0.25">
      <c r="B72" s="29" t="s">
        <v>103</v>
      </c>
      <c r="C72" s="39" t="s">
        <v>55</v>
      </c>
      <c r="D72" s="30"/>
      <c r="E72" s="38"/>
      <c r="F72" s="32"/>
      <c r="G72" s="33"/>
      <c r="H72" s="34"/>
      <c r="I72" s="35"/>
      <c r="J72" s="6">
        <f>J71*30%</f>
        <v>14985</v>
      </c>
    </row>
    <row r="73" spans="2:12" x14ac:dyDescent="0.25">
      <c r="B73" s="17" t="s">
        <v>82</v>
      </c>
      <c r="C73" s="39" t="s">
        <v>14</v>
      </c>
      <c r="D73" s="24" t="s">
        <v>15</v>
      </c>
      <c r="E73" s="83">
        <v>2</v>
      </c>
      <c r="F73" s="84"/>
      <c r="G73" s="27"/>
      <c r="H73" s="37"/>
      <c r="I73" s="35"/>
    </row>
    <row r="74" spans="2:12" x14ac:dyDescent="0.25">
      <c r="B74" s="29" t="s">
        <v>104</v>
      </c>
      <c r="C74" s="39" t="s">
        <v>60</v>
      </c>
      <c r="D74" s="30"/>
      <c r="E74" s="38"/>
      <c r="F74" s="32"/>
      <c r="G74" s="33"/>
      <c r="H74" s="34"/>
      <c r="I74" s="35"/>
    </row>
    <row r="75" spans="2:12" x14ac:dyDescent="0.25">
      <c r="B75" s="17" t="s">
        <v>82</v>
      </c>
      <c r="C75" s="39" t="s">
        <v>14</v>
      </c>
      <c r="D75" s="24" t="s">
        <v>16</v>
      </c>
      <c r="E75" s="85">
        <v>1</v>
      </c>
      <c r="F75" s="32"/>
      <c r="G75" s="27"/>
      <c r="H75" s="37"/>
      <c r="I75" s="35"/>
    </row>
    <row r="76" spans="2:12" x14ac:dyDescent="0.25">
      <c r="B76" s="29" t="s">
        <v>105</v>
      </c>
      <c r="C76" s="39" t="s">
        <v>61</v>
      </c>
      <c r="D76" s="30"/>
      <c r="E76" s="38"/>
      <c r="F76" s="32"/>
      <c r="G76" s="33"/>
      <c r="H76" s="34"/>
      <c r="I76" s="35"/>
    </row>
    <row r="77" spans="2:12" x14ac:dyDescent="0.25">
      <c r="B77" s="17" t="s">
        <v>82</v>
      </c>
      <c r="C77" s="39" t="s">
        <v>14</v>
      </c>
      <c r="D77" s="24" t="s">
        <v>16</v>
      </c>
      <c r="E77" s="83">
        <v>1</v>
      </c>
      <c r="F77" s="32"/>
      <c r="G77" s="27"/>
      <c r="H77" s="37"/>
      <c r="I77" s="35"/>
    </row>
    <row r="78" spans="2:12" x14ac:dyDescent="0.25">
      <c r="B78" s="29" t="s">
        <v>106</v>
      </c>
      <c r="C78" s="39" t="s">
        <v>64</v>
      </c>
      <c r="D78" s="30"/>
      <c r="E78" s="38"/>
      <c r="F78" s="32"/>
      <c r="G78" s="33"/>
      <c r="H78" s="34"/>
      <c r="I78" s="35"/>
    </row>
    <row r="79" spans="2:12" x14ac:dyDescent="0.25">
      <c r="B79" s="29"/>
      <c r="C79" s="39" t="s">
        <v>63</v>
      </c>
      <c r="D79" s="24"/>
      <c r="E79" s="76"/>
      <c r="F79" s="32"/>
      <c r="G79" s="33"/>
      <c r="H79" s="34"/>
      <c r="I79" s="35"/>
    </row>
    <row r="80" spans="2:12" x14ac:dyDescent="0.25">
      <c r="B80" s="29"/>
      <c r="C80" s="39" t="s">
        <v>65</v>
      </c>
      <c r="D80" s="24"/>
      <c r="E80" s="76"/>
      <c r="F80" s="32"/>
      <c r="G80" s="33"/>
      <c r="H80" s="34"/>
      <c r="I80" s="35"/>
    </row>
    <row r="81" spans="2:12" x14ac:dyDescent="0.25">
      <c r="B81" s="17" t="s">
        <v>82</v>
      </c>
      <c r="C81" s="23" t="s">
        <v>14</v>
      </c>
      <c r="D81" s="24" t="s">
        <v>15</v>
      </c>
      <c r="E81" s="83">
        <v>9</v>
      </c>
      <c r="F81" s="84"/>
      <c r="G81" s="27"/>
      <c r="H81" s="37"/>
      <c r="I81" s="35"/>
    </row>
    <row r="82" spans="2:12" x14ac:dyDescent="0.25">
      <c r="B82" s="29" t="s">
        <v>107</v>
      </c>
      <c r="C82" s="23" t="s">
        <v>62</v>
      </c>
      <c r="D82" s="30"/>
      <c r="E82" s="38"/>
      <c r="F82" s="32"/>
      <c r="G82" s="33"/>
      <c r="H82" s="34"/>
      <c r="I82" s="35"/>
    </row>
    <row r="83" spans="2:12" x14ac:dyDescent="0.25">
      <c r="B83" s="17" t="s">
        <v>82</v>
      </c>
      <c r="C83" s="23" t="s">
        <v>14</v>
      </c>
      <c r="D83" s="24" t="s">
        <v>15</v>
      </c>
      <c r="E83" s="83">
        <v>1</v>
      </c>
      <c r="F83" s="32"/>
      <c r="G83" s="27"/>
      <c r="H83" s="37"/>
      <c r="I83" s="35"/>
    </row>
    <row r="84" spans="2:12" x14ac:dyDescent="0.25">
      <c r="B84" s="41" t="s">
        <v>108</v>
      </c>
      <c r="C84" s="47" t="s">
        <v>57</v>
      </c>
      <c r="D84" s="42"/>
      <c r="E84" s="43"/>
      <c r="F84" s="44"/>
      <c r="G84" s="45"/>
      <c r="H84" s="46"/>
      <c r="I84" s="35"/>
    </row>
    <row r="85" spans="2:12" x14ac:dyDescent="0.25">
      <c r="B85" s="17" t="s">
        <v>82</v>
      </c>
      <c r="C85" s="47" t="s">
        <v>14</v>
      </c>
      <c r="D85" s="24" t="s">
        <v>15</v>
      </c>
      <c r="E85" s="86">
        <v>1</v>
      </c>
      <c r="F85" s="44"/>
      <c r="G85" s="27"/>
      <c r="H85" s="48"/>
      <c r="I85" s="35"/>
    </row>
    <row r="86" spans="2:12" x14ac:dyDescent="0.25">
      <c r="B86" s="41" t="s">
        <v>109</v>
      </c>
      <c r="C86" s="47" t="s">
        <v>72</v>
      </c>
      <c r="D86" s="24"/>
      <c r="E86" s="87"/>
      <c r="F86" s="44"/>
      <c r="G86" s="45"/>
      <c r="H86" s="46"/>
      <c r="I86" s="35"/>
    </row>
    <row r="87" spans="2:12" x14ac:dyDescent="0.25">
      <c r="B87" s="17" t="s">
        <v>82</v>
      </c>
      <c r="C87" s="23" t="s">
        <v>14</v>
      </c>
      <c r="D87" s="24" t="s">
        <v>15</v>
      </c>
      <c r="E87" s="83">
        <v>2</v>
      </c>
      <c r="F87" s="84"/>
      <c r="G87" s="27"/>
      <c r="H87" s="48"/>
      <c r="I87" s="35"/>
    </row>
    <row r="88" spans="2:12" x14ac:dyDescent="0.25">
      <c r="B88" s="118"/>
      <c r="C88" s="119"/>
      <c r="D88" s="30"/>
      <c r="E88" s="86"/>
      <c r="F88" s="84"/>
      <c r="G88" s="27"/>
      <c r="H88" s="63"/>
      <c r="I88" s="35"/>
    </row>
    <row r="89" spans="2:12" ht="16.5" customHeight="1" x14ac:dyDescent="0.25">
      <c r="B89" s="137">
        <v>4.2</v>
      </c>
      <c r="C89" s="40" t="s">
        <v>54</v>
      </c>
      <c r="D89" s="30"/>
      <c r="E89" s="38"/>
      <c r="F89" s="32"/>
      <c r="G89" s="33"/>
      <c r="H89" s="70"/>
      <c r="I89" s="35"/>
      <c r="J89" s="6" t="e">
        <f>#REF!*20%</f>
        <v>#REF!</v>
      </c>
      <c r="K89" s="6" t="e">
        <f>J89/10</f>
        <v>#REF!</v>
      </c>
      <c r="L89" s="6"/>
    </row>
    <row r="90" spans="2:12" x14ac:dyDescent="0.25">
      <c r="B90" s="17" t="s">
        <v>82</v>
      </c>
      <c r="C90" s="23" t="s">
        <v>14</v>
      </c>
      <c r="D90" s="30" t="s">
        <v>15</v>
      </c>
      <c r="E90" s="86">
        <v>2</v>
      </c>
      <c r="F90" s="84"/>
      <c r="G90" s="27"/>
      <c r="H90" s="71"/>
      <c r="I90" s="35"/>
    </row>
    <row r="91" spans="2:12" x14ac:dyDescent="0.25">
      <c r="B91" s="17"/>
      <c r="C91" s="23"/>
      <c r="D91" s="30"/>
      <c r="E91" s="86"/>
      <c r="F91" s="84"/>
      <c r="G91" s="27"/>
      <c r="H91" s="71"/>
      <c r="I91" s="35"/>
    </row>
    <row r="92" spans="2:12" ht="19.5" customHeight="1" x14ac:dyDescent="0.25">
      <c r="B92" s="137">
        <v>4.3</v>
      </c>
      <c r="C92" s="40" t="s">
        <v>58</v>
      </c>
      <c r="D92" s="30"/>
      <c r="E92" s="38"/>
      <c r="F92" s="32"/>
      <c r="G92" s="33"/>
      <c r="H92" s="34"/>
      <c r="I92" s="35"/>
      <c r="J92" s="6" t="e">
        <f>81000-J89</f>
        <v>#REF!</v>
      </c>
    </row>
    <row r="93" spans="2:12" x14ac:dyDescent="0.25">
      <c r="B93" s="17" t="s">
        <v>82</v>
      </c>
      <c r="C93" s="23" t="s">
        <v>14</v>
      </c>
      <c r="D93" s="30" t="s">
        <v>15</v>
      </c>
      <c r="E93" s="38">
        <v>1</v>
      </c>
      <c r="F93" s="32"/>
      <c r="G93" s="27"/>
      <c r="H93" s="37"/>
      <c r="I93" s="35"/>
    </row>
    <row r="94" spans="2:12" x14ac:dyDescent="0.25">
      <c r="B94" s="50"/>
      <c r="C94" s="51"/>
      <c r="D94" s="59"/>
      <c r="E94" s="105"/>
      <c r="F94" s="53"/>
      <c r="G94" s="54"/>
      <c r="H94" s="37"/>
      <c r="I94" s="35"/>
    </row>
    <row r="95" spans="2:12" ht="20.45" customHeight="1" x14ac:dyDescent="0.25">
      <c r="B95" s="137">
        <v>4.4000000000000004</v>
      </c>
      <c r="C95" s="40" t="s">
        <v>27</v>
      </c>
      <c r="D95" s="30"/>
      <c r="E95" s="38"/>
      <c r="F95" s="32"/>
      <c r="G95" s="33"/>
      <c r="H95" s="34"/>
      <c r="I95" s="35"/>
    </row>
    <row r="96" spans="2:12" ht="14.1" customHeight="1" x14ac:dyDescent="0.25">
      <c r="B96" s="17" t="s">
        <v>82</v>
      </c>
      <c r="C96" s="23" t="s">
        <v>71</v>
      </c>
      <c r="D96" s="30" t="s">
        <v>15</v>
      </c>
      <c r="E96" s="38">
        <v>1</v>
      </c>
      <c r="F96" s="32"/>
      <c r="G96" s="27"/>
      <c r="H96" s="34"/>
      <c r="I96" s="35"/>
      <c r="J96" s="6" t="e">
        <f>J92-#REF!</f>
        <v>#REF!</v>
      </c>
    </row>
    <row r="97" spans="1:12" x14ac:dyDescent="0.25">
      <c r="B97" s="50"/>
      <c r="C97" s="51"/>
      <c r="D97" s="59"/>
      <c r="E97" s="107"/>
      <c r="F97" s="108"/>
      <c r="G97" s="54"/>
      <c r="H97" s="109"/>
      <c r="I97" s="35"/>
    </row>
    <row r="98" spans="1:12" ht="30" customHeight="1" thickBot="1" x14ac:dyDescent="0.3">
      <c r="B98" s="147" t="s">
        <v>119</v>
      </c>
      <c r="C98" s="148"/>
      <c r="D98" s="93"/>
      <c r="E98" s="93"/>
      <c r="F98" s="94"/>
      <c r="G98" s="111">
        <f>G13+G42+G60+G66</f>
        <v>0</v>
      </c>
      <c r="H98" s="79"/>
      <c r="I98" s="80">
        <v>2700697.1797493994</v>
      </c>
      <c r="K98" s="78"/>
      <c r="L98" s="78"/>
    </row>
    <row r="99" spans="1:12" x14ac:dyDescent="0.25">
      <c r="A99" s="89"/>
      <c r="B99" s="142"/>
      <c r="C99" s="142"/>
      <c r="D99" s="142"/>
      <c r="E99" s="142"/>
      <c r="F99" s="142"/>
      <c r="G99" s="142"/>
      <c r="H99" s="143"/>
      <c r="I99" s="80">
        <f>I98*15%</f>
        <v>405104.57696240989</v>
      </c>
      <c r="K99" s="78"/>
      <c r="L99" s="78"/>
    </row>
    <row r="100" spans="1:12" ht="13.5" thickBot="1" x14ac:dyDescent="0.3">
      <c r="A100" s="89"/>
      <c r="B100" s="144"/>
      <c r="C100" s="144"/>
      <c r="D100" s="144"/>
      <c r="E100" s="144"/>
      <c r="F100" s="144"/>
      <c r="G100" s="144"/>
      <c r="H100" s="145"/>
      <c r="I100" s="80">
        <f>I99+I98</f>
        <v>3105801.7567118094</v>
      </c>
      <c r="K100" s="78"/>
      <c r="L100" s="78"/>
    </row>
    <row r="101" spans="1:12" x14ac:dyDescent="0.25">
      <c r="B101" s="90"/>
      <c r="C101" s="89"/>
      <c r="D101" s="89"/>
      <c r="E101" s="89"/>
      <c r="F101" s="91"/>
      <c r="G101" s="89"/>
    </row>
    <row r="102" spans="1:12" x14ac:dyDescent="0.25">
      <c r="B102" s="89"/>
      <c r="C102" s="89"/>
      <c r="D102" s="92"/>
      <c r="E102" s="82"/>
      <c r="F102" s="91"/>
      <c r="G102" s="82"/>
    </row>
  </sheetData>
  <mergeCells count="4">
    <mergeCell ref="B99:H100"/>
    <mergeCell ref="B9:G9"/>
    <mergeCell ref="B98:C98"/>
    <mergeCell ref="B11:G11"/>
  </mergeCells>
  <phoneticPr fontId="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Reinet Mdaka</dc:creator>
  <cp:lastModifiedBy>Tlou Mashilo</cp:lastModifiedBy>
  <cp:lastPrinted>2023-09-20T11:50:04Z</cp:lastPrinted>
  <dcterms:created xsi:type="dcterms:W3CDTF">2023-09-13T06:33:30Z</dcterms:created>
  <dcterms:modified xsi:type="dcterms:W3CDTF">2023-12-12T16:14:12Z</dcterms:modified>
</cp:coreProperties>
</file>