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Thandavhathu\Downloads\"/>
    </mc:Choice>
  </mc:AlternateContent>
  <xr:revisionPtr revIDLastSave="0" documentId="8_{D1760975-E567-482C-A93B-D56EA4DD94C7}" xr6:coauthVersionLast="47" xr6:coauthVersionMax="47" xr10:uidLastSave="{00000000-0000-0000-0000-000000000000}"/>
  <bookViews>
    <workbookView xWindow="-110" yWindow="-110" windowWidth="19420" windowHeight="10300" firstSheet="4" activeTab="5" xr2:uid="{8DF67A68-8D8D-43AF-8AC7-D225E4433AE8}"/>
  </bookViews>
  <sheets>
    <sheet name="Instructions" sheetId="6" r:id="rId1"/>
    <sheet name="Schedule 1 -Staff Time and Cost" sheetId="1" r:id="rId2"/>
    <sheet name="Schedule 2 -Resources Breakdown" sheetId="2" r:id="rId3"/>
    <sheet name="Schedule 3 -Direct Reimbursable" sheetId="3" r:id="rId4"/>
    <sheet name="Schedule 4 -Pricing Summary" sheetId="4" r:id="rId5"/>
    <sheet name="Schedule 5 -Total Bid Price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L5" i="3" s="1"/>
  <c r="G28" i="1"/>
  <c r="C28" i="4" s="1"/>
  <c r="E29" i="1"/>
  <c r="D29" i="1"/>
  <c r="J6" i="3"/>
  <c r="L6" i="3" s="1"/>
  <c r="J7" i="3"/>
  <c r="L7" i="3" s="1"/>
  <c r="J9" i="3"/>
  <c r="L9" i="3" s="1"/>
  <c r="J10" i="3"/>
  <c r="L10" i="3" s="1"/>
  <c r="J11" i="3"/>
  <c r="L11" i="3" s="1"/>
  <c r="J12" i="3"/>
  <c r="L12" i="3" s="1"/>
  <c r="J13" i="3"/>
  <c r="L13" i="3" s="1"/>
  <c r="J14" i="3"/>
  <c r="L14" i="3" s="1"/>
  <c r="D45" i="1"/>
  <c r="E45" i="1"/>
  <c r="D36" i="1"/>
  <c r="E36" i="1"/>
  <c r="D22" i="1"/>
  <c r="E22" i="1"/>
  <c r="D15" i="1"/>
  <c r="E15" i="1"/>
  <c r="D9" i="1"/>
  <c r="E9" i="1"/>
  <c r="G44" i="1"/>
  <c r="C44" i="4" s="1"/>
  <c r="G41" i="1"/>
  <c r="C41" i="4" s="1"/>
  <c r="G42" i="1"/>
  <c r="C42" i="4" s="1"/>
  <c r="G43" i="1"/>
  <c r="C43" i="4" s="1"/>
  <c r="G40" i="1"/>
  <c r="C40" i="4" s="1"/>
  <c r="G39" i="1"/>
  <c r="C39" i="4" s="1"/>
  <c r="G34" i="1"/>
  <c r="C34" i="4" s="1"/>
  <c r="G35" i="1"/>
  <c r="C35" i="4" s="1"/>
  <c r="G33" i="1"/>
  <c r="C33" i="4" s="1"/>
  <c r="G32" i="1"/>
  <c r="C32" i="4" s="1"/>
  <c r="G27" i="1"/>
  <c r="C27" i="4" s="1"/>
  <c r="G26" i="1"/>
  <c r="G25" i="1"/>
  <c r="C25" i="4" s="1"/>
  <c r="G19" i="1"/>
  <c r="C19" i="4" s="1"/>
  <c r="G20" i="1"/>
  <c r="C20" i="4" s="1"/>
  <c r="G21" i="1"/>
  <c r="C21" i="4" s="1"/>
  <c r="G18" i="1"/>
  <c r="G13" i="1"/>
  <c r="C13" i="4" s="1"/>
  <c r="G14" i="1"/>
  <c r="C14" i="4" s="1"/>
  <c r="G12" i="1"/>
  <c r="G6" i="1"/>
  <c r="C6" i="4" s="1"/>
  <c r="G7" i="1"/>
  <c r="C7" i="4" s="1"/>
  <c r="G8" i="1"/>
  <c r="C8" i="4" s="1"/>
  <c r="G5" i="1"/>
  <c r="G9" i="1" s="1"/>
  <c r="C45" i="4" l="1"/>
  <c r="C36" i="4"/>
  <c r="G36" i="1"/>
  <c r="G29" i="1"/>
  <c r="C26" i="4"/>
  <c r="C29" i="4" s="1"/>
  <c r="G15" i="1"/>
  <c r="G22" i="1"/>
  <c r="C5" i="4"/>
  <c r="C9" i="4" s="1"/>
  <c r="C12" i="4"/>
  <c r="C15" i="4" s="1"/>
  <c r="G45" i="1"/>
  <c r="C18" i="4"/>
  <c r="C22" i="4" s="1"/>
  <c r="G47" i="1" l="1"/>
  <c r="J8" i="3"/>
  <c r="L8" i="3" s="1"/>
  <c r="L15" i="3" s="1"/>
  <c r="C47" i="4" s="1"/>
  <c r="C51" i="4" s="1"/>
  <c r="C4" i="5" s="1"/>
  <c r="C5" i="5" l="1"/>
  <c r="C6" i="5" s="1"/>
</calcChain>
</file>

<file path=xl/sharedStrings.xml><?xml version="1.0" encoding="utf-8"?>
<sst xmlns="http://schemas.openxmlformats.org/spreadsheetml/2006/main" count="219" uniqueCount="176">
  <si>
    <t>ANNEXURE I : PRICING SCHEDULE                                                                                                                                                                                                                                                                                                                                     Bid No. 012/2024/PMID/SERVICES/RFB :APPOINTMENT A SERVICE PROVIDER TO PROVIDE A PROFESSIONAL ENVIRONMENTAL CONTROL OFFICER FOR MOKOLO CROCODILE RIVER (WEST) WATER AUGMENTATION PROJECT PHASE 2 A (MCWAP-2 A</t>
  </si>
  <si>
    <t>Legend</t>
  </si>
  <si>
    <t>To be completed by bidder</t>
  </si>
  <si>
    <t>Locked - Cannot be cannot be edited</t>
  </si>
  <si>
    <t>ANNEXURE I : PRICING SCHEDULE                                                                                                                                                                                                                                                                                                                                     Bid No. 012/2024/PMID/SERVICES/RFB :APPOINTMENT A SERVICE PROVIDER TO PROVIDE A PROFESSIONAL ENVIRONMENTAL CONTROL OFFICER FOR MOKOLO CROCODILE RIVER (WEST) WATER AUGMENTATION PROJECT PHASE 2 A (MCWAP-2 A)</t>
  </si>
  <si>
    <t>SCHEDULE 1:  TOTAL STAFF TIME AND COST</t>
  </si>
  <si>
    <t>ITEMS</t>
  </si>
  <si>
    <t>Staff List</t>
  </si>
  <si>
    <t>Total Person Days</t>
  </si>
  <si>
    <t>Total Hours</t>
  </si>
  <si>
    <t>Hourly Rate</t>
  </si>
  <si>
    <t>AMOUNT (R) Excl VAT (carry to Schedule 4)</t>
  </si>
  <si>
    <t>1.1</t>
  </si>
  <si>
    <t>Task 1: Pre-construction site survey (once-off task)</t>
  </si>
  <si>
    <t>1.1.1</t>
  </si>
  <si>
    <t>Site reconnaissance</t>
  </si>
  <si>
    <t>1.1.2</t>
  </si>
  <si>
    <t>Compile draft Project inception report</t>
  </si>
  <si>
    <t>1.1.3</t>
  </si>
  <si>
    <t>Compile final Project Inception Report</t>
  </si>
  <si>
    <t>1.1.4</t>
  </si>
  <si>
    <t>Attendance at Archaeological and Palaeontological workshop on site</t>
  </si>
  <si>
    <t>Sub total</t>
  </si>
  <si>
    <t>1.2</t>
  </si>
  <si>
    <t>Task 2: Monthly Monitoring during construction (69 Events)</t>
  </si>
  <si>
    <t>1.2.1</t>
  </si>
  <si>
    <t>Monitoring event</t>
  </si>
  <si>
    <t>1.2.2</t>
  </si>
  <si>
    <t>Monthly monitoring reports</t>
  </si>
  <si>
    <t>1.2.3</t>
  </si>
  <si>
    <t>Incident reports</t>
  </si>
  <si>
    <t>1.3</t>
  </si>
  <si>
    <t>Task 3: EMS Audits (once every 6 months) during construction (10 events)</t>
  </si>
  <si>
    <t>1.3.1</t>
  </si>
  <si>
    <t>Audit programme and method reports</t>
  </si>
  <si>
    <t>1.3.2</t>
  </si>
  <si>
    <t>Audit procedure</t>
  </si>
  <si>
    <t>1.3.3</t>
  </si>
  <si>
    <t>Selected testing and/or sampling</t>
  </si>
  <si>
    <t>1.3.4</t>
  </si>
  <si>
    <t>Audit reports</t>
  </si>
  <si>
    <t>1.4.</t>
  </si>
  <si>
    <t>Task 4: Meetings (69 events)</t>
  </si>
  <si>
    <t>1.4.1</t>
  </si>
  <si>
    <t>Monthly contract meetings (2 hrs per event)</t>
  </si>
  <si>
    <t>1.4.2</t>
  </si>
  <si>
    <t>Minutes of contract meetings ( 4 hrs per event)</t>
  </si>
  <si>
    <t>1.4.3</t>
  </si>
  <si>
    <t>Ad hoc special meetings - 1 per month during the first 18 months. (4 hrs per event)</t>
  </si>
  <si>
    <t>1.4.4</t>
  </si>
  <si>
    <t>CRE Monthly Meetings (69 Meetings)</t>
  </si>
  <si>
    <t>1.5.</t>
  </si>
  <si>
    <t>Task 5: EMC Secretariat ( 33 + 18 events)</t>
  </si>
  <si>
    <t>2.5.1</t>
  </si>
  <si>
    <t>Co-ordination and logistics</t>
  </si>
  <si>
    <t>2.5.2</t>
  </si>
  <si>
    <t>EMC meetings ( 2 - Monthly)</t>
  </si>
  <si>
    <t>2.5.3</t>
  </si>
  <si>
    <t>Reporting to EMC</t>
  </si>
  <si>
    <t>2.5.4</t>
  </si>
  <si>
    <t>EMC minutes</t>
  </si>
  <si>
    <t>1.6.</t>
  </si>
  <si>
    <t>Task 6: Rehabilitation Maintenance Period and Closure</t>
  </si>
  <si>
    <t>1.6.1</t>
  </si>
  <si>
    <t>Monthly for the first 6 months of the defect’s liability period</t>
  </si>
  <si>
    <t>1.6.2</t>
  </si>
  <si>
    <t>Bi-monthly (once every two months for the last 6 months of the defects liability period) monitoring and reporting</t>
  </si>
  <si>
    <t>1.6.3</t>
  </si>
  <si>
    <t>Bi-monthly EMC meetings (including all logistics above)</t>
  </si>
  <si>
    <t>1.6.4</t>
  </si>
  <si>
    <t>Bi-monthly Contractual Meetings and Minutes</t>
  </si>
  <si>
    <t>1.6.5</t>
  </si>
  <si>
    <t>Two 6-monthly audits</t>
  </si>
  <si>
    <t>1.6.6</t>
  </si>
  <si>
    <t>Closure Report</t>
  </si>
  <si>
    <t>TOTAL STAFF COSTS (Excl VAT)</t>
  </si>
  <si>
    <t>SCHEDULE 2:  INDIVIDUAL STAFF, TIME ALLOCATION AND BILLING RATES BREAKDOWN</t>
  </si>
  <si>
    <t>Task and sub-task No. and Title</t>
  </si>
  <si>
    <t>Amount</t>
  </si>
  <si>
    <t>Staff category</t>
  </si>
  <si>
    <t>Position or title for this assignment</t>
  </si>
  <si>
    <t>Name</t>
  </si>
  <si>
    <t>Person days</t>
  </si>
  <si>
    <t>Billing rate</t>
  </si>
  <si>
    <t>Consultant</t>
  </si>
  <si>
    <t>e.g. Director/Project Manager</t>
  </si>
  <si>
    <t>Project Leader</t>
  </si>
  <si>
    <t>John Smith</t>
  </si>
  <si>
    <t>Value</t>
  </si>
  <si>
    <t>ANNEXURE I : PRICING SCHEDULE                                                                                                                                                                                                                                                                                                                                                                                                                                                                                                                                                                                                                                                                                                                                                                                                                                                                                                                                                                                            Bid No. 012/2024/PMID/SERVICES/RFB :APPOINTMENT A SERVICE PROVIDER TO PROVIDE A PROFESSIONAL ENVIRONMENTAL CONTROL OFFICER FOR MOKOLO CROCODILE RIVER (WEST) WATER AUGMENTATION PROJECT PHASE 2 A (MCWAP-2 A</t>
  </si>
  <si>
    <t>SCHEDULE 3: Direct Reimbursable Costs</t>
  </si>
  <si>
    <t>Examples of Items</t>
  </si>
  <si>
    <t>No.of People</t>
  </si>
  <si>
    <t>Total Units</t>
  </si>
  <si>
    <t>Rate/Unit</t>
  </si>
  <si>
    <t>Total (R)</t>
  </si>
  <si>
    <t>Task 1</t>
  </si>
  <si>
    <t>Task 2</t>
  </si>
  <si>
    <t>Task 3</t>
  </si>
  <si>
    <t>Task 4</t>
  </si>
  <si>
    <t>Task 5</t>
  </si>
  <si>
    <t>Task 6</t>
  </si>
  <si>
    <t>Excl VAT</t>
  </si>
  <si>
    <r>
      <t>1.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Travel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</si>
  <si>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Car Hire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</si>
  <si>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Accommodation and meals</t>
    </r>
  </si>
  <si>
    <r>
      <t>4.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Per diem (nights away from home)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</si>
  <si>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Consumable materials/supplies/stationery/paper, etc.</t>
    </r>
  </si>
  <si>
    <r>
      <t>6.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Personal protective equipment</t>
    </r>
  </si>
  <si>
    <r>
      <t>7.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Laboratory Fees for testing e.g. Water /dust samples.</t>
    </r>
  </si>
  <si>
    <r>
      <t>8.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 xml:space="preserve">Administrative handling charges </t>
    </r>
  </si>
  <si>
    <r>
      <t>9.</t>
    </r>
    <r>
      <rPr>
        <sz val="7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Sub consultant</t>
    </r>
  </si>
  <si>
    <t>10.Virtual Meetings</t>
  </si>
  <si>
    <t>SCHEDULE 4:  SUMMARY OF FIXED COST</t>
  </si>
  <si>
    <t>AMOUNT (R) Excl VAT</t>
  </si>
  <si>
    <t>4.1</t>
  </si>
  <si>
    <t>4.1.1</t>
  </si>
  <si>
    <t>4.1.2</t>
  </si>
  <si>
    <t>Compile draft Project Inception Report</t>
  </si>
  <si>
    <t>4.1.3</t>
  </si>
  <si>
    <t>Compile final Project inception report</t>
  </si>
  <si>
    <t>4.1.4</t>
  </si>
  <si>
    <t>Attendance at Archaeological and Palaeontological workshop on site.</t>
  </si>
  <si>
    <t>4.2</t>
  </si>
  <si>
    <t>4.2.1</t>
  </si>
  <si>
    <t>4.2.2</t>
  </si>
  <si>
    <t>4.2.3</t>
  </si>
  <si>
    <t>4.3</t>
  </si>
  <si>
    <t>4.3.1</t>
  </si>
  <si>
    <t>4.3.2</t>
  </si>
  <si>
    <t>4.3.3</t>
  </si>
  <si>
    <t>4.3.4</t>
  </si>
  <si>
    <t>4.4</t>
  </si>
  <si>
    <t>4.4.1</t>
  </si>
  <si>
    <t>4.4.2</t>
  </si>
  <si>
    <t>4.4.3</t>
  </si>
  <si>
    <t>4.4.4</t>
  </si>
  <si>
    <t>4.5</t>
  </si>
  <si>
    <t>4.5.1</t>
  </si>
  <si>
    <t>4.5.2</t>
  </si>
  <si>
    <t>4.5.3</t>
  </si>
  <si>
    <t>4.5.4</t>
  </si>
  <si>
    <t>4.6</t>
  </si>
  <si>
    <t>Task 6 : Rehabilitation Maintenance Period and Closure</t>
  </si>
  <si>
    <t>4.6.1</t>
  </si>
  <si>
    <t>4.6.2</t>
  </si>
  <si>
    <t>4.6.3</t>
  </si>
  <si>
    <t>4.6.4</t>
  </si>
  <si>
    <t>4.6.5</t>
  </si>
  <si>
    <t>4.6.6</t>
  </si>
  <si>
    <t>4.7.</t>
  </si>
  <si>
    <t>Direct Reimbursable Costs</t>
  </si>
  <si>
    <t>4.8</t>
  </si>
  <si>
    <t xml:space="preserve">Provisional Sum* </t>
  </si>
  <si>
    <t>TOTAL  (Excl VAT)</t>
  </si>
  <si>
    <t>* Provisional sum: Specialist verification studies may be required.  Travel cost for EMC Members (excluding Government Officials). This provisional sum is however, only to be utilised with written approval from TCTA.</t>
  </si>
  <si>
    <t xml:space="preserve">SCHEDULE 5:  GRAND TOTAL </t>
  </si>
  <si>
    <t xml:space="preserve">AMOUNT (R) </t>
  </si>
  <si>
    <t>5.1</t>
  </si>
  <si>
    <t>Total from Schedule 4 (Excluding VAT)</t>
  </si>
  <si>
    <t>5.2</t>
  </si>
  <si>
    <t>VAT @ 15 %</t>
  </si>
  <si>
    <t xml:space="preserve">          5.3</t>
  </si>
  <si>
    <t>TOTAL BID AMOUNT INCLUDING VAT</t>
  </si>
  <si>
    <t>Authorised Representative Name</t>
  </si>
  <si>
    <t>Signature</t>
  </si>
  <si>
    <t>Date</t>
  </si>
  <si>
    <t>Unit of Measurement (e.g.No./ Km/ Flight Tickets/ Night/ Day/ Each/ Hours)</t>
  </si>
  <si>
    <t>Task 1 : Pre-construction site survey (once-off task)</t>
  </si>
  <si>
    <t>Task 2 : Monthly Monitoring during construction (69 Events)</t>
  </si>
  <si>
    <t>Task 4 : Meetings (69 Events)</t>
  </si>
  <si>
    <t>Minutes of contract meetings (4 hrs per event)</t>
  </si>
  <si>
    <t>Ad hoc special meetings - 1 per month during the first 18 months ( 4 hrs per event)</t>
  </si>
  <si>
    <t>CRE Progress Meetings (69 meetings)</t>
  </si>
  <si>
    <t>Task 5: EMC Secretariat (33 + 18 events)</t>
  </si>
  <si>
    <t>Bidders must adhere to the pricing instructions specified in Section 6.6 “Stage 6: Price” of the RFB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</si>
</sst>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sz val="7"/>
      <color theme="1"/>
      <name val="Times New Roman"/>
      <family val="1"/>
    </font>
    <font>
      <b/>
      <sz val="11"/>
      <color rgb="FFFFFFFF"/>
      <name val="Arial"/>
      <family val="2"/>
    </font>
    <font>
      <sz val="8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0" fillId="4" borderId="0" xfId="0" applyFill="1"/>
    <xf numFmtId="0" fontId="1" fillId="0" borderId="0" xfId="0" applyFont="1"/>
    <xf numFmtId="0" fontId="1" fillId="0" borderId="0" xfId="0" applyFont="1" applyAlignment="1">
      <alignment wrapText="1"/>
    </xf>
    <xf numFmtId="0" fontId="4" fillId="2" borderId="5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right" vertical="center" wrapText="1" indent="4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10" fillId="2" borderId="5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justify" vertical="center" wrapText="1"/>
    </xf>
    <xf numFmtId="0" fontId="6" fillId="4" borderId="5" xfId="0" applyFont="1" applyFill="1" applyBorder="1" applyAlignment="1" applyProtection="1">
      <alignment horizontal="justify" vertical="center" wrapText="1"/>
      <protection locked="0"/>
    </xf>
    <xf numFmtId="0" fontId="5" fillId="4" borderId="5" xfId="0" applyFont="1" applyFill="1" applyBorder="1" applyAlignment="1" applyProtection="1">
      <alignment horizontal="justify" vertical="center" wrapText="1"/>
      <protection locked="0"/>
    </xf>
    <xf numFmtId="164" fontId="5" fillId="3" borderId="5" xfId="0" applyNumberFormat="1" applyFont="1" applyFill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164" fontId="3" fillId="0" borderId="8" xfId="0" applyNumberFormat="1" applyFont="1" applyBorder="1" applyAlignment="1">
      <alignment horizontal="justify" vertical="center" wrapText="1"/>
    </xf>
    <xf numFmtId="0" fontId="1" fillId="4" borderId="0" xfId="0" applyFont="1" applyFill="1"/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 applyProtection="1">
      <alignment horizontal="justify" vertical="center" wrapText="1"/>
      <protection locked="0"/>
    </xf>
    <xf numFmtId="0" fontId="3" fillId="4" borderId="5" xfId="0" applyFont="1" applyFill="1" applyBorder="1" applyAlignment="1" applyProtection="1">
      <alignment horizontal="justify" vertical="center" wrapText="1"/>
      <protection locked="0"/>
    </xf>
    <xf numFmtId="0" fontId="3" fillId="3" borderId="5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2" fillId="3" borderId="2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" fillId="0" borderId="6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2" fillId="5" borderId="5" xfId="0" applyFont="1" applyFill="1" applyBorder="1" applyAlignment="1" applyProtection="1">
      <alignment horizontal="justify" vertical="center" wrapText="1"/>
    </xf>
    <xf numFmtId="0" fontId="3" fillId="5" borderId="5" xfId="0" applyFont="1" applyFill="1" applyBorder="1" applyAlignment="1" applyProtection="1">
      <alignment horizontal="justify" vertical="center" wrapText="1"/>
    </xf>
    <xf numFmtId="0" fontId="2" fillId="0" borderId="5" xfId="0" applyFont="1" applyBorder="1" applyAlignment="1" applyProtection="1">
      <alignment horizontal="justify" vertical="center" wrapText="1"/>
    </xf>
    <xf numFmtId="0" fontId="13" fillId="5" borderId="5" xfId="0" applyFont="1" applyFill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C7C8-60F5-46D1-8215-7BA45E9CEAC8}">
  <dimension ref="A1:N5"/>
  <sheetViews>
    <sheetView workbookViewId="0">
      <selection activeCell="D4" sqref="D4"/>
    </sheetView>
  </sheetViews>
  <sheetFormatPr defaultRowHeight="14.5" x14ac:dyDescent="0.35"/>
  <cols>
    <col min="1" max="1" width="14.453125" customWidth="1"/>
    <col min="2" max="2" width="15.81640625" customWidth="1"/>
  </cols>
  <sheetData>
    <row r="1" spans="1:14" ht="44.5" customHeight="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x14ac:dyDescent="0.35">
      <c r="A2" s="44" t="s">
        <v>1</v>
      </c>
      <c r="B2" s="44"/>
    </row>
    <row r="3" spans="1:14" x14ac:dyDescent="0.35">
      <c r="A3" s="16"/>
    </row>
    <row r="4" spans="1:14" ht="43.5" x14ac:dyDescent="0.35">
      <c r="A4" s="36" t="s">
        <v>2</v>
      </c>
      <c r="B4" s="18" t="s">
        <v>3</v>
      </c>
    </row>
    <row r="5" spans="1:14" ht="57.65" customHeight="1" x14ac:dyDescent="0.35">
      <c r="A5" s="45" t="s">
        <v>175</v>
      </c>
      <c r="B5" s="45"/>
      <c r="C5" s="45"/>
      <c r="D5" s="45"/>
      <c r="E5" s="45"/>
    </row>
  </sheetData>
  <sheetProtection algorithmName="SHA-512" hashValue="W1rbmyT7FDtYFX9TFhikEDbBuNfmLMOnRDV49g2OfTAvlOPHVw/AtZECuz54xkKbyI4kU0V9xhaJKIj5UCQcNQ==" saltValue="zf42faGySOnvqHrv+xmBtg==" spinCount="100000" sheet="1" objects="1" scenarios="1"/>
  <mergeCells count="3">
    <mergeCell ref="A2:B2"/>
    <mergeCell ref="A5:E5"/>
    <mergeCell ref="A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8533-6DDB-4614-9C24-0A5E4FAA833B}">
  <dimension ref="A1:G47"/>
  <sheetViews>
    <sheetView topLeftCell="A5" zoomScale="70" zoomScaleNormal="70" workbookViewId="0">
      <selection activeCell="K7" sqref="K7"/>
    </sheetView>
  </sheetViews>
  <sheetFormatPr defaultRowHeight="14.5" x14ac:dyDescent="0.35"/>
  <cols>
    <col min="2" max="2" width="40.81640625" customWidth="1"/>
    <col min="3" max="3" width="20.453125" customWidth="1"/>
    <col min="4" max="4" width="22.81640625" customWidth="1"/>
    <col min="5" max="5" width="20.7265625" customWidth="1"/>
    <col min="6" max="6" width="19.453125" customWidth="1"/>
    <col min="7" max="7" width="19.7265625" customWidth="1"/>
  </cols>
  <sheetData>
    <row r="1" spans="1:7" ht="48.65" customHeight="1" thickBot="1" x14ac:dyDescent="0.4">
      <c r="A1" s="53" t="s">
        <v>4</v>
      </c>
      <c r="B1" s="53"/>
      <c r="C1" s="53"/>
      <c r="D1" s="53"/>
      <c r="E1" s="53"/>
      <c r="F1" s="53"/>
      <c r="G1" s="53"/>
    </row>
    <row r="2" spans="1:7" ht="15" thickBot="1" x14ac:dyDescent="0.4">
      <c r="A2" s="54" t="s">
        <v>5</v>
      </c>
      <c r="B2" s="55"/>
      <c r="C2" s="55"/>
      <c r="D2" s="55"/>
      <c r="E2" s="55"/>
      <c r="F2" s="55"/>
      <c r="G2" s="56"/>
    </row>
    <row r="3" spans="1:7" ht="39.5" thickBot="1" x14ac:dyDescent="0.4">
      <c r="A3" s="57" t="s">
        <v>6</v>
      </c>
      <c r="B3" s="58"/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</row>
    <row r="4" spans="1:7" ht="28.5" thickBot="1" x14ac:dyDescent="0.4">
      <c r="A4" s="24" t="s">
        <v>12</v>
      </c>
      <c r="B4" s="38" t="s">
        <v>13</v>
      </c>
      <c r="C4" s="4"/>
      <c r="D4" s="4"/>
      <c r="E4" s="4"/>
      <c r="F4" s="4"/>
      <c r="G4" s="4"/>
    </row>
    <row r="5" spans="1:7" ht="54.65" customHeight="1" x14ac:dyDescent="0.35">
      <c r="A5" s="7" t="s">
        <v>14</v>
      </c>
      <c r="B5" s="4" t="s">
        <v>15</v>
      </c>
      <c r="C5" s="39"/>
      <c r="D5" s="39"/>
      <c r="E5" s="79">
        <v>18</v>
      </c>
      <c r="F5" s="39"/>
      <c r="G5" s="4">
        <f>E5*F5</f>
        <v>0</v>
      </c>
    </row>
    <row r="6" spans="1:7" x14ac:dyDescent="0.35">
      <c r="A6" s="7" t="s">
        <v>16</v>
      </c>
      <c r="B6" s="37" t="s">
        <v>17</v>
      </c>
      <c r="C6" s="39"/>
      <c r="D6" s="39"/>
      <c r="E6" s="79">
        <v>18</v>
      </c>
      <c r="F6" s="39"/>
      <c r="G6" s="4">
        <f t="shared" ref="G6:G8" si="0">E6*F6</f>
        <v>0</v>
      </c>
    </row>
    <row r="7" spans="1:7" ht="34.5" customHeight="1" x14ac:dyDescent="0.35">
      <c r="A7" s="7" t="s">
        <v>18</v>
      </c>
      <c r="B7" s="37" t="s">
        <v>19</v>
      </c>
      <c r="C7" s="39"/>
      <c r="D7" s="39"/>
      <c r="E7" s="79">
        <v>9</v>
      </c>
      <c r="F7" s="39"/>
      <c r="G7" s="4">
        <f t="shared" si="0"/>
        <v>0</v>
      </c>
    </row>
    <row r="8" spans="1:7" ht="37" customHeight="1" x14ac:dyDescent="0.35">
      <c r="A8" s="7" t="s">
        <v>20</v>
      </c>
      <c r="B8" s="37" t="s">
        <v>21</v>
      </c>
      <c r="C8" s="39"/>
      <c r="D8" s="39"/>
      <c r="E8" s="79">
        <v>9</v>
      </c>
      <c r="F8" s="39"/>
      <c r="G8" s="4">
        <f t="shared" si="0"/>
        <v>0</v>
      </c>
    </row>
    <row r="9" spans="1:7" ht="15" thickBot="1" x14ac:dyDescent="0.4">
      <c r="A9" s="7"/>
      <c r="B9" s="25" t="s">
        <v>22</v>
      </c>
      <c r="C9" s="4"/>
      <c r="D9" s="25">
        <f>D4+D5+D6+D7+D8</f>
        <v>0</v>
      </c>
      <c r="E9" s="80">
        <f>E4+E5+E6+E7+E8</f>
        <v>54</v>
      </c>
      <c r="F9" s="4"/>
      <c r="G9" s="25">
        <f>G5+G6+G7+G8</f>
        <v>0</v>
      </c>
    </row>
    <row r="10" spans="1:7" ht="15" thickBot="1" x14ac:dyDescent="0.4">
      <c r="A10" s="47"/>
      <c r="B10" s="48"/>
      <c r="C10" s="48"/>
      <c r="D10" s="49"/>
      <c r="E10" s="81"/>
      <c r="F10" s="4"/>
      <c r="G10" s="4"/>
    </row>
    <row r="11" spans="1:7" ht="28" x14ac:dyDescent="0.35">
      <c r="A11" s="24" t="s">
        <v>23</v>
      </c>
      <c r="B11" s="25" t="s">
        <v>24</v>
      </c>
      <c r="C11" s="4"/>
      <c r="D11" s="4"/>
      <c r="E11" s="81"/>
      <c r="F11" s="4"/>
      <c r="G11" s="4"/>
    </row>
    <row r="12" spans="1:7" x14ac:dyDescent="0.35">
      <c r="A12" s="7" t="s">
        <v>25</v>
      </c>
      <c r="B12" s="4" t="s">
        <v>26</v>
      </c>
      <c r="C12" s="39"/>
      <c r="D12" s="39"/>
      <c r="E12" s="82">
        <v>1863</v>
      </c>
      <c r="F12" s="39"/>
      <c r="G12" s="4">
        <f>E12*F12</f>
        <v>0</v>
      </c>
    </row>
    <row r="13" spans="1:7" x14ac:dyDescent="0.35">
      <c r="A13" s="7" t="s">
        <v>27</v>
      </c>
      <c r="B13" s="4" t="s">
        <v>28</v>
      </c>
      <c r="C13" s="39"/>
      <c r="D13" s="39"/>
      <c r="E13" s="82">
        <v>621</v>
      </c>
      <c r="F13" s="39"/>
      <c r="G13" s="4">
        <f t="shared" ref="G13:G14" si="1">E13*F13</f>
        <v>0</v>
      </c>
    </row>
    <row r="14" spans="1:7" x14ac:dyDescent="0.35">
      <c r="A14" s="7" t="s">
        <v>29</v>
      </c>
      <c r="B14" s="4" t="s">
        <v>30</v>
      </c>
      <c r="C14" s="39"/>
      <c r="D14" s="39"/>
      <c r="E14" s="82">
        <v>621</v>
      </c>
      <c r="F14" s="39"/>
      <c r="G14" s="4">
        <f t="shared" si="1"/>
        <v>0</v>
      </c>
    </row>
    <row r="15" spans="1:7" ht="15" thickBot="1" x14ac:dyDescent="0.4">
      <c r="A15" s="7"/>
      <c r="B15" s="25" t="s">
        <v>22</v>
      </c>
      <c r="C15" s="4"/>
      <c r="D15" s="25">
        <f>D12+D13+D14</f>
        <v>0</v>
      </c>
      <c r="E15" s="83">
        <f>E12+E13+E14</f>
        <v>3105</v>
      </c>
      <c r="F15" s="4"/>
      <c r="G15" s="25">
        <f>G12+G13+G14</f>
        <v>0</v>
      </c>
    </row>
    <row r="16" spans="1:7" ht="15" thickBot="1" x14ac:dyDescent="0.4">
      <c r="A16" s="47"/>
      <c r="B16" s="48"/>
      <c r="C16" s="48"/>
      <c r="D16" s="49"/>
      <c r="E16" s="81"/>
      <c r="F16" s="4"/>
      <c r="G16" s="4"/>
    </row>
    <row r="17" spans="1:7" ht="28" x14ac:dyDescent="0.35">
      <c r="A17" s="24" t="s">
        <v>31</v>
      </c>
      <c r="B17" s="38" t="s">
        <v>32</v>
      </c>
      <c r="C17" s="4"/>
      <c r="D17" s="4"/>
      <c r="E17" s="81"/>
      <c r="F17" s="4"/>
      <c r="G17" s="4"/>
    </row>
    <row r="18" spans="1:7" ht="15" thickBot="1" x14ac:dyDescent="0.4">
      <c r="A18" s="7" t="s">
        <v>33</v>
      </c>
      <c r="B18" s="37" t="s">
        <v>34</v>
      </c>
      <c r="C18" s="39"/>
      <c r="D18" s="39"/>
      <c r="E18" s="79">
        <v>90</v>
      </c>
      <c r="F18" s="39"/>
      <c r="G18" s="4">
        <f>E18*F18</f>
        <v>0</v>
      </c>
    </row>
    <row r="19" spans="1:7" ht="15" thickBot="1" x14ac:dyDescent="0.4">
      <c r="A19" s="7" t="s">
        <v>35</v>
      </c>
      <c r="B19" s="4" t="s">
        <v>36</v>
      </c>
      <c r="C19" s="39"/>
      <c r="D19" s="39"/>
      <c r="E19" s="79">
        <v>45</v>
      </c>
      <c r="F19" s="39"/>
      <c r="G19" s="4">
        <f>E19*F19</f>
        <v>0</v>
      </c>
    </row>
    <row r="20" spans="1:7" ht="15" thickBot="1" x14ac:dyDescent="0.4">
      <c r="A20" s="7" t="s">
        <v>37</v>
      </c>
      <c r="B20" s="37" t="s">
        <v>38</v>
      </c>
      <c r="C20" s="39"/>
      <c r="D20" s="39"/>
      <c r="E20" s="79">
        <v>135</v>
      </c>
      <c r="F20" s="39"/>
      <c r="G20" s="4">
        <f>E20*F20</f>
        <v>0</v>
      </c>
    </row>
    <row r="21" spans="1:7" ht="15" thickBot="1" x14ac:dyDescent="0.4">
      <c r="A21" s="7" t="s">
        <v>39</v>
      </c>
      <c r="B21" s="4" t="s">
        <v>40</v>
      </c>
      <c r="C21" s="39"/>
      <c r="D21" s="39"/>
      <c r="E21" s="79">
        <v>180</v>
      </c>
      <c r="F21" s="39"/>
      <c r="G21" s="4">
        <f t="shared" ref="G21" si="2">E21*F21</f>
        <v>0</v>
      </c>
    </row>
    <row r="22" spans="1:7" ht="15" thickBot="1" x14ac:dyDescent="0.4">
      <c r="A22" s="7"/>
      <c r="B22" s="25" t="s">
        <v>22</v>
      </c>
      <c r="C22" s="4"/>
      <c r="D22" s="25">
        <f>D18+D19+D20+D21</f>
        <v>0</v>
      </c>
      <c r="E22" s="80">
        <f>E18+E19+E20+E21</f>
        <v>450</v>
      </c>
      <c r="F22" s="4"/>
      <c r="G22" s="25">
        <f>G18+G19+G20+G21</f>
        <v>0</v>
      </c>
    </row>
    <row r="23" spans="1:7" ht="15" thickBot="1" x14ac:dyDescent="0.4">
      <c r="A23" s="47"/>
      <c r="B23" s="48"/>
      <c r="C23" s="48"/>
      <c r="D23" s="49"/>
      <c r="E23" s="81"/>
      <c r="F23" s="4"/>
      <c r="G23" s="4"/>
    </row>
    <row r="24" spans="1:7" x14ac:dyDescent="0.35">
      <c r="A24" s="24" t="s">
        <v>41</v>
      </c>
      <c r="B24" s="25" t="s">
        <v>42</v>
      </c>
      <c r="C24" s="4"/>
      <c r="D24" s="4"/>
      <c r="E24" s="81"/>
      <c r="F24" s="4"/>
      <c r="G24" s="4"/>
    </row>
    <row r="25" spans="1:7" x14ac:dyDescent="0.35">
      <c r="A25" s="7" t="s">
        <v>43</v>
      </c>
      <c r="B25" s="37" t="s">
        <v>44</v>
      </c>
      <c r="C25" s="39"/>
      <c r="D25" s="39"/>
      <c r="E25" s="79">
        <v>138</v>
      </c>
      <c r="F25" s="39"/>
      <c r="G25" s="4">
        <f>E25*F25</f>
        <v>0</v>
      </c>
    </row>
    <row r="26" spans="1:7" ht="28" x14ac:dyDescent="0.35">
      <c r="A26" s="7" t="s">
        <v>45</v>
      </c>
      <c r="B26" s="4" t="s">
        <v>46</v>
      </c>
      <c r="C26" s="39"/>
      <c r="D26" s="39"/>
      <c r="E26" s="79">
        <v>276</v>
      </c>
      <c r="F26" s="39"/>
      <c r="G26" s="4">
        <f>E26*F26</f>
        <v>0</v>
      </c>
    </row>
    <row r="27" spans="1:7" ht="28" x14ac:dyDescent="0.35">
      <c r="A27" s="7" t="s">
        <v>47</v>
      </c>
      <c r="B27" s="4" t="s">
        <v>48</v>
      </c>
      <c r="C27" s="39"/>
      <c r="D27" s="39"/>
      <c r="E27" s="79">
        <v>72</v>
      </c>
      <c r="F27" s="39"/>
      <c r="G27" s="4">
        <f t="shared" ref="G27" si="3">E27*F27</f>
        <v>0</v>
      </c>
    </row>
    <row r="28" spans="1:7" x14ac:dyDescent="0.35">
      <c r="A28" s="7" t="s">
        <v>49</v>
      </c>
      <c r="B28" s="37" t="s">
        <v>50</v>
      </c>
      <c r="C28" s="39"/>
      <c r="D28" s="39"/>
      <c r="E28" s="79">
        <v>621</v>
      </c>
      <c r="F28" s="39"/>
      <c r="G28" s="4">
        <f>F28*E28</f>
        <v>0</v>
      </c>
    </row>
    <row r="29" spans="1:7" ht="15" thickBot="1" x14ac:dyDescent="0.4">
      <c r="A29" s="7"/>
      <c r="B29" s="25" t="s">
        <v>22</v>
      </c>
      <c r="C29" s="4"/>
      <c r="D29" s="25">
        <f>D25+D26+D27+D28</f>
        <v>0</v>
      </c>
      <c r="E29" s="80">
        <f>E25+E26+E27+E28</f>
        <v>1107</v>
      </c>
      <c r="F29" s="4"/>
      <c r="G29" s="25">
        <f>G25+G26+G27+G28</f>
        <v>0</v>
      </c>
    </row>
    <row r="30" spans="1:7" ht="15" thickBot="1" x14ac:dyDescent="0.4">
      <c r="A30" s="47"/>
      <c r="B30" s="48"/>
      <c r="C30" s="48"/>
      <c r="D30" s="49"/>
      <c r="E30" s="81"/>
      <c r="F30" s="4"/>
      <c r="G30" s="4"/>
    </row>
    <row r="31" spans="1:7" x14ac:dyDescent="0.35">
      <c r="A31" s="24" t="s">
        <v>51</v>
      </c>
      <c r="B31" s="38" t="s">
        <v>52</v>
      </c>
      <c r="C31" s="4"/>
      <c r="D31" s="4"/>
      <c r="E31" s="81"/>
      <c r="F31" s="4"/>
      <c r="G31" s="4"/>
    </row>
    <row r="32" spans="1:7" x14ac:dyDescent="0.35">
      <c r="A32" s="7" t="s">
        <v>53</v>
      </c>
      <c r="B32" s="37" t="s">
        <v>54</v>
      </c>
      <c r="C32" s="39"/>
      <c r="D32" s="39"/>
      <c r="E32" s="79">
        <v>459</v>
      </c>
      <c r="F32" s="39"/>
      <c r="G32" s="4">
        <f>E32*F32</f>
        <v>0</v>
      </c>
    </row>
    <row r="33" spans="1:7" x14ac:dyDescent="0.35">
      <c r="A33" s="7" t="s">
        <v>55</v>
      </c>
      <c r="B33" s="37" t="s">
        <v>56</v>
      </c>
      <c r="C33" s="39"/>
      <c r="D33" s="39"/>
      <c r="E33" s="79">
        <v>306</v>
      </c>
      <c r="F33" s="39"/>
      <c r="G33" s="4">
        <f>E33*F33</f>
        <v>0</v>
      </c>
    </row>
    <row r="34" spans="1:7" x14ac:dyDescent="0.35">
      <c r="A34" s="7" t="s">
        <v>57</v>
      </c>
      <c r="B34" s="4" t="s">
        <v>58</v>
      </c>
      <c r="C34" s="39"/>
      <c r="D34" s="39"/>
      <c r="E34" s="79">
        <v>204</v>
      </c>
      <c r="F34" s="39"/>
      <c r="G34" s="4">
        <f t="shared" ref="G34:G35" si="4">E34*F34</f>
        <v>0</v>
      </c>
    </row>
    <row r="35" spans="1:7" x14ac:dyDescent="0.35">
      <c r="A35" s="7" t="s">
        <v>59</v>
      </c>
      <c r="B35" s="4" t="s">
        <v>60</v>
      </c>
      <c r="C35" s="39"/>
      <c r="D35" s="39"/>
      <c r="E35" s="79">
        <v>918</v>
      </c>
      <c r="F35" s="39"/>
      <c r="G35" s="4">
        <f t="shared" si="4"/>
        <v>0</v>
      </c>
    </row>
    <row r="36" spans="1:7" ht="15" thickBot="1" x14ac:dyDescent="0.4">
      <c r="A36" s="7"/>
      <c r="B36" s="25" t="s">
        <v>22</v>
      </c>
      <c r="C36" s="4"/>
      <c r="D36" s="25">
        <f>D32+D33+D34+D35</f>
        <v>0</v>
      </c>
      <c r="E36" s="80">
        <f>E32+E33+E34+E35</f>
        <v>1887</v>
      </c>
      <c r="F36" s="4"/>
      <c r="G36" s="25">
        <f>G32+G33+G34+G35</f>
        <v>0</v>
      </c>
    </row>
    <row r="37" spans="1:7" ht="15" thickBot="1" x14ac:dyDescent="0.4">
      <c r="A37" s="47"/>
      <c r="B37" s="48"/>
      <c r="C37" s="48"/>
      <c r="D37" s="48"/>
      <c r="E37" s="48"/>
      <c r="F37" s="48"/>
      <c r="G37" s="49"/>
    </row>
    <row r="38" spans="1:7" ht="28.5" thickBot="1" x14ac:dyDescent="0.4">
      <c r="A38" s="24" t="s">
        <v>61</v>
      </c>
      <c r="B38" s="38" t="s">
        <v>62</v>
      </c>
      <c r="C38" s="4"/>
      <c r="D38" s="4"/>
      <c r="E38" s="81"/>
      <c r="F38" s="4"/>
      <c r="G38" s="4"/>
    </row>
    <row r="39" spans="1:7" ht="28" x14ac:dyDescent="0.35">
      <c r="A39" s="7" t="s">
        <v>63</v>
      </c>
      <c r="B39" s="4" t="s">
        <v>64</v>
      </c>
      <c r="C39" s="39"/>
      <c r="D39" s="40"/>
      <c r="E39" s="79">
        <v>270</v>
      </c>
      <c r="F39" s="39"/>
      <c r="G39" s="4">
        <f>E39*F39</f>
        <v>0</v>
      </c>
    </row>
    <row r="40" spans="1:7" ht="42" x14ac:dyDescent="0.35">
      <c r="A40" s="7" t="s">
        <v>65</v>
      </c>
      <c r="B40" s="4" t="s">
        <v>66</v>
      </c>
      <c r="C40" s="39"/>
      <c r="D40" s="39"/>
      <c r="E40" s="79">
        <v>135</v>
      </c>
      <c r="F40" s="39"/>
      <c r="G40" s="4">
        <f>E40*F40</f>
        <v>0</v>
      </c>
    </row>
    <row r="41" spans="1:7" ht="28" x14ac:dyDescent="0.35">
      <c r="A41" s="7" t="s">
        <v>67</v>
      </c>
      <c r="B41" s="4" t="s">
        <v>68</v>
      </c>
      <c r="C41" s="39"/>
      <c r="D41" s="39"/>
      <c r="E41" s="79">
        <v>54</v>
      </c>
      <c r="F41" s="39"/>
      <c r="G41" s="4">
        <f t="shared" ref="G41:G44" si="5">E41*F41</f>
        <v>0</v>
      </c>
    </row>
    <row r="42" spans="1:7" x14ac:dyDescent="0.35">
      <c r="A42" s="7" t="s">
        <v>69</v>
      </c>
      <c r="B42" s="4" t="s">
        <v>70</v>
      </c>
      <c r="C42" s="39"/>
      <c r="D42" s="39"/>
      <c r="E42" s="79">
        <v>90</v>
      </c>
      <c r="F42" s="39"/>
      <c r="G42" s="4">
        <f t="shared" si="5"/>
        <v>0</v>
      </c>
    </row>
    <row r="43" spans="1:7" x14ac:dyDescent="0.35">
      <c r="A43" s="7" t="s">
        <v>71</v>
      </c>
      <c r="B43" s="4" t="s">
        <v>72</v>
      </c>
      <c r="C43" s="39"/>
      <c r="D43" s="39"/>
      <c r="E43" s="79">
        <v>90</v>
      </c>
      <c r="F43" s="39"/>
      <c r="G43" s="4">
        <f t="shared" si="5"/>
        <v>0</v>
      </c>
    </row>
    <row r="44" spans="1:7" x14ac:dyDescent="0.35">
      <c r="A44" s="7" t="s">
        <v>73</v>
      </c>
      <c r="B44" s="4" t="s">
        <v>74</v>
      </c>
      <c r="C44" s="39"/>
      <c r="D44" s="39"/>
      <c r="E44" s="79">
        <v>45</v>
      </c>
      <c r="F44" s="39"/>
      <c r="G44" s="4">
        <f t="shared" si="5"/>
        <v>0</v>
      </c>
    </row>
    <row r="45" spans="1:7" ht="15" thickBot="1" x14ac:dyDescent="0.4">
      <c r="A45" s="7"/>
      <c r="B45" s="25" t="s">
        <v>22</v>
      </c>
      <c r="C45" s="4"/>
      <c r="D45" s="25">
        <f>D39+D40+D41+D42+D43+D44</f>
        <v>0</v>
      </c>
      <c r="E45" s="80">
        <f>E38+E39+E40+E41+E42+E43+E44</f>
        <v>684</v>
      </c>
      <c r="F45" s="4"/>
      <c r="G45" s="25">
        <f>G39+G40+G41+G42+G43+G44</f>
        <v>0</v>
      </c>
    </row>
    <row r="46" spans="1:7" ht="15" thickBot="1" x14ac:dyDescent="0.4">
      <c r="A46" s="47"/>
      <c r="B46" s="48"/>
      <c r="C46" s="48"/>
      <c r="D46" s="49"/>
      <c r="E46" s="81"/>
      <c r="F46" s="4"/>
      <c r="G46" s="4"/>
    </row>
    <row r="47" spans="1:7" ht="15" thickBot="1" x14ac:dyDescent="0.4">
      <c r="A47" s="50" t="s">
        <v>75</v>
      </c>
      <c r="B47" s="51"/>
      <c r="C47" s="51"/>
      <c r="D47" s="51"/>
      <c r="E47" s="52"/>
      <c r="F47" s="8"/>
      <c r="G47" s="41">
        <f>G9+G15+G22+G29+G36+G45</f>
        <v>0</v>
      </c>
    </row>
  </sheetData>
  <sheetProtection algorithmName="SHA-512" hashValue="3+nJAvp9ATirmmJfmQlqKr4snBtj6rumE2SGHOQa7KpWtcpxroZzzeuRGC+15f0stc55GZspzJmSVspC0aUKSg==" saltValue="OqYS6FHFhz4DvjgSyYbvVw==" spinCount="100000" sheet="1" objects="1" scenarios="1"/>
  <mergeCells count="10">
    <mergeCell ref="A37:G37"/>
    <mergeCell ref="A46:D46"/>
    <mergeCell ref="A47:E47"/>
    <mergeCell ref="A1:G1"/>
    <mergeCell ref="A2:G2"/>
    <mergeCell ref="A3:B3"/>
    <mergeCell ref="A10:D10"/>
    <mergeCell ref="A16:D16"/>
    <mergeCell ref="A23:D23"/>
    <mergeCell ref="A30:D30"/>
  </mergeCells>
  <phoneticPr fontId="11" type="noConversion"/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48823-25B6-43A1-A336-9FFFE66AD21B}">
  <dimension ref="A1:G8"/>
  <sheetViews>
    <sheetView workbookViewId="0">
      <selection activeCell="C7" sqref="C7"/>
    </sheetView>
  </sheetViews>
  <sheetFormatPr defaultRowHeight="14.5" x14ac:dyDescent="0.35"/>
  <cols>
    <col min="2" max="2" width="22.81640625" customWidth="1"/>
    <col min="3" max="3" width="17.54296875" customWidth="1"/>
    <col min="4" max="4" width="22.453125" customWidth="1"/>
    <col min="5" max="5" width="18.453125" customWidth="1"/>
    <col min="6" max="6" width="20.453125" customWidth="1"/>
    <col min="7" max="7" width="25.81640625" customWidth="1"/>
  </cols>
  <sheetData>
    <row r="1" spans="1:7" ht="55.5" customHeight="1" thickBot="1" x14ac:dyDescent="0.4">
      <c r="A1" s="62" t="s">
        <v>0</v>
      </c>
      <c r="B1" s="62"/>
      <c r="C1" s="62"/>
      <c r="D1" s="62"/>
      <c r="E1" s="62"/>
      <c r="F1" s="62"/>
      <c r="G1" s="62"/>
    </row>
    <row r="2" spans="1:7" ht="26.15" customHeight="1" thickBot="1" x14ac:dyDescent="0.4">
      <c r="A2" s="54" t="s">
        <v>76</v>
      </c>
      <c r="B2" s="55"/>
      <c r="C2" s="55"/>
      <c r="D2" s="55"/>
      <c r="E2" s="55"/>
      <c r="F2" s="55"/>
      <c r="G2" s="56"/>
    </row>
    <row r="3" spans="1:7" ht="38.5" customHeight="1" thickBot="1" x14ac:dyDescent="0.4">
      <c r="A3" s="42"/>
      <c r="B3" s="59" t="s">
        <v>77</v>
      </c>
      <c r="C3" s="60"/>
      <c r="D3" s="61"/>
      <c r="E3" s="59"/>
      <c r="F3" s="60"/>
      <c r="G3" s="61"/>
    </row>
    <row r="4" spans="1:7" ht="15" thickBot="1" x14ac:dyDescent="0.4">
      <c r="A4" s="42"/>
      <c r="B4" s="59"/>
      <c r="C4" s="60"/>
      <c r="D4" s="61"/>
      <c r="E4" s="14"/>
      <c r="F4" s="14"/>
      <c r="G4" s="14" t="s">
        <v>78</v>
      </c>
    </row>
    <row r="5" spans="1:7" ht="26.5" thickBot="1" x14ac:dyDescent="0.4">
      <c r="A5" s="42"/>
      <c r="B5" s="15" t="s">
        <v>79</v>
      </c>
      <c r="C5" s="15" t="s">
        <v>80</v>
      </c>
      <c r="D5" s="15" t="s">
        <v>81</v>
      </c>
      <c r="E5" s="15" t="s">
        <v>82</v>
      </c>
      <c r="F5" s="15" t="s">
        <v>83</v>
      </c>
      <c r="G5" s="15" t="s">
        <v>84</v>
      </c>
    </row>
    <row r="6" spans="1:7" ht="26.5" thickBot="1" x14ac:dyDescent="0.4">
      <c r="A6" s="42">
        <v>1</v>
      </c>
      <c r="B6" s="43" t="s">
        <v>85</v>
      </c>
      <c r="C6" s="43" t="s">
        <v>86</v>
      </c>
      <c r="D6" s="43" t="s">
        <v>87</v>
      </c>
      <c r="E6" s="43"/>
      <c r="F6" s="43" t="s">
        <v>88</v>
      </c>
      <c r="G6" s="43" t="s">
        <v>88</v>
      </c>
    </row>
    <row r="7" spans="1:7" ht="15" thickBot="1" x14ac:dyDescent="0.4">
      <c r="A7" s="42">
        <v>2</v>
      </c>
      <c r="B7" s="14"/>
      <c r="C7" s="14"/>
      <c r="D7" s="14"/>
      <c r="E7" s="14"/>
      <c r="F7" s="14"/>
      <c r="G7" s="14"/>
    </row>
    <row r="8" spans="1:7" ht="15" thickBot="1" x14ac:dyDescent="0.4">
      <c r="A8" s="42">
        <v>3</v>
      </c>
      <c r="B8" s="14"/>
      <c r="C8" s="14"/>
      <c r="D8" s="14"/>
      <c r="E8" s="14"/>
      <c r="F8" s="14"/>
      <c r="G8" s="14"/>
    </row>
  </sheetData>
  <mergeCells count="5">
    <mergeCell ref="A2:G2"/>
    <mergeCell ref="B3:D3"/>
    <mergeCell ref="E3:G3"/>
    <mergeCell ref="B4:D4"/>
    <mergeCell ref="A1:G1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8A89-E462-48EE-B6D3-B9505408B6E9}">
  <dimension ref="A1:O15"/>
  <sheetViews>
    <sheetView topLeftCell="A6" zoomScale="55" zoomScaleNormal="55" workbookViewId="0">
      <selection activeCell="F11" sqref="F11"/>
    </sheetView>
  </sheetViews>
  <sheetFormatPr defaultRowHeight="14.5" x14ac:dyDescent="0.35"/>
  <cols>
    <col min="1" max="1" width="18.81640625" customWidth="1"/>
    <col min="2" max="2" width="18.7265625" customWidth="1"/>
    <col min="3" max="3" width="20.453125" customWidth="1"/>
    <col min="4" max="4" width="20" customWidth="1"/>
    <col min="5" max="5" width="17.453125" customWidth="1"/>
    <col min="6" max="6" width="23" customWidth="1"/>
    <col min="7" max="7" width="23.7265625" customWidth="1"/>
    <col min="8" max="8" width="20.1796875" customWidth="1"/>
    <col min="9" max="9" width="25.453125" customWidth="1"/>
    <col min="10" max="10" width="19.81640625" customWidth="1"/>
    <col min="11" max="11" width="22.54296875" customWidth="1"/>
    <col min="12" max="12" width="27.453125" customWidth="1"/>
    <col min="14" max="14" width="23.26953125" customWidth="1"/>
    <col min="15" max="15" width="24.453125" customWidth="1"/>
  </cols>
  <sheetData>
    <row r="1" spans="1:15" ht="42.65" customHeight="1" thickBot="1" x14ac:dyDescent="0.4">
      <c r="A1" s="66" t="s">
        <v>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5" ht="15" customHeight="1" thickBot="1" x14ac:dyDescent="0.4">
      <c r="A2" s="54" t="s">
        <v>90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N2" s="44"/>
      <c r="O2" s="44"/>
    </row>
    <row r="3" spans="1:15" ht="115" customHeight="1" x14ac:dyDescent="0.35">
      <c r="A3" s="67" t="s">
        <v>91</v>
      </c>
      <c r="B3" s="67" t="s">
        <v>92</v>
      </c>
      <c r="C3" s="67" t="s">
        <v>167</v>
      </c>
      <c r="D3" s="11" t="s">
        <v>93</v>
      </c>
      <c r="E3" s="11" t="s">
        <v>93</v>
      </c>
      <c r="F3" s="11" t="s">
        <v>93</v>
      </c>
      <c r="G3" s="11" t="s">
        <v>93</v>
      </c>
      <c r="H3" s="11" t="s">
        <v>93</v>
      </c>
      <c r="I3" s="11" t="s">
        <v>93</v>
      </c>
      <c r="J3" s="67" t="s">
        <v>93</v>
      </c>
      <c r="K3" s="67" t="s">
        <v>94</v>
      </c>
      <c r="L3" s="11" t="s">
        <v>95</v>
      </c>
    </row>
    <row r="4" spans="1:15" ht="15" thickBot="1" x14ac:dyDescent="0.4">
      <c r="A4" s="68"/>
      <c r="B4" s="68"/>
      <c r="C4" s="68"/>
      <c r="D4" s="1" t="s">
        <v>96</v>
      </c>
      <c r="E4" s="1" t="s">
        <v>97</v>
      </c>
      <c r="F4" s="1" t="s">
        <v>98</v>
      </c>
      <c r="G4" s="1" t="s">
        <v>99</v>
      </c>
      <c r="H4" s="1" t="s">
        <v>100</v>
      </c>
      <c r="I4" s="1" t="s">
        <v>101</v>
      </c>
      <c r="J4" s="68"/>
      <c r="K4" s="68"/>
      <c r="L4" s="1" t="s">
        <v>102</v>
      </c>
      <c r="N4" s="17"/>
      <c r="O4" s="18"/>
    </row>
    <row r="5" spans="1:15" ht="63.65" customHeight="1" thickBot="1" x14ac:dyDescent="0.4">
      <c r="A5" s="12" t="s">
        <v>103</v>
      </c>
      <c r="B5" s="28"/>
      <c r="C5" s="28"/>
      <c r="D5" s="28"/>
      <c r="E5" s="29"/>
      <c r="F5" s="28"/>
      <c r="G5" s="28"/>
      <c r="H5" s="28"/>
      <c r="I5" s="28"/>
      <c r="J5" s="5">
        <f>D5+E5+F5+G5+H5+I5</f>
        <v>0</v>
      </c>
      <c r="K5" s="28"/>
      <c r="L5" s="5">
        <f>J5*K5</f>
        <v>0</v>
      </c>
    </row>
    <row r="6" spans="1:15" ht="27.65" customHeight="1" thickBot="1" x14ac:dyDescent="0.4">
      <c r="A6" s="12" t="s">
        <v>104</v>
      </c>
      <c r="B6" s="28"/>
      <c r="C6" s="28"/>
      <c r="D6" s="28"/>
      <c r="E6" s="28"/>
      <c r="F6" s="28"/>
      <c r="G6" s="28"/>
      <c r="H6" s="28"/>
      <c r="I6" s="28"/>
      <c r="J6" s="5">
        <f t="shared" ref="J6:J14" si="0">D6+E6+F6+G6+H6+I6</f>
        <v>0</v>
      </c>
      <c r="K6" s="28"/>
      <c r="L6" s="5">
        <f>J6*K6</f>
        <v>0</v>
      </c>
    </row>
    <row r="7" spans="1:15" ht="37.5" customHeight="1" thickBot="1" x14ac:dyDescent="0.4">
      <c r="A7" s="12" t="s">
        <v>105</v>
      </c>
      <c r="B7" s="28"/>
      <c r="C7" s="28"/>
      <c r="D7" s="28"/>
      <c r="E7" s="28"/>
      <c r="F7" s="28"/>
      <c r="G7" s="28"/>
      <c r="H7" s="28"/>
      <c r="I7" s="28"/>
      <c r="J7" s="5">
        <f t="shared" si="0"/>
        <v>0</v>
      </c>
      <c r="K7" s="28"/>
      <c r="L7" s="5">
        <f t="shared" ref="L7:L14" si="1">J7*K7</f>
        <v>0</v>
      </c>
    </row>
    <row r="8" spans="1:15" ht="38.15" customHeight="1" thickBot="1" x14ac:dyDescent="0.4">
      <c r="A8" s="6" t="s">
        <v>106</v>
      </c>
      <c r="B8" s="28"/>
      <c r="C8" s="28"/>
      <c r="D8" s="28"/>
      <c r="E8" s="28"/>
      <c r="F8" s="28"/>
      <c r="G8" s="28"/>
      <c r="H8" s="28"/>
      <c r="I8" s="28"/>
      <c r="J8" s="5">
        <f t="shared" si="0"/>
        <v>0</v>
      </c>
      <c r="K8" s="28"/>
      <c r="L8" s="5">
        <f t="shared" si="1"/>
        <v>0</v>
      </c>
    </row>
    <row r="9" spans="1:15" ht="49.5" customHeight="1" thickBot="1" x14ac:dyDescent="0.4">
      <c r="A9" s="12" t="s">
        <v>107</v>
      </c>
      <c r="B9" s="28"/>
      <c r="C9" s="28"/>
      <c r="D9" s="28"/>
      <c r="E9" s="28"/>
      <c r="F9" s="28"/>
      <c r="G9" s="28"/>
      <c r="H9" s="28"/>
      <c r="I9" s="28"/>
      <c r="J9" s="5">
        <f t="shared" si="0"/>
        <v>0</v>
      </c>
      <c r="K9" s="28"/>
      <c r="L9" s="5">
        <f t="shared" si="1"/>
        <v>0</v>
      </c>
    </row>
    <row r="10" spans="1:15" ht="43.5" customHeight="1" thickBot="1" x14ac:dyDescent="0.4">
      <c r="A10" s="6" t="s">
        <v>108</v>
      </c>
      <c r="B10" s="28"/>
      <c r="C10" s="28"/>
      <c r="D10" s="28"/>
      <c r="E10" s="28"/>
      <c r="F10" s="28"/>
      <c r="G10" s="28"/>
      <c r="H10" s="28"/>
      <c r="I10" s="28"/>
      <c r="J10" s="5">
        <f t="shared" si="0"/>
        <v>0</v>
      </c>
      <c r="K10" s="28"/>
      <c r="L10" s="5">
        <f t="shared" si="1"/>
        <v>0</v>
      </c>
    </row>
    <row r="11" spans="1:15" ht="52" customHeight="1" thickBot="1" x14ac:dyDescent="0.4">
      <c r="A11" s="12" t="s">
        <v>109</v>
      </c>
      <c r="B11" s="28"/>
      <c r="C11" s="28"/>
      <c r="D11" s="28"/>
      <c r="E11" s="28"/>
      <c r="F11" s="28"/>
      <c r="G11" s="28"/>
      <c r="H11" s="28"/>
      <c r="I11" s="28"/>
      <c r="J11" s="5">
        <f t="shared" si="0"/>
        <v>0</v>
      </c>
      <c r="K11" s="28"/>
      <c r="L11" s="5">
        <f t="shared" si="1"/>
        <v>0</v>
      </c>
    </row>
    <row r="12" spans="1:15" ht="25.5" thickBot="1" x14ac:dyDescent="0.4">
      <c r="A12" s="12" t="s">
        <v>110</v>
      </c>
      <c r="B12" s="28"/>
      <c r="C12" s="28"/>
      <c r="D12" s="28"/>
      <c r="E12" s="28"/>
      <c r="F12" s="28"/>
      <c r="G12" s="28"/>
      <c r="H12" s="28"/>
      <c r="I12" s="28"/>
      <c r="J12" s="5">
        <f t="shared" si="0"/>
        <v>0</v>
      </c>
      <c r="K12" s="28"/>
      <c r="L12" s="5">
        <f t="shared" si="1"/>
        <v>0</v>
      </c>
    </row>
    <row r="13" spans="1:15" ht="30.65" customHeight="1" thickBot="1" x14ac:dyDescent="0.4">
      <c r="A13" s="13" t="s">
        <v>111</v>
      </c>
      <c r="B13" s="28"/>
      <c r="C13" s="28"/>
      <c r="D13" s="28"/>
      <c r="E13" s="28"/>
      <c r="F13" s="28"/>
      <c r="G13" s="28"/>
      <c r="H13" s="28"/>
      <c r="I13" s="28"/>
      <c r="J13" s="5">
        <f t="shared" si="0"/>
        <v>0</v>
      </c>
      <c r="K13" s="28"/>
      <c r="L13" s="5">
        <f t="shared" si="1"/>
        <v>0</v>
      </c>
    </row>
    <row r="14" spans="1:15" ht="35.15" customHeight="1" thickBot="1" x14ac:dyDescent="0.4">
      <c r="A14" s="6" t="s">
        <v>112</v>
      </c>
      <c r="B14" s="28"/>
      <c r="C14" s="28"/>
      <c r="D14" s="28"/>
      <c r="E14" s="28"/>
      <c r="F14" s="28"/>
      <c r="G14" s="28"/>
      <c r="H14" s="28"/>
      <c r="I14" s="28"/>
      <c r="J14" s="5">
        <f t="shared" si="0"/>
        <v>0</v>
      </c>
      <c r="K14" s="28"/>
      <c r="L14" s="5">
        <f t="shared" si="1"/>
        <v>0</v>
      </c>
    </row>
    <row r="15" spans="1:15" ht="39.65" customHeight="1" thickBot="1" x14ac:dyDescent="0.4">
      <c r="A15" s="63">
        <v>1</v>
      </c>
      <c r="B15" s="64"/>
      <c r="C15" s="64"/>
      <c r="D15" s="64"/>
      <c r="E15" s="64"/>
      <c r="F15" s="64"/>
      <c r="G15" s="64"/>
      <c r="H15" s="64"/>
      <c r="I15" s="64"/>
      <c r="J15" s="64"/>
      <c r="K15" s="65"/>
      <c r="L15" s="30">
        <f>SUM(L5:L14)</f>
        <v>0</v>
      </c>
    </row>
  </sheetData>
  <sheetProtection algorithmName="SHA-512" hashValue="Zro/gfvOFAcLSBqD1Y/Qoqi6U+QP7fMurokHyKDdq1KYjYbkGRCda25T9DGS2HtqcUm6/i2eKDnEE9P4JWLpiQ==" saltValue="M5AZXf7MBmYOV8zf/SA+ZA==" spinCount="100000" sheet="1" objects="1" scenarios="1"/>
  <mergeCells count="9">
    <mergeCell ref="N2:O2"/>
    <mergeCell ref="A15:K15"/>
    <mergeCell ref="A1:L1"/>
    <mergeCell ref="A2:L2"/>
    <mergeCell ref="A3:A4"/>
    <mergeCell ref="B3:B4"/>
    <mergeCell ref="C3:C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3C80-88C2-490F-A491-90189B481708}">
  <dimension ref="A1:C53"/>
  <sheetViews>
    <sheetView topLeftCell="A23" workbookViewId="0">
      <selection activeCell="B35" sqref="B35"/>
    </sheetView>
  </sheetViews>
  <sheetFormatPr defaultRowHeight="14.5" x14ac:dyDescent="0.35"/>
  <cols>
    <col min="1" max="1" width="24.81640625" customWidth="1"/>
    <col min="2" max="2" width="58.453125" customWidth="1"/>
    <col min="3" max="3" width="44.81640625" customWidth="1"/>
  </cols>
  <sheetData>
    <row r="1" spans="1:3" ht="60.65" customHeight="1" thickBot="1" x14ac:dyDescent="0.4">
      <c r="A1" s="53" t="s">
        <v>0</v>
      </c>
      <c r="B1" s="53"/>
      <c r="C1" s="53"/>
    </row>
    <row r="2" spans="1:3" ht="26.15" customHeight="1" thickBot="1" x14ac:dyDescent="0.4">
      <c r="A2" s="54" t="s">
        <v>113</v>
      </c>
      <c r="B2" s="55"/>
      <c r="C2" s="55"/>
    </row>
    <row r="3" spans="1:3" ht="15" thickBot="1" x14ac:dyDescent="0.4">
      <c r="A3" s="54" t="s">
        <v>6</v>
      </c>
      <c r="B3" s="56"/>
      <c r="C3" s="19" t="s">
        <v>114</v>
      </c>
    </row>
    <row r="4" spans="1:3" ht="19" customHeight="1" thickBot="1" x14ac:dyDescent="0.4">
      <c r="A4" s="2" t="s">
        <v>115</v>
      </c>
      <c r="B4" s="3" t="s">
        <v>168</v>
      </c>
      <c r="C4" s="20"/>
    </row>
    <row r="5" spans="1:3" ht="22.5" customHeight="1" thickBot="1" x14ac:dyDescent="0.4">
      <c r="A5" s="6" t="s">
        <v>116</v>
      </c>
      <c r="B5" s="5" t="s">
        <v>15</v>
      </c>
      <c r="C5" s="26">
        <f>'Schedule 1 -Staff Time and Cost'!G5</f>
        <v>0</v>
      </c>
    </row>
    <row r="6" spans="1:3" ht="22.5" customHeight="1" thickBot="1" x14ac:dyDescent="0.4">
      <c r="A6" s="6" t="s">
        <v>117</v>
      </c>
      <c r="B6" s="5" t="s">
        <v>118</v>
      </c>
      <c r="C6" s="26">
        <f>'Schedule 1 -Staff Time and Cost'!G6</f>
        <v>0</v>
      </c>
    </row>
    <row r="7" spans="1:3" ht="22" customHeight="1" thickBot="1" x14ac:dyDescent="0.4">
      <c r="A7" s="6" t="s">
        <v>119</v>
      </c>
      <c r="B7" s="5" t="s">
        <v>120</v>
      </c>
      <c r="C7" s="26">
        <f>'Schedule 1 -Staff Time and Cost'!G7</f>
        <v>0</v>
      </c>
    </row>
    <row r="8" spans="1:3" ht="26.25" customHeight="1" thickBot="1" x14ac:dyDescent="0.4">
      <c r="A8" s="6" t="s">
        <v>121</v>
      </c>
      <c r="B8" s="5" t="s">
        <v>122</v>
      </c>
      <c r="C8" s="26">
        <f>'Schedule 1 -Staff Time and Cost'!G8</f>
        <v>0</v>
      </c>
    </row>
    <row r="9" spans="1:3" ht="15" thickBot="1" x14ac:dyDescent="0.4">
      <c r="A9" s="6"/>
      <c r="B9" s="3" t="s">
        <v>22</v>
      </c>
      <c r="C9" s="31">
        <f>C5+C6+C7+C8</f>
        <v>0</v>
      </c>
    </row>
    <row r="10" spans="1:3" ht="15" thickBot="1" x14ac:dyDescent="0.4">
      <c r="A10" s="69"/>
      <c r="B10" s="70"/>
      <c r="C10" s="70"/>
    </row>
    <row r="11" spans="1:3" ht="15" thickBot="1" x14ac:dyDescent="0.4">
      <c r="A11" s="2" t="s">
        <v>123</v>
      </c>
      <c r="B11" s="3" t="s">
        <v>169</v>
      </c>
      <c r="C11" s="20"/>
    </row>
    <row r="12" spans="1:3" ht="15" thickBot="1" x14ac:dyDescent="0.4">
      <c r="A12" s="6" t="s">
        <v>124</v>
      </c>
      <c r="B12" s="5" t="s">
        <v>26</v>
      </c>
      <c r="C12" s="26">
        <f>'Schedule 1 -Staff Time and Cost'!G12</f>
        <v>0</v>
      </c>
    </row>
    <row r="13" spans="1:3" ht="15" thickBot="1" x14ac:dyDescent="0.4">
      <c r="A13" s="6" t="s">
        <v>125</v>
      </c>
      <c r="B13" s="5" t="s">
        <v>28</v>
      </c>
      <c r="C13" s="26">
        <f>'Schedule 1 -Staff Time and Cost'!G13</f>
        <v>0</v>
      </c>
    </row>
    <row r="14" spans="1:3" ht="15" thickBot="1" x14ac:dyDescent="0.4">
      <c r="A14" s="6" t="s">
        <v>126</v>
      </c>
      <c r="B14" s="5" t="s">
        <v>30</v>
      </c>
      <c r="C14" s="26">
        <f>'Schedule 1 -Staff Time and Cost'!G14</f>
        <v>0</v>
      </c>
    </row>
    <row r="15" spans="1:3" ht="15" thickBot="1" x14ac:dyDescent="0.4">
      <c r="A15" s="6"/>
      <c r="B15" s="3" t="s">
        <v>22</v>
      </c>
      <c r="C15" s="31">
        <f>C12+C13+C14</f>
        <v>0</v>
      </c>
    </row>
    <row r="16" spans="1:3" ht="15" thickBot="1" x14ac:dyDescent="0.4">
      <c r="A16" s="69"/>
      <c r="B16" s="70"/>
      <c r="C16" s="70"/>
    </row>
    <row r="17" spans="1:3" ht="26.5" thickBot="1" x14ac:dyDescent="0.4">
      <c r="A17" s="2" t="s">
        <v>127</v>
      </c>
      <c r="B17" s="3" t="s">
        <v>32</v>
      </c>
      <c r="C17" s="20"/>
    </row>
    <row r="18" spans="1:3" ht="15" thickBot="1" x14ac:dyDescent="0.4">
      <c r="A18" s="6" t="s">
        <v>128</v>
      </c>
      <c r="B18" s="5" t="s">
        <v>34</v>
      </c>
      <c r="C18" s="26">
        <f>'Schedule 1 -Staff Time and Cost'!G18</f>
        <v>0</v>
      </c>
    </row>
    <row r="19" spans="1:3" ht="15" thickBot="1" x14ac:dyDescent="0.4">
      <c r="A19" s="6" t="s">
        <v>129</v>
      </c>
      <c r="B19" s="5" t="s">
        <v>36</v>
      </c>
      <c r="C19" s="26">
        <f>'Schedule 1 -Staff Time and Cost'!G19</f>
        <v>0</v>
      </c>
    </row>
    <row r="20" spans="1:3" ht="15" thickBot="1" x14ac:dyDescent="0.4">
      <c r="A20" s="6" t="s">
        <v>130</v>
      </c>
      <c r="B20" s="5" t="s">
        <v>38</v>
      </c>
      <c r="C20" s="26">
        <f>'Schedule 1 -Staff Time and Cost'!G20</f>
        <v>0</v>
      </c>
    </row>
    <row r="21" spans="1:3" ht="15" thickBot="1" x14ac:dyDescent="0.4">
      <c r="A21" s="6" t="s">
        <v>131</v>
      </c>
      <c r="B21" s="5" t="s">
        <v>40</v>
      </c>
      <c r="C21" s="26">
        <f>'Schedule 1 -Staff Time and Cost'!G21</f>
        <v>0</v>
      </c>
    </row>
    <row r="22" spans="1:3" ht="15" thickBot="1" x14ac:dyDescent="0.4">
      <c r="A22" s="6"/>
      <c r="B22" s="3" t="s">
        <v>22</v>
      </c>
      <c r="C22" s="31">
        <f>C18+C19+C20+C21</f>
        <v>0</v>
      </c>
    </row>
    <row r="23" spans="1:3" ht="15" thickBot="1" x14ac:dyDescent="0.4">
      <c r="A23" s="69"/>
      <c r="B23" s="70"/>
      <c r="C23" s="70"/>
    </row>
    <row r="24" spans="1:3" ht="15" thickBot="1" x14ac:dyDescent="0.4">
      <c r="A24" s="2" t="s">
        <v>132</v>
      </c>
      <c r="B24" s="3" t="s">
        <v>170</v>
      </c>
      <c r="C24" s="20"/>
    </row>
    <row r="25" spans="1:3" ht="15" thickBot="1" x14ac:dyDescent="0.4">
      <c r="A25" s="6" t="s">
        <v>133</v>
      </c>
      <c r="B25" s="5" t="s">
        <v>44</v>
      </c>
      <c r="C25" s="26">
        <f>'Schedule 1 -Staff Time and Cost'!G25</f>
        <v>0</v>
      </c>
    </row>
    <row r="26" spans="1:3" ht="15" thickBot="1" x14ac:dyDescent="0.4">
      <c r="A26" s="6" t="s">
        <v>134</v>
      </c>
      <c r="B26" s="5" t="s">
        <v>171</v>
      </c>
      <c r="C26" s="26">
        <f>'Schedule 1 -Staff Time and Cost'!G26</f>
        <v>0</v>
      </c>
    </row>
    <row r="27" spans="1:3" ht="25.5" thickBot="1" x14ac:dyDescent="0.4">
      <c r="A27" s="6" t="s">
        <v>135</v>
      </c>
      <c r="B27" s="5" t="s">
        <v>172</v>
      </c>
      <c r="C27" s="26">
        <f>'Schedule 1 -Staff Time and Cost'!G27</f>
        <v>0</v>
      </c>
    </row>
    <row r="28" spans="1:3" ht="15" thickBot="1" x14ac:dyDescent="0.4">
      <c r="A28" s="6" t="s">
        <v>136</v>
      </c>
      <c r="B28" s="5" t="s">
        <v>173</v>
      </c>
      <c r="C28" s="26">
        <f>'Schedule 1 -Staff Time and Cost'!G28</f>
        <v>0</v>
      </c>
    </row>
    <row r="29" spans="1:3" ht="15" thickBot="1" x14ac:dyDescent="0.4">
      <c r="A29" s="6"/>
      <c r="B29" s="3" t="s">
        <v>22</v>
      </c>
      <c r="C29" s="31">
        <f>C25+C26+C27+C28</f>
        <v>0</v>
      </c>
    </row>
    <row r="30" spans="1:3" ht="15" thickBot="1" x14ac:dyDescent="0.4">
      <c r="A30" s="69"/>
      <c r="B30" s="70"/>
      <c r="C30" s="70"/>
    </row>
    <row r="31" spans="1:3" ht="15" thickBot="1" x14ac:dyDescent="0.4">
      <c r="A31" s="2" t="s">
        <v>137</v>
      </c>
      <c r="B31" s="10" t="s">
        <v>174</v>
      </c>
      <c r="C31" s="5"/>
    </row>
    <row r="32" spans="1:3" ht="15" thickBot="1" x14ac:dyDescent="0.4">
      <c r="A32" s="6" t="s">
        <v>138</v>
      </c>
      <c r="B32" s="9" t="s">
        <v>54</v>
      </c>
      <c r="C32" s="26">
        <f>'Schedule 1 -Staff Time and Cost'!G32</f>
        <v>0</v>
      </c>
    </row>
    <row r="33" spans="1:3" ht="15" thickBot="1" x14ac:dyDescent="0.4">
      <c r="A33" s="6" t="s">
        <v>139</v>
      </c>
      <c r="B33" s="9" t="s">
        <v>56</v>
      </c>
      <c r="C33" s="26">
        <f>'Schedule 1 -Staff Time and Cost'!G33</f>
        <v>0</v>
      </c>
    </row>
    <row r="34" spans="1:3" ht="15" thickBot="1" x14ac:dyDescent="0.4">
      <c r="A34" s="6" t="s">
        <v>140</v>
      </c>
      <c r="B34" s="5" t="s">
        <v>58</v>
      </c>
      <c r="C34" s="26">
        <f>'Schedule 1 -Staff Time and Cost'!G34</f>
        <v>0</v>
      </c>
    </row>
    <row r="35" spans="1:3" ht="15" thickBot="1" x14ac:dyDescent="0.4">
      <c r="A35" s="6" t="s">
        <v>141</v>
      </c>
      <c r="B35" s="5" t="s">
        <v>60</v>
      </c>
      <c r="C35" s="26">
        <f>'Schedule 1 -Staff Time and Cost'!G35</f>
        <v>0</v>
      </c>
    </row>
    <row r="36" spans="1:3" ht="15" thickBot="1" x14ac:dyDescent="0.4">
      <c r="A36" s="6"/>
      <c r="B36" s="3" t="s">
        <v>22</v>
      </c>
      <c r="C36" s="31">
        <f>C32+C33+C34+C35</f>
        <v>0</v>
      </c>
    </row>
    <row r="37" spans="1:3" ht="15" thickBot="1" x14ac:dyDescent="0.4">
      <c r="A37" s="6"/>
      <c r="B37" s="5"/>
      <c r="C37" s="20"/>
    </row>
    <row r="38" spans="1:3" ht="15" thickBot="1" x14ac:dyDescent="0.4">
      <c r="A38" s="2" t="s">
        <v>142</v>
      </c>
      <c r="B38" s="3" t="s">
        <v>143</v>
      </c>
      <c r="C38" s="21"/>
    </row>
    <row r="39" spans="1:3" ht="15" thickBot="1" x14ac:dyDescent="0.4">
      <c r="A39" s="6" t="s">
        <v>144</v>
      </c>
      <c r="B39" s="5" t="s">
        <v>64</v>
      </c>
      <c r="C39" s="26">
        <f>'Schedule 1 -Staff Time and Cost'!G39</f>
        <v>0</v>
      </c>
    </row>
    <row r="40" spans="1:3" ht="25.5" thickBot="1" x14ac:dyDescent="0.4">
      <c r="A40" s="6" t="s">
        <v>145</v>
      </c>
      <c r="B40" s="5" t="s">
        <v>66</v>
      </c>
      <c r="C40" s="26">
        <f>'Schedule 1 -Staff Time and Cost'!G40</f>
        <v>0</v>
      </c>
    </row>
    <row r="41" spans="1:3" ht="15" thickBot="1" x14ac:dyDescent="0.4">
      <c r="A41" s="6" t="s">
        <v>146</v>
      </c>
      <c r="B41" s="5" t="s">
        <v>68</v>
      </c>
      <c r="C41" s="26">
        <f>'Schedule 1 -Staff Time and Cost'!G41</f>
        <v>0</v>
      </c>
    </row>
    <row r="42" spans="1:3" ht="15" thickBot="1" x14ac:dyDescent="0.4">
      <c r="A42" s="5" t="s">
        <v>147</v>
      </c>
      <c r="B42" s="5" t="s">
        <v>70</v>
      </c>
      <c r="C42" s="26">
        <f>'Schedule 1 -Staff Time and Cost'!G42</f>
        <v>0</v>
      </c>
    </row>
    <row r="43" spans="1:3" ht="15" thickBot="1" x14ac:dyDescent="0.4">
      <c r="A43" s="5" t="s">
        <v>148</v>
      </c>
      <c r="B43" s="5" t="s">
        <v>72</v>
      </c>
      <c r="C43" s="26">
        <f>'Schedule 1 -Staff Time and Cost'!G43</f>
        <v>0</v>
      </c>
    </row>
    <row r="44" spans="1:3" ht="15" thickBot="1" x14ac:dyDescent="0.4">
      <c r="A44" s="6" t="s">
        <v>149</v>
      </c>
      <c r="B44" s="5" t="s">
        <v>74</v>
      </c>
      <c r="C44" s="26">
        <f>'Schedule 1 -Staff Time and Cost'!G44</f>
        <v>0</v>
      </c>
    </row>
    <row r="45" spans="1:3" ht="15" thickBot="1" x14ac:dyDescent="0.4">
      <c r="A45" s="6"/>
      <c r="B45" s="3" t="s">
        <v>22</v>
      </c>
      <c r="C45" s="31">
        <f>C39+C40+C41+C42+C43+C44</f>
        <v>0</v>
      </c>
    </row>
    <row r="46" spans="1:3" ht="15" thickBot="1" x14ac:dyDescent="0.4">
      <c r="A46" s="69"/>
      <c r="B46" s="70"/>
      <c r="C46" s="70"/>
    </row>
    <row r="47" spans="1:3" ht="15" thickBot="1" x14ac:dyDescent="0.4">
      <c r="A47" s="2" t="s">
        <v>150</v>
      </c>
      <c r="B47" s="3" t="s">
        <v>151</v>
      </c>
      <c r="C47" s="31">
        <f>'Schedule 3 -Direct Reimbursable'!L15</f>
        <v>0</v>
      </c>
    </row>
    <row r="48" spans="1:3" ht="15" thickBot="1" x14ac:dyDescent="0.4">
      <c r="A48" s="69"/>
      <c r="B48" s="70"/>
      <c r="C48" s="70"/>
    </row>
    <row r="49" spans="1:3" ht="15" thickBot="1" x14ac:dyDescent="0.4">
      <c r="A49" s="2" t="s">
        <v>152</v>
      </c>
      <c r="B49" s="3" t="s">
        <v>153</v>
      </c>
      <c r="C49" s="31">
        <v>880000</v>
      </c>
    </row>
    <row r="50" spans="1:3" ht="15" thickBot="1" x14ac:dyDescent="0.4">
      <c r="A50" s="69"/>
      <c r="B50" s="70"/>
      <c r="C50" s="70"/>
    </row>
    <row r="51" spans="1:3" ht="15" thickBot="1" x14ac:dyDescent="0.4">
      <c r="A51" s="71" t="s">
        <v>154</v>
      </c>
      <c r="B51" s="72"/>
      <c r="C51" s="32">
        <f>C9+C15+C22+C29+C36+C45+C47+C49</f>
        <v>880000</v>
      </c>
    </row>
    <row r="52" spans="1:3" x14ac:dyDescent="0.35">
      <c r="A52" s="22"/>
    </row>
    <row r="53" spans="1:3" ht="48" customHeight="1" x14ac:dyDescent="0.35">
      <c r="A53" s="73" t="s">
        <v>155</v>
      </c>
      <c r="B53" s="73"/>
      <c r="C53" s="73"/>
    </row>
  </sheetData>
  <sheetProtection algorithmName="SHA-512" hashValue="l+jbkONoujyIMoogwui2/UH3h49c3sFneh1ZJjWTrxBN65dIBhrj5JOk0nBAqPHV4whgsQJg0L04PtaCttwEuw==" saltValue="biRZo1zFcPID60HLcjbflg==" spinCount="100000" sheet="1" objects="1" scenarios="1"/>
  <mergeCells count="12">
    <mergeCell ref="A46:C46"/>
    <mergeCell ref="A48:C48"/>
    <mergeCell ref="A50:C50"/>
    <mergeCell ref="A51:B51"/>
    <mergeCell ref="A53:C53"/>
    <mergeCell ref="A23:C23"/>
    <mergeCell ref="A30:C30"/>
    <mergeCell ref="A1:C1"/>
    <mergeCell ref="A2:C2"/>
    <mergeCell ref="A3:B3"/>
    <mergeCell ref="A10:C10"/>
    <mergeCell ref="A16:C16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36AC-30BB-4A9E-929C-1B38BF569DB9}">
  <dimension ref="A1:C13"/>
  <sheetViews>
    <sheetView tabSelected="1" topLeftCell="A5" workbookViewId="0">
      <selection activeCell="G6" sqref="G6"/>
    </sheetView>
  </sheetViews>
  <sheetFormatPr defaultRowHeight="14.5" x14ac:dyDescent="0.35"/>
  <cols>
    <col min="2" max="2" width="37.26953125" customWidth="1"/>
    <col min="3" max="3" width="51.453125" customWidth="1"/>
  </cols>
  <sheetData>
    <row r="1" spans="1:3" ht="58" customHeight="1" thickBot="1" x14ac:dyDescent="0.4">
      <c r="A1" s="53" t="s">
        <v>0</v>
      </c>
      <c r="B1" s="53"/>
      <c r="C1" s="53"/>
    </row>
    <row r="2" spans="1:3" ht="28" customHeight="1" thickBot="1" x14ac:dyDescent="0.4">
      <c r="A2" s="76" t="s">
        <v>156</v>
      </c>
      <c r="B2" s="77"/>
      <c r="C2" s="78"/>
    </row>
    <row r="3" spans="1:3" ht="15" thickBot="1" x14ac:dyDescent="0.4">
      <c r="A3" s="76" t="s">
        <v>6</v>
      </c>
      <c r="B3" s="78"/>
      <c r="C3" s="23" t="s">
        <v>157</v>
      </c>
    </row>
    <row r="4" spans="1:3" ht="28.5" thickBot="1" x14ac:dyDescent="0.4">
      <c r="A4" s="24" t="s">
        <v>158</v>
      </c>
      <c r="B4" s="25" t="s">
        <v>159</v>
      </c>
      <c r="C4" s="27">
        <f>'Schedule 4 -Pricing Summary'!C51</f>
        <v>880000</v>
      </c>
    </row>
    <row r="5" spans="1:3" ht="15" thickBot="1" x14ac:dyDescent="0.4">
      <c r="A5" s="24" t="s">
        <v>160</v>
      </c>
      <c r="B5" s="25" t="s">
        <v>161</v>
      </c>
      <c r="C5" s="27">
        <f>C4*15%</f>
        <v>132000</v>
      </c>
    </row>
    <row r="6" spans="1:3" ht="28" x14ac:dyDescent="0.35">
      <c r="A6" s="33" t="s">
        <v>162</v>
      </c>
      <c r="B6" s="34" t="s">
        <v>163</v>
      </c>
      <c r="C6" s="35">
        <f>C4+C5</f>
        <v>1012000</v>
      </c>
    </row>
    <row r="7" spans="1:3" x14ac:dyDescent="0.35">
      <c r="A7" s="74" t="s">
        <v>164</v>
      </c>
      <c r="B7" s="74"/>
      <c r="C7" s="75"/>
    </row>
    <row r="8" spans="1:3" x14ac:dyDescent="0.35">
      <c r="A8" s="74"/>
      <c r="B8" s="74"/>
      <c r="C8" s="75"/>
    </row>
    <row r="9" spans="1:3" x14ac:dyDescent="0.35">
      <c r="A9" s="74"/>
      <c r="B9" s="74"/>
      <c r="C9" s="75"/>
    </row>
    <row r="10" spans="1:3" x14ac:dyDescent="0.35">
      <c r="A10" s="74" t="s">
        <v>165</v>
      </c>
      <c r="B10" s="74"/>
      <c r="C10" s="75"/>
    </row>
    <row r="11" spans="1:3" ht="29.15" customHeight="1" x14ac:dyDescent="0.35">
      <c r="A11" s="74"/>
      <c r="B11" s="74"/>
      <c r="C11" s="75"/>
    </row>
    <row r="12" spans="1:3" x14ac:dyDescent="0.35">
      <c r="A12" s="74" t="s">
        <v>166</v>
      </c>
      <c r="B12" s="74"/>
      <c r="C12" s="75"/>
    </row>
    <row r="13" spans="1:3" ht="21.65" customHeight="1" x14ac:dyDescent="0.35">
      <c r="A13" s="74"/>
      <c r="B13" s="74"/>
      <c r="C13" s="75"/>
    </row>
  </sheetData>
  <sheetProtection algorithmName="SHA-512" hashValue="Co8g4AgORfpIS+qTs0Wzfk8ceULETlXSYjF57/6rJ6z2lsAVB7XKviNURkFOSiZ4vUHJR4urSNquHxRZI6lQoQ==" saltValue="sBBVig9dXwaHVVU27Dy83w==" spinCount="100000" sheet="1" objects="1" scenarios="1"/>
  <mergeCells count="9">
    <mergeCell ref="A12:B13"/>
    <mergeCell ref="C7:C9"/>
    <mergeCell ref="C10:C11"/>
    <mergeCell ref="C12:C13"/>
    <mergeCell ref="A1:C1"/>
    <mergeCell ref="A2:C2"/>
    <mergeCell ref="A3:B3"/>
    <mergeCell ref="A7:B9"/>
    <mergeCell ref="A10:B11"/>
  </mergeCells>
  <phoneticPr fontId="11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A46BD88230A248BDCA8F73F5FC58BE" ma:contentTypeVersion="14" ma:contentTypeDescription="Create a new document." ma:contentTypeScope="" ma:versionID="127029068d930c4ebf428333764bfa3a">
  <xsd:schema xmlns:xsd="http://www.w3.org/2001/XMLSchema" xmlns:xs="http://www.w3.org/2001/XMLSchema" xmlns:p="http://schemas.microsoft.com/office/2006/metadata/properties" xmlns:ns3="bc1d751f-59d1-4cd7-966b-7fb93ccad2d9" xmlns:ns4="f3840bc8-36c6-4ffb-b6ab-b6a49e4ee5de" targetNamespace="http://schemas.microsoft.com/office/2006/metadata/properties" ma:root="true" ma:fieldsID="e67b0f804218348091106fa5a69440f3" ns3:_="" ns4:_="">
    <xsd:import namespace="bc1d751f-59d1-4cd7-966b-7fb93ccad2d9"/>
    <xsd:import namespace="f3840bc8-36c6-4ffb-b6ab-b6a49e4ee5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d751f-59d1-4cd7-966b-7fb93ccad2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40bc8-36c6-4ffb-b6ab-b6a49e4ee5d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c1d751f-59d1-4cd7-966b-7fb93ccad2d9" xsi:nil="true"/>
  </documentManagement>
</p:properties>
</file>

<file path=customXml/itemProps1.xml><?xml version="1.0" encoding="utf-8"?>
<ds:datastoreItem xmlns:ds="http://schemas.openxmlformats.org/officeDocument/2006/customXml" ds:itemID="{D50E2D18-9FCE-4E60-89C5-984263DC8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d751f-59d1-4cd7-966b-7fb93ccad2d9"/>
    <ds:schemaRef ds:uri="f3840bc8-36c6-4ffb-b6ab-b6a49e4ee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AE1EDA-A03F-4A64-A51C-7E4FF359F6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9ADD59-3682-4B07-B1A4-BA00CA469F1D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3840bc8-36c6-4ffb-b6ab-b6a49e4ee5de"/>
    <ds:schemaRef ds:uri="bc1d751f-59d1-4cd7-966b-7fb93ccad2d9"/>
  </ds:schemaRefs>
</ds:datastoreItem>
</file>

<file path=docMetadata/LabelInfo.xml><?xml version="1.0" encoding="utf-8"?>
<clbl:labelList xmlns:clbl="http://schemas.microsoft.com/office/2020/mipLabelMetadata">
  <clbl:label id="{65749c96-419f-4ed3-9b54-c51eb4b7dd53}" enabled="0" method="" siteId="{65749c96-419f-4ed3-9b54-c51eb4b7dd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Schedule 1 -Staff Time and Cost</vt:lpstr>
      <vt:lpstr>Schedule 2 -Resources Breakdown</vt:lpstr>
      <vt:lpstr>Schedule 3 -Direct Reimbursable</vt:lpstr>
      <vt:lpstr>Schedule 4 -Pricing Summary</vt:lpstr>
      <vt:lpstr>Schedule 5 -Total Bid Price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Vhahangwele Thandavhathu</dc:creator>
  <cp:keywords/>
  <dc:description/>
  <cp:lastModifiedBy>Vhahangwele Thandavhathu</cp:lastModifiedBy>
  <cp:revision/>
  <dcterms:created xsi:type="dcterms:W3CDTF">2024-09-10T13:49:11Z</dcterms:created>
  <dcterms:modified xsi:type="dcterms:W3CDTF">2024-10-24T09:59:19Z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0x010100EDA46BD88230A248BDCA8F73F5FC58BE</vt:lpwstr>
  </property>
</Properties>
</file>