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82335648\Documents\My Documents\"/>
    </mc:Choice>
  </mc:AlternateContent>
  <xr:revisionPtr revIDLastSave="0" documentId="8_{9572CA5F-2C9F-41C3-89DC-C0AAB48AE5D9}" xr6:coauthVersionLast="47" xr6:coauthVersionMax="47" xr10:uidLastSave="{00000000-0000-0000-0000-000000000000}"/>
  <bookViews>
    <workbookView xWindow="-108" yWindow="-108" windowWidth="23256" windowHeight="12576" activeTab="4" xr2:uid="{00000000-000D-0000-FFFF-FFFF00000000}"/>
  </bookViews>
  <sheets>
    <sheet name="Instructions" sheetId="13" r:id="rId1"/>
    <sheet name="Summary" sheetId="12" r:id="rId2"/>
    <sheet name="Accredited" sheetId="8" r:id="rId3"/>
    <sheet name="Non accredited" sheetId="9" r:id="rId4"/>
    <sheet name="Logistics" sheetId="11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11" l="1"/>
  <c r="F13" i="11"/>
  <c r="F9" i="11"/>
  <c r="F5" i="11"/>
  <c r="F16" i="11"/>
  <c r="F15" i="11" s="1"/>
  <c r="F12" i="11"/>
  <c r="F11" i="11" s="1"/>
  <c r="F8" i="11"/>
  <c r="F7" i="11" s="1"/>
  <c r="F4" i="11"/>
  <c r="F3" i="11" s="1"/>
  <c r="G25" i="9"/>
  <c r="G26" i="9"/>
  <c r="G27" i="9"/>
  <c r="G28" i="9"/>
  <c r="G29" i="9"/>
  <c r="G24" i="9"/>
  <c r="G23" i="9" s="1"/>
  <c r="G7" i="9"/>
  <c r="G8" i="9"/>
  <c r="G9" i="9"/>
  <c r="G10" i="9"/>
  <c r="G11" i="9"/>
  <c r="G12" i="9"/>
  <c r="G13" i="9"/>
  <c r="G14" i="9"/>
  <c r="G15" i="9"/>
  <c r="G16" i="9"/>
  <c r="G17" i="9"/>
  <c r="G18" i="9"/>
  <c r="G19" i="9"/>
  <c r="G20" i="9"/>
  <c r="G21" i="9"/>
  <c r="G6" i="9"/>
  <c r="G5" i="9" s="1"/>
  <c r="H29" i="8"/>
  <c r="H30" i="8"/>
  <c r="H31" i="8"/>
  <c r="H32" i="8"/>
  <c r="H33" i="8"/>
  <c r="H28" i="8"/>
  <c r="H27" i="8" s="1"/>
  <c r="H7" i="8"/>
  <c r="H8" i="8"/>
  <c r="H9" i="8"/>
  <c r="H10" i="8"/>
  <c r="H11" i="8"/>
  <c r="H12" i="8"/>
  <c r="H13" i="8"/>
  <c r="H14" i="8"/>
  <c r="H15" i="8"/>
  <c r="H16" i="8"/>
  <c r="H17" i="8"/>
  <c r="H18" i="8"/>
  <c r="H19" i="8"/>
  <c r="H20" i="8"/>
  <c r="H21" i="8"/>
  <c r="H22" i="8"/>
  <c r="H23" i="8"/>
  <c r="H24" i="8"/>
  <c r="H25" i="8"/>
  <c r="H6" i="8"/>
  <c r="H5" i="8" l="1"/>
  <c r="H60" i="8" l="1"/>
  <c r="H59" i="8" s="1"/>
  <c r="G47" i="9"/>
  <c r="G46" i="9"/>
  <c r="G45" i="9"/>
  <c r="G44" i="9"/>
  <c r="G43" i="9"/>
  <c r="G42" i="9"/>
  <c r="G41" i="9"/>
  <c r="G40" i="9"/>
  <c r="G39" i="9"/>
  <c r="G38" i="9"/>
  <c r="G37" i="9"/>
  <c r="G36" i="9"/>
  <c r="G35" i="9"/>
  <c r="G34" i="9"/>
  <c r="G33" i="9"/>
  <c r="G32" i="9"/>
  <c r="G48" i="9" s="1"/>
  <c r="G52" i="9"/>
  <c r="G51" i="9" s="1"/>
  <c r="H55" i="8"/>
  <c r="H54" i="8"/>
  <c r="H53" i="8"/>
  <c r="H52" i="8"/>
  <c r="H51" i="8"/>
  <c r="H50" i="8"/>
  <c r="H49" i="8"/>
  <c r="H48" i="8"/>
  <c r="H47" i="8"/>
  <c r="H46" i="8"/>
  <c r="H45" i="8"/>
  <c r="H44" i="8"/>
  <c r="H43" i="8"/>
  <c r="H42" i="8"/>
  <c r="H41" i="8"/>
  <c r="H40" i="8"/>
  <c r="H39" i="8"/>
  <c r="H38" i="8"/>
  <c r="H37" i="8"/>
  <c r="H36" i="8"/>
  <c r="H56" i="8" l="1"/>
  <c r="G49" i="9"/>
  <c r="H57" i="8"/>
  <c r="H35" i="8" s="1"/>
  <c r="H62" i="8" s="1"/>
  <c r="B3" i="12" s="1"/>
  <c r="B6" i="12" s="1"/>
  <c r="G31" i="9" l="1"/>
  <c r="G54" i="9" s="1"/>
  <c r="B4" i="12" s="1"/>
  <c r="F18" i="11" l="1"/>
  <c r="B5" i="12" s="1"/>
</calcChain>
</file>

<file path=xl/sharedStrings.xml><?xml version="1.0" encoding="utf-8"?>
<sst xmlns="http://schemas.openxmlformats.org/spreadsheetml/2006/main" count="451" uniqueCount="205">
  <si>
    <t>Certification</t>
  </si>
  <si>
    <t>Manuals and handouts</t>
  </si>
  <si>
    <t>Stationary</t>
  </si>
  <si>
    <t>Consumables</t>
  </si>
  <si>
    <t>Accommodation</t>
  </si>
  <si>
    <t>Veld Management</t>
  </si>
  <si>
    <t>Farm Product Marketing</t>
  </si>
  <si>
    <t>Sheep Production</t>
  </si>
  <si>
    <t>Pig Production</t>
  </si>
  <si>
    <t>Advanced Vegetable Production</t>
  </si>
  <si>
    <t>Basic Vegetable Production</t>
  </si>
  <si>
    <t>Pig Feeding and Nutrition Principles</t>
  </si>
  <si>
    <t>Animal Health &amp; Care</t>
  </si>
  <si>
    <t>Grain Grading</t>
  </si>
  <si>
    <t>Livestock Pregnancy Testing</t>
  </si>
  <si>
    <t>Beef Cattle Production</t>
  </si>
  <si>
    <t>Feeding Management (Large livestock) Winter &amp; Summer</t>
  </si>
  <si>
    <t>Calibration of planter &amp; boom sprayer</t>
  </si>
  <si>
    <t>Wool production</t>
  </si>
  <si>
    <t>Basic Farm Finance &amp; Administration</t>
  </si>
  <si>
    <t>Sheep shearing</t>
  </si>
  <si>
    <t>Team Building on a farm</t>
  </si>
  <si>
    <t>Team Building on a Farm</t>
  </si>
  <si>
    <t>Poultry Production</t>
  </si>
  <si>
    <t>Poultry Production ( Layers)</t>
  </si>
  <si>
    <t xml:space="preserve">Extensive Farming  Veld Management Program   </t>
  </si>
  <si>
    <t>Hatchery (Poultry Managaement</t>
  </si>
  <si>
    <t>Basic Cannabis Production</t>
  </si>
  <si>
    <t xml:space="preserve">Veld management </t>
  </si>
  <si>
    <t xml:space="preserve">Value adding &amp; Agro-Processing </t>
  </si>
  <si>
    <t xml:space="preserve">Vegetable  Production </t>
  </si>
  <si>
    <t>Animal Health &amp; Care (cattle)</t>
  </si>
  <si>
    <t>Management of Irrigation System</t>
  </si>
  <si>
    <t>Basic Poultry production</t>
  </si>
  <si>
    <t>Basic Pig  Rearing</t>
  </si>
  <si>
    <t>Pasture Establishment</t>
  </si>
  <si>
    <t>Cash Crops under Irrigation</t>
  </si>
  <si>
    <t xml:space="preserve">Basic Farm Management </t>
  </si>
  <si>
    <t>Basic Layer Production</t>
  </si>
  <si>
    <t xml:space="preserve">Basic Sheep Farming </t>
  </si>
  <si>
    <t>Basic Broiler  production</t>
  </si>
  <si>
    <t>Item</t>
  </si>
  <si>
    <t>Description</t>
  </si>
  <si>
    <t>Unit</t>
  </si>
  <si>
    <t>Quantity</t>
  </si>
  <si>
    <t>Rate (incl VAT)</t>
  </si>
  <si>
    <t>Amount</t>
  </si>
  <si>
    <t>Accredited course fees</t>
  </si>
  <si>
    <t>Sum</t>
  </si>
  <si>
    <t>(b) Percentage markup to cover management fee, profit and other costs.</t>
  </si>
  <si>
    <t>%</t>
  </si>
  <si>
    <t>Transportation</t>
  </si>
  <si>
    <t>Payment of Regulatory and accreditation entities</t>
  </si>
  <si>
    <t>(a) Payment of Regulatory and accreditation entity.</t>
  </si>
  <si>
    <t>Credits</t>
  </si>
  <si>
    <t>No. of trainees</t>
  </si>
  <si>
    <t>Trainees</t>
  </si>
  <si>
    <t>= Rate x Course credits x Quantity</t>
  </si>
  <si>
    <t>A1</t>
  </si>
  <si>
    <t>A1.1</t>
  </si>
  <si>
    <t>Professional fees</t>
  </si>
  <si>
    <t>A1.1.1</t>
  </si>
  <si>
    <t>A1.1.2</t>
  </si>
  <si>
    <t>A1.1.3</t>
  </si>
  <si>
    <t>A1.1.4</t>
  </si>
  <si>
    <t>A1.1.5</t>
  </si>
  <si>
    <t>A1.1.6</t>
  </si>
  <si>
    <t>A1.1.7</t>
  </si>
  <si>
    <t>A1.1.8</t>
  </si>
  <si>
    <t>A1.1.9</t>
  </si>
  <si>
    <t>A1.1.10</t>
  </si>
  <si>
    <t>A1.1.11</t>
  </si>
  <si>
    <t>A1.1.12</t>
  </si>
  <si>
    <t>A1.1.13</t>
  </si>
  <si>
    <t>A1.1.14</t>
  </si>
  <si>
    <t>A1.1.15</t>
  </si>
  <si>
    <t>A1.1.16</t>
  </si>
  <si>
    <t>A1.1.17</t>
  </si>
  <si>
    <t>A1.1.18</t>
  </si>
  <si>
    <t>A1.1.19</t>
  </si>
  <si>
    <t>A1.1.20</t>
  </si>
  <si>
    <t>A1.2</t>
  </si>
  <si>
    <t>Operational costs</t>
  </si>
  <si>
    <t>A1.2.1</t>
  </si>
  <si>
    <t>A1.2.2</t>
  </si>
  <si>
    <t>A1.2.3</t>
  </si>
  <si>
    <t>A1.2.4</t>
  </si>
  <si>
    <t>A1.2.5</t>
  </si>
  <si>
    <t>A1.2.6</t>
  </si>
  <si>
    <t>= Rate x Quantity</t>
  </si>
  <si>
    <t>km</t>
  </si>
  <si>
    <t>Facilitator Travel (Rate = R/km)</t>
  </si>
  <si>
    <t>Facilitator Accommodation (Rate = R/day)</t>
  </si>
  <si>
    <t>days</t>
  </si>
  <si>
    <t>A1.3</t>
  </si>
  <si>
    <t>Food allowance</t>
  </si>
  <si>
    <t>A1.3.1</t>
  </si>
  <si>
    <t>Fixed</t>
  </si>
  <si>
    <t>A1.3.2</t>
  </si>
  <si>
    <t>Management fee</t>
  </si>
  <si>
    <t>10% Fixed VAT inclusive rate</t>
  </si>
  <si>
    <t>A1.4</t>
  </si>
  <si>
    <t>Training facilities</t>
  </si>
  <si>
    <t>A1.4.1</t>
  </si>
  <si>
    <t>Fees</t>
  </si>
  <si>
    <t>SUB-TOTAL: ACCREDITED TRAINING (Carried over to summary of schedules)</t>
  </si>
  <si>
    <t>Total daily food allowance</t>
  </si>
  <si>
    <t>A1.3.3</t>
  </si>
  <si>
    <t>A1.3.4</t>
  </si>
  <si>
    <t>A1.3.5</t>
  </si>
  <si>
    <t>A1.3.6</t>
  </si>
  <si>
    <t>A1.3.7</t>
  </si>
  <si>
    <t>A1.3.8</t>
  </si>
  <si>
    <t>A1.3.9</t>
  </si>
  <si>
    <t>A1.3.10</t>
  </si>
  <si>
    <t>A1.3.11</t>
  </si>
  <si>
    <t>A1.3.12</t>
  </si>
  <si>
    <t>A1.3.13</t>
  </si>
  <si>
    <t>A1.3.14</t>
  </si>
  <si>
    <t>A1.3.15</t>
  </si>
  <si>
    <t>A1.3.16</t>
  </si>
  <si>
    <t>A1.3.17</t>
  </si>
  <si>
    <t>A1.3.18</t>
  </si>
  <si>
    <t>A1.3.19</t>
  </si>
  <si>
    <t>A1.3.20</t>
  </si>
  <si>
    <t>A1.3.21</t>
  </si>
  <si>
    <t>= (Professional fees A1.1 + Operational cost A1.2) * 10%</t>
  </si>
  <si>
    <t>= A1.1 + A1.2 + A1.3 + A1.4</t>
  </si>
  <si>
    <t>A2</t>
  </si>
  <si>
    <t>Non-accredited course fees</t>
  </si>
  <si>
    <t>A2.1</t>
  </si>
  <si>
    <t>A2.1.1</t>
  </si>
  <si>
    <t>A2.1.2</t>
  </si>
  <si>
    <t>A2.1.3</t>
  </si>
  <si>
    <t>A2.1.4</t>
  </si>
  <si>
    <t>A2.1.5</t>
  </si>
  <si>
    <t>A2.1.6</t>
  </si>
  <si>
    <t>A2.1.7</t>
  </si>
  <si>
    <t>A2.1.8</t>
  </si>
  <si>
    <t>A2.1.9</t>
  </si>
  <si>
    <t>A2.1.10</t>
  </si>
  <si>
    <t>A2.1.11</t>
  </si>
  <si>
    <t>A2.1.12</t>
  </si>
  <si>
    <t>A2.1.13</t>
  </si>
  <si>
    <t>A2.1.14</t>
  </si>
  <si>
    <t>A2.1.15</t>
  </si>
  <si>
    <t>A2.1.16</t>
  </si>
  <si>
    <t>Days</t>
  </si>
  <si>
    <t>= Rate x No. of Trainees x Quantity</t>
  </si>
  <si>
    <t>A2.2</t>
  </si>
  <si>
    <t>A2.2.1</t>
  </si>
  <si>
    <t>A2.2.2</t>
  </si>
  <si>
    <t>A2.2.3</t>
  </si>
  <si>
    <t>A2.2.4</t>
  </si>
  <si>
    <t>A2.2.5</t>
  </si>
  <si>
    <t>A2.2.6</t>
  </si>
  <si>
    <t>A2.3</t>
  </si>
  <si>
    <t>A2.3.1</t>
  </si>
  <si>
    <t>A2.3.2</t>
  </si>
  <si>
    <t>A2.3.3</t>
  </si>
  <si>
    <t>A2.3.4</t>
  </si>
  <si>
    <t>A2.3.5</t>
  </si>
  <si>
    <t>A2.3.6</t>
  </si>
  <si>
    <t>A2.3.7</t>
  </si>
  <si>
    <t>A2.3.8</t>
  </si>
  <si>
    <t>A2.3.9</t>
  </si>
  <si>
    <t>A2.3.10</t>
  </si>
  <si>
    <t>A2.3.11</t>
  </si>
  <si>
    <t>A2.3.12</t>
  </si>
  <si>
    <t>A2.3.13</t>
  </si>
  <si>
    <t>A2.3.14</t>
  </si>
  <si>
    <t>A2.3.15</t>
  </si>
  <si>
    <t>A2.3.16</t>
  </si>
  <si>
    <t>A2.3.17</t>
  </si>
  <si>
    <t>A2.4</t>
  </si>
  <si>
    <t>A2.4.1</t>
  </si>
  <si>
    <t>= (Professional fees A2.1 + Operational cost A2.2) * 10%</t>
  </si>
  <si>
    <t>SUB-TOTAL: NON-ACCREDITED TRAINING (Carried over to summary of schedules)</t>
  </si>
  <si>
    <t>A3</t>
  </si>
  <si>
    <t>Catering</t>
  </si>
  <si>
    <t>See pricing instructions</t>
  </si>
  <si>
    <t>A4</t>
  </si>
  <si>
    <t>A5</t>
  </si>
  <si>
    <t>A6</t>
  </si>
  <si>
    <t>SUB-TOTAL: LOGISTICS AND PAYMENT OF REGULATORY AND ACCREDITATION ENTITIES (Carried over to summary of schedules)</t>
  </si>
  <si>
    <t>SCHEDULE A1: ACCREDITED TRAINING</t>
  </si>
  <si>
    <t>SCHEDULE A2: NON-ACCREDITED TRAINING</t>
  </si>
  <si>
    <t>SCHEDULE A3-6: LOGISTICS AND PAYMENT OF REGULATORY AND ACCREDITATION ENTITIES</t>
  </si>
  <si>
    <t>A3(a) + A3(b)</t>
  </si>
  <si>
    <t>A6(a) + A6(b)</t>
  </si>
  <si>
    <t>= A3 + A4 + A5 + A6</t>
  </si>
  <si>
    <t>SUMMARY OF SCHEDULES</t>
  </si>
  <si>
    <t>TENDER SUM (Year 1)</t>
  </si>
  <si>
    <t>See pricing instructions for price adjustments for year 2 and 3</t>
  </si>
  <si>
    <t>Add A2.1.1 to A2.1.16</t>
  </si>
  <si>
    <t>Add A2.2.1 to A2.2.6</t>
  </si>
  <si>
    <t>(a) Sourcing 3 quotations for catering arrangements as requested by DARD.</t>
  </si>
  <si>
    <t>(a) Sourcing 3 quotations for transportation of trainees / farmers as requested by DARD.</t>
  </si>
  <si>
    <t>(a) Sourcing 3 quotations for suitable accommodation for the trainees / farmers as requested by DARD.</t>
  </si>
  <si>
    <t>= A2.1 + A2.2 + A2.3 + A2.4</t>
  </si>
  <si>
    <t>A4(a) + A4(b)</t>
  </si>
  <si>
    <t>A5(a) + A5(b)</t>
  </si>
  <si>
    <t>Complete the green cells in the worksheet "Pricing schedule"</t>
  </si>
  <si>
    <t>Values can only be entered into the green cells. All other cells are locked.</t>
  </si>
  <si>
    <t>If a value is not inserted for the "Rate (incl. VAT)" either as a rate or a percentage markup where applicable the "Amount" will show "Missing rate" or "Missing percentage" respectively. This is to ensure all items are priced.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</si>
</sst>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R&quot;#,##0.00;[Red]\-&quot;R&quot;#,##0.00"/>
    <numFmt numFmtId="44" formatCode="_-&quot;R&quot;* #,##0.00_-;\-&quot;R&quot;* #,##0.00_-;_-&quot;R&quot;* &quot;-&quot;??_-;_-@_-"/>
    <numFmt numFmtId="164" formatCode="0.0"/>
  </numFmts>
  <fonts count="14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 Narrow"/>
      <family val="2"/>
    </font>
    <font>
      <sz val="10"/>
      <color theme="1"/>
      <name val="Calibri"/>
      <family val="2"/>
      <scheme val="minor"/>
    </font>
    <font>
      <b/>
      <sz val="12"/>
      <color rgb="FF000000"/>
      <name val="Calibri"/>
      <family val="2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sz val="8"/>
      <name val="Calibri"/>
      <family val="2"/>
      <scheme val="minor"/>
    </font>
    <font>
      <sz val="10"/>
      <name val="Arial Narrow"/>
      <family val="2"/>
    </font>
    <font>
      <sz val="10"/>
      <color rgb="FF000000"/>
      <name val="Arial Narrow"/>
      <family val="2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00B05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</borders>
  <cellStyleXfs count="5">
    <xf numFmtId="0" fontId="0" fillId="0" borderId="0"/>
    <xf numFmtId="0" fontId="2" fillId="0" borderId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</cellStyleXfs>
  <cellXfs count="81">
    <xf numFmtId="0" fontId="0" fillId="0" borderId="0" xfId="0"/>
    <xf numFmtId="0" fontId="6" fillId="0" borderId="3" xfId="0" applyFont="1" applyBorder="1" applyAlignment="1">
      <alignment horizontal="justify" vertical="center"/>
    </xf>
    <xf numFmtId="0" fontId="6" fillId="0" borderId="4" xfId="0" applyFont="1" applyBorder="1" applyAlignment="1">
      <alignment horizontal="justify" vertical="center" wrapText="1"/>
    </xf>
    <xf numFmtId="0" fontId="7" fillId="0" borderId="4" xfId="0" applyFont="1" applyBorder="1" applyAlignment="1">
      <alignment horizontal="justify" vertical="center"/>
    </xf>
    <xf numFmtId="0" fontId="7" fillId="0" borderId="3" xfId="0" applyFont="1" applyBorder="1" applyAlignment="1">
      <alignment horizontal="justify" vertical="center"/>
    </xf>
    <xf numFmtId="0" fontId="7" fillId="0" borderId="4" xfId="0" applyFont="1" applyBorder="1" applyAlignment="1">
      <alignment horizontal="justify" vertical="center" wrapText="1"/>
    </xf>
    <xf numFmtId="0" fontId="7" fillId="0" borderId="4" xfId="0" applyFont="1" applyBorder="1" applyAlignment="1">
      <alignment horizontal="right" vertical="center"/>
    </xf>
    <xf numFmtId="8" fontId="7" fillId="0" borderId="4" xfId="0" applyNumberFormat="1" applyFont="1" applyBorder="1" applyAlignment="1">
      <alignment horizontal="right" vertical="center"/>
    </xf>
    <xf numFmtId="0" fontId="4" fillId="0" borderId="0" xfId="0" applyFont="1"/>
    <xf numFmtId="44" fontId="7" fillId="0" borderId="4" xfId="0" applyNumberFormat="1" applyFont="1" applyBorder="1" applyAlignment="1">
      <alignment horizontal="right" vertical="center"/>
    </xf>
    <xf numFmtId="0" fontId="7" fillId="0" borderId="3" xfId="0" applyFont="1" applyBorder="1" applyAlignment="1">
      <alignment horizontal="right" vertical="center"/>
    </xf>
    <xf numFmtId="44" fontId="7" fillId="0" borderId="3" xfId="0" applyNumberFormat="1" applyFont="1" applyBorder="1" applyAlignment="1">
      <alignment horizontal="right" vertical="center"/>
    </xf>
    <xf numFmtId="0" fontId="5" fillId="4" borderId="5" xfId="0" applyFont="1" applyFill="1" applyBorder="1" applyAlignment="1">
      <alignment horizontal="justify" vertical="center"/>
    </xf>
    <xf numFmtId="0" fontId="5" fillId="4" borderId="6" xfId="0" applyFont="1" applyFill="1" applyBorder="1" applyAlignment="1">
      <alignment horizontal="justify" vertical="center"/>
    </xf>
    <xf numFmtId="0" fontId="5" fillId="4" borderId="6" xfId="0" applyFont="1" applyFill="1" applyBorder="1" applyAlignment="1">
      <alignment horizontal="center" vertical="center"/>
    </xf>
    <xf numFmtId="0" fontId="4" fillId="0" borderId="0" xfId="0" quotePrefix="1" applyFont="1" applyAlignment="1">
      <alignment vertical="center"/>
    </xf>
    <xf numFmtId="0" fontId="4" fillId="0" borderId="0" xfId="0" applyFont="1" applyAlignment="1">
      <alignment vertical="center"/>
    </xf>
    <xf numFmtId="8" fontId="7" fillId="0" borderId="3" xfId="0" applyNumberFormat="1" applyFont="1" applyBorder="1" applyAlignment="1">
      <alignment horizontal="right" vertical="center"/>
    </xf>
    <xf numFmtId="44" fontId="7" fillId="0" borderId="4" xfId="0" applyNumberFormat="1" applyFont="1" applyBorder="1" applyAlignment="1">
      <alignment vertical="center"/>
    </xf>
    <xf numFmtId="0" fontId="11" fillId="0" borderId="0" xfId="0" applyFont="1"/>
    <xf numFmtId="0" fontId="12" fillId="0" borderId="0" xfId="0" applyFont="1"/>
    <xf numFmtId="0" fontId="11" fillId="3" borderId="1" xfId="0" applyFont="1" applyFill="1" applyBorder="1" applyAlignment="1">
      <alignment horizontal="center"/>
    </xf>
    <xf numFmtId="44" fontId="7" fillId="0" borderId="3" xfId="0" applyNumberFormat="1" applyFont="1" applyBorder="1" applyAlignment="1">
      <alignment vertical="center"/>
    </xf>
    <xf numFmtId="0" fontId="6" fillId="0" borderId="7" xfId="0" applyFont="1" applyBorder="1" applyAlignment="1">
      <alignment horizontal="justify" vertical="center"/>
    </xf>
    <xf numFmtId="0" fontId="6" fillId="0" borderId="7" xfId="0" applyFont="1" applyBorder="1" applyAlignment="1">
      <alignment horizontal="justify" vertical="center" wrapText="1"/>
    </xf>
    <xf numFmtId="0" fontId="7" fillId="0" borderId="7" xfId="0" applyFont="1" applyBorder="1" applyAlignment="1">
      <alignment horizontal="justify" vertical="center"/>
    </xf>
    <xf numFmtId="0" fontId="6" fillId="0" borderId="12" xfId="0" applyFont="1" applyBorder="1" applyAlignment="1">
      <alignment horizontal="justify" vertical="center"/>
    </xf>
    <xf numFmtId="0" fontId="6" fillId="0" borderId="12" xfId="0" applyFont="1" applyBorder="1" applyAlignment="1">
      <alignment horizontal="justify" vertical="center" wrapText="1"/>
    </xf>
    <xf numFmtId="0" fontId="7" fillId="0" borderId="12" xfId="0" applyFont="1" applyBorder="1" applyAlignment="1">
      <alignment horizontal="justify" vertical="center"/>
    </xf>
    <xf numFmtId="0" fontId="7" fillId="0" borderId="12" xfId="0" applyFont="1" applyBorder="1" applyAlignment="1">
      <alignment horizontal="right" vertical="center"/>
    </xf>
    <xf numFmtId="0" fontId="7" fillId="0" borderId="7" xfId="0" applyFont="1" applyBorder="1" applyAlignment="1">
      <alignment horizontal="right" vertical="center"/>
    </xf>
    <xf numFmtId="44" fontId="6" fillId="0" borderId="7" xfId="0" applyNumberFormat="1" applyFont="1" applyBorder="1" applyAlignment="1">
      <alignment horizontal="right" vertical="center"/>
    </xf>
    <xf numFmtId="0" fontId="3" fillId="2" borderId="7" xfId="0" applyFont="1" applyFill="1" applyBorder="1" applyAlignment="1">
      <alignment vertical="center" wrapText="1"/>
    </xf>
    <xf numFmtId="0" fontId="3" fillId="2" borderId="7" xfId="0" applyFont="1" applyFill="1" applyBorder="1" applyAlignment="1">
      <alignment horizontal="center" vertical="center" wrapText="1"/>
    </xf>
    <xf numFmtId="1" fontId="3" fillId="2" borderId="7" xfId="0" applyNumberFormat="1" applyFont="1" applyFill="1" applyBorder="1" applyAlignment="1">
      <alignment horizontal="center" vertical="center" wrapText="1"/>
    </xf>
    <xf numFmtId="44" fontId="7" fillId="0" borderId="7" xfId="0" applyNumberFormat="1" applyFont="1" applyBorder="1" applyAlignment="1">
      <alignment horizontal="right" vertical="center"/>
    </xf>
    <xf numFmtId="0" fontId="3" fillId="2" borderId="7" xfId="0" applyFont="1" applyFill="1" applyBorder="1" applyAlignment="1">
      <alignment horizontal="center" vertical="center"/>
    </xf>
    <xf numFmtId="1" fontId="3" fillId="2" borderId="7" xfId="0" applyNumberFormat="1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1" fontId="9" fillId="2" borderId="7" xfId="0" applyNumberFormat="1" applyFont="1" applyFill="1" applyBorder="1" applyAlignment="1">
      <alignment horizontal="center" vertical="center" wrapText="1"/>
    </xf>
    <xf numFmtId="1" fontId="4" fillId="2" borderId="7" xfId="0" applyNumberFormat="1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justify" vertical="center" wrapText="1"/>
    </xf>
    <xf numFmtId="8" fontId="7" fillId="0" borderId="7" xfId="0" applyNumberFormat="1" applyFont="1" applyBorder="1" applyAlignment="1">
      <alignment horizontal="right" vertical="center"/>
    </xf>
    <xf numFmtId="0" fontId="10" fillId="0" borderId="7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6" fillId="0" borderId="13" xfId="0" applyFont="1" applyBorder="1" applyAlignment="1">
      <alignment horizontal="justify" vertical="center"/>
    </xf>
    <xf numFmtId="0" fontId="7" fillId="0" borderId="13" xfId="0" applyFont="1" applyBorder="1" applyAlignment="1">
      <alignment horizontal="justify" vertical="center" wrapText="1"/>
    </xf>
    <xf numFmtId="0" fontId="7" fillId="0" borderId="13" xfId="0" applyFont="1" applyBorder="1" applyAlignment="1">
      <alignment horizontal="justify" vertical="center"/>
    </xf>
    <xf numFmtId="8" fontId="7" fillId="0" borderId="13" xfId="0" applyNumberFormat="1" applyFont="1" applyBorder="1" applyAlignment="1">
      <alignment horizontal="right" vertical="center"/>
    </xf>
    <xf numFmtId="0" fontId="7" fillId="0" borderId="13" xfId="0" applyFont="1" applyBorder="1" applyAlignment="1">
      <alignment horizontal="right" vertical="center"/>
    </xf>
    <xf numFmtId="0" fontId="6" fillId="0" borderId="13" xfId="0" applyFont="1" applyBorder="1" applyAlignment="1">
      <alignment horizontal="justify" vertical="center" wrapText="1"/>
    </xf>
    <xf numFmtId="44" fontId="6" fillId="0" borderId="13" xfId="0" applyNumberFormat="1" applyFont="1" applyBorder="1" applyAlignment="1">
      <alignment horizontal="right" vertical="center"/>
    </xf>
    <xf numFmtId="44" fontId="6" fillId="5" borderId="2" xfId="0" applyNumberFormat="1" applyFont="1" applyFill="1" applyBorder="1" applyAlignment="1">
      <alignment vertical="center"/>
    </xf>
    <xf numFmtId="0" fontId="11" fillId="0" borderId="1" xfId="0" applyFont="1" applyBorder="1" applyAlignment="1">
      <alignment vertical="center"/>
    </xf>
    <xf numFmtId="44" fontId="0" fillId="0" borderId="1" xfId="0" applyNumberFormat="1" applyBorder="1" applyAlignment="1">
      <alignment vertical="center"/>
    </xf>
    <xf numFmtId="44" fontId="11" fillId="0" borderId="1" xfId="0" applyNumberFormat="1" applyFont="1" applyBorder="1" applyAlignment="1">
      <alignment vertical="center"/>
    </xf>
    <xf numFmtId="0" fontId="13" fillId="0" borderId="0" xfId="4" applyFont="1" applyAlignment="1">
      <alignment vertical="top"/>
    </xf>
    <xf numFmtId="0" fontId="1" fillId="0" borderId="0" xfId="4"/>
    <xf numFmtId="164" fontId="7" fillId="6" borderId="4" xfId="0" applyNumberFormat="1" applyFont="1" applyFill="1" applyBorder="1" applyAlignment="1" applyProtection="1">
      <alignment horizontal="right" vertical="center"/>
      <protection locked="0"/>
    </xf>
    <xf numFmtId="44" fontId="7" fillId="6" borderId="7" xfId="0" applyNumberFormat="1" applyFont="1" applyFill="1" applyBorder="1" applyAlignment="1" applyProtection="1">
      <alignment horizontal="justify" vertical="center"/>
      <protection locked="0"/>
    </xf>
    <xf numFmtId="44" fontId="7" fillId="6" borderId="7" xfId="0" applyNumberFormat="1" applyFont="1" applyFill="1" applyBorder="1" applyAlignment="1" applyProtection="1">
      <alignment horizontal="right" vertical="center"/>
      <protection locked="0"/>
    </xf>
    <xf numFmtId="44" fontId="6" fillId="0" borderId="3" xfId="0" applyNumberFormat="1" applyFont="1" applyBorder="1" applyAlignment="1">
      <alignment horizontal="right" vertical="center"/>
    </xf>
    <xf numFmtId="0" fontId="5" fillId="4" borderId="5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wrapText="1"/>
    </xf>
    <xf numFmtId="1" fontId="4" fillId="2" borderId="7" xfId="0" applyNumberFormat="1" applyFont="1" applyFill="1" applyBorder="1" applyAlignment="1">
      <alignment horizontal="center" wrapText="1"/>
    </xf>
    <xf numFmtId="0" fontId="4" fillId="2" borderId="7" xfId="0" applyFont="1" applyFill="1" applyBorder="1" applyAlignment="1">
      <alignment horizontal="center" wrapText="1"/>
    </xf>
    <xf numFmtId="0" fontId="3" fillId="0" borderId="7" xfId="0" applyFont="1" applyBorder="1" applyAlignment="1">
      <alignment wrapText="1"/>
    </xf>
    <xf numFmtId="0" fontId="4" fillId="0" borderId="7" xfId="0" applyFont="1" applyBorder="1" applyAlignment="1">
      <alignment horizontal="center" wrapText="1"/>
    </xf>
    <xf numFmtId="0" fontId="3" fillId="0" borderId="7" xfId="0" applyFont="1" applyBorder="1" applyAlignment="1">
      <alignment horizontal="center" wrapText="1"/>
    </xf>
    <xf numFmtId="0" fontId="3" fillId="2" borderId="7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1" fontId="3" fillId="2" borderId="7" xfId="0" applyNumberFormat="1" applyFont="1" applyFill="1" applyBorder="1" applyAlignment="1">
      <alignment horizontal="center"/>
    </xf>
    <xf numFmtId="0" fontId="3" fillId="2" borderId="13" xfId="0" applyFont="1" applyFill="1" applyBorder="1" applyAlignment="1">
      <alignment vertical="center" wrapText="1"/>
    </xf>
    <xf numFmtId="1" fontId="3" fillId="2" borderId="13" xfId="0" applyNumberFormat="1" applyFont="1" applyFill="1" applyBorder="1" applyAlignment="1">
      <alignment horizontal="center"/>
    </xf>
    <xf numFmtId="44" fontId="6" fillId="5" borderId="8" xfId="0" applyNumberFormat="1" applyFont="1" applyFill="1" applyBorder="1" applyAlignment="1">
      <alignment vertical="center"/>
    </xf>
    <xf numFmtId="0" fontId="13" fillId="0" borderId="0" xfId="4" applyFont="1" applyAlignment="1">
      <alignment vertical="top" wrapText="1"/>
    </xf>
    <xf numFmtId="0" fontId="6" fillId="0" borderId="8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</cellXfs>
  <cellStyles count="5">
    <cellStyle name="Currency 2" xfId="2" xr:uid="{5DD4A12C-623C-4AFC-B945-6C4BF882E114}"/>
    <cellStyle name="Normal" xfId="0" builtinId="0"/>
    <cellStyle name="Normal 2" xfId="1" xr:uid="{1453D6F7-F37A-4A6B-AFBE-A4A343174A3F}"/>
    <cellStyle name="Normal 3" xfId="4" xr:uid="{1E79D097-61ED-4BF0-AB1D-7AEF645BCFF1}"/>
    <cellStyle name="Percent 2" xfId="3" xr:uid="{B62F64A2-460E-4BC6-8D87-6F010E9E745E}"/>
  </cellStyles>
  <dxfs count="5"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6AF342-15DD-4558-B537-9D017528B2A8}">
  <dimension ref="A2:Q5"/>
  <sheetViews>
    <sheetView workbookViewId="0">
      <selection activeCell="B1" sqref="B1"/>
    </sheetView>
  </sheetViews>
  <sheetFormatPr defaultRowHeight="14.4" x14ac:dyDescent="0.3"/>
  <cols>
    <col min="1" max="1" width="3.59765625" style="58" customWidth="1"/>
    <col min="2" max="16384" width="8.796875" style="58"/>
  </cols>
  <sheetData>
    <row r="2" spans="1:17" ht="21" x14ac:dyDescent="0.3">
      <c r="A2" s="57">
        <v>1</v>
      </c>
      <c r="B2" s="76" t="s">
        <v>202</v>
      </c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</row>
    <row r="3" spans="1:17" ht="21" x14ac:dyDescent="0.3">
      <c r="A3" s="57">
        <v>2</v>
      </c>
      <c r="B3" s="76" t="s">
        <v>203</v>
      </c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</row>
    <row r="4" spans="1:17" ht="44.4" customHeight="1" x14ac:dyDescent="0.3">
      <c r="A4" s="57">
        <v>3</v>
      </c>
      <c r="B4" s="76" t="s">
        <v>204</v>
      </c>
      <c r="C4" s="76"/>
      <c r="D4" s="76"/>
      <c r="E4" s="76"/>
      <c r="F4" s="76"/>
      <c r="G4" s="76"/>
      <c r="H4" s="76"/>
      <c r="I4" s="76"/>
      <c r="J4" s="76"/>
      <c r="K4" s="76"/>
      <c r="L4" s="76"/>
      <c r="M4" s="76"/>
      <c r="N4" s="76"/>
      <c r="O4" s="76"/>
      <c r="P4" s="76"/>
      <c r="Q4" s="76"/>
    </row>
    <row r="5" spans="1:17" ht="21" x14ac:dyDescent="0.3">
      <c r="A5" s="57"/>
      <c r="B5" s="76"/>
      <c r="C5" s="76"/>
      <c r="D5" s="76"/>
      <c r="E5" s="76"/>
      <c r="F5" s="76"/>
      <c r="G5" s="76"/>
      <c r="H5" s="76"/>
      <c r="I5" s="76"/>
      <c r="J5" s="76"/>
      <c r="K5" s="76"/>
      <c r="L5" s="76"/>
      <c r="M5" s="76"/>
      <c r="N5" s="76"/>
      <c r="O5" s="76"/>
      <c r="P5" s="76"/>
      <c r="Q5" s="76"/>
    </row>
  </sheetData>
  <sheetProtection algorithmName="SHA-512" hashValue="zx8iJf6nzuaLc/dHdDqHRnjezCtTwkvgxFEQNzHq1xGfGTFeJtS3FyHhpPzKLbeZx/DsX+8IdfX/WXkPv4sbpQ==" saltValue="mUeARD1hC6+W3hLUk5tUYg==" spinCount="100000" sheet="1" objects="1" scenarios="1"/>
  <mergeCells count="4">
    <mergeCell ref="B2:Q2"/>
    <mergeCell ref="B3:Q3"/>
    <mergeCell ref="B4:Q4"/>
    <mergeCell ref="B5:Q5"/>
  </mergeCells>
  <pageMargins left="0.7" right="0.7" top="0.75" bottom="0.75" header="0.3" footer="0.3"/>
  <pageSetup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2C35CC-63E7-4371-896C-CE921D712E41}">
  <dimension ref="A1:B8"/>
  <sheetViews>
    <sheetView workbookViewId="0">
      <selection activeCell="A7" sqref="A7"/>
    </sheetView>
  </sheetViews>
  <sheetFormatPr defaultRowHeight="15.6" x14ac:dyDescent="0.3"/>
  <cols>
    <col min="1" max="1" width="77.69921875" customWidth="1"/>
    <col min="2" max="2" width="20.5" customWidth="1"/>
  </cols>
  <sheetData>
    <row r="1" spans="1:2" x14ac:dyDescent="0.3">
      <c r="A1" s="19" t="s">
        <v>191</v>
      </c>
    </row>
    <row r="2" spans="1:2" ht="30.6" customHeight="1" x14ac:dyDescent="0.3">
      <c r="A2" s="21" t="s">
        <v>42</v>
      </c>
      <c r="B2" s="21" t="s">
        <v>46</v>
      </c>
    </row>
    <row r="3" spans="1:2" ht="30.6" customHeight="1" x14ac:dyDescent="0.3">
      <c r="A3" s="54" t="s">
        <v>185</v>
      </c>
      <c r="B3" s="55" t="e">
        <f>Accredited!H62</f>
        <v>#VALUE!</v>
      </c>
    </row>
    <row r="4" spans="1:2" ht="30.6" customHeight="1" x14ac:dyDescent="0.3">
      <c r="A4" s="54" t="s">
        <v>186</v>
      </c>
      <c r="B4" s="55" t="e">
        <f>'Non accredited'!G54</f>
        <v>#VALUE!</v>
      </c>
    </row>
    <row r="5" spans="1:2" ht="30.6" customHeight="1" x14ac:dyDescent="0.3">
      <c r="A5" s="54" t="s">
        <v>187</v>
      </c>
      <c r="B5" s="55" t="e">
        <f>Logistics!F18</f>
        <v>#VALUE!</v>
      </c>
    </row>
    <row r="6" spans="1:2" ht="30.6" customHeight="1" x14ac:dyDescent="0.3">
      <c r="A6" s="54" t="s">
        <v>192</v>
      </c>
      <c r="B6" s="56" t="e">
        <f>SUM(B3:B5)</f>
        <v>#VALUE!</v>
      </c>
    </row>
    <row r="8" spans="1:2" x14ac:dyDescent="0.3">
      <c r="A8" s="20" t="s">
        <v>193</v>
      </c>
    </row>
  </sheetData>
  <sheetProtection algorithmName="SHA-512" hashValue="9TxGapbCNoVxgoeBpVgVY5COCUT27ExCxzfltHUnnuwcPet56cSJXqE0FRADJaKof1PIB0PndgGBCO5eBlXW0w==" saltValue="ZB+ZteNnfzOwKoqmw9pn8w==" spinCount="100000" sheet="1" objects="1" scenarios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8EC4B2-1BD8-43C9-81A9-0A268CD71A92}">
  <dimension ref="A1:I62"/>
  <sheetViews>
    <sheetView topLeftCell="A52" zoomScaleNormal="100" workbookViewId="0">
      <selection activeCell="J9" sqref="J9"/>
    </sheetView>
  </sheetViews>
  <sheetFormatPr defaultRowHeight="15.6" x14ac:dyDescent="0.3"/>
  <cols>
    <col min="1" max="1" width="7.796875" customWidth="1"/>
    <col min="2" max="2" width="36.19921875" customWidth="1"/>
    <col min="3" max="3" width="8.5" customWidth="1"/>
    <col min="4" max="4" width="17" customWidth="1"/>
    <col min="5" max="5" width="9.3984375" customWidth="1"/>
    <col min="6" max="6" width="12.3984375" customWidth="1"/>
    <col min="7" max="7" width="14" customWidth="1"/>
    <col min="8" max="8" width="19.19921875" customWidth="1"/>
    <col min="9" max="9" width="40.19921875" style="8" customWidth="1"/>
  </cols>
  <sheetData>
    <row r="1" spans="1:9" ht="16.2" thickBot="1" x14ac:dyDescent="0.35">
      <c r="A1" s="19" t="s">
        <v>185</v>
      </c>
    </row>
    <row r="2" spans="1:9" ht="16.2" thickBot="1" x14ac:dyDescent="0.35">
      <c r="A2" s="12" t="s">
        <v>41</v>
      </c>
      <c r="B2" s="13" t="s">
        <v>42</v>
      </c>
      <c r="C2" s="13" t="s">
        <v>54</v>
      </c>
      <c r="D2" s="13" t="s">
        <v>55</v>
      </c>
      <c r="E2" s="13" t="s">
        <v>43</v>
      </c>
      <c r="F2" s="13" t="s">
        <v>44</v>
      </c>
      <c r="G2" s="13" t="s">
        <v>45</v>
      </c>
      <c r="H2" s="14" t="s">
        <v>46</v>
      </c>
    </row>
    <row r="3" spans="1:9" ht="27" customHeight="1" x14ac:dyDescent="0.3">
      <c r="A3" s="26" t="s">
        <v>58</v>
      </c>
      <c r="B3" s="27" t="s">
        <v>47</v>
      </c>
      <c r="C3" s="27"/>
      <c r="D3" s="27"/>
      <c r="E3" s="28"/>
      <c r="F3" s="28"/>
      <c r="G3" s="28"/>
      <c r="H3" s="29"/>
    </row>
    <row r="4" spans="1:9" ht="15.6" customHeight="1" x14ac:dyDescent="0.3">
      <c r="A4" s="23"/>
      <c r="B4" s="24"/>
      <c r="C4" s="24"/>
      <c r="D4" s="24"/>
      <c r="E4" s="25"/>
      <c r="F4" s="25"/>
      <c r="G4" s="25"/>
      <c r="H4" s="30"/>
    </row>
    <row r="5" spans="1:9" ht="27" customHeight="1" x14ac:dyDescent="0.3">
      <c r="A5" s="23" t="s">
        <v>59</v>
      </c>
      <c r="B5" s="24" t="s">
        <v>60</v>
      </c>
      <c r="C5" s="24"/>
      <c r="D5" s="24"/>
      <c r="E5" s="25"/>
      <c r="F5" s="25"/>
      <c r="G5" s="25"/>
      <c r="H5" s="31" t="str">
        <f>IF(COUNT(H6:H25)=COUNTA(H6:H25),SUM(H6:H25),"Missing value")</f>
        <v>Missing value</v>
      </c>
    </row>
    <row r="6" spans="1:9" ht="27" customHeight="1" x14ac:dyDescent="0.3">
      <c r="A6" s="23" t="s">
        <v>61</v>
      </c>
      <c r="B6" s="32" t="s">
        <v>9</v>
      </c>
      <c r="C6" s="33">
        <v>30</v>
      </c>
      <c r="D6" s="34">
        <v>20</v>
      </c>
      <c r="E6" s="25" t="s">
        <v>56</v>
      </c>
      <c r="F6" s="34">
        <v>20</v>
      </c>
      <c r="G6" s="60"/>
      <c r="H6" s="35" t="str">
        <f>IF(G6="","Missing rate",G6*C6*F6)</f>
        <v>Missing rate</v>
      </c>
      <c r="I6" s="15" t="s">
        <v>57</v>
      </c>
    </row>
    <row r="7" spans="1:9" ht="27" customHeight="1" x14ac:dyDescent="0.3">
      <c r="A7" s="23" t="s">
        <v>62</v>
      </c>
      <c r="B7" s="32" t="s">
        <v>40</v>
      </c>
      <c r="C7" s="36">
        <v>20</v>
      </c>
      <c r="D7" s="36">
        <v>124</v>
      </c>
      <c r="E7" s="25" t="s">
        <v>56</v>
      </c>
      <c r="F7" s="36">
        <v>124</v>
      </c>
      <c r="G7" s="60"/>
      <c r="H7" s="35" t="str">
        <f t="shared" ref="H7:H25" si="0">IF(G7="","Missing rate",G7*C7*F7)</f>
        <v>Missing rate</v>
      </c>
      <c r="I7" s="15" t="s">
        <v>57</v>
      </c>
    </row>
    <row r="8" spans="1:9" ht="27" customHeight="1" x14ac:dyDescent="0.3">
      <c r="A8" s="23" t="s">
        <v>63</v>
      </c>
      <c r="B8" s="32" t="s">
        <v>19</v>
      </c>
      <c r="C8" s="37">
        <v>6</v>
      </c>
      <c r="D8" s="37">
        <v>65</v>
      </c>
      <c r="E8" s="25" t="s">
        <v>56</v>
      </c>
      <c r="F8" s="37">
        <v>65</v>
      </c>
      <c r="G8" s="60"/>
      <c r="H8" s="35" t="str">
        <f t="shared" si="0"/>
        <v>Missing rate</v>
      </c>
      <c r="I8" s="15" t="s">
        <v>57</v>
      </c>
    </row>
    <row r="9" spans="1:9" ht="27" customHeight="1" x14ac:dyDescent="0.3">
      <c r="A9" s="23" t="s">
        <v>64</v>
      </c>
      <c r="B9" s="32" t="s">
        <v>37</v>
      </c>
      <c r="C9" s="37">
        <v>7</v>
      </c>
      <c r="D9" s="37">
        <v>15</v>
      </c>
      <c r="E9" s="25" t="s">
        <v>56</v>
      </c>
      <c r="F9" s="37">
        <v>15</v>
      </c>
      <c r="G9" s="60"/>
      <c r="H9" s="35" t="str">
        <f t="shared" si="0"/>
        <v>Missing rate</v>
      </c>
      <c r="I9" s="15" t="s">
        <v>57</v>
      </c>
    </row>
    <row r="10" spans="1:9" ht="27" customHeight="1" x14ac:dyDescent="0.3">
      <c r="A10" s="23" t="s">
        <v>65</v>
      </c>
      <c r="B10" s="32" t="s">
        <v>38</v>
      </c>
      <c r="C10" s="37">
        <v>20</v>
      </c>
      <c r="D10" s="37">
        <v>20</v>
      </c>
      <c r="E10" s="25" t="s">
        <v>56</v>
      </c>
      <c r="F10" s="37">
        <v>20</v>
      </c>
      <c r="G10" s="60"/>
      <c r="H10" s="35" t="str">
        <f t="shared" si="0"/>
        <v>Missing rate</v>
      </c>
      <c r="I10" s="15" t="s">
        <v>57</v>
      </c>
    </row>
    <row r="11" spans="1:9" ht="27" customHeight="1" x14ac:dyDescent="0.3">
      <c r="A11" s="23" t="s">
        <v>66</v>
      </c>
      <c r="B11" s="32" t="s">
        <v>34</v>
      </c>
      <c r="C11" s="36">
        <v>11</v>
      </c>
      <c r="D11" s="36">
        <v>160</v>
      </c>
      <c r="E11" s="25" t="s">
        <v>56</v>
      </c>
      <c r="F11" s="36">
        <v>160</v>
      </c>
      <c r="G11" s="60"/>
      <c r="H11" s="35" t="str">
        <f t="shared" si="0"/>
        <v>Missing rate</v>
      </c>
      <c r="I11" s="15" t="s">
        <v>57</v>
      </c>
    </row>
    <row r="12" spans="1:9" ht="27" customHeight="1" x14ac:dyDescent="0.3">
      <c r="A12" s="23" t="s">
        <v>67</v>
      </c>
      <c r="B12" s="32" t="s">
        <v>33</v>
      </c>
      <c r="C12" s="38">
        <v>20</v>
      </c>
      <c r="D12" s="38">
        <v>20</v>
      </c>
      <c r="E12" s="25" t="s">
        <v>56</v>
      </c>
      <c r="F12" s="38">
        <v>20</v>
      </c>
      <c r="G12" s="60"/>
      <c r="H12" s="35" t="str">
        <f t="shared" si="0"/>
        <v>Missing rate</v>
      </c>
      <c r="I12" s="15" t="s">
        <v>57</v>
      </c>
    </row>
    <row r="13" spans="1:9" ht="27" customHeight="1" x14ac:dyDescent="0.3">
      <c r="A13" s="23" t="s">
        <v>68</v>
      </c>
      <c r="B13" s="32" t="s">
        <v>39</v>
      </c>
      <c r="C13" s="36">
        <v>22</v>
      </c>
      <c r="D13" s="39">
        <v>15</v>
      </c>
      <c r="E13" s="25" t="s">
        <v>56</v>
      </c>
      <c r="F13" s="39">
        <v>15</v>
      </c>
      <c r="G13" s="60"/>
      <c r="H13" s="35" t="str">
        <f t="shared" si="0"/>
        <v>Missing rate</v>
      </c>
      <c r="I13" s="15" t="s">
        <v>57</v>
      </c>
    </row>
    <row r="14" spans="1:9" ht="27" customHeight="1" x14ac:dyDescent="0.3">
      <c r="A14" s="23" t="s">
        <v>69</v>
      </c>
      <c r="B14" s="32" t="s">
        <v>10</v>
      </c>
      <c r="C14" s="34">
        <v>16</v>
      </c>
      <c r="D14" s="34">
        <v>296</v>
      </c>
      <c r="E14" s="25" t="s">
        <v>56</v>
      </c>
      <c r="F14" s="34">
        <v>296</v>
      </c>
      <c r="G14" s="60"/>
      <c r="H14" s="35" t="str">
        <f t="shared" si="0"/>
        <v>Missing rate</v>
      </c>
      <c r="I14" s="15" t="s">
        <v>57</v>
      </c>
    </row>
    <row r="15" spans="1:9" ht="27" customHeight="1" x14ac:dyDescent="0.3">
      <c r="A15" s="23" t="s">
        <v>70</v>
      </c>
      <c r="B15" s="32" t="s">
        <v>15</v>
      </c>
      <c r="C15" s="36">
        <v>17</v>
      </c>
      <c r="D15" s="36">
        <v>120</v>
      </c>
      <c r="E15" s="25" t="s">
        <v>56</v>
      </c>
      <c r="F15" s="36">
        <v>120</v>
      </c>
      <c r="G15" s="60"/>
      <c r="H15" s="35" t="str">
        <f t="shared" si="0"/>
        <v>Missing rate</v>
      </c>
      <c r="I15" s="15" t="s">
        <v>57</v>
      </c>
    </row>
    <row r="16" spans="1:9" ht="27" customHeight="1" x14ac:dyDescent="0.3">
      <c r="A16" s="23" t="s">
        <v>71</v>
      </c>
      <c r="B16" s="32" t="s">
        <v>36</v>
      </c>
      <c r="C16" s="40">
        <v>10</v>
      </c>
      <c r="D16" s="40">
        <v>15</v>
      </c>
      <c r="E16" s="25" t="s">
        <v>56</v>
      </c>
      <c r="F16" s="40">
        <v>15</v>
      </c>
      <c r="G16" s="60"/>
      <c r="H16" s="35" t="str">
        <f t="shared" si="0"/>
        <v>Missing rate</v>
      </c>
      <c r="I16" s="15" t="s">
        <v>57</v>
      </c>
    </row>
    <row r="17" spans="1:9" ht="27" customHeight="1" x14ac:dyDescent="0.3">
      <c r="A17" s="23" t="s">
        <v>72</v>
      </c>
      <c r="B17" s="32" t="s">
        <v>25</v>
      </c>
      <c r="C17" s="37">
        <v>2</v>
      </c>
      <c r="D17" s="37">
        <v>20</v>
      </c>
      <c r="E17" s="25" t="s">
        <v>56</v>
      </c>
      <c r="F17" s="37">
        <v>20</v>
      </c>
      <c r="G17" s="60"/>
      <c r="H17" s="35" t="str">
        <f t="shared" si="0"/>
        <v>Missing rate</v>
      </c>
      <c r="I17" s="15" t="s">
        <v>57</v>
      </c>
    </row>
    <row r="18" spans="1:9" ht="27" customHeight="1" x14ac:dyDescent="0.3">
      <c r="A18" s="23" t="s">
        <v>73</v>
      </c>
      <c r="B18" s="32" t="s">
        <v>6</v>
      </c>
      <c r="C18" s="36">
        <v>4</v>
      </c>
      <c r="D18" s="37">
        <v>90</v>
      </c>
      <c r="E18" s="25" t="s">
        <v>56</v>
      </c>
      <c r="F18" s="37">
        <v>90</v>
      </c>
      <c r="G18" s="60"/>
      <c r="H18" s="35" t="str">
        <f t="shared" si="0"/>
        <v>Missing rate</v>
      </c>
      <c r="I18" s="15" t="s">
        <v>57</v>
      </c>
    </row>
    <row r="19" spans="1:9" ht="27" customHeight="1" x14ac:dyDescent="0.3">
      <c r="A19" s="23" t="s">
        <v>74</v>
      </c>
      <c r="B19" s="32" t="s">
        <v>32</v>
      </c>
      <c r="C19" s="36">
        <v>8</v>
      </c>
      <c r="D19" s="36">
        <v>40</v>
      </c>
      <c r="E19" s="25" t="s">
        <v>56</v>
      </c>
      <c r="F19" s="36">
        <v>40</v>
      </c>
      <c r="G19" s="61"/>
      <c r="H19" s="35" t="str">
        <f t="shared" si="0"/>
        <v>Missing rate</v>
      </c>
      <c r="I19" s="15" t="s">
        <v>57</v>
      </c>
    </row>
    <row r="20" spans="1:9" ht="27" customHeight="1" x14ac:dyDescent="0.3">
      <c r="A20" s="23" t="s">
        <v>75</v>
      </c>
      <c r="B20" s="32" t="s">
        <v>35</v>
      </c>
      <c r="C20" s="38">
        <v>15</v>
      </c>
      <c r="D20" s="38">
        <v>20</v>
      </c>
      <c r="E20" s="25" t="s">
        <v>56</v>
      </c>
      <c r="F20" s="38">
        <v>20</v>
      </c>
      <c r="G20" s="61"/>
      <c r="H20" s="35" t="str">
        <f t="shared" si="0"/>
        <v>Missing rate</v>
      </c>
      <c r="I20" s="15" t="s">
        <v>57</v>
      </c>
    </row>
    <row r="21" spans="1:9" ht="27" customHeight="1" x14ac:dyDescent="0.3">
      <c r="A21" s="23" t="s">
        <v>76</v>
      </c>
      <c r="B21" s="32" t="s">
        <v>8</v>
      </c>
      <c r="C21" s="36">
        <v>11</v>
      </c>
      <c r="D21" s="36">
        <v>30</v>
      </c>
      <c r="E21" s="25" t="s">
        <v>56</v>
      </c>
      <c r="F21" s="36">
        <v>30</v>
      </c>
      <c r="G21" s="61"/>
      <c r="H21" s="35" t="str">
        <f t="shared" si="0"/>
        <v>Missing rate</v>
      </c>
      <c r="I21" s="15" t="s">
        <v>57</v>
      </c>
    </row>
    <row r="22" spans="1:9" ht="27" customHeight="1" x14ac:dyDescent="0.3">
      <c r="A22" s="23" t="s">
        <v>77</v>
      </c>
      <c r="B22" s="32" t="s">
        <v>7</v>
      </c>
      <c r="C22" s="36">
        <v>22</v>
      </c>
      <c r="D22" s="36">
        <v>20</v>
      </c>
      <c r="E22" s="25" t="s">
        <v>56</v>
      </c>
      <c r="F22" s="36">
        <v>20</v>
      </c>
      <c r="G22" s="61"/>
      <c r="H22" s="35" t="str">
        <f t="shared" si="0"/>
        <v>Missing rate</v>
      </c>
      <c r="I22" s="15" t="s">
        <v>57</v>
      </c>
    </row>
    <row r="23" spans="1:9" ht="27" customHeight="1" x14ac:dyDescent="0.3">
      <c r="A23" s="23" t="s">
        <v>78</v>
      </c>
      <c r="B23" s="32" t="s">
        <v>21</v>
      </c>
      <c r="C23" s="37">
        <v>8</v>
      </c>
      <c r="D23" s="37">
        <v>20</v>
      </c>
      <c r="E23" s="25" t="s">
        <v>56</v>
      </c>
      <c r="F23" s="37">
        <v>20</v>
      </c>
      <c r="G23" s="61"/>
      <c r="H23" s="35" t="str">
        <f t="shared" si="0"/>
        <v>Missing rate</v>
      </c>
      <c r="I23" s="15" t="s">
        <v>57</v>
      </c>
    </row>
    <row r="24" spans="1:9" ht="27" customHeight="1" x14ac:dyDescent="0.3">
      <c r="A24" s="23" t="s">
        <v>79</v>
      </c>
      <c r="B24" s="32" t="s">
        <v>30</v>
      </c>
      <c r="C24" s="37">
        <v>16</v>
      </c>
      <c r="D24" s="37">
        <v>20</v>
      </c>
      <c r="E24" s="25" t="s">
        <v>56</v>
      </c>
      <c r="F24" s="37">
        <v>20</v>
      </c>
      <c r="G24" s="61"/>
      <c r="H24" s="35" t="str">
        <f t="shared" si="0"/>
        <v>Missing rate</v>
      </c>
      <c r="I24" s="15" t="s">
        <v>57</v>
      </c>
    </row>
    <row r="25" spans="1:9" ht="27" customHeight="1" x14ac:dyDescent="0.3">
      <c r="A25" s="23" t="s">
        <v>80</v>
      </c>
      <c r="B25" s="32" t="s">
        <v>5</v>
      </c>
      <c r="C25" s="33">
        <v>2</v>
      </c>
      <c r="D25" s="33">
        <v>20</v>
      </c>
      <c r="E25" s="25" t="s">
        <v>56</v>
      </c>
      <c r="F25" s="33">
        <v>20</v>
      </c>
      <c r="G25" s="61"/>
      <c r="H25" s="35" t="str">
        <f t="shared" si="0"/>
        <v>Missing rate</v>
      </c>
      <c r="I25" s="15" t="s">
        <v>57</v>
      </c>
    </row>
    <row r="26" spans="1:9" ht="15" customHeight="1" x14ac:dyDescent="0.3">
      <c r="A26" s="23"/>
      <c r="B26" s="41"/>
      <c r="C26" s="41"/>
      <c r="D26" s="41"/>
      <c r="E26" s="25"/>
      <c r="F26" s="42"/>
      <c r="G26" s="30"/>
      <c r="H26" s="30"/>
      <c r="I26" s="16"/>
    </row>
    <row r="27" spans="1:9" ht="27" customHeight="1" x14ac:dyDescent="0.3">
      <c r="A27" s="23" t="s">
        <v>81</v>
      </c>
      <c r="B27" s="24" t="s">
        <v>82</v>
      </c>
      <c r="C27" s="41"/>
      <c r="D27" s="41"/>
      <c r="E27" s="25"/>
      <c r="F27" s="42"/>
      <c r="G27" s="30"/>
      <c r="H27" s="31" t="str">
        <f>IF(COUNT(H28:H33)=COUNTA(H28:H33),SUM(H28:H33),"Missing value")</f>
        <v>Missing value</v>
      </c>
      <c r="I27" s="16"/>
    </row>
    <row r="28" spans="1:9" ht="27" customHeight="1" x14ac:dyDescent="0.3">
      <c r="A28" s="23" t="s">
        <v>83</v>
      </c>
      <c r="B28" s="43" t="s">
        <v>0</v>
      </c>
      <c r="C28" s="41"/>
      <c r="D28" s="44">
        <v>1150</v>
      </c>
      <c r="E28" s="25" t="s">
        <v>56</v>
      </c>
      <c r="F28" s="45">
        <v>1150</v>
      </c>
      <c r="G28" s="61"/>
      <c r="H28" s="35" t="str">
        <f>IF(G28="","Missing rate",G28*F28)</f>
        <v>Missing rate</v>
      </c>
      <c r="I28" s="15" t="s">
        <v>89</v>
      </c>
    </row>
    <row r="29" spans="1:9" ht="27" customHeight="1" x14ac:dyDescent="0.3">
      <c r="A29" s="23" t="s">
        <v>84</v>
      </c>
      <c r="B29" s="43" t="s">
        <v>1</v>
      </c>
      <c r="C29" s="41"/>
      <c r="D29" s="44">
        <v>1150</v>
      </c>
      <c r="E29" s="25" t="s">
        <v>56</v>
      </c>
      <c r="F29" s="45">
        <v>1150</v>
      </c>
      <c r="G29" s="61"/>
      <c r="H29" s="35" t="str">
        <f t="shared" ref="H29:H33" si="1">IF(G29="","Missing rate",G29*F29)</f>
        <v>Missing rate</v>
      </c>
      <c r="I29" s="15" t="s">
        <v>89</v>
      </c>
    </row>
    <row r="30" spans="1:9" ht="27" customHeight="1" x14ac:dyDescent="0.3">
      <c r="A30" s="23" t="s">
        <v>85</v>
      </c>
      <c r="B30" s="43" t="s">
        <v>2</v>
      </c>
      <c r="C30" s="41"/>
      <c r="D30" s="44">
        <v>1150</v>
      </c>
      <c r="E30" s="25" t="s">
        <v>56</v>
      </c>
      <c r="F30" s="45">
        <v>1150</v>
      </c>
      <c r="G30" s="61"/>
      <c r="H30" s="35" t="str">
        <f t="shared" si="1"/>
        <v>Missing rate</v>
      </c>
      <c r="I30" s="15" t="s">
        <v>89</v>
      </c>
    </row>
    <row r="31" spans="1:9" ht="27" customHeight="1" x14ac:dyDescent="0.3">
      <c r="A31" s="23" t="s">
        <v>86</v>
      </c>
      <c r="B31" s="43" t="s">
        <v>3</v>
      </c>
      <c r="C31" s="41"/>
      <c r="D31" s="44">
        <v>1150</v>
      </c>
      <c r="E31" s="25" t="s">
        <v>56</v>
      </c>
      <c r="F31" s="45">
        <v>1150</v>
      </c>
      <c r="G31" s="61"/>
      <c r="H31" s="35" t="str">
        <f t="shared" si="1"/>
        <v>Missing rate</v>
      </c>
      <c r="I31" s="15" t="s">
        <v>89</v>
      </c>
    </row>
    <row r="32" spans="1:9" ht="27" customHeight="1" x14ac:dyDescent="0.3">
      <c r="A32" s="23" t="s">
        <v>87</v>
      </c>
      <c r="B32" s="43" t="s">
        <v>91</v>
      </c>
      <c r="C32" s="41"/>
      <c r="D32" s="44">
        <v>1150</v>
      </c>
      <c r="E32" s="25" t="s">
        <v>90</v>
      </c>
      <c r="F32" s="45">
        <v>5000</v>
      </c>
      <c r="G32" s="61"/>
      <c r="H32" s="35" t="str">
        <f t="shared" si="1"/>
        <v>Missing rate</v>
      </c>
      <c r="I32" s="15" t="s">
        <v>89</v>
      </c>
    </row>
    <row r="33" spans="1:9" ht="27" customHeight="1" x14ac:dyDescent="0.3">
      <c r="A33" s="23" t="s">
        <v>88</v>
      </c>
      <c r="B33" s="43" t="s">
        <v>92</v>
      </c>
      <c r="C33" s="41"/>
      <c r="D33" s="44">
        <v>1150</v>
      </c>
      <c r="E33" s="25" t="s">
        <v>93</v>
      </c>
      <c r="F33" s="45">
        <v>415</v>
      </c>
      <c r="G33" s="61"/>
      <c r="H33" s="35" t="str">
        <f t="shared" si="1"/>
        <v>Missing rate</v>
      </c>
      <c r="I33" s="15" t="s">
        <v>89</v>
      </c>
    </row>
    <row r="34" spans="1:9" ht="15.6" customHeight="1" x14ac:dyDescent="0.3">
      <c r="A34" s="23"/>
      <c r="B34" s="41"/>
      <c r="C34" s="41"/>
      <c r="D34" s="41"/>
      <c r="E34" s="25"/>
      <c r="F34" s="42"/>
      <c r="G34" s="30"/>
      <c r="H34" s="30"/>
      <c r="I34" s="16"/>
    </row>
    <row r="35" spans="1:9" ht="27" customHeight="1" x14ac:dyDescent="0.3">
      <c r="A35" s="23" t="s">
        <v>94</v>
      </c>
      <c r="B35" s="24" t="s">
        <v>95</v>
      </c>
      <c r="C35" s="41"/>
      <c r="D35" s="41"/>
      <c r="E35" s="25"/>
      <c r="F35" s="42"/>
      <c r="G35" s="30"/>
      <c r="H35" s="31">
        <f>H56+H57</f>
        <v>1012550</v>
      </c>
      <c r="I35" s="16"/>
    </row>
    <row r="36" spans="1:9" ht="27" customHeight="1" x14ac:dyDescent="0.3">
      <c r="A36" s="23" t="s">
        <v>96</v>
      </c>
      <c r="B36" s="32" t="s">
        <v>9</v>
      </c>
      <c r="C36" s="33"/>
      <c r="D36" s="34">
        <v>20</v>
      </c>
      <c r="E36" s="25" t="s">
        <v>93</v>
      </c>
      <c r="F36" s="33">
        <v>20</v>
      </c>
      <c r="G36" s="35">
        <v>100</v>
      </c>
      <c r="H36" s="35">
        <f>G36*F36*D36</f>
        <v>40000</v>
      </c>
      <c r="I36" s="16" t="s">
        <v>97</v>
      </c>
    </row>
    <row r="37" spans="1:9" ht="27" customHeight="1" x14ac:dyDescent="0.3">
      <c r="A37" s="23" t="s">
        <v>98</v>
      </c>
      <c r="B37" s="32" t="s">
        <v>40</v>
      </c>
      <c r="C37" s="36"/>
      <c r="D37" s="36">
        <v>124</v>
      </c>
      <c r="E37" s="25" t="s">
        <v>93</v>
      </c>
      <c r="F37" s="36">
        <v>10</v>
      </c>
      <c r="G37" s="35">
        <v>100</v>
      </c>
      <c r="H37" s="35">
        <f t="shared" ref="H37:H55" si="2">G37*F37*D37</f>
        <v>124000</v>
      </c>
      <c r="I37" s="16" t="s">
        <v>97</v>
      </c>
    </row>
    <row r="38" spans="1:9" ht="27" customHeight="1" x14ac:dyDescent="0.3">
      <c r="A38" s="23" t="s">
        <v>107</v>
      </c>
      <c r="B38" s="32" t="s">
        <v>19</v>
      </c>
      <c r="C38" s="37"/>
      <c r="D38" s="37">
        <v>65</v>
      </c>
      <c r="E38" s="25" t="s">
        <v>93</v>
      </c>
      <c r="F38" s="37">
        <v>7</v>
      </c>
      <c r="G38" s="35">
        <v>100</v>
      </c>
      <c r="H38" s="35">
        <f t="shared" si="2"/>
        <v>45500</v>
      </c>
      <c r="I38" s="16" t="s">
        <v>97</v>
      </c>
    </row>
    <row r="39" spans="1:9" ht="27" customHeight="1" x14ac:dyDescent="0.3">
      <c r="A39" s="23" t="s">
        <v>108</v>
      </c>
      <c r="B39" s="32" t="s">
        <v>37</v>
      </c>
      <c r="C39" s="37"/>
      <c r="D39" s="37">
        <v>15</v>
      </c>
      <c r="E39" s="25" t="s">
        <v>93</v>
      </c>
      <c r="F39" s="37">
        <v>7</v>
      </c>
      <c r="G39" s="35">
        <v>100</v>
      </c>
      <c r="H39" s="35">
        <f t="shared" si="2"/>
        <v>10500</v>
      </c>
      <c r="I39" s="16" t="s">
        <v>97</v>
      </c>
    </row>
    <row r="40" spans="1:9" ht="27" customHeight="1" x14ac:dyDescent="0.3">
      <c r="A40" s="23" t="s">
        <v>109</v>
      </c>
      <c r="B40" s="32" t="s">
        <v>38</v>
      </c>
      <c r="C40" s="37"/>
      <c r="D40" s="37">
        <v>20</v>
      </c>
      <c r="E40" s="25" t="s">
        <v>93</v>
      </c>
      <c r="F40" s="37">
        <v>10</v>
      </c>
      <c r="G40" s="35">
        <v>100</v>
      </c>
      <c r="H40" s="35">
        <f t="shared" si="2"/>
        <v>20000</v>
      </c>
      <c r="I40" s="16" t="s">
        <v>97</v>
      </c>
    </row>
    <row r="41" spans="1:9" ht="27" customHeight="1" x14ac:dyDescent="0.3">
      <c r="A41" s="23" t="s">
        <v>110</v>
      </c>
      <c r="B41" s="32" t="s">
        <v>34</v>
      </c>
      <c r="C41" s="36"/>
      <c r="D41" s="36">
        <v>160</v>
      </c>
      <c r="E41" s="25" t="s">
        <v>93</v>
      </c>
      <c r="F41" s="36">
        <v>5</v>
      </c>
      <c r="G41" s="35">
        <v>100</v>
      </c>
      <c r="H41" s="35">
        <f t="shared" si="2"/>
        <v>80000</v>
      </c>
      <c r="I41" s="16" t="s">
        <v>97</v>
      </c>
    </row>
    <row r="42" spans="1:9" ht="27" customHeight="1" x14ac:dyDescent="0.3">
      <c r="A42" s="23" t="s">
        <v>111</v>
      </c>
      <c r="B42" s="32" t="s">
        <v>33</v>
      </c>
      <c r="C42" s="38"/>
      <c r="D42" s="38">
        <v>20</v>
      </c>
      <c r="E42" s="25" t="s">
        <v>93</v>
      </c>
      <c r="F42" s="38">
        <v>10</v>
      </c>
      <c r="G42" s="35">
        <v>100</v>
      </c>
      <c r="H42" s="35">
        <f t="shared" si="2"/>
        <v>20000</v>
      </c>
      <c r="I42" s="16" t="s">
        <v>97</v>
      </c>
    </row>
    <row r="43" spans="1:9" ht="27" customHeight="1" x14ac:dyDescent="0.3">
      <c r="A43" s="23" t="s">
        <v>112</v>
      </c>
      <c r="B43" s="32" t="s">
        <v>39</v>
      </c>
      <c r="C43" s="36"/>
      <c r="D43" s="39">
        <v>15</v>
      </c>
      <c r="E43" s="25" t="s">
        <v>93</v>
      </c>
      <c r="F43" s="36">
        <v>10</v>
      </c>
      <c r="G43" s="35">
        <v>100</v>
      </c>
      <c r="H43" s="35">
        <f t="shared" si="2"/>
        <v>15000</v>
      </c>
      <c r="I43" s="16" t="s">
        <v>97</v>
      </c>
    </row>
    <row r="44" spans="1:9" ht="27" customHeight="1" x14ac:dyDescent="0.3">
      <c r="A44" s="23" t="s">
        <v>113</v>
      </c>
      <c r="B44" s="32" t="s">
        <v>10</v>
      </c>
      <c r="C44" s="34"/>
      <c r="D44" s="34">
        <v>296</v>
      </c>
      <c r="E44" s="25" t="s">
        <v>93</v>
      </c>
      <c r="F44" s="34">
        <v>10</v>
      </c>
      <c r="G44" s="35">
        <v>100</v>
      </c>
      <c r="H44" s="35">
        <f t="shared" si="2"/>
        <v>296000</v>
      </c>
      <c r="I44" s="16" t="s">
        <v>97</v>
      </c>
    </row>
    <row r="45" spans="1:9" ht="27" customHeight="1" x14ac:dyDescent="0.3">
      <c r="A45" s="23" t="s">
        <v>114</v>
      </c>
      <c r="B45" s="32" t="s">
        <v>15</v>
      </c>
      <c r="C45" s="36"/>
      <c r="D45" s="36">
        <v>120</v>
      </c>
      <c r="E45" s="25" t="s">
        <v>93</v>
      </c>
      <c r="F45" s="36">
        <v>10</v>
      </c>
      <c r="G45" s="35">
        <v>100</v>
      </c>
      <c r="H45" s="35">
        <f t="shared" si="2"/>
        <v>120000</v>
      </c>
      <c r="I45" s="16" t="s">
        <v>97</v>
      </c>
    </row>
    <row r="46" spans="1:9" ht="27" customHeight="1" x14ac:dyDescent="0.3">
      <c r="A46" s="23" t="s">
        <v>115</v>
      </c>
      <c r="B46" s="32" t="s">
        <v>36</v>
      </c>
      <c r="C46" s="40"/>
      <c r="D46" s="40">
        <v>15</v>
      </c>
      <c r="E46" s="25" t="s">
        <v>93</v>
      </c>
      <c r="F46" s="40">
        <v>5</v>
      </c>
      <c r="G46" s="35">
        <v>100</v>
      </c>
      <c r="H46" s="35">
        <f t="shared" si="2"/>
        <v>7500</v>
      </c>
      <c r="I46" s="16" t="s">
        <v>97</v>
      </c>
    </row>
    <row r="47" spans="1:9" ht="27" customHeight="1" x14ac:dyDescent="0.3">
      <c r="A47" s="23" t="s">
        <v>116</v>
      </c>
      <c r="B47" s="32" t="s">
        <v>25</v>
      </c>
      <c r="C47" s="37"/>
      <c r="D47" s="37">
        <v>20</v>
      </c>
      <c r="E47" s="25" t="s">
        <v>93</v>
      </c>
      <c r="F47" s="37">
        <v>5</v>
      </c>
      <c r="G47" s="35">
        <v>100</v>
      </c>
      <c r="H47" s="35">
        <f t="shared" si="2"/>
        <v>10000</v>
      </c>
      <c r="I47" s="16" t="s">
        <v>97</v>
      </c>
    </row>
    <row r="48" spans="1:9" ht="27" customHeight="1" x14ac:dyDescent="0.3">
      <c r="A48" s="23" t="s">
        <v>117</v>
      </c>
      <c r="B48" s="32" t="s">
        <v>6</v>
      </c>
      <c r="C48" s="36"/>
      <c r="D48" s="37">
        <v>90</v>
      </c>
      <c r="E48" s="25" t="s">
        <v>93</v>
      </c>
      <c r="F48" s="36">
        <v>3</v>
      </c>
      <c r="G48" s="35">
        <v>100</v>
      </c>
      <c r="H48" s="35">
        <f t="shared" si="2"/>
        <v>27000</v>
      </c>
      <c r="I48" s="16" t="s">
        <v>97</v>
      </c>
    </row>
    <row r="49" spans="1:9" ht="27" customHeight="1" x14ac:dyDescent="0.3">
      <c r="A49" s="23" t="s">
        <v>118</v>
      </c>
      <c r="B49" s="32" t="s">
        <v>32</v>
      </c>
      <c r="C49" s="36"/>
      <c r="D49" s="36">
        <v>40</v>
      </c>
      <c r="E49" s="25" t="s">
        <v>93</v>
      </c>
      <c r="F49" s="36">
        <v>5</v>
      </c>
      <c r="G49" s="35">
        <v>100</v>
      </c>
      <c r="H49" s="35">
        <f t="shared" si="2"/>
        <v>20000</v>
      </c>
      <c r="I49" s="16" t="s">
        <v>97</v>
      </c>
    </row>
    <row r="50" spans="1:9" ht="27" customHeight="1" x14ac:dyDescent="0.3">
      <c r="A50" s="23" t="s">
        <v>119</v>
      </c>
      <c r="B50" s="32" t="s">
        <v>35</v>
      </c>
      <c r="C50" s="38"/>
      <c r="D50" s="38">
        <v>20</v>
      </c>
      <c r="E50" s="25" t="s">
        <v>93</v>
      </c>
      <c r="F50" s="38">
        <v>5</v>
      </c>
      <c r="G50" s="35">
        <v>100</v>
      </c>
      <c r="H50" s="35">
        <f t="shared" si="2"/>
        <v>10000</v>
      </c>
      <c r="I50" s="16" t="s">
        <v>97</v>
      </c>
    </row>
    <row r="51" spans="1:9" ht="27" customHeight="1" x14ac:dyDescent="0.3">
      <c r="A51" s="23" t="s">
        <v>120</v>
      </c>
      <c r="B51" s="32" t="s">
        <v>8</v>
      </c>
      <c r="C51" s="36"/>
      <c r="D51" s="36">
        <v>30</v>
      </c>
      <c r="E51" s="25" t="s">
        <v>93</v>
      </c>
      <c r="F51" s="36">
        <v>5</v>
      </c>
      <c r="G51" s="35">
        <v>100</v>
      </c>
      <c r="H51" s="35">
        <f t="shared" si="2"/>
        <v>15000</v>
      </c>
      <c r="I51" s="16" t="s">
        <v>97</v>
      </c>
    </row>
    <row r="52" spans="1:9" ht="27" customHeight="1" x14ac:dyDescent="0.3">
      <c r="A52" s="23" t="s">
        <v>121</v>
      </c>
      <c r="B52" s="32" t="s">
        <v>7</v>
      </c>
      <c r="C52" s="36"/>
      <c r="D52" s="36">
        <v>20</v>
      </c>
      <c r="E52" s="25" t="s">
        <v>93</v>
      </c>
      <c r="F52" s="36">
        <v>10</v>
      </c>
      <c r="G52" s="35">
        <v>100</v>
      </c>
      <c r="H52" s="35">
        <f t="shared" si="2"/>
        <v>20000</v>
      </c>
      <c r="I52" s="16" t="s">
        <v>97</v>
      </c>
    </row>
    <row r="53" spans="1:9" ht="27" customHeight="1" x14ac:dyDescent="0.3">
      <c r="A53" s="23" t="s">
        <v>122</v>
      </c>
      <c r="B53" s="32" t="s">
        <v>21</v>
      </c>
      <c r="C53" s="37"/>
      <c r="D53" s="37">
        <v>20</v>
      </c>
      <c r="E53" s="25" t="s">
        <v>93</v>
      </c>
      <c r="F53" s="37">
        <v>5</v>
      </c>
      <c r="G53" s="35">
        <v>100</v>
      </c>
      <c r="H53" s="35">
        <f t="shared" si="2"/>
        <v>10000</v>
      </c>
      <c r="I53" s="16" t="s">
        <v>97</v>
      </c>
    </row>
    <row r="54" spans="1:9" ht="27" customHeight="1" x14ac:dyDescent="0.3">
      <c r="A54" s="23" t="s">
        <v>123</v>
      </c>
      <c r="B54" s="32" t="s">
        <v>30</v>
      </c>
      <c r="C54" s="37"/>
      <c r="D54" s="37">
        <v>20</v>
      </c>
      <c r="E54" s="25" t="s">
        <v>93</v>
      </c>
      <c r="F54" s="37">
        <v>10</v>
      </c>
      <c r="G54" s="35">
        <v>100</v>
      </c>
      <c r="H54" s="35">
        <f t="shared" si="2"/>
        <v>20000</v>
      </c>
      <c r="I54" s="16" t="s">
        <v>97</v>
      </c>
    </row>
    <row r="55" spans="1:9" ht="27" customHeight="1" x14ac:dyDescent="0.3">
      <c r="A55" s="23" t="s">
        <v>124</v>
      </c>
      <c r="B55" s="32" t="s">
        <v>5</v>
      </c>
      <c r="C55" s="33"/>
      <c r="D55" s="33">
        <v>20</v>
      </c>
      <c r="E55" s="25" t="s">
        <v>93</v>
      </c>
      <c r="F55" s="33">
        <v>5</v>
      </c>
      <c r="G55" s="35">
        <v>100</v>
      </c>
      <c r="H55" s="35">
        <f t="shared" si="2"/>
        <v>10000</v>
      </c>
      <c r="I55" s="16" t="s">
        <v>97</v>
      </c>
    </row>
    <row r="56" spans="1:9" ht="27" customHeight="1" x14ac:dyDescent="0.3">
      <c r="A56" s="23"/>
      <c r="B56" s="24" t="s">
        <v>106</v>
      </c>
      <c r="C56" s="41"/>
      <c r="D56" s="44"/>
      <c r="E56" s="25"/>
      <c r="F56" s="45"/>
      <c r="G56" s="35"/>
      <c r="H56" s="31">
        <f>SUM(H36:H55)</f>
        <v>920500</v>
      </c>
      <c r="I56" s="16"/>
    </row>
    <row r="57" spans="1:9" ht="27" customHeight="1" x14ac:dyDescent="0.3">
      <c r="A57" s="23" t="s">
        <v>125</v>
      </c>
      <c r="B57" s="41" t="s">
        <v>99</v>
      </c>
      <c r="C57" s="41"/>
      <c r="D57" s="41"/>
      <c r="E57" s="25" t="s">
        <v>50</v>
      </c>
      <c r="F57" s="45">
        <v>10</v>
      </c>
      <c r="G57" s="30"/>
      <c r="H57" s="35">
        <f>H56*F57/100</f>
        <v>92050</v>
      </c>
      <c r="I57" s="16" t="s">
        <v>100</v>
      </c>
    </row>
    <row r="58" spans="1:9" ht="13.8" customHeight="1" x14ac:dyDescent="0.3">
      <c r="A58" s="23"/>
      <c r="B58" s="41"/>
      <c r="C58" s="41"/>
      <c r="D58" s="41"/>
      <c r="E58" s="25"/>
      <c r="F58" s="42"/>
      <c r="G58" s="30"/>
      <c r="H58" s="30"/>
      <c r="I58" s="16"/>
    </row>
    <row r="59" spans="1:9" ht="27" customHeight="1" x14ac:dyDescent="0.3">
      <c r="A59" s="23" t="s">
        <v>101</v>
      </c>
      <c r="B59" s="24" t="s">
        <v>102</v>
      </c>
      <c r="C59" s="41"/>
      <c r="D59" s="41"/>
      <c r="E59" s="25"/>
      <c r="F59" s="42"/>
      <c r="G59" s="30"/>
      <c r="H59" s="31" t="e">
        <f>H60</f>
        <v>#VALUE!</v>
      </c>
      <c r="I59" s="16"/>
    </row>
    <row r="60" spans="1:9" ht="27" customHeight="1" x14ac:dyDescent="0.3">
      <c r="A60" s="23" t="s">
        <v>103</v>
      </c>
      <c r="B60" s="41" t="s">
        <v>104</v>
      </c>
      <c r="C60" s="41"/>
      <c r="D60" s="41"/>
      <c r="E60" s="25"/>
      <c r="F60" s="42"/>
      <c r="G60" s="30"/>
      <c r="H60" s="35" t="e">
        <f>(H5+H27)*10/100</f>
        <v>#VALUE!</v>
      </c>
      <c r="I60" s="15" t="s">
        <v>126</v>
      </c>
    </row>
    <row r="61" spans="1:9" ht="12" customHeight="1" thickBot="1" x14ac:dyDescent="0.35">
      <c r="A61" s="46"/>
      <c r="B61" s="47"/>
      <c r="C61" s="47"/>
      <c r="D61" s="47"/>
      <c r="E61" s="48"/>
      <c r="F61" s="49"/>
      <c r="G61" s="50"/>
      <c r="H61" s="50"/>
      <c r="I61" s="15"/>
    </row>
    <row r="62" spans="1:9" ht="27" customHeight="1" thickBot="1" x14ac:dyDescent="0.35">
      <c r="A62" s="77" t="s">
        <v>105</v>
      </c>
      <c r="B62" s="77"/>
      <c r="C62" s="77"/>
      <c r="D62" s="77"/>
      <c r="E62" s="77"/>
      <c r="F62" s="77"/>
      <c r="G62" s="77"/>
      <c r="H62" s="53" t="e">
        <f>H5+H27+H35+H59</f>
        <v>#VALUE!</v>
      </c>
      <c r="I62" s="15" t="s">
        <v>127</v>
      </c>
    </row>
  </sheetData>
  <sheetProtection algorithmName="SHA-512" hashValue="eXZ7ovJxGecF9cRBPflXRXmo8hsz3EAWsRwVLQ/U0T1C/KvZlsubdZXlRrJo59FY07WDPh4o9uX4NJAY8wYIiA==" saltValue="ia4OFUSRoALMaQRCLyAN+w==" spinCount="100000" sheet="1" objects="1" scenarios="1"/>
  <mergeCells count="1">
    <mergeCell ref="A62:G62"/>
  </mergeCells>
  <conditionalFormatting sqref="H6:H25">
    <cfRule type="cellIs" dxfId="4" priority="2" operator="equal">
      <formula>"Missing rate"</formula>
    </cfRule>
  </conditionalFormatting>
  <conditionalFormatting sqref="H28:H33">
    <cfRule type="cellIs" dxfId="3" priority="1" operator="equal">
      <formula>"Missing rate"</formula>
    </cfRule>
  </conditionalFormatting>
  <pageMargins left="0.7" right="0.7" top="0.75" bottom="0.75" header="0.3" footer="0.3"/>
  <pageSetup scale="62" fitToWidth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D0E6E2-B293-4969-AAE5-A8A8705B262B}">
  <dimension ref="A1:H54"/>
  <sheetViews>
    <sheetView workbookViewId="0">
      <selection activeCell="H10" sqref="H10"/>
    </sheetView>
  </sheetViews>
  <sheetFormatPr defaultRowHeight="15.6" x14ac:dyDescent="0.3"/>
  <cols>
    <col min="1" max="1" width="7.796875" customWidth="1"/>
    <col min="2" max="2" width="36.19921875" customWidth="1"/>
    <col min="3" max="3" width="17" customWidth="1"/>
    <col min="4" max="4" width="9.3984375" customWidth="1"/>
    <col min="5" max="5" width="12.3984375" customWidth="1"/>
    <col min="6" max="6" width="14" customWidth="1"/>
    <col min="7" max="7" width="19.19921875" customWidth="1"/>
    <col min="8" max="8" width="40.19921875" style="8" customWidth="1"/>
  </cols>
  <sheetData>
    <row r="1" spans="1:8" ht="16.2" thickBot="1" x14ac:dyDescent="0.35">
      <c r="A1" s="19" t="s">
        <v>186</v>
      </c>
    </row>
    <row r="2" spans="1:8" x14ac:dyDescent="0.3">
      <c r="A2" s="12" t="s">
        <v>41</v>
      </c>
      <c r="B2" s="12" t="s">
        <v>42</v>
      </c>
      <c r="C2" s="12" t="s">
        <v>55</v>
      </c>
      <c r="D2" s="12" t="s">
        <v>43</v>
      </c>
      <c r="E2" s="12" t="s">
        <v>44</v>
      </c>
      <c r="F2" s="12" t="s">
        <v>45</v>
      </c>
      <c r="G2" s="63" t="s">
        <v>46</v>
      </c>
    </row>
    <row r="3" spans="1:8" ht="27" customHeight="1" x14ac:dyDescent="0.3">
      <c r="A3" s="23" t="s">
        <v>128</v>
      </c>
      <c r="B3" s="24" t="s">
        <v>129</v>
      </c>
      <c r="C3" s="24"/>
      <c r="D3" s="25"/>
      <c r="E3" s="25"/>
      <c r="F3" s="25"/>
      <c r="G3" s="30"/>
    </row>
    <row r="4" spans="1:8" ht="15.6" customHeight="1" x14ac:dyDescent="0.3">
      <c r="A4" s="23"/>
      <c r="B4" s="24"/>
      <c r="C4" s="24"/>
      <c r="D4" s="25"/>
      <c r="E4" s="25"/>
      <c r="F4" s="25"/>
      <c r="G4" s="30"/>
    </row>
    <row r="5" spans="1:8" ht="27" customHeight="1" x14ac:dyDescent="0.3">
      <c r="A5" s="23" t="s">
        <v>130</v>
      </c>
      <c r="B5" s="24" t="s">
        <v>60</v>
      </c>
      <c r="C5" s="24"/>
      <c r="D5" s="25"/>
      <c r="E5" s="25"/>
      <c r="F5" s="25"/>
      <c r="G5" s="31" t="str">
        <f>IF(COUNT(G6:G21)=COUNTA(G6:G21),SUM(G6:G21),"Missing value")</f>
        <v>Missing value</v>
      </c>
      <c r="H5" s="16" t="s">
        <v>194</v>
      </c>
    </row>
    <row r="6" spans="1:8" ht="27" customHeight="1" x14ac:dyDescent="0.3">
      <c r="A6" s="23" t="s">
        <v>131</v>
      </c>
      <c r="B6" s="64" t="s">
        <v>11</v>
      </c>
      <c r="C6" s="65">
        <v>20</v>
      </c>
      <c r="D6" s="25" t="s">
        <v>147</v>
      </c>
      <c r="E6" s="65">
        <v>3</v>
      </c>
      <c r="F6" s="60"/>
      <c r="G6" s="35" t="str">
        <f>IF(F6="","Missing rate",F6*C6*E6)</f>
        <v>Missing rate</v>
      </c>
      <c r="H6" s="15" t="s">
        <v>148</v>
      </c>
    </row>
    <row r="7" spans="1:8" ht="27" customHeight="1" x14ac:dyDescent="0.3">
      <c r="A7" s="23" t="s">
        <v>132</v>
      </c>
      <c r="B7" s="32" t="s">
        <v>12</v>
      </c>
      <c r="C7" s="66">
        <v>20</v>
      </c>
      <c r="D7" s="25" t="s">
        <v>147</v>
      </c>
      <c r="E7" s="66">
        <v>3</v>
      </c>
      <c r="F7" s="60"/>
      <c r="G7" s="35" t="str">
        <f t="shared" ref="G7:G21" si="0">IF(F7="","Missing rate",F7*C7*E7)</f>
        <v>Missing rate</v>
      </c>
      <c r="H7" s="15" t="s">
        <v>148</v>
      </c>
    </row>
    <row r="8" spans="1:8" ht="27" customHeight="1" x14ac:dyDescent="0.3">
      <c r="A8" s="23" t="s">
        <v>133</v>
      </c>
      <c r="B8" s="67" t="s">
        <v>13</v>
      </c>
      <c r="C8" s="68">
        <v>20</v>
      </c>
      <c r="D8" s="25" t="s">
        <v>147</v>
      </c>
      <c r="E8" s="68">
        <v>3</v>
      </c>
      <c r="F8" s="60"/>
      <c r="G8" s="35" t="str">
        <f t="shared" si="0"/>
        <v>Missing rate</v>
      </c>
      <c r="H8" s="15" t="s">
        <v>148</v>
      </c>
    </row>
    <row r="9" spans="1:8" ht="27" customHeight="1" x14ac:dyDescent="0.3">
      <c r="A9" s="23" t="s">
        <v>134</v>
      </c>
      <c r="B9" s="67" t="s">
        <v>14</v>
      </c>
      <c r="C9" s="69">
        <v>20</v>
      </c>
      <c r="D9" s="25" t="s">
        <v>147</v>
      </c>
      <c r="E9" s="69">
        <v>3</v>
      </c>
      <c r="F9" s="60"/>
      <c r="G9" s="35" t="str">
        <f t="shared" si="0"/>
        <v>Missing rate</v>
      </c>
      <c r="H9" s="15" t="s">
        <v>148</v>
      </c>
    </row>
    <row r="10" spans="1:8" ht="27" customHeight="1" x14ac:dyDescent="0.3">
      <c r="A10" s="23" t="s">
        <v>135</v>
      </c>
      <c r="B10" s="32" t="s">
        <v>16</v>
      </c>
      <c r="C10" s="70">
        <v>25</v>
      </c>
      <c r="D10" s="25" t="s">
        <v>147</v>
      </c>
      <c r="E10" s="70">
        <v>3</v>
      </c>
      <c r="F10" s="60"/>
      <c r="G10" s="35" t="str">
        <f t="shared" si="0"/>
        <v>Missing rate</v>
      </c>
      <c r="H10" s="15" t="s">
        <v>148</v>
      </c>
    </row>
    <row r="11" spans="1:8" ht="27" customHeight="1" x14ac:dyDescent="0.3">
      <c r="A11" s="23" t="s">
        <v>136</v>
      </c>
      <c r="B11" s="64" t="s">
        <v>17</v>
      </c>
      <c r="C11" s="71">
        <v>20</v>
      </c>
      <c r="D11" s="25" t="s">
        <v>147</v>
      </c>
      <c r="E11" s="71">
        <v>3</v>
      </c>
      <c r="F11" s="60"/>
      <c r="G11" s="35" t="str">
        <f t="shared" si="0"/>
        <v>Missing rate</v>
      </c>
      <c r="H11" s="15" t="s">
        <v>148</v>
      </c>
    </row>
    <row r="12" spans="1:8" ht="27" customHeight="1" x14ac:dyDescent="0.3">
      <c r="A12" s="23" t="s">
        <v>137</v>
      </c>
      <c r="B12" s="64" t="s">
        <v>31</v>
      </c>
      <c r="C12" s="71">
        <v>20</v>
      </c>
      <c r="D12" s="25" t="s">
        <v>147</v>
      </c>
      <c r="E12" s="71">
        <v>3</v>
      </c>
      <c r="F12" s="60"/>
      <c r="G12" s="35" t="str">
        <f t="shared" si="0"/>
        <v>Missing rate</v>
      </c>
      <c r="H12" s="15" t="s">
        <v>148</v>
      </c>
    </row>
    <row r="13" spans="1:8" ht="27" customHeight="1" x14ac:dyDescent="0.3">
      <c r="A13" s="23" t="s">
        <v>138</v>
      </c>
      <c r="B13" s="32" t="s">
        <v>18</v>
      </c>
      <c r="C13" s="72">
        <v>15</v>
      </c>
      <c r="D13" s="25" t="s">
        <v>147</v>
      </c>
      <c r="E13" s="72">
        <v>3</v>
      </c>
      <c r="F13" s="60"/>
      <c r="G13" s="35" t="str">
        <f t="shared" si="0"/>
        <v>Missing rate</v>
      </c>
      <c r="H13" s="15" t="s">
        <v>148</v>
      </c>
    </row>
    <row r="14" spans="1:8" ht="27" customHeight="1" x14ac:dyDescent="0.3">
      <c r="A14" s="23" t="s">
        <v>139</v>
      </c>
      <c r="B14" s="73" t="s">
        <v>20</v>
      </c>
      <c r="C14" s="74">
        <v>10</v>
      </c>
      <c r="D14" s="25" t="s">
        <v>147</v>
      </c>
      <c r="E14" s="74">
        <v>3</v>
      </c>
      <c r="F14" s="60"/>
      <c r="G14" s="35" t="str">
        <f t="shared" si="0"/>
        <v>Missing rate</v>
      </c>
      <c r="H14" s="15" t="s">
        <v>148</v>
      </c>
    </row>
    <row r="15" spans="1:8" ht="27" customHeight="1" x14ac:dyDescent="0.3">
      <c r="A15" s="23" t="s">
        <v>140</v>
      </c>
      <c r="B15" s="32" t="s">
        <v>22</v>
      </c>
      <c r="C15" s="72">
        <v>30</v>
      </c>
      <c r="D15" s="25" t="s">
        <v>147</v>
      </c>
      <c r="E15" s="72">
        <v>3</v>
      </c>
      <c r="F15" s="60"/>
      <c r="G15" s="35" t="str">
        <f t="shared" si="0"/>
        <v>Missing rate</v>
      </c>
      <c r="H15" s="15" t="s">
        <v>148</v>
      </c>
    </row>
    <row r="16" spans="1:8" ht="27" customHeight="1" x14ac:dyDescent="0.3">
      <c r="A16" s="23" t="s">
        <v>141</v>
      </c>
      <c r="B16" s="32" t="s">
        <v>23</v>
      </c>
      <c r="C16" s="72">
        <v>20</v>
      </c>
      <c r="D16" s="25" t="s">
        <v>147</v>
      </c>
      <c r="E16" s="72">
        <v>5</v>
      </c>
      <c r="F16" s="60"/>
      <c r="G16" s="35" t="str">
        <f t="shared" si="0"/>
        <v>Missing rate</v>
      </c>
      <c r="H16" s="15" t="s">
        <v>148</v>
      </c>
    </row>
    <row r="17" spans="1:8" ht="27" customHeight="1" x14ac:dyDescent="0.3">
      <c r="A17" s="23" t="s">
        <v>142</v>
      </c>
      <c r="B17" s="32" t="s">
        <v>24</v>
      </c>
      <c r="C17" s="72">
        <v>20</v>
      </c>
      <c r="D17" s="25" t="s">
        <v>147</v>
      </c>
      <c r="E17" s="72">
        <v>5</v>
      </c>
      <c r="F17" s="60"/>
      <c r="G17" s="35" t="str">
        <f t="shared" si="0"/>
        <v>Missing rate</v>
      </c>
      <c r="H17" s="15" t="s">
        <v>148</v>
      </c>
    </row>
    <row r="18" spans="1:8" ht="27" customHeight="1" x14ac:dyDescent="0.3">
      <c r="A18" s="23" t="s">
        <v>143</v>
      </c>
      <c r="B18" s="32" t="s">
        <v>26</v>
      </c>
      <c r="C18" s="72">
        <v>15</v>
      </c>
      <c r="D18" s="25" t="s">
        <v>147</v>
      </c>
      <c r="E18" s="72">
        <v>5</v>
      </c>
      <c r="F18" s="60"/>
      <c r="G18" s="35" t="str">
        <f t="shared" si="0"/>
        <v>Missing rate</v>
      </c>
      <c r="H18" s="15" t="s">
        <v>148</v>
      </c>
    </row>
    <row r="19" spans="1:8" ht="27" customHeight="1" x14ac:dyDescent="0.3">
      <c r="A19" s="23" t="s">
        <v>144</v>
      </c>
      <c r="B19" s="32" t="s">
        <v>27</v>
      </c>
      <c r="C19" s="72">
        <v>15</v>
      </c>
      <c r="D19" s="25" t="s">
        <v>147</v>
      </c>
      <c r="E19" s="72">
        <v>5</v>
      </c>
      <c r="F19" s="61"/>
      <c r="G19" s="35" t="str">
        <f t="shared" si="0"/>
        <v>Missing rate</v>
      </c>
      <c r="H19" s="15" t="s">
        <v>148</v>
      </c>
    </row>
    <row r="20" spans="1:8" ht="27" customHeight="1" x14ac:dyDescent="0.3">
      <c r="A20" s="23" t="s">
        <v>145</v>
      </c>
      <c r="B20" s="32" t="s">
        <v>28</v>
      </c>
      <c r="C20" s="72">
        <v>15</v>
      </c>
      <c r="D20" s="25" t="s">
        <v>147</v>
      </c>
      <c r="E20" s="72">
        <v>3</v>
      </c>
      <c r="F20" s="61"/>
      <c r="G20" s="35" t="str">
        <f t="shared" si="0"/>
        <v>Missing rate</v>
      </c>
      <c r="H20" s="15" t="s">
        <v>148</v>
      </c>
    </row>
    <row r="21" spans="1:8" ht="27" customHeight="1" x14ac:dyDescent="0.3">
      <c r="A21" s="23" t="s">
        <v>146</v>
      </c>
      <c r="B21" s="32" t="s">
        <v>29</v>
      </c>
      <c r="C21" s="72">
        <v>15</v>
      </c>
      <c r="D21" s="25" t="s">
        <v>147</v>
      </c>
      <c r="E21" s="72">
        <v>3</v>
      </c>
      <c r="F21" s="61"/>
      <c r="G21" s="35" t="str">
        <f t="shared" si="0"/>
        <v>Missing rate</v>
      </c>
      <c r="H21" s="15" t="s">
        <v>148</v>
      </c>
    </row>
    <row r="22" spans="1:8" ht="15" customHeight="1" x14ac:dyDescent="0.3">
      <c r="A22" s="23"/>
      <c r="B22" s="41"/>
      <c r="C22" s="41"/>
      <c r="D22" s="25"/>
      <c r="E22" s="42"/>
      <c r="F22" s="30"/>
      <c r="G22" s="30"/>
      <c r="H22" s="16"/>
    </row>
    <row r="23" spans="1:8" ht="27" customHeight="1" x14ac:dyDescent="0.3">
      <c r="A23" s="23" t="s">
        <v>149</v>
      </c>
      <c r="B23" s="24" t="s">
        <v>82</v>
      </c>
      <c r="C23" s="41"/>
      <c r="D23" s="25"/>
      <c r="E23" s="42"/>
      <c r="F23" s="30"/>
      <c r="G23" s="31" t="str">
        <f>IF(COUNT(G24:G29)=COUNTA(G24:G29),SUM(G24:G29),"Missing value")</f>
        <v>Missing value</v>
      </c>
      <c r="H23" s="16" t="s">
        <v>195</v>
      </c>
    </row>
    <row r="24" spans="1:8" ht="27" customHeight="1" x14ac:dyDescent="0.3">
      <c r="A24" s="23" t="s">
        <v>150</v>
      </c>
      <c r="B24" s="43" t="s">
        <v>0</v>
      </c>
      <c r="C24" s="44">
        <v>300</v>
      </c>
      <c r="D24" s="25" t="s">
        <v>56</v>
      </c>
      <c r="E24" s="44">
        <v>300</v>
      </c>
      <c r="F24" s="61"/>
      <c r="G24" s="35" t="str">
        <f>IF(F24="","Missing rate",F24*E24)</f>
        <v>Missing rate</v>
      </c>
      <c r="H24" s="15" t="s">
        <v>89</v>
      </c>
    </row>
    <row r="25" spans="1:8" ht="27" customHeight="1" x14ac:dyDescent="0.3">
      <c r="A25" s="23" t="s">
        <v>151</v>
      </c>
      <c r="B25" s="43" t="s">
        <v>1</v>
      </c>
      <c r="C25" s="44">
        <v>300</v>
      </c>
      <c r="D25" s="25" t="s">
        <v>56</v>
      </c>
      <c r="E25" s="44">
        <v>300</v>
      </c>
      <c r="F25" s="61"/>
      <c r="G25" s="35" t="str">
        <f t="shared" ref="G25:G29" si="1">IF(F25="","Missing rate",F25*E25)</f>
        <v>Missing rate</v>
      </c>
      <c r="H25" s="15" t="s">
        <v>89</v>
      </c>
    </row>
    <row r="26" spans="1:8" ht="27" customHeight="1" x14ac:dyDescent="0.3">
      <c r="A26" s="23" t="s">
        <v>152</v>
      </c>
      <c r="B26" s="43" t="s">
        <v>2</v>
      </c>
      <c r="C26" s="44">
        <v>300</v>
      </c>
      <c r="D26" s="25" t="s">
        <v>56</v>
      </c>
      <c r="E26" s="44">
        <v>300</v>
      </c>
      <c r="F26" s="61"/>
      <c r="G26" s="35" t="str">
        <f t="shared" si="1"/>
        <v>Missing rate</v>
      </c>
      <c r="H26" s="15" t="s">
        <v>89</v>
      </c>
    </row>
    <row r="27" spans="1:8" ht="27" customHeight="1" x14ac:dyDescent="0.3">
      <c r="A27" s="23" t="s">
        <v>153</v>
      </c>
      <c r="B27" s="43" t="s">
        <v>3</v>
      </c>
      <c r="C27" s="44">
        <v>300</v>
      </c>
      <c r="D27" s="25" t="s">
        <v>56</v>
      </c>
      <c r="E27" s="44">
        <v>300</v>
      </c>
      <c r="F27" s="61"/>
      <c r="G27" s="35" t="str">
        <f t="shared" si="1"/>
        <v>Missing rate</v>
      </c>
      <c r="H27" s="15" t="s">
        <v>89</v>
      </c>
    </row>
    <row r="28" spans="1:8" ht="27" customHeight="1" x14ac:dyDescent="0.3">
      <c r="A28" s="23" t="s">
        <v>154</v>
      </c>
      <c r="B28" s="43" t="s">
        <v>91</v>
      </c>
      <c r="C28" s="44">
        <v>300</v>
      </c>
      <c r="D28" s="25" t="s">
        <v>90</v>
      </c>
      <c r="E28" s="45">
        <v>5000</v>
      </c>
      <c r="F28" s="61"/>
      <c r="G28" s="35" t="str">
        <f t="shared" si="1"/>
        <v>Missing rate</v>
      </c>
      <c r="H28" s="15" t="s">
        <v>89</v>
      </c>
    </row>
    <row r="29" spans="1:8" ht="27" customHeight="1" x14ac:dyDescent="0.3">
      <c r="A29" s="23" t="s">
        <v>155</v>
      </c>
      <c r="B29" s="43" t="s">
        <v>92</v>
      </c>
      <c r="C29" s="44">
        <v>300</v>
      </c>
      <c r="D29" s="25" t="s">
        <v>93</v>
      </c>
      <c r="E29" s="45">
        <v>56</v>
      </c>
      <c r="F29" s="61"/>
      <c r="G29" s="35" t="str">
        <f t="shared" si="1"/>
        <v>Missing rate</v>
      </c>
      <c r="H29" s="15" t="s">
        <v>89</v>
      </c>
    </row>
    <row r="30" spans="1:8" ht="15.6" customHeight="1" x14ac:dyDescent="0.3">
      <c r="A30" s="23"/>
      <c r="B30" s="41"/>
      <c r="C30" s="41"/>
      <c r="D30" s="25"/>
      <c r="E30" s="42"/>
      <c r="F30" s="30"/>
      <c r="G30" s="30"/>
      <c r="H30" s="16"/>
    </row>
    <row r="31" spans="1:8" ht="27" customHeight="1" x14ac:dyDescent="0.3">
      <c r="A31" s="23" t="s">
        <v>156</v>
      </c>
      <c r="B31" s="24" t="s">
        <v>95</v>
      </c>
      <c r="C31" s="41"/>
      <c r="D31" s="25"/>
      <c r="E31" s="42"/>
      <c r="F31" s="30"/>
      <c r="G31" s="31">
        <f>G48+G49</f>
        <v>114400</v>
      </c>
      <c r="H31" s="16"/>
    </row>
    <row r="32" spans="1:8" ht="27" customHeight="1" x14ac:dyDescent="0.3">
      <c r="A32" s="23" t="s">
        <v>157</v>
      </c>
      <c r="B32" s="64" t="s">
        <v>11</v>
      </c>
      <c r="C32" s="65">
        <v>20</v>
      </c>
      <c r="D32" s="25" t="s">
        <v>93</v>
      </c>
      <c r="E32" s="65">
        <v>3</v>
      </c>
      <c r="F32" s="35">
        <v>100</v>
      </c>
      <c r="G32" s="35">
        <f>F32*E32*C32</f>
        <v>6000</v>
      </c>
      <c r="H32" s="16" t="s">
        <v>97</v>
      </c>
    </row>
    <row r="33" spans="1:8" ht="27" customHeight="1" x14ac:dyDescent="0.3">
      <c r="A33" s="23" t="s">
        <v>158</v>
      </c>
      <c r="B33" s="32" t="s">
        <v>12</v>
      </c>
      <c r="C33" s="66">
        <v>20</v>
      </c>
      <c r="D33" s="25" t="s">
        <v>93</v>
      </c>
      <c r="E33" s="66">
        <v>3</v>
      </c>
      <c r="F33" s="35">
        <v>100</v>
      </c>
      <c r="G33" s="35">
        <f t="shared" ref="G33:G47" si="2">F33*E33*C33</f>
        <v>6000</v>
      </c>
      <c r="H33" s="16" t="s">
        <v>97</v>
      </c>
    </row>
    <row r="34" spans="1:8" ht="27" customHeight="1" x14ac:dyDescent="0.3">
      <c r="A34" s="23" t="s">
        <v>159</v>
      </c>
      <c r="B34" s="67" t="s">
        <v>13</v>
      </c>
      <c r="C34" s="68">
        <v>20</v>
      </c>
      <c r="D34" s="25" t="s">
        <v>93</v>
      </c>
      <c r="E34" s="68">
        <v>3</v>
      </c>
      <c r="F34" s="35">
        <v>100</v>
      </c>
      <c r="G34" s="35">
        <f t="shared" si="2"/>
        <v>6000</v>
      </c>
      <c r="H34" s="16" t="s">
        <v>97</v>
      </c>
    </row>
    <row r="35" spans="1:8" ht="27" customHeight="1" x14ac:dyDescent="0.3">
      <c r="A35" s="23" t="s">
        <v>160</v>
      </c>
      <c r="B35" s="67" t="s">
        <v>14</v>
      </c>
      <c r="C35" s="69">
        <v>20</v>
      </c>
      <c r="D35" s="25" t="s">
        <v>93</v>
      </c>
      <c r="E35" s="69">
        <v>3</v>
      </c>
      <c r="F35" s="35">
        <v>100</v>
      </c>
      <c r="G35" s="35">
        <f t="shared" si="2"/>
        <v>6000</v>
      </c>
      <c r="H35" s="16" t="s">
        <v>97</v>
      </c>
    </row>
    <row r="36" spans="1:8" ht="27" customHeight="1" x14ac:dyDescent="0.3">
      <c r="A36" s="23" t="s">
        <v>161</v>
      </c>
      <c r="B36" s="32" t="s">
        <v>16</v>
      </c>
      <c r="C36" s="70">
        <v>25</v>
      </c>
      <c r="D36" s="25" t="s">
        <v>93</v>
      </c>
      <c r="E36" s="70">
        <v>3</v>
      </c>
      <c r="F36" s="35">
        <v>100</v>
      </c>
      <c r="G36" s="35">
        <f t="shared" si="2"/>
        <v>7500</v>
      </c>
      <c r="H36" s="16" t="s">
        <v>97</v>
      </c>
    </row>
    <row r="37" spans="1:8" ht="27" customHeight="1" x14ac:dyDescent="0.3">
      <c r="A37" s="23" t="s">
        <v>162</v>
      </c>
      <c r="B37" s="64" t="s">
        <v>17</v>
      </c>
      <c r="C37" s="71">
        <v>20</v>
      </c>
      <c r="D37" s="25" t="s">
        <v>93</v>
      </c>
      <c r="E37" s="71">
        <v>3</v>
      </c>
      <c r="F37" s="35">
        <v>100</v>
      </c>
      <c r="G37" s="35">
        <f t="shared" si="2"/>
        <v>6000</v>
      </c>
      <c r="H37" s="16" t="s">
        <v>97</v>
      </c>
    </row>
    <row r="38" spans="1:8" ht="27" customHeight="1" x14ac:dyDescent="0.3">
      <c r="A38" s="23" t="s">
        <v>163</v>
      </c>
      <c r="B38" s="64" t="s">
        <v>31</v>
      </c>
      <c r="C38" s="71">
        <v>20</v>
      </c>
      <c r="D38" s="25" t="s">
        <v>93</v>
      </c>
      <c r="E38" s="71">
        <v>3</v>
      </c>
      <c r="F38" s="35">
        <v>100</v>
      </c>
      <c r="G38" s="35">
        <f t="shared" si="2"/>
        <v>6000</v>
      </c>
      <c r="H38" s="16" t="s">
        <v>97</v>
      </c>
    </row>
    <row r="39" spans="1:8" ht="27" customHeight="1" x14ac:dyDescent="0.3">
      <c r="A39" s="23" t="s">
        <v>164</v>
      </c>
      <c r="B39" s="32" t="s">
        <v>18</v>
      </c>
      <c r="C39" s="72">
        <v>15</v>
      </c>
      <c r="D39" s="25" t="s">
        <v>93</v>
      </c>
      <c r="E39" s="72">
        <v>3</v>
      </c>
      <c r="F39" s="35">
        <v>100</v>
      </c>
      <c r="G39" s="35">
        <f t="shared" si="2"/>
        <v>4500</v>
      </c>
      <c r="H39" s="16" t="s">
        <v>97</v>
      </c>
    </row>
    <row r="40" spans="1:8" ht="27" customHeight="1" x14ac:dyDescent="0.3">
      <c r="A40" s="23" t="s">
        <v>165</v>
      </c>
      <c r="B40" s="73" t="s">
        <v>20</v>
      </c>
      <c r="C40" s="74">
        <v>10</v>
      </c>
      <c r="D40" s="25" t="s">
        <v>93</v>
      </c>
      <c r="E40" s="74">
        <v>3</v>
      </c>
      <c r="F40" s="35">
        <v>100</v>
      </c>
      <c r="G40" s="35">
        <f t="shared" si="2"/>
        <v>3000</v>
      </c>
      <c r="H40" s="16" t="s">
        <v>97</v>
      </c>
    </row>
    <row r="41" spans="1:8" ht="27" customHeight="1" x14ac:dyDescent="0.3">
      <c r="A41" s="23" t="s">
        <v>166</v>
      </c>
      <c r="B41" s="32" t="s">
        <v>22</v>
      </c>
      <c r="C41" s="72">
        <v>30</v>
      </c>
      <c r="D41" s="25" t="s">
        <v>93</v>
      </c>
      <c r="E41" s="72">
        <v>3</v>
      </c>
      <c r="F41" s="35">
        <v>100</v>
      </c>
      <c r="G41" s="35">
        <f t="shared" si="2"/>
        <v>9000</v>
      </c>
      <c r="H41" s="16" t="s">
        <v>97</v>
      </c>
    </row>
    <row r="42" spans="1:8" ht="27" customHeight="1" x14ac:dyDescent="0.3">
      <c r="A42" s="23" t="s">
        <v>167</v>
      </c>
      <c r="B42" s="32" t="s">
        <v>23</v>
      </c>
      <c r="C42" s="72">
        <v>20</v>
      </c>
      <c r="D42" s="25" t="s">
        <v>93</v>
      </c>
      <c r="E42" s="72">
        <v>5</v>
      </c>
      <c r="F42" s="35">
        <v>100</v>
      </c>
      <c r="G42" s="35">
        <f t="shared" si="2"/>
        <v>10000</v>
      </c>
      <c r="H42" s="16" t="s">
        <v>97</v>
      </c>
    </row>
    <row r="43" spans="1:8" ht="27" customHeight="1" x14ac:dyDescent="0.3">
      <c r="A43" s="23" t="s">
        <v>168</v>
      </c>
      <c r="B43" s="32" t="s">
        <v>24</v>
      </c>
      <c r="C43" s="72">
        <v>20</v>
      </c>
      <c r="D43" s="25" t="s">
        <v>93</v>
      </c>
      <c r="E43" s="72">
        <v>5</v>
      </c>
      <c r="F43" s="35">
        <v>100</v>
      </c>
      <c r="G43" s="35">
        <f t="shared" si="2"/>
        <v>10000</v>
      </c>
      <c r="H43" s="16" t="s">
        <v>97</v>
      </c>
    </row>
    <row r="44" spans="1:8" ht="27" customHeight="1" x14ac:dyDescent="0.3">
      <c r="A44" s="23" t="s">
        <v>169</v>
      </c>
      <c r="B44" s="32" t="s">
        <v>26</v>
      </c>
      <c r="C44" s="72">
        <v>15</v>
      </c>
      <c r="D44" s="25" t="s">
        <v>93</v>
      </c>
      <c r="E44" s="72">
        <v>5</v>
      </c>
      <c r="F44" s="35">
        <v>100</v>
      </c>
      <c r="G44" s="35">
        <f t="shared" si="2"/>
        <v>7500</v>
      </c>
      <c r="H44" s="16" t="s">
        <v>97</v>
      </c>
    </row>
    <row r="45" spans="1:8" ht="27" customHeight="1" x14ac:dyDescent="0.3">
      <c r="A45" s="23" t="s">
        <v>170</v>
      </c>
      <c r="B45" s="32" t="s">
        <v>27</v>
      </c>
      <c r="C45" s="72">
        <v>15</v>
      </c>
      <c r="D45" s="25" t="s">
        <v>93</v>
      </c>
      <c r="E45" s="72">
        <v>5</v>
      </c>
      <c r="F45" s="35">
        <v>100</v>
      </c>
      <c r="G45" s="35">
        <f t="shared" si="2"/>
        <v>7500</v>
      </c>
      <c r="H45" s="16" t="s">
        <v>97</v>
      </c>
    </row>
    <row r="46" spans="1:8" ht="27" customHeight="1" x14ac:dyDescent="0.3">
      <c r="A46" s="23" t="s">
        <v>171</v>
      </c>
      <c r="B46" s="32" t="s">
        <v>28</v>
      </c>
      <c r="C46" s="72">
        <v>15</v>
      </c>
      <c r="D46" s="25" t="s">
        <v>93</v>
      </c>
      <c r="E46" s="72">
        <v>3</v>
      </c>
      <c r="F46" s="35">
        <v>100</v>
      </c>
      <c r="G46" s="35">
        <f t="shared" si="2"/>
        <v>4500</v>
      </c>
      <c r="H46" s="16" t="s">
        <v>97</v>
      </c>
    </row>
    <row r="47" spans="1:8" ht="27" customHeight="1" x14ac:dyDescent="0.3">
      <c r="A47" s="23" t="s">
        <v>172</v>
      </c>
      <c r="B47" s="32" t="s">
        <v>29</v>
      </c>
      <c r="C47" s="72">
        <v>15</v>
      </c>
      <c r="D47" s="25" t="s">
        <v>93</v>
      </c>
      <c r="E47" s="72">
        <v>3</v>
      </c>
      <c r="F47" s="35">
        <v>100</v>
      </c>
      <c r="G47" s="35">
        <f t="shared" si="2"/>
        <v>4500</v>
      </c>
      <c r="H47" s="16" t="s">
        <v>97</v>
      </c>
    </row>
    <row r="48" spans="1:8" ht="27" customHeight="1" x14ac:dyDescent="0.3">
      <c r="A48" s="23"/>
      <c r="B48" s="24" t="s">
        <v>106</v>
      </c>
      <c r="C48" s="44"/>
      <c r="D48" s="25"/>
      <c r="E48" s="45"/>
      <c r="F48" s="35"/>
      <c r="G48" s="31">
        <f>SUM(G32:G47)</f>
        <v>104000</v>
      </c>
      <c r="H48" s="16"/>
    </row>
    <row r="49" spans="1:8" ht="27" customHeight="1" x14ac:dyDescent="0.3">
      <c r="A49" s="23" t="s">
        <v>173</v>
      </c>
      <c r="B49" s="41" t="s">
        <v>99</v>
      </c>
      <c r="C49" s="41"/>
      <c r="D49" s="25" t="s">
        <v>50</v>
      </c>
      <c r="E49" s="45">
        <v>10</v>
      </c>
      <c r="F49" s="30"/>
      <c r="G49" s="35">
        <f>G48*E49/100</f>
        <v>10400</v>
      </c>
      <c r="H49" s="16" t="s">
        <v>100</v>
      </c>
    </row>
    <row r="50" spans="1:8" ht="13.8" customHeight="1" x14ac:dyDescent="0.3">
      <c r="A50" s="23"/>
      <c r="B50" s="41"/>
      <c r="C50" s="41"/>
      <c r="D50" s="25"/>
      <c r="E50" s="42"/>
      <c r="F50" s="30"/>
      <c r="G50" s="30"/>
      <c r="H50" s="16"/>
    </row>
    <row r="51" spans="1:8" ht="27" customHeight="1" x14ac:dyDescent="0.3">
      <c r="A51" s="23" t="s">
        <v>174</v>
      </c>
      <c r="B51" s="24" t="s">
        <v>102</v>
      </c>
      <c r="C51" s="41"/>
      <c r="D51" s="25"/>
      <c r="E51" s="42"/>
      <c r="F51" s="30"/>
      <c r="G51" s="31" t="e">
        <f>G52</f>
        <v>#VALUE!</v>
      </c>
      <c r="H51" s="16"/>
    </row>
    <row r="52" spans="1:8" ht="27" customHeight="1" x14ac:dyDescent="0.3">
      <c r="A52" s="23" t="s">
        <v>175</v>
      </c>
      <c r="B52" s="41" t="s">
        <v>104</v>
      </c>
      <c r="C52" s="41"/>
      <c r="D52" s="25"/>
      <c r="E52" s="42"/>
      <c r="F52" s="30"/>
      <c r="G52" s="35" t="e">
        <f>(G5+G23)*10/100</f>
        <v>#VALUE!</v>
      </c>
      <c r="H52" s="15" t="s">
        <v>176</v>
      </c>
    </row>
    <row r="53" spans="1:8" ht="12" customHeight="1" thickBot="1" x14ac:dyDescent="0.35">
      <c r="A53" s="46"/>
      <c r="B53" s="47"/>
      <c r="C53" s="47"/>
      <c r="D53" s="48"/>
      <c r="E53" s="49"/>
      <c r="F53" s="50"/>
      <c r="G53" s="50"/>
      <c r="H53" s="15"/>
    </row>
    <row r="54" spans="1:8" ht="27" customHeight="1" thickBot="1" x14ac:dyDescent="0.35">
      <c r="A54" s="77" t="s">
        <v>177</v>
      </c>
      <c r="B54" s="77"/>
      <c r="C54" s="77"/>
      <c r="D54" s="77"/>
      <c r="E54" s="77"/>
      <c r="F54" s="77"/>
      <c r="G54" s="75" t="e">
        <f>G5+G23+G31+G51</f>
        <v>#VALUE!</v>
      </c>
      <c r="H54" s="15" t="s">
        <v>199</v>
      </c>
    </row>
  </sheetData>
  <sheetProtection algorithmName="SHA-512" hashValue="I0g+TFKv1LUzT0RtVweMuoULFnWnAQG56hvxr+J2Bi4VqYFAyOB25myJHncYilOfks/vfBAhXGf5PEKEsYGOxg==" saltValue="AySE9GiM/tYSvBqtpTmqGw==" spinCount="100000" sheet="1" objects="1" scenarios="1"/>
  <mergeCells count="1">
    <mergeCell ref="A54:F54"/>
  </mergeCells>
  <phoneticPr fontId="8" type="noConversion"/>
  <conditionalFormatting sqref="G6:G21">
    <cfRule type="cellIs" dxfId="2" priority="2" operator="equal">
      <formula>"Missing rate"</formula>
    </cfRule>
  </conditionalFormatting>
  <conditionalFormatting sqref="G24:G29">
    <cfRule type="cellIs" dxfId="1" priority="1" operator="equal">
      <formula>"Missing rate"</formula>
    </cfRule>
  </conditionalFormatting>
  <pageMargins left="0.7" right="0.7" top="0.75" bottom="0.75" header="0.3" footer="0.3"/>
  <pageSetup scale="70" fitToWidth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714C02-F05E-4C45-A9FC-FD51FBFC00B5}">
  <dimension ref="A1:G18"/>
  <sheetViews>
    <sheetView tabSelected="1" workbookViewId="0">
      <selection activeCell="E4" sqref="E4"/>
    </sheetView>
  </sheetViews>
  <sheetFormatPr defaultRowHeight="15.6" x14ac:dyDescent="0.3"/>
  <cols>
    <col min="1" max="1" width="7.796875" customWidth="1"/>
    <col min="2" max="2" width="36.19921875" customWidth="1"/>
    <col min="3" max="3" width="9.3984375" customWidth="1"/>
    <col min="4" max="4" width="12.3984375" customWidth="1"/>
    <col min="5" max="5" width="14" customWidth="1"/>
    <col min="6" max="6" width="19.19921875" customWidth="1"/>
    <col min="7" max="7" width="40.19921875" style="8" customWidth="1"/>
  </cols>
  <sheetData>
    <row r="1" spans="1:7" ht="16.2" thickBot="1" x14ac:dyDescent="0.35">
      <c r="A1" s="19" t="s">
        <v>187</v>
      </c>
    </row>
    <row r="2" spans="1:7" x14ac:dyDescent="0.3">
      <c r="A2" s="12" t="s">
        <v>41</v>
      </c>
      <c r="B2" s="13" t="s">
        <v>42</v>
      </c>
      <c r="C2" s="13" t="s">
        <v>43</v>
      </c>
      <c r="D2" s="13" t="s">
        <v>44</v>
      </c>
      <c r="E2" s="13" t="s">
        <v>45</v>
      </c>
      <c r="F2" s="14" t="s">
        <v>46</v>
      </c>
    </row>
    <row r="3" spans="1:7" ht="27" customHeight="1" x14ac:dyDescent="0.3">
      <c r="A3" s="46" t="s">
        <v>178</v>
      </c>
      <c r="B3" s="51" t="s">
        <v>179</v>
      </c>
      <c r="C3" s="48"/>
      <c r="D3" s="48"/>
      <c r="E3" s="48"/>
      <c r="F3" s="52" t="str">
        <f>IF(COUNT(F4:F5)=COUNTA(F4:F5),SUM(F4:F5),"Missing value")</f>
        <v>Missing value</v>
      </c>
      <c r="G3" s="16" t="s">
        <v>188</v>
      </c>
    </row>
    <row r="4" spans="1:7" ht="27.6" x14ac:dyDescent="0.3">
      <c r="A4" s="4"/>
      <c r="B4" s="5" t="s">
        <v>196</v>
      </c>
      <c r="C4" s="4" t="s">
        <v>48</v>
      </c>
      <c r="D4" s="10">
        <v>1</v>
      </c>
      <c r="E4" s="17">
        <v>200000</v>
      </c>
      <c r="F4" s="11">
        <f>D4*E4</f>
        <v>200000</v>
      </c>
      <c r="G4" s="16" t="s">
        <v>180</v>
      </c>
    </row>
    <row r="5" spans="1:7" ht="27.6" x14ac:dyDescent="0.3">
      <c r="A5" s="4"/>
      <c r="B5" s="5" t="s">
        <v>49</v>
      </c>
      <c r="C5" s="3" t="s">
        <v>50</v>
      </c>
      <c r="D5" s="9">
        <v>200000</v>
      </c>
      <c r="E5" s="59"/>
      <c r="F5" s="11" t="str">
        <f>IF(E5="","Missing percentage",D5*E5/100)</f>
        <v>Missing percentage</v>
      </c>
      <c r="G5" s="16" t="s">
        <v>180</v>
      </c>
    </row>
    <row r="6" spans="1:7" x14ac:dyDescent="0.3">
      <c r="A6" s="4"/>
      <c r="B6" s="5"/>
      <c r="C6" s="3"/>
      <c r="D6" s="9"/>
      <c r="E6" s="6"/>
      <c r="F6" s="22"/>
      <c r="G6" s="16"/>
    </row>
    <row r="7" spans="1:7" ht="33" customHeight="1" x14ac:dyDescent="0.3">
      <c r="A7" s="1" t="s">
        <v>181</v>
      </c>
      <c r="B7" s="2" t="s">
        <v>51</v>
      </c>
      <c r="C7" s="3"/>
      <c r="D7" s="6"/>
      <c r="E7" s="6"/>
      <c r="F7" s="62" t="str">
        <f>IF(COUNT(F8:F9)=COUNTA(F8:F9),SUM(F8:F9),"Missing value")</f>
        <v>Missing value</v>
      </c>
      <c r="G7" s="16" t="s">
        <v>200</v>
      </c>
    </row>
    <row r="8" spans="1:7" ht="27.6" x14ac:dyDescent="0.3">
      <c r="A8" s="4"/>
      <c r="B8" s="5" t="s">
        <v>197</v>
      </c>
      <c r="C8" s="3" t="s">
        <v>48</v>
      </c>
      <c r="D8" s="6">
        <v>1</v>
      </c>
      <c r="E8" s="9">
        <v>200000</v>
      </c>
      <c r="F8" s="11">
        <f>D8*E8</f>
        <v>200000</v>
      </c>
      <c r="G8" s="16" t="s">
        <v>180</v>
      </c>
    </row>
    <row r="9" spans="1:7" ht="27.6" x14ac:dyDescent="0.3">
      <c r="A9" s="4"/>
      <c r="B9" s="5" t="s">
        <v>49</v>
      </c>
      <c r="C9" s="3" t="s">
        <v>50</v>
      </c>
      <c r="D9" s="9">
        <v>200000</v>
      </c>
      <c r="E9" s="59"/>
      <c r="F9" s="11" t="str">
        <f>IF(E9="","Missing percentage",D9*E9/100)</f>
        <v>Missing percentage</v>
      </c>
      <c r="G9" s="16" t="s">
        <v>180</v>
      </c>
    </row>
    <row r="10" spans="1:7" x14ac:dyDescent="0.3">
      <c r="A10" s="4"/>
      <c r="B10" s="5"/>
      <c r="C10" s="3"/>
      <c r="D10" s="9"/>
      <c r="E10" s="6"/>
      <c r="F10" s="18"/>
      <c r="G10" s="16"/>
    </row>
    <row r="11" spans="1:7" ht="28.2" customHeight="1" x14ac:dyDescent="0.3">
      <c r="A11" s="1" t="s">
        <v>182</v>
      </c>
      <c r="B11" s="2" t="s">
        <v>4</v>
      </c>
      <c r="C11" s="3"/>
      <c r="D11" s="6"/>
      <c r="E11" s="6"/>
      <c r="F11" s="62" t="str">
        <f>IF(COUNT(F12:F13)=COUNTA(F12:F13),SUM(F12:F13),"Missing value")</f>
        <v>Missing value</v>
      </c>
      <c r="G11" s="16" t="s">
        <v>201</v>
      </c>
    </row>
    <row r="12" spans="1:7" ht="41.4" x14ac:dyDescent="0.3">
      <c r="A12" s="4"/>
      <c r="B12" s="5" t="s">
        <v>198</v>
      </c>
      <c r="C12" s="3" t="s">
        <v>48</v>
      </c>
      <c r="D12" s="6">
        <v>1</v>
      </c>
      <c r="E12" s="9">
        <v>400000</v>
      </c>
      <c r="F12" s="11">
        <f>D12*E12</f>
        <v>400000</v>
      </c>
      <c r="G12" s="16" t="s">
        <v>180</v>
      </c>
    </row>
    <row r="13" spans="1:7" ht="27.6" x14ac:dyDescent="0.3">
      <c r="A13" s="4"/>
      <c r="B13" s="5" t="s">
        <v>49</v>
      </c>
      <c r="C13" s="3" t="s">
        <v>50</v>
      </c>
      <c r="D13" s="9">
        <v>400000</v>
      </c>
      <c r="E13" s="59"/>
      <c r="F13" s="11" t="str">
        <f>IF(E13="","Missing percentage",D13*E13/100)</f>
        <v>Missing percentage</v>
      </c>
      <c r="G13" s="16" t="s">
        <v>180</v>
      </c>
    </row>
    <row r="14" spans="1:7" x14ac:dyDescent="0.3">
      <c r="A14" s="4"/>
      <c r="B14" s="5"/>
      <c r="C14" s="3"/>
      <c r="D14" s="7"/>
      <c r="E14" s="6"/>
      <c r="F14" s="18"/>
      <c r="G14" s="16"/>
    </row>
    <row r="15" spans="1:7" ht="24.6" customHeight="1" x14ac:dyDescent="0.3">
      <c r="A15" s="1" t="s">
        <v>183</v>
      </c>
      <c r="B15" s="2" t="s">
        <v>52</v>
      </c>
      <c r="C15" s="3"/>
      <c r="D15" s="6"/>
      <c r="E15" s="6"/>
      <c r="F15" s="62" t="str">
        <f>IF(COUNT(F16:F17)=COUNTA(F16:F17),SUM(F16:F17),"Missing value")</f>
        <v>Missing value</v>
      </c>
      <c r="G15" s="16" t="s">
        <v>189</v>
      </c>
    </row>
    <row r="16" spans="1:7" ht="27.6" x14ac:dyDescent="0.3">
      <c r="A16" s="4"/>
      <c r="B16" s="5" t="s">
        <v>53</v>
      </c>
      <c r="C16" s="3" t="s">
        <v>48</v>
      </c>
      <c r="D16" s="6">
        <v>1</v>
      </c>
      <c r="E16" s="9">
        <v>100000</v>
      </c>
      <c r="F16" s="11">
        <f>D16*E16</f>
        <v>100000</v>
      </c>
      <c r="G16" s="16" t="s">
        <v>180</v>
      </c>
    </row>
    <row r="17" spans="1:7" ht="28.2" thickBot="1" x14ac:dyDescent="0.35">
      <c r="A17" s="4"/>
      <c r="B17" s="5" t="s">
        <v>49</v>
      </c>
      <c r="C17" s="3" t="s">
        <v>50</v>
      </c>
      <c r="D17" s="9">
        <v>100000</v>
      </c>
      <c r="E17" s="59"/>
      <c r="F17" s="11" t="str">
        <f>IF(E17="","Missing percentage",D17*E17/100)</f>
        <v>Missing percentage</v>
      </c>
      <c r="G17" s="16" t="s">
        <v>180</v>
      </c>
    </row>
    <row r="18" spans="1:7" ht="29.4" customHeight="1" thickBot="1" x14ac:dyDescent="0.35">
      <c r="A18" s="78" t="s">
        <v>184</v>
      </c>
      <c r="B18" s="79"/>
      <c r="C18" s="79"/>
      <c r="D18" s="79"/>
      <c r="E18" s="80"/>
      <c r="F18" s="53" t="e">
        <f>F3+F7+F11+F15</f>
        <v>#VALUE!</v>
      </c>
      <c r="G18" s="15" t="s">
        <v>190</v>
      </c>
    </row>
  </sheetData>
  <sheetProtection algorithmName="SHA-512" hashValue="sWQDhjPv0CJuP5/RqSn5F6CNUxSzsC1jS4qWnW1aUSN6rd93mnVzTKVsctdzfW6QpL3zBTGvkRQB3w4vdp4+CA==" saltValue="6PEtWkdODXPHeLgkfJjunA==" spinCount="100000" sheet="1" objects="1" scenarios="1"/>
  <mergeCells count="1">
    <mergeCell ref="A18:E18"/>
  </mergeCells>
  <conditionalFormatting sqref="F5 F9 F13 F17">
    <cfRule type="cellIs" dxfId="0" priority="1" operator="equal">
      <formula>"Missing percentage"</formula>
    </cfRule>
  </conditionalFormatting>
  <pageMargins left="0.7" right="0.7" top="0.75" bottom="0.75" header="0.3" footer="0.3"/>
  <pageSetup scale="80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Instructions</vt:lpstr>
      <vt:lpstr>Summary</vt:lpstr>
      <vt:lpstr>Accredited</vt:lpstr>
      <vt:lpstr>Non accredited</vt:lpstr>
      <vt:lpstr>Logistics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TC BUTHELEZI</dc:creator>
  <cp:lastModifiedBy>Tlaleng Shemane</cp:lastModifiedBy>
  <cp:lastPrinted>2025-09-17T06:17:54Z</cp:lastPrinted>
  <dcterms:created xsi:type="dcterms:W3CDTF">2024-10-23T11:52:55Z</dcterms:created>
  <dcterms:modified xsi:type="dcterms:W3CDTF">2025-09-19T10:48:28Z</dcterms:modified>
</cp:coreProperties>
</file>