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hidePivotFieldList="1" defaultThemeVersion="124226"/>
  <mc:AlternateContent xmlns:mc="http://schemas.openxmlformats.org/markup-compatibility/2006">
    <mc:Choice Requires="x15">
      <x15ac:absPath xmlns:x15ac="http://schemas.microsoft.com/office/spreadsheetml/2010/11/ac" url="https://eskom-my.sharepoint.com/personal/sefatsl_eskom_co_za/Documents/QUANTITY SURVEYING/CM&amp;A_OMO  QUANTITY SURVEYING/CONTRACTS/Liquid Chlorine/Pricing Schedule/"/>
    </mc:Choice>
  </mc:AlternateContent>
  <xr:revisionPtr revIDLastSave="163" documentId="13_ncr:1_{2783C5CD-0C3E-41EC-87A7-E70A74CB9C70}" xr6:coauthVersionLast="47" xr6:coauthVersionMax="47" xr10:uidLastSave="{730355B5-7BD7-4CAE-A0FF-77A10EC60F58}"/>
  <bookViews>
    <workbookView xWindow="-120" yWindow="-120" windowWidth="20730" windowHeight="11040" tabRatio="873" firstSheet="1" activeTab="1" xr2:uid="{00000000-000D-0000-FFFF-FFFF00000000}"/>
  </bookViews>
  <sheets>
    <sheet name="Read Me" sheetId="26" r:id="rId1"/>
    <sheet name="Tender Cover Sheet" sheetId="16" r:id="rId2"/>
    <sheet name="5.1.0 Preamble" sheetId="35" r:id="rId3"/>
    <sheet name="5.1.1 Price Table" sheetId="63" r:id="rId4"/>
    <sheet name="5.1.2 CPA Formulae" sheetId="5" r:id="rId5"/>
    <sheet name="5.1.3 Summary" sheetId="62" r:id="rId6"/>
    <sheet name="5.1.4 PS5" sheetId="55" state="hidden" r:id="rId7"/>
    <sheet name="5.1.4 Exchange Rates" sheetId="61" r:id="rId8"/>
  </sheets>
  <definedNames>
    <definedName name="a">#REF!</definedName>
    <definedName name="Area_Print" localSheetId="3">#REF!</definedName>
    <definedName name="Area_Print">#REF!</definedName>
    <definedName name="b">#REF!</definedName>
    <definedName name="copy">#REF!</definedName>
    <definedName name="d">#REF!</definedName>
    <definedName name="Data" localSheetId="3">#REF!</definedName>
    <definedName name="Data">#REF!</definedName>
    <definedName name="Data_Daywork" localSheetId="3">#REF!</definedName>
    <definedName name="Data_Daywork">#REF!</definedName>
    <definedName name="Data_Opt_Bill5" localSheetId="3">#REF!</definedName>
    <definedName name="Data_Opt_Bill5">#REF!</definedName>
    <definedName name="e">#REF!</definedName>
    <definedName name="_xlnm.Print_Area" localSheetId="4">'5.1.2 CPA Formulae'!$A$1:$BO$155</definedName>
    <definedName name="_xlnm.Print_Area" localSheetId="5">'5.1.3 Summary'!$A$1:$I$14</definedName>
    <definedName name="Sort_Data" localSheetId="3">#REF!</definedName>
    <definedName name="Sort_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63" l="1"/>
  <c r="L17" i="63" s="1"/>
  <c r="K17" i="63"/>
  <c r="Q17" i="63"/>
  <c r="U17" i="63"/>
  <c r="V17" i="63" s="1"/>
  <c r="I18" i="63"/>
  <c r="L18" i="63" s="1"/>
  <c r="K18" i="63"/>
  <c r="Q18" i="63"/>
  <c r="U18" i="63"/>
  <c r="V18" i="63" s="1"/>
  <c r="I19" i="63"/>
  <c r="L19" i="63" s="1"/>
  <c r="K19" i="63"/>
  <c r="Q19" i="63"/>
  <c r="U19" i="63"/>
  <c r="V19" i="63" s="1"/>
  <c r="I20" i="63"/>
  <c r="L20" i="63" s="1"/>
  <c r="K20" i="63"/>
  <c r="Q20" i="63"/>
  <c r="U20" i="63"/>
  <c r="V20" i="63" s="1"/>
  <c r="I21" i="63"/>
  <c r="L21" i="63" s="1"/>
  <c r="K21" i="63"/>
  <c r="Q21" i="63"/>
  <c r="U21" i="63"/>
  <c r="V21" i="63" s="1"/>
  <c r="I22" i="63"/>
  <c r="L22" i="63" s="1"/>
  <c r="M22" i="63" s="1"/>
  <c r="K22" i="63"/>
  <c r="Q22" i="63"/>
  <c r="U22" i="63"/>
  <c r="V22" i="63" s="1"/>
  <c r="I23" i="63"/>
  <c r="L23" i="63" s="1"/>
  <c r="K23" i="63"/>
  <c r="Q23" i="63"/>
  <c r="U23" i="63"/>
  <c r="V23" i="63" s="1"/>
  <c r="I24" i="63"/>
  <c r="L24" i="63" s="1"/>
  <c r="K24" i="63"/>
  <c r="Q24" i="63"/>
  <c r="U24" i="63"/>
  <c r="V24" i="63" s="1"/>
  <c r="I25" i="63"/>
  <c r="L25" i="63" s="1"/>
  <c r="K25" i="63"/>
  <c r="Q25" i="63"/>
  <c r="U25" i="63"/>
  <c r="V25" i="63" s="1"/>
  <c r="I26" i="63"/>
  <c r="L26" i="63" s="1"/>
  <c r="K26" i="63"/>
  <c r="Q26" i="63"/>
  <c r="U26" i="63"/>
  <c r="V26" i="63" s="1"/>
  <c r="I27" i="63"/>
  <c r="L27" i="63" s="1"/>
  <c r="K27" i="63"/>
  <c r="Q27" i="63"/>
  <c r="U27" i="63"/>
  <c r="V27" i="63" s="1"/>
  <c r="I28" i="63"/>
  <c r="L28" i="63" s="1"/>
  <c r="K28" i="63"/>
  <c r="Q28" i="63"/>
  <c r="U28" i="63"/>
  <c r="V28" i="63" s="1"/>
  <c r="I29" i="63"/>
  <c r="L29" i="63" s="1"/>
  <c r="K29" i="63"/>
  <c r="Q29" i="63"/>
  <c r="U29" i="63"/>
  <c r="V29" i="63" s="1"/>
  <c r="G17" i="63"/>
  <c r="G18" i="63"/>
  <c r="G19" i="63"/>
  <c r="G20" i="63"/>
  <c r="G21" i="63"/>
  <c r="G22" i="63"/>
  <c r="G23" i="63"/>
  <c r="G24" i="63"/>
  <c r="G25" i="63"/>
  <c r="G26" i="63"/>
  <c r="G27" i="63"/>
  <c r="G28" i="63"/>
  <c r="G29" i="63"/>
  <c r="G16" i="63"/>
  <c r="B2" i="63"/>
  <c r="M20" i="63" l="1"/>
  <c r="M27" i="63"/>
  <c r="W27" i="63" s="1"/>
  <c r="G30" i="63"/>
  <c r="W22" i="63"/>
  <c r="M29" i="63"/>
  <c r="W29" i="63" s="1"/>
  <c r="M24" i="63"/>
  <c r="W24" i="63" s="1"/>
  <c r="M25" i="63"/>
  <c r="N25" i="63" s="1"/>
  <c r="M28" i="63"/>
  <c r="W28" i="63" s="1"/>
  <c r="M19" i="63"/>
  <c r="N19" i="63" s="1"/>
  <c r="M21" i="63"/>
  <c r="N21" i="63" s="1"/>
  <c r="O21" i="63" s="1"/>
  <c r="M18" i="63"/>
  <c r="N18" i="63" s="1"/>
  <c r="O18" i="63" s="1"/>
  <c r="M26" i="63"/>
  <c r="W26" i="63" s="1"/>
  <c r="M17" i="63"/>
  <c r="N17" i="63" s="1"/>
  <c r="M23" i="63"/>
  <c r="W23" i="63" s="1"/>
  <c r="N29" i="63"/>
  <c r="O29" i="63" s="1"/>
  <c r="N22" i="63"/>
  <c r="O22" i="63" s="1"/>
  <c r="N27" i="63"/>
  <c r="O27" i="63" s="1"/>
  <c r="N24" i="63"/>
  <c r="O24" i="63" s="1"/>
  <c r="N20" i="63"/>
  <c r="O20" i="63" s="1"/>
  <c r="W20" i="63"/>
  <c r="O25" i="63"/>
  <c r="O19" i="63"/>
  <c r="W25" i="63"/>
  <c r="N28" i="63" l="1"/>
  <c r="O28" i="63" s="1"/>
  <c r="N26" i="63"/>
  <c r="W21" i="63"/>
  <c r="W19" i="63"/>
  <c r="W18" i="63"/>
  <c r="O26" i="63"/>
  <c r="N23" i="63"/>
  <c r="O23" i="63" s="1"/>
  <c r="O17" i="63"/>
  <c r="W17" i="63"/>
  <c r="C1" i="61" l="1"/>
  <c r="C1" i="62"/>
  <c r="B1" i="63"/>
  <c r="C1" i="26"/>
  <c r="E30" i="63"/>
  <c r="U16" i="63" l="1"/>
  <c r="V16" i="63" s="1"/>
  <c r="V30" i="63" l="1"/>
  <c r="U30" i="63"/>
  <c r="E10" i="62" l="1"/>
  <c r="E12" i="62" s="1"/>
  <c r="E13" i="62" s="1"/>
  <c r="E14" i="62" l="1"/>
  <c r="K16" i="63"/>
  <c r="K30" i="63" s="1"/>
  <c r="Q16" i="63" l="1"/>
  <c r="I16" i="63"/>
  <c r="L16" i="63" s="1"/>
  <c r="C10" i="62" l="1"/>
  <c r="L30" i="63"/>
  <c r="D10" i="62" s="1"/>
  <c r="M16" i="63"/>
  <c r="W16" i="63" l="1"/>
  <c r="W30" i="63" s="1"/>
  <c r="F10" i="62" s="1"/>
  <c r="C12" i="62"/>
  <c r="C13" i="62" s="1"/>
  <c r="D12" i="62"/>
  <c r="D13" i="62" s="1"/>
  <c r="N16" i="63"/>
  <c r="O16" i="63" s="1"/>
  <c r="M30" i="63"/>
  <c r="F12" i="62" l="1"/>
  <c r="F13" i="62" s="1"/>
  <c r="F14" i="62" s="1"/>
  <c r="O30" i="63"/>
  <c r="N30" i="63"/>
  <c r="C10" i="5"/>
  <c r="C4" i="61"/>
  <c r="C3" i="61"/>
  <c r="C2" i="61"/>
  <c r="C4" i="62"/>
  <c r="C3" i="62"/>
  <c r="C2" i="62"/>
  <c r="C4" i="5"/>
  <c r="C3" i="5"/>
  <c r="C2" i="5"/>
  <c r="C1" i="5"/>
  <c r="C1" i="35"/>
  <c r="C3" i="35"/>
  <c r="C4" i="35"/>
  <c r="C18" i="16"/>
  <c r="C4" i="55" s="1"/>
  <c r="B148" i="5"/>
  <c r="B137" i="5"/>
  <c r="B126" i="5"/>
  <c r="B115" i="5"/>
  <c r="B104" i="5"/>
  <c r="B93" i="5"/>
  <c r="B82" i="5"/>
  <c r="B71" i="5"/>
  <c r="B60" i="5"/>
  <c r="K50" i="55"/>
  <c r="N47" i="55"/>
  <c r="O47" i="55"/>
  <c r="P47" i="55"/>
  <c r="Q47" i="55"/>
  <c r="R47" i="55"/>
  <c r="K47" i="55"/>
  <c r="L47" i="55"/>
  <c r="L44" i="55"/>
  <c r="M44" i="55"/>
  <c r="N44" i="55"/>
  <c r="O44" i="55"/>
  <c r="P44" i="55"/>
  <c r="Q44" i="55"/>
  <c r="R44" i="55"/>
  <c r="K44" i="55"/>
  <c r="K39" i="55"/>
  <c r="L39" i="55"/>
  <c r="K36" i="55"/>
  <c r="L36" i="55"/>
  <c r="K30" i="55"/>
  <c r="L30" i="55"/>
  <c r="K27" i="55"/>
  <c r="L21" i="55"/>
  <c r="M21" i="55"/>
  <c r="N21" i="55"/>
  <c r="O21" i="55"/>
  <c r="P21" i="55"/>
  <c r="Q21" i="55"/>
  <c r="R21" i="55"/>
  <c r="K21" i="55"/>
  <c r="L27" i="55"/>
  <c r="L65" i="55"/>
  <c r="M65" i="55"/>
  <c r="N65" i="55"/>
  <c r="O65" i="55"/>
  <c r="P65" i="55"/>
  <c r="Q65" i="55"/>
  <c r="R65" i="55"/>
  <c r="K65" i="55"/>
  <c r="N72" i="55"/>
  <c r="O72" i="55"/>
  <c r="P72" i="55"/>
  <c r="Q72" i="55"/>
  <c r="R72" i="55"/>
  <c r="K72" i="55"/>
  <c r="L72" i="55"/>
  <c r="M72" i="55"/>
  <c r="N79" i="55"/>
  <c r="O79" i="55"/>
  <c r="P79" i="55"/>
  <c r="Q79" i="55"/>
  <c r="R79" i="55"/>
  <c r="K79" i="55"/>
  <c r="L79" i="55"/>
  <c r="M79" i="55"/>
  <c r="R12" i="55"/>
  <c r="Q12" i="55"/>
  <c r="P12" i="55"/>
  <c r="O12" i="55"/>
  <c r="N12" i="55"/>
  <c r="M12" i="55"/>
  <c r="L12" i="55"/>
  <c r="K12" i="55"/>
  <c r="K40" i="55"/>
  <c r="K31" i="55"/>
  <c r="L31" i="55"/>
  <c r="R39" i="55"/>
  <c r="Q39" i="55"/>
  <c r="R36" i="55"/>
  <c r="R40" i="55" s="1"/>
  <c r="Q36" i="55"/>
  <c r="Q40" i="55" s="1"/>
  <c r="R30" i="55"/>
  <c r="Q30" i="55"/>
  <c r="R27" i="55"/>
  <c r="R31" i="55" s="1"/>
  <c r="R48" i="55" s="1"/>
  <c r="R50" i="55" s="1"/>
  <c r="Q27" i="55"/>
  <c r="Q31" i="55" s="1"/>
  <c r="C3" i="55"/>
  <c r="M47" i="55"/>
  <c r="M39" i="55"/>
  <c r="N39" i="55"/>
  <c r="O39" i="55"/>
  <c r="P39" i="55"/>
  <c r="M36" i="55"/>
  <c r="M40" i="55" s="1"/>
  <c r="N36" i="55"/>
  <c r="O36" i="55"/>
  <c r="O40" i="55" s="1"/>
  <c r="P36" i="55"/>
  <c r="M30" i="55"/>
  <c r="N30" i="55"/>
  <c r="O30" i="55"/>
  <c r="P30" i="55"/>
  <c r="M27" i="55"/>
  <c r="M31" i="55" s="1"/>
  <c r="M48" i="55" s="1"/>
  <c r="M50" i="55" s="1"/>
  <c r="N27" i="55"/>
  <c r="O27" i="55"/>
  <c r="O31" i="55" s="1"/>
  <c r="P27" i="55"/>
  <c r="R80" i="55"/>
  <c r="P80" i="55"/>
  <c r="P40" i="55"/>
  <c r="N40" i="55"/>
  <c r="C11" i="5"/>
  <c r="C12" i="5"/>
  <c r="C13" i="5"/>
  <c r="C14" i="5"/>
  <c r="C15" i="5"/>
  <c r="C16" i="5"/>
  <c r="C17" i="5"/>
  <c r="C18" i="5"/>
  <c r="C19" i="5"/>
  <c r="B49" i="5"/>
  <c r="C1" i="55"/>
  <c r="C2" i="35"/>
  <c r="C2" i="55"/>
  <c r="Q80" i="55" l="1"/>
  <c r="K80" i="55"/>
  <c r="O80" i="55"/>
  <c r="P31" i="55"/>
  <c r="P48" i="55" s="1"/>
  <c r="P50" i="55" s="1"/>
  <c r="L40" i="55"/>
  <c r="Q48" i="55"/>
  <c r="Q50" i="55" s="1"/>
  <c r="L48" i="55"/>
  <c r="L50" i="55" s="1"/>
  <c r="N80" i="55"/>
  <c r="C20" i="16"/>
  <c r="O48" i="55"/>
  <c r="O50" i="55" s="1"/>
  <c r="M80" i="55"/>
  <c r="N31" i="55"/>
  <c r="N48" i="55" s="1"/>
  <c r="N50" i="55" s="1"/>
  <c r="L80" i="55"/>
  <c r="D14" i="62" l="1"/>
  <c r="C14" i="62" l="1"/>
  <c r="C28" i="16" l="1"/>
</calcChain>
</file>

<file path=xl/sharedStrings.xml><?xml version="1.0" encoding="utf-8"?>
<sst xmlns="http://schemas.openxmlformats.org/spreadsheetml/2006/main" count="1222" uniqueCount="382">
  <si>
    <t>Total</t>
  </si>
  <si>
    <t>A</t>
  </si>
  <si>
    <t>B</t>
  </si>
  <si>
    <t>C</t>
  </si>
  <si>
    <t>D</t>
  </si>
  <si>
    <t>E</t>
  </si>
  <si>
    <t>F</t>
  </si>
  <si>
    <t>G</t>
  </si>
  <si>
    <t>H</t>
  </si>
  <si>
    <t>I</t>
  </si>
  <si>
    <t>J</t>
  </si>
  <si>
    <t>GENERAL NOTES :</t>
  </si>
  <si>
    <t>PRICING INFORMATION</t>
  </si>
  <si>
    <t>(excluding VAT)</t>
  </si>
  <si>
    <t>RAND VALUE IN WORDS</t>
  </si>
  <si>
    <t>DATE :</t>
  </si>
  <si>
    <t>SIGNATURE :</t>
  </si>
  <si>
    <t>A1</t>
  </si>
  <si>
    <t>A2</t>
  </si>
  <si>
    <t>A3</t>
  </si>
  <si>
    <t>A4</t>
  </si>
  <si>
    <t>A5</t>
  </si>
  <si>
    <t>A6</t>
  </si>
  <si>
    <t>B1</t>
  </si>
  <si>
    <t>B2</t>
  </si>
  <si>
    <t>B3</t>
  </si>
  <si>
    <t>B4</t>
  </si>
  <si>
    <t>B5</t>
  </si>
  <si>
    <t>B6</t>
  </si>
  <si>
    <t>C1</t>
  </si>
  <si>
    <t>C2</t>
  </si>
  <si>
    <t>C3</t>
  </si>
  <si>
    <t>C4</t>
  </si>
  <si>
    <t>C5</t>
  </si>
  <si>
    <t>C6</t>
  </si>
  <si>
    <t>D1</t>
  </si>
  <si>
    <t>D2</t>
  </si>
  <si>
    <t>D3</t>
  </si>
  <si>
    <t>D4</t>
  </si>
  <si>
    <t>D5</t>
  </si>
  <si>
    <t>D6</t>
  </si>
  <si>
    <t>E1</t>
  </si>
  <si>
    <t>E2</t>
  </si>
  <si>
    <t>E3</t>
  </si>
  <si>
    <t>E4</t>
  </si>
  <si>
    <t>E5</t>
  </si>
  <si>
    <t>E6</t>
  </si>
  <si>
    <t>F1</t>
  </si>
  <si>
    <t>F2</t>
  </si>
  <si>
    <t>F3</t>
  </si>
  <si>
    <t>F4</t>
  </si>
  <si>
    <t>F5</t>
  </si>
  <si>
    <t>F6</t>
  </si>
  <si>
    <t>G1</t>
  </si>
  <si>
    <t>G2</t>
  </si>
  <si>
    <t>G3</t>
  </si>
  <si>
    <t>G4</t>
  </si>
  <si>
    <t>G5</t>
  </si>
  <si>
    <t>G6</t>
  </si>
  <si>
    <t>H1</t>
  </si>
  <si>
    <t>H2</t>
  </si>
  <si>
    <t>H3</t>
  </si>
  <si>
    <t>H4</t>
  </si>
  <si>
    <t>H5</t>
  </si>
  <si>
    <t>H6</t>
  </si>
  <si>
    <t>I1</t>
  </si>
  <si>
    <t>I2</t>
  </si>
  <si>
    <t>I3</t>
  </si>
  <si>
    <t>I4</t>
  </si>
  <si>
    <t>I5</t>
  </si>
  <si>
    <t>I6</t>
  </si>
  <si>
    <t>J1</t>
  </si>
  <si>
    <t>J2</t>
  </si>
  <si>
    <t>J3</t>
  </si>
  <si>
    <t>J4</t>
  </si>
  <si>
    <t>J5</t>
  </si>
  <si>
    <t>J6</t>
  </si>
  <si>
    <t xml:space="preserve"> </t>
  </si>
  <si>
    <t>[Price in Words]</t>
  </si>
  <si>
    <t xml:space="preserve">TENDERER’S NAME:  </t>
  </si>
  <si>
    <t>READ ME</t>
  </si>
  <si>
    <t>Enquiry No.</t>
  </si>
  <si>
    <t>Package Name:</t>
  </si>
  <si>
    <t>Tenderer's Name:</t>
  </si>
  <si>
    <t>ENQUIRY No.</t>
  </si>
  <si>
    <t>NAME OF PACKAGE:</t>
  </si>
  <si>
    <t>Read Me</t>
  </si>
  <si>
    <t>Category of Offer:</t>
  </si>
  <si>
    <t>Conventions used in this workbook</t>
  </si>
  <si>
    <t>This workbook contains the following sheets:</t>
  </si>
  <si>
    <t>The following conventions have been used in this workbook to facilitate its accurate use:</t>
  </si>
  <si>
    <t>FULL NAMES OF SIGNATORY:</t>
  </si>
  <si>
    <t>DESIGNATION OF SIGNATORY:</t>
  </si>
  <si>
    <t>Type in the description of each formula in the tables below</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</si>
  <si>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</si>
  <si>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</si>
  <si>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Formula B</t>
  </si>
  <si>
    <t>Formula A</t>
  </si>
  <si>
    <t>Tenderer's description of Formula D</t>
  </si>
  <si>
    <t>Tenderer's description of Formula E</t>
  </si>
  <si>
    <t>Tenderer's description of Formula F</t>
  </si>
  <si>
    <t>Tenderer's description of Formula G</t>
  </si>
  <si>
    <t>Tenderer's description of Formula H</t>
  </si>
  <si>
    <t>Tenderer's description of Formula I</t>
  </si>
  <si>
    <t>Tenderer's description of Formula J</t>
  </si>
  <si>
    <t>Index Ref.</t>
  </si>
  <si>
    <t>Fixed 15% minimum not subject to CPA (0.150)</t>
  </si>
  <si>
    <t>Description / scope of index (e.g. Labour)</t>
  </si>
  <si>
    <t>Source/publisher of index (e.g. SEIFSA, StatsSA, LME)</t>
  </si>
  <si>
    <t>Historical data provided (Yes or No- provide Internet address)</t>
  </si>
  <si>
    <t>Proportions / weightings for each index (refer note 1)</t>
  </si>
  <si>
    <t>CPA FORMULA NOTES :</t>
  </si>
  <si>
    <t>This sheet provides general guidelines for this section.</t>
  </si>
  <si>
    <t>Tender Cover Sheet</t>
  </si>
  <si>
    <t>NOTES:</t>
  </si>
  <si>
    <t>Base Date Index (refer note 5)</t>
  </si>
  <si>
    <t>Base Month for CPA if not Base Date as defined (refer note 4)</t>
  </si>
  <si>
    <t>Historical data provided (Yes or No- provide http link)</t>
  </si>
  <si>
    <t>Formula Code</t>
  </si>
  <si>
    <t>Summary of the description of the Tenderer's Formulae</t>
  </si>
  <si>
    <t>No.</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</si>
  <si>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</si>
  <si>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Base Date Index :</t>
    </r>
    <r>
      <rPr>
        <sz val="12"/>
        <rFont val="Arial"/>
        <family val="2"/>
      </rPr>
      <t xml:space="preserve">   The base index or reference price must be inserted in the appropriate column.</t>
    </r>
  </si>
  <si>
    <t>Only Light Green highlighted cells are to be inputted by the Tenderer.</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</si>
  <si>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</si>
  <si>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</si>
  <si>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t>The total of the prices must include for all direct and indirect costs, overheads, profit on costs, risks, liabilities, obligations, etc. relative to the contract.</t>
  </si>
  <si>
    <t>SPECIFIC REQUIREMENTS</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</si>
  <si>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</si>
  <si>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</si>
  <si>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t xml:space="preserve"> *Eskom may effect this insurance which includes war</t>
  </si>
  <si>
    <t xml:space="preserve">   risk insurance</t>
  </si>
  <si>
    <t>**Please specify</t>
  </si>
  <si>
    <t>SUPPLIED FROM OUTSIDE R.S.A.:</t>
  </si>
  <si>
    <t>(In ZAR)</t>
  </si>
  <si>
    <t>1: F.O.B. PRICE</t>
  </si>
  <si>
    <t>2: COST OF SEA  FREIGHT</t>
  </si>
  <si>
    <t>3: COST OF AIR  FREIGHT</t>
  </si>
  <si>
    <t>4: COST OF MARINE INSURANCES *</t>
  </si>
  <si>
    <t>5: TOTAL PRICE DELIVERED PORT R.S.A. ...</t>
  </si>
  <si>
    <t>(1+2+3+4)</t>
  </si>
  <si>
    <t>6: WHARFAGE</t>
  </si>
  <si>
    <t>7: LANDING CHARGES</t>
  </si>
  <si>
    <t>8: CUSTOMS DUTIES</t>
  </si>
  <si>
    <t>9: IMPORT SURCHARGE</t>
  </si>
  <si>
    <t>10: OTHER**</t>
  </si>
  <si>
    <t>11: COST OF IMPORTATION ...</t>
  </si>
  <si>
    <t>(6+7+8+9+10)</t>
  </si>
  <si>
    <t>12: COST OF RAIL TRANSPORT IN R.S.A.</t>
  </si>
  <si>
    <t>13: COST OF ROAD TRANSPORT IN R.S.A.</t>
  </si>
  <si>
    <t>14: TOTAL COST OF TRANSPORT S.A. PORT TO WORK/SITE ...</t>
  </si>
  <si>
    <t>(12+13)</t>
  </si>
  <si>
    <t>15: TOTAL PRICE (F.O.B.) DELIVERED TO WORKS/SITE...</t>
  </si>
  <si>
    <t>(5+11+14)</t>
  </si>
  <si>
    <t>SUPPLIED FROM INSIDE R.S.A.</t>
  </si>
  <si>
    <t>16: F.O.R. PRICE-GOODS MANUFACTURED INSIDE R.S.A.</t>
  </si>
  <si>
    <t>17: F.O.R. PRICE-GOODS SUPPLIED FROM IMPORTED ITEMS</t>
  </si>
  <si>
    <t>18: TOTAL F.O.R. PRICE ...</t>
  </si>
  <si>
    <t>(16+17)</t>
  </si>
  <si>
    <t>19: COST OF RAIL TRANSPORT</t>
  </si>
  <si>
    <t>20: COST OF ROAD TRANSPORT</t>
  </si>
  <si>
    <t xml:space="preserve">21: COST OF TRANSPORT WORKS TO SITE ...          </t>
  </si>
  <si>
    <t>(19+20)</t>
  </si>
  <si>
    <t xml:space="preserve">22: PRICE (F.O.R.) DELIVERED TO SITE ...          </t>
  </si>
  <si>
    <t>(18+21)</t>
  </si>
  <si>
    <t xml:space="preserve"> SITE WORK (ERECTION / INSTALLATION INCL. COMMISSIONING) </t>
  </si>
  <si>
    <t>23: LOCAL LABOUR</t>
  </si>
  <si>
    <t>24: EXPATRIATE  LABOUR</t>
  </si>
  <si>
    <t xml:space="preserve">25: TOTAL PRICE FOR SITE WORK ...          </t>
  </si>
  <si>
    <t>(23+24)</t>
  </si>
  <si>
    <t>26: OVERSEAS ENGINEERING SERVICES</t>
  </si>
  <si>
    <t>27: LOCAL ENGINEERING SERVICES</t>
  </si>
  <si>
    <t>28: TOTAL PRICE FOR ENGINEERING SERVICES...</t>
  </si>
  <si>
    <t>(26+27)</t>
  </si>
  <si>
    <t>(15+22+25+28)</t>
  </si>
  <si>
    <t>PRICE DELIVERED TO PORT R.S.A. (LINE 5)</t>
  </si>
  <si>
    <t>(In Foreign Currency)</t>
  </si>
  <si>
    <t>(FOB)</t>
  </si>
  <si>
    <t>(FREIGHT)</t>
  </si>
  <si>
    <t>(INSURANCE)</t>
  </si>
  <si>
    <t>PRICE EXPATRIATE LABOUR (LINE 25)</t>
  </si>
  <si>
    <t>PRICE OVERSEAS ENGINEERING SERVICES (LINE 27)</t>
  </si>
  <si>
    <t>SIGNATURE...................................................................</t>
  </si>
  <si>
    <t>CAPACITY........................................................................</t>
  </si>
  <si>
    <t>29: TOTAL PRICE DELIVERED TO SITE (EXCL VAT)</t>
  </si>
  <si>
    <t>30. VAT</t>
  </si>
  <si>
    <t>32: CURRENCY A   1 ZAR=............</t>
  </si>
  <si>
    <t>33: CURRENCY B   1 ZAR=............</t>
  </si>
  <si>
    <t>34: CURRENCY C   1 ZAR=............</t>
  </si>
  <si>
    <t>35: CURRENCY D   1 ZAR=............</t>
  </si>
  <si>
    <t>36: CURRENCY E   1 ZAR=............</t>
  </si>
  <si>
    <t xml:space="preserve">37: TOTAL F.O.B. PRICE </t>
  </si>
  <si>
    <t>38: CURRENCY A   1 ZAR=............</t>
  </si>
  <si>
    <t>39: CURRENCY B   1 ZAR=............</t>
  </si>
  <si>
    <t>40: CURRENCY C   1 ZAR=............</t>
  </si>
  <si>
    <t>41: CURRENCY D   1 ZAR=............</t>
  </si>
  <si>
    <t>42: CURRENCY E   1 ZAR=.............</t>
  </si>
  <si>
    <t xml:space="preserve">43.TOTAL PRICE EXPATRIATE LABOUR </t>
  </si>
  <si>
    <t>44: CURRENCY A   1 ZAR=............</t>
  </si>
  <si>
    <t>45: CURRENCY B   1 ZAR=............</t>
  </si>
  <si>
    <t>46: CURRENCY C   1 ZAR=............</t>
  </si>
  <si>
    <t>47: CURRENCY D   1 ZAR=............</t>
  </si>
  <si>
    <t>48: CURRENCY E   1 ZAR=.............</t>
  </si>
  <si>
    <t xml:space="preserve">49: TOTAL PRICE OVERSEAS ENGINEERING SERVICES (LINE 26) </t>
  </si>
  <si>
    <t>50: FOREIGN CONTENT OF TOTAL PRICE</t>
  </si>
  <si>
    <t>5.1.0 Preamble</t>
  </si>
  <si>
    <t>(including VAT)</t>
  </si>
  <si>
    <t xml:space="preserve">5.1.0 PREAMBLE TO PRICE SCHEDULE </t>
  </si>
  <si>
    <t>The Prices are the amounts stated in the price column of the Price Schedule.  Where an estimated quantity is stated for an item in the Price Schedule, the Price is calculated by multiplying the estimated quantity by the rate.</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</si>
  <si>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</si>
  <si>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</si>
  <si>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NOTE:  ALL CALCULATIONS ARE THE RESPONSIBILITY OF THE TENDERER, AND MUST BE CHECKED THOROUGHLY.  ANY DISCREPANCY FOUND IN THE CALCULATIONS IN THIS WORKBOOK MUST BE BROUGHT TO THE ATTENTION OF ESKOM, THROUGH THE DESIGNATED BUYER!</t>
  </si>
  <si>
    <t>ZAR</t>
  </si>
  <si>
    <t xml:space="preserve">5.1.4. PS 5 </t>
  </si>
  <si>
    <t>31: TOTAL  PRICE DELIVERED TO SITE (INCLD) VAT</t>
  </si>
  <si>
    <t xml:space="preserve">                </t>
  </si>
  <si>
    <t>(5=32+33+34+35+36)</t>
  </si>
  <si>
    <t>(24=38+39+40+41+42)</t>
  </si>
  <si>
    <t>(26=44+45+46+47+48)</t>
  </si>
  <si>
    <t>(37+43+49)</t>
  </si>
  <si>
    <t>The exchange rates inputted below must be the same as per Worksheet 5.1.6   Exchange Rates.</t>
  </si>
  <si>
    <t>(29+30)</t>
  </si>
  <si>
    <t>Must agree with Price (Including VAT) on Tender Cover Page</t>
  </si>
  <si>
    <t>TENDERED PRICE:  IN ZAR</t>
  </si>
  <si>
    <t>There will be no inputting in Grey highlighted cells.</t>
  </si>
  <si>
    <t xml:space="preserve"> Please note, that the Tenderer is to input the VAT amount as no formulae has been provided for the VAT portion.</t>
  </si>
  <si>
    <t>Description</t>
  </si>
  <si>
    <t>DISTRIBUTION CLASS SURGE ARRESTERS FOR 11KV SYSTEMS (INLAND)</t>
  </si>
  <si>
    <t>DISTRIBUTION CLASS SURGE ARRESTERS FOR 11KV SYSTEMS (COASTAL)</t>
  </si>
  <si>
    <t>DISTRIBUTION CLASS SURGE ARRESTERS FOR 22KV SYSTEMS (INLAND)</t>
  </si>
  <si>
    <t>DISTRIBUTION CLASS SURGE ARRESTERS FOR 22KV SYSTEMS (COASTAL)</t>
  </si>
  <si>
    <t>DISTRIBUTION CLASS SURGE ARRESTERS FOR 33KV SYSTEMS (COASTAL)</t>
  </si>
  <si>
    <t>DISTRIBUTION CLASS SURGE ARRESTERS FOR 19KV SWER SYSTEMS (INLAND)</t>
  </si>
  <si>
    <t>DISTRIBUTION CLASS SURGE ARRESTERS FOR 19KV SWER SYSTEMS (COASTAL)</t>
  </si>
  <si>
    <t>Local Currency</t>
  </si>
  <si>
    <t>CPA</t>
  </si>
  <si>
    <t>Formula C</t>
  </si>
  <si>
    <t>Formula D</t>
  </si>
  <si>
    <t>Formula E</t>
  </si>
  <si>
    <t>Formula F</t>
  </si>
  <si>
    <t>Formula G</t>
  </si>
  <si>
    <t>Formula H</t>
  </si>
  <si>
    <t>Formula I</t>
  </si>
  <si>
    <t>Formula J</t>
  </si>
  <si>
    <t>5.1.2 CONTRACT PRICE ADJUSTMENT (CPA) FOR INFLATION</t>
  </si>
  <si>
    <t>5.1.1. Pricing</t>
  </si>
  <si>
    <t>5.1.1 Pricing</t>
  </si>
  <si>
    <t>5.1.2 CPA Formulae</t>
  </si>
  <si>
    <t>No ALTERNATIVE offers are accepted.</t>
  </si>
  <si>
    <t>Only Main Offer is to be submitted. Main offer tenderers are to fully comply with the requirements in the General Notes and CPA Formulae Notes below.</t>
  </si>
  <si>
    <t>Category of Offer ( Main Offer Only):</t>
  </si>
  <si>
    <t>Main Offer Only</t>
  </si>
  <si>
    <t>This Total is to add up to 100% for each CPA formula submitted by tenderer</t>
  </si>
  <si>
    <t>Local</t>
  </si>
  <si>
    <t>CATEGORY OF OFFER (MAIN OFFER ONLY):</t>
  </si>
  <si>
    <t>Prices will be fixed for the first twelve (12) months after contract signing date and escalated on an annual basis based on the CPA formula agreed on with tenderer.</t>
  </si>
  <si>
    <t xml:space="preserve">The CPA escalation will be calculated as follows: latest index which is the latest available index at the end of each contractual year vs. the base index which is one month prior to tender closing date. </t>
  </si>
  <si>
    <t>Only The Main Offer shall be accepted. No alternative offers are accepted. There must be a separate Excel and PDF file for the main offer.</t>
  </si>
  <si>
    <t>Read these notes BEFORE you commence input  to this workbook. Changes may not be made to this workbook. No columns may be removed, edited, added or changed on this workbook.</t>
  </si>
  <si>
    <t>Total Tendered Value (ZAR)</t>
  </si>
  <si>
    <t>RoE Currency 1,00 = ZAR</t>
  </si>
  <si>
    <t>Unit Price in Foreign Currency</t>
  </si>
  <si>
    <t>Total Foreign Price in Local Currency (ZAR)</t>
  </si>
  <si>
    <t>Foreign Currency</t>
  </si>
  <si>
    <t>Tendered Price Excld. Vat (ZAR)</t>
  </si>
  <si>
    <t xml:space="preserve">Vat </t>
  </si>
  <si>
    <t>Tendered Price Including Vat (ZAR)</t>
  </si>
  <si>
    <t>Local + Foreign</t>
  </si>
  <si>
    <t>USD</t>
  </si>
  <si>
    <t xml:space="preserve">The following URL (electronic route) is to be followed to access the relevant SARB rates on their web pages:
</t>
  </si>
  <si>
    <t>-  Select Research
-  Then select Rates
-  Click on "Select historical exchange rates and other interest rates"
-  Clicking on the exchange rate in the following page opens the daily rates per currency and SA Rand</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</si>
  <si>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</si>
  <si>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</si>
  <si>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</si>
  <si>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EXCHANGE RATES PUBLISHED BY SARB</t>
  </si>
  <si>
    <t>NB: Tenderers must submit proof of the SARB rate (s) of exchange used.</t>
  </si>
  <si>
    <t>Date for which the rates are published :</t>
  </si>
  <si>
    <t>No</t>
  </si>
  <si>
    <t>Currency Description</t>
  </si>
  <si>
    <t>Code</t>
  </si>
  <si>
    <t>Exchange Rate
Currency 1,00 = R Amount</t>
  </si>
  <si>
    <t>Payment Method 1a, 1b or 2</t>
  </si>
  <si>
    <t>South African Rand</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</si>
  <si>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</si>
  <si>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</si>
  <si>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</si>
  <si>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</si>
  <si>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</si>
  <si>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</si>
  <si>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</si>
  <si>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</si>
  <si>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</si>
  <si>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</si>
  <si>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</si>
  <si>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</si>
  <si>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</si>
  <si>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</si>
  <si>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</si>
  <si>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</si>
  <si>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</si>
  <si>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</si>
  <si>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</si>
  <si>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</si>
  <si>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</si>
  <si>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</si>
  <si>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</si>
  <si>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</si>
  <si>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</si>
  <si>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Manual input required</t>
  </si>
  <si>
    <t>All prices in ZAR</t>
  </si>
  <si>
    <t>Section Description</t>
  </si>
  <si>
    <t>TOTAL PRICE EXCLUDING VAT</t>
  </si>
  <si>
    <t>SOUTH AFRICAN VAT - ON IMPORTED GOODS</t>
  </si>
  <si>
    <t>TOTAL PRICES INCLUDING VAT</t>
  </si>
  <si>
    <t>CPA Formula No.
(See Sheet 5.1.2)</t>
  </si>
  <si>
    <t>CPA Description
(See Sheet 5.1.2)</t>
  </si>
  <si>
    <t>Line No.</t>
  </si>
  <si>
    <t xml:space="preserve">Total Tendered Value </t>
  </si>
  <si>
    <t>Must agree with Price (Excl. VAT) on Tender Cover Page</t>
  </si>
  <si>
    <t>Must agree with Price (Incl. VAT) on Tender Cover Page</t>
  </si>
  <si>
    <t>Total Foreign Price in Foreign Currency</t>
  </si>
  <si>
    <t xml:space="preserve">If more than one payment method apply for a currency, the Tenderer must request an additional row be inserted in the table in order to split the values and identify the relevant method.   </t>
  </si>
  <si>
    <t>Total Foreign Currency</t>
  </si>
  <si>
    <t>Total Foreign Currency (ZAR)</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</si>
  <si>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</si>
  <si>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Date to be inserted in the following format: Day, Month and Year.
Must be the SARB rate at 12:00 on day of advertisement of bid</t>
  </si>
  <si>
    <t>This is the cover sheet for Worksheets 5.1.0 to 5.1.4 and provides the total tendered price which is mandatory be completed.  It is also the source of the package name, tenderer name etc. for the other worksheets.  It will  form part of the tender or contract. Worksheets Tender Cover Sheet, 5.1.1 Pricing, 5.1.2 CPA Formulae, 5.1.3 Summary and 5.1.4 Exchange Rates are compulsory tender returnables as they are loaded onto the Eskom Tender Bulletin and they may not be changed or altered.</t>
  </si>
  <si>
    <t>Source</t>
  </si>
  <si>
    <t>Tenderer's description of Formula C</t>
  </si>
  <si>
    <t>Tenderer's description of Formula B</t>
  </si>
  <si>
    <t>Tenderer's description of Formula A</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</si>
  <si>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</si>
  <si>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yy/mm/dd</t>
  </si>
  <si>
    <t>Fixed</t>
  </si>
  <si>
    <r>
      <t>Prices are 100 % fixed and firm. CPA is not applicable</t>
    </r>
    <r>
      <rPr>
        <sz val="10"/>
        <color indexed="10"/>
        <rFont val="Arial"/>
        <family val="2"/>
      </rPr>
      <t xml:space="preserve">. </t>
    </r>
    <r>
      <rPr>
        <b/>
        <sz val="10"/>
        <color indexed="10"/>
        <rFont val="Arial"/>
        <family val="2"/>
      </rPr>
      <t/>
    </r>
  </si>
  <si>
    <t xml:space="preserve">Firm and Fixed </t>
  </si>
  <si>
    <t xml:space="preserve">5.1.3 Summary </t>
  </si>
  <si>
    <t>5.1.4 EXCHANGE RATES FOR MULTIPLE CURRENCIES</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</si>
  <si>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</si>
  <si>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t xml:space="preserve">Main offer is = The pricing schedule may not be changed or altered. Tenderer(s) to populate all required information on the Tender cover sheet and also populate as stipulated in (5.1.1 Pricing, 5.1.2 CPA Formulae, 5.1.3 Summary (VATPortion) and 5.1.4 Exchange Rates. </t>
  </si>
  <si>
    <t>Currency Code (See Sheet 5.1.4 Rate of Exchange)</t>
  </si>
  <si>
    <t>Title/Definition : Linked to the index, e.g., Table C3, All hourly paid employees.  Must be completely defined</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</si>
  <si>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</si>
  <si>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t>www.resbank.co.za</t>
  </si>
  <si>
    <t>Table No.</t>
  </si>
  <si>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r>
      <rPr>
        <sz val="12"/>
        <rFont val="Arial"/>
        <family val="2"/>
      </rPr>
      <t xml:space="preserve"> </t>
    </r>
    <r>
      <rPr>
        <b/>
        <sz val="12"/>
        <rFont val="Arial"/>
        <family val="2"/>
      </rPr>
      <t xml:space="preserve">If the CPA formulae </t>
    </r>
    <r>
      <rPr>
        <b/>
        <sz val="12"/>
        <color indexed="10"/>
        <rFont val="Arial"/>
        <family val="2"/>
      </rPr>
      <t>is inputted</t>
    </r>
    <r>
      <rPr>
        <b/>
        <sz val="12"/>
        <rFont val="Arial"/>
        <family val="2"/>
      </rPr>
      <t xml:space="preserve"> in worksheet </t>
    </r>
    <r>
      <rPr>
        <b/>
        <sz val="12"/>
        <color indexed="10"/>
        <rFont val="Arial"/>
        <family val="2"/>
      </rPr>
      <t>(5.1.2 CPA Formulae</t>
    </r>
    <r>
      <rPr>
        <b/>
        <sz val="12"/>
        <rFont val="Arial"/>
        <family val="2"/>
      </rPr>
      <t xml:space="preserve">) but is </t>
    </r>
    <r>
      <rPr>
        <b/>
        <sz val="12"/>
        <color indexed="10"/>
        <rFont val="Arial"/>
        <family val="2"/>
      </rPr>
      <t>not reflected,</t>
    </r>
    <r>
      <rPr>
        <b/>
        <sz val="12"/>
        <rFont val="Arial"/>
        <family val="2"/>
      </rPr>
      <t xml:space="preserve"> using the drop downs, in worksheet (</t>
    </r>
    <r>
      <rPr>
        <b/>
        <sz val="12"/>
        <color indexed="10"/>
        <rFont val="Arial"/>
        <family val="2"/>
      </rPr>
      <t>5.1.1 Pricing)</t>
    </r>
    <r>
      <rPr>
        <b/>
        <sz val="12"/>
        <rFont val="Arial"/>
        <family val="2"/>
      </rPr>
      <t>, the tendered prices will be deemed "Fixed and Firm". Rate of exchange (ROE) cannot be accepted by Eskom to form part of any CPA formulae.</t>
    </r>
  </si>
  <si>
    <t>All worksheets in this Pricing Schedule are to be submitted. Tenderers are not allowed to ommit a worksheet. If specifically worksheets, 5.1.1 or 5.1.2 are ommited, it will be deemed that CPA  are not applicable to this tender. Rate of exchange (ROE) cannot be accepted by Eskom to form part of any CPA formulae.</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</si>
  <si>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(5.1.4 Exchange rates) and  (5.1.2 CPA Formulae). </t>
    </r>
  </si>
  <si>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(5.1.2 CPA Formulae) and (5.1.4 Exchange rates). CPA Formulae should represent cost breakdown of the goods/commodities/components/items being sourced.</t>
    </r>
  </si>
  <si>
    <t>Tendered Rates (ZAR)</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</si>
  <si>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 for each package.</t>
    </r>
    <r>
      <rPr>
        <sz val="12"/>
        <rFont val="Arial"/>
        <family val="2"/>
      </rPr>
      <t>This contract is an "as and when" required contract. The units herein are estimates only and are non-committal.</t>
    </r>
  </si>
  <si>
    <t>Station</t>
  </si>
  <si>
    <t>Duvha</t>
  </si>
  <si>
    <t>Majuba</t>
  </si>
  <si>
    <t>Matla</t>
  </si>
  <si>
    <t>Local Transport</t>
  </si>
  <si>
    <t xml:space="preserve">Importation costs </t>
  </si>
  <si>
    <t>Transportation relating</t>
  </si>
  <si>
    <t>NB - Column F &amp; Column N in 5.1.1 Pricing is a  drop down cell for tenderer to select the Currency and CPA formula chosen that they would have populated in 5.1.2 CPA Formulae and 5.1.4 Exchange Rates. It is the Tenderer's responsibility to ensure that Column H correctly reflects the intention of the Tenderer.</t>
  </si>
  <si>
    <t xml:space="preserve">CPA Formulae Codes Column I 5.1.1 Pricing is to be populated by the tenderer by selecting the respective drop down codes CPA formula as  developed by Tenderer in 5.1.2 CPA formulae worksheet   (e.g. Formula A - J ) then  the tenderer must populate their respective CPA formula in  5.1.2 CPA Formulae Worksheet. Codes and descriptions must be selected by the tenderer and inserted into each row of activity. </t>
  </si>
  <si>
    <t>Freight (Sea/Air)</t>
  </si>
  <si>
    <t>All items</t>
  </si>
  <si>
    <t>Kriel</t>
  </si>
  <si>
    <t xml:space="preserve">Total amount </t>
  </si>
  <si>
    <t>Total amount including Product &amp; Transportation</t>
  </si>
  <si>
    <t>Total transportation per Ton</t>
  </si>
  <si>
    <t>Total amount including local &amp; foreign transport &amp; Importation Costs (per Ton)</t>
  </si>
  <si>
    <t>The Price Schedule provides the basis of valuation, price adjustment (CPA) formulae and information for general contract progress monitoring. This contract is an "as and when" required contract.The units herein are estimates only and are non-committal.  No alternative offers are accepted.</t>
  </si>
  <si>
    <t>Arnot</t>
  </si>
  <si>
    <t>Hendrina</t>
  </si>
  <si>
    <t>Lethabo</t>
  </si>
  <si>
    <t>Tutuka</t>
  </si>
  <si>
    <t>The supply, delivery and off-loading of Liquid Chlorine to various Eskom power stations for a period of five (5) years on an “as and when required” basis</t>
  </si>
  <si>
    <t>Camden</t>
  </si>
  <si>
    <t>Grootvlei</t>
  </si>
  <si>
    <t>Kendal</t>
  </si>
  <si>
    <t>Koeberg</t>
  </si>
  <si>
    <t>Matimba</t>
  </si>
  <si>
    <t>Unit of measure</t>
  </si>
  <si>
    <t>kg</t>
  </si>
  <si>
    <t>Size Cylinders (kg)</t>
  </si>
  <si>
    <t xml:space="preserve"> Quantities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</si>
</sst>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quot;R&quot;\ * #,##0.00_ ;_ &quot;R&quot;\ * \-#,##0.00_ ;_ &quot;R&quot;\ * &quot;-&quot;??_ ;_ @_ "/>
    <numFmt numFmtId="165" formatCode="_ * #,##0.00_ ;_ * \-#,##0.00_ ;_ * &quot;-&quot;??_ ;_ @_ "/>
    <numFmt numFmtId="166" formatCode="_(* #,##0.00_);_(* \(#,##0.00\);_(* &quot;-&quot;??_);_(@_)"/>
    <numFmt numFmtId="167" formatCode="&quot;R&quot;\ #,##0.000000"/>
    <numFmt numFmtId="168" formatCode="mmm\-yyyy"/>
    <numFmt numFmtId="169" formatCode="#,##0.000"/>
    <numFmt numFmtId="170" formatCode="###\ ###\ ##0\ \ &quot;RAND&quot;;\-###\ ###\ ##0\ &quot;RAND&quot;"/>
    <numFmt numFmtId="171" formatCode="_(* #,##0.0000_);_(* \(#,##0.0000\);_(* &quot;-&quot;??_);_(@_)"/>
    <numFmt numFmtId="172" formatCode="[$-409]mmm\-yy;@"/>
    <numFmt numFmtId="173" formatCode="0."/>
    <numFmt numFmtId="174" formatCode="0.000_)"/>
    <numFmt numFmtId="175" formatCode="_(&quot;$&quot;* #,##0.00_);_(&quot;$&quot;* \(#,##0.00\);_(&quot;$&quot;* &quot;-&quot;??_);_(@_)"/>
    <numFmt numFmtId="176" formatCode="[$R-436]\ #,##0.00"/>
    <numFmt numFmtId="177" formatCode="_ &quot;R&quot;* #,##0.00_ ;_ &quot;R&quot;* \-#,##0.00_ ;_ &quot;R&quot;* &quot;-&quot;??_ ;_ @_ "/>
    <numFmt numFmtId="178" formatCode="_ * #,##0.00_)_£_ ;_ * \(#,##0.00\)_£_ ;_ * &quot;-&quot;??_)_£_ ;_ @_ "/>
    <numFmt numFmtId="179" formatCode="#,##0.0_);\(#,##0.0\)"/>
    <numFmt numFmtId="180" formatCode="0.00_)"/>
    <numFmt numFmtId="181" formatCode="&quot;See Note &quot;\ #"/>
    <numFmt numFmtId="182" formatCode="\$\ #,##0"/>
    <numFmt numFmtId="183" formatCode="&quot;R&quot;\ #,##0.00"/>
    <numFmt numFmtId="184" formatCode="dd\-mmmm\-yyyy"/>
    <numFmt numFmtId="185" formatCode="#,###,##0"/>
  </numFmts>
  <fonts count="95" x14ac:knownFonts="1">
    <font>
      <sz val="10"/>
      <name val="Arial"/>
    </font>
    <font>
      <sz val="11"/>
      <color indexed="8"/>
      <name val="Calibri"/>
      <family val="2"/>
    </font>
    <font>
      <sz val="10"/>
      <name val="Arial"/>
      <family val="2"/>
    </font>
    <font>
      <sz val="8"/>
      <name val="Arial"/>
      <family val="2"/>
    </font>
    <font>
      <sz val="9"/>
      <name val="Arial"/>
      <family val="2"/>
    </font>
    <font>
      <sz val="10"/>
      <name val="Arial"/>
      <family val="2"/>
    </font>
    <font>
      <b/>
      <sz val="9"/>
      <name val="Arial"/>
      <family val="2"/>
    </font>
    <font>
      <b/>
      <sz val="10"/>
      <name val="Arial"/>
      <family val="2"/>
    </font>
    <font>
      <b/>
      <sz val="11"/>
      <name val="Arial"/>
      <family val="2"/>
    </font>
    <font>
      <b/>
      <sz val="10"/>
      <name val="Arial"/>
      <family val="2"/>
    </font>
    <font>
      <sz val="12"/>
      <name val="Times New Roman"/>
      <family val="1"/>
    </font>
    <font>
      <sz val="10"/>
      <name val="Arial"/>
      <family val="2"/>
    </font>
    <font>
      <b/>
      <sz val="14"/>
      <name val="Arial"/>
      <family val="2"/>
    </font>
    <font>
      <sz val="11"/>
      <name val="Arial"/>
      <family val="2"/>
    </font>
    <font>
      <b/>
      <sz val="12"/>
      <name val="Arial"/>
      <family val="2"/>
    </font>
    <font>
      <sz val="12"/>
      <name val="Arial"/>
      <family val="2"/>
    </font>
    <font>
      <sz val="26"/>
      <name val="Arial"/>
      <family val="2"/>
    </font>
    <font>
      <b/>
      <sz val="20"/>
      <name val="Arial"/>
      <family val="2"/>
    </font>
    <font>
      <b/>
      <u/>
      <sz val="16"/>
      <name val="Arial"/>
      <family val="2"/>
    </font>
    <font>
      <sz val="9"/>
      <color indexed="10"/>
      <name val="Arial"/>
      <family val="2"/>
    </font>
    <font>
      <sz val="10"/>
      <color indexed="10"/>
      <name val="Arial"/>
      <family val="2"/>
    </font>
    <font>
      <b/>
      <sz val="10"/>
      <color indexed="10"/>
      <name val="Arial"/>
      <family val="2"/>
    </font>
    <font>
      <b/>
      <sz val="10"/>
      <color indexed="17"/>
      <name val="Arial"/>
      <family val="2"/>
    </font>
    <font>
      <sz val="10"/>
      <color indexed="17"/>
      <name val="Arial"/>
      <family val="2"/>
    </font>
    <font>
      <sz val="12"/>
      <color indexed="10"/>
      <name val="Arial"/>
      <family val="2"/>
    </font>
    <font>
      <sz val="12"/>
      <color indexed="17"/>
      <name val="Arial"/>
      <family val="2"/>
    </font>
    <font>
      <sz val="12"/>
      <color indexed="12"/>
      <name val="Arial"/>
      <family val="2"/>
    </font>
    <font>
      <b/>
      <sz val="14"/>
      <color indexed="10"/>
      <name val="Arial"/>
      <family val="2"/>
    </font>
    <font>
      <b/>
      <u/>
      <sz val="14"/>
      <color indexed="10"/>
      <name val="Arial"/>
      <family val="2"/>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6"/>
      <name val="Arial"/>
      <family val="2"/>
    </font>
    <font>
      <b/>
      <sz val="12"/>
      <color indexed="10"/>
      <name val="Arial"/>
      <family val="2"/>
    </font>
    <font>
      <sz val="9"/>
      <color indexed="10"/>
      <name val="Arial"/>
      <family val="2"/>
    </font>
    <font>
      <sz val="10"/>
      <color indexed="10"/>
      <name val="Arial"/>
      <family val="2"/>
    </font>
    <font>
      <i/>
      <sz val="14"/>
      <name val="Arial"/>
      <family val="2"/>
    </font>
    <font>
      <b/>
      <sz val="10"/>
      <name val="Arial"/>
      <family val="2"/>
    </font>
    <font>
      <sz val="10"/>
      <name val="MS Sans Serif"/>
      <family val="2"/>
    </font>
    <font>
      <sz val="9"/>
      <name val="MS Sans Serif"/>
      <family val="2"/>
    </font>
    <font>
      <b/>
      <u/>
      <sz val="10"/>
      <name val="Arial"/>
      <family val="2"/>
    </font>
    <font>
      <sz val="14"/>
      <name val="Arial"/>
      <family val="2"/>
    </font>
    <font>
      <sz val="10"/>
      <color indexed="8"/>
      <name val="Arial"/>
      <family val="2"/>
    </font>
    <font>
      <sz val="10"/>
      <name val="Times New Roman"/>
      <family val="1"/>
    </font>
    <font>
      <b/>
      <sz val="10"/>
      <name val="Times New Roman"/>
      <family val="1"/>
    </font>
    <font>
      <b/>
      <sz val="8"/>
      <name val="Times New Roman"/>
      <family val="1"/>
    </font>
    <font>
      <sz val="8"/>
      <name val="Times New Roman"/>
      <family val="1"/>
    </font>
    <font>
      <sz val="11"/>
      <name val="Tms Rmn"/>
    </font>
    <font>
      <sz val="18"/>
      <name val="Arial"/>
      <family val="2"/>
    </font>
    <font>
      <i/>
      <sz val="12"/>
      <name val="Arial"/>
      <family val="2"/>
    </font>
    <font>
      <b/>
      <sz val="18"/>
      <name val="Arial"/>
      <family val="2"/>
    </font>
    <font>
      <sz val="12"/>
      <name val="Helv"/>
    </font>
    <font>
      <b/>
      <i/>
      <sz val="16"/>
      <name val="Helv"/>
    </font>
    <font>
      <sz val="8"/>
      <color indexed="10"/>
      <name val="Arial Narrow"/>
      <family val="2"/>
    </font>
    <font>
      <sz val="9.75"/>
      <name val="Arial"/>
      <family val="2"/>
    </font>
    <font>
      <b/>
      <sz val="9.75"/>
      <name val="Arial"/>
      <family val="2"/>
    </font>
    <font>
      <sz val="8"/>
      <name val="Helv"/>
    </font>
    <font>
      <i/>
      <sz val="10"/>
      <name val="Times New Roman"/>
      <family val="1"/>
    </font>
    <font>
      <u/>
      <sz val="10"/>
      <name val="Arial"/>
      <family val="2"/>
    </font>
    <font>
      <sz val="10"/>
      <name val="Arial"/>
      <family val="2"/>
    </font>
    <font>
      <sz val="16"/>
      <name val="Arial"/>
      <family val="2"/>
    </font>
    <font>
      <b/>
      <u/>
      <sz val="14"/>
      <color indexed="10"/>
      <name val="Arial"/>
      <family val="2"/>
    </font>
    <font>
      <sz val="10"/>
      <color indexed="10"/>
      <name val="Arial"/>
      <family val="2"/>
    </font>
    <font>
      <b/>
      <sz val="10"/>
      <color indexed="8"/>
      <name val="Arial"/>
      <family val="2"/>
    </font>
    <font>
      <b/>
      <sz val="14"/>
      <color indexed="10"/>
      <name val="Arial"/>
      <family val="2"/>
    </font>
    <font>
      <b/>
      <sz val="12"/>
      <color indexed="10"/>
      <name val="Arial"/>
      <family val="2"/>
    </font>
    <font>
      <b/>
      <sz val="12"/>
      <color indexed="60"/>
      <name val="Arial"/>
      <family val="2"/>
    </font>
    <font>
      <b/>
      <sz val="10"/>
      <color indexed="10"/>
      <name val="Arial"/>
      <family val="2"/>
    </font>
    <font>
      <b/>
      <sz val="14"/>
      <color indexed="8"/>
      <name val="Arial"/>
      <family val="2"/>
    </font>
    <font>
      <u/>
      <sz val="12"/>
      <color indexed="12"/>
      <name val="Arial"/>
      <family val="2"/>
    </font>
    <font>
      <u/>
      <sz val="10"/>
      <color theme="10"/>
      <name val="Arial"/>
      <family val="2"/>
    </font>
    <font>
      <u/>
      <sz val="9"/>
      <color theme="10"/>
      <name val="Arial"/>
      <family val="2"/>
    </font>
    <font>
      <sz val="11"/>
      <color theme="1"/>
      <name val="Calibri"/>
      <family val="2"/>
      <scheme val="minor"/>
    </font>
    <font>
      <sz val="11"/>
      <color theme="1"/>
      <name val="Arial"/>
      <family val="2"/>
    </font>
    <font>
      <b/>
      <sz val="16"/>
      <color indexed="10"/>
      <name val="Arial"/>
      <family val="2"/>
    </font>
    <font>
      <sz val="16"/>
      <color indexed="10"/>
      <name val="Arial"/>
      <family val="2"/>
    </font>
    <font>
      <sz val="10"/>
      <color theme="1"/>
      <name val="Arial"/>
      <family val="2"/>
    </font>
    <font>
      <b/>
      <sz val="10"/>
      <color indexed="9"/>
      <name val="Arial"/>
      <family val="2"/>
    </font>
    <font>
      <sz val="12"/>
      <color rgb="FFFF0000"/>
      <name val="Arial"/>
      <family val="2"/>
    </font>
    <font>
      <b/>
      <sz val="8"/>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1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indexed="51"/>
        <bgColor indexed="64"/>
      </patternFill>
    </fill>
    <fill>
      <patternFill patternType="solid">
        <fgColor indexed="10"/>
        <bgColor indexed="64"/>
      </patternFill>
    </fill>
    <fill>
      <patternFill patternType="solid">
        <fgColor indexed="56"/>
        <bgColor indexed="64"/>
      </patternFill>
    </fill>
    <fill>
      <patternFill patternType="solid">
        <fgColor theme="0" tint="-0.14999847407452621"/>
        <bgColor indexed="64"/>
      </patternFill>
    </fill>
    <fill>
      <patternFill patternType="solid">
        <fgColor rgb="FFFFFF00"/>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thick">
        <color indexed="64"/>
      </bottom>
      <diagonal/>
    </border>
    <border>
      <left style="thin">
        <color indexed="64"/>
      </left>
      <right/>
      <top style="thin">
        <color indexed="64"/>
      </top>
      <bottom style="medium">
        <color indexed="64"/>
      </bottom>
      <diagonal/>
    </border>
    <border>
      <left style="thin">
        <color indexed="64"/>
      </left>
      <right style="thin">
        <color indexed="64"/>
      </right>
      <top style="dashed">
        <color indexed="64"/>
      </top>
      <bottom style="medium">
        <color indexed="64"/>
      </bottom>
      <diagonal/>
    </border>
  </borders>
  <cellStyleXfs count="312">
    <xf numFmtId="0" fontId="0" fillId="0" borderId="0"/>
    <xf numFmtId="0" fontId="2" fillId="0" borderId="0"/>
    <xf numFmtId="0" fontId="15" fillId="0" borderId="0"/>
    <xf numFmtId="0" fontId="57" fillId="0" borderId="0">
      <alignment vertical="top"/>
    </xf>
    <xf numFmtId="0" fontId="58" fillId="0" borderId="0">
      <alignment horizontal="left" vertical="top" wrapText="1"/>
    </xf>
    <xf numFmtId="0" fontId="10" fillId="0" borderId="0"/>
    <xf numFmtId="0" fontId="59" fillId="0" borderId="0">
      <alignment horizontal="left" vertical="top" wrapText="1"/>
    </xf>
    <xf numFmtId="0" fontId="57" fillId="0" borderId="0">
      <alignment vertical="top"/>
    </xf>
    <xf numFmtId="0" fontId="57" fillId="0" borderId="0">
      <alignment vertical="top"/>
    </xf>
    <xf numFmtId="0" fontId="60" fillId="0" borderId="0">
      <alignment horizontal="left" vertical="top" wrapText="1"/>
    </xf>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61" fillId="0" borderId="0">
      <alignment horizontal="center" wrapText="1"/>
      <protection locked="0"/>
    </xf>
    <xf numFmtId="0" fontId="32" fillId="3" borderId="0" applyNumberFormat="0" applyBorder="0" applyAlignment="0" applyProtection="0"/>
    <xf numFmtId="0" fontId="32" fillId="3" borderId="0" applyNumberFormat="0" applyBorder="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3" fillId="20" borderId="1" applyNumberFormat="0" applyAlignment="0" applyProtection="0"/>
    <xf numFmtId="0" fontId="34" fillId="21" borderId="2" applyNumberFormat="0" applyAlignment="0" applyProtection="0"/>
    <xf numFmtId="0" fontId="34" fillId="21" borderId="2" applyNumberFormat="0" applyAlignment="0" applyProtection="0"/>
    <xf numFmtId="166" fontId="2" fillId="0" borderId="0" applyFont="0" applyFill="0" applyBorder="0" applyAlignment="0" applyProtection="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74" fontId="62" fillId="0" borderId="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3"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15" fillId="22"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4" fontId="30" fillId="0" borderId="0" applyFont="0" applyFill="0" applyBorder="0" applyAlignment="0" applyProtection="0"/>
    <xf numFmtId="164" fontId="1" fillId="0" borderId="0" applyFont="0" applyFill="0" applyBorder="0" applyAlignment="0" applyProtection="0"/>
    <xf numFmtId="178" fontId="2" fillId="0" borderId="0" applyFont="0" applyFill="0" applyBorder="0" applyAlignment="0" applyProtection="0"/>
    <xf numFmtId="0" fontId="15" fillId="22"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0" fontId="15" fillId="22" borderId="0" applyFont="0" applyFill="0" applyBorder="0" applyAlignment="0" applyProtection="0"/>
    <xf numFmtId="0" fontId="63" fillId="22" borderId="0" applyFont="0" applyFill="0" applyBorder="0" applyAlignment="0" applyProtection="0"/>
    <xf numFmtId="0" fontId="3" fillId="22" borderId="0" applyFont="0" applyFill="0" applyBorder="0" applyAlignment="0" applyProtection="0"/>
    <xf numFmtId="0" fontId="64" fillId="22" borderId="0" applyFont="0" applyFill="0" applyBorder="0" applyAlignment="0" applyProtection="0"/>
    <xf numFmtId="2" fontId="15" fillId="22" borderId="0" applyFont="0" applyFill="0" applyBorder="0" applyAlignment="0" applyProtection="0"/>
    <xf numFmtId="0" fontId="60" fillId="0" borderId="0"/>
    <xf numFmtId="0" fontId="36" fillId="4" borderId="0" applyNumberFormat="0" applyBorder="0" applyAlignment="0" applyProtection="0"/>
    <xf numFmtId="0" fontId="36"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4" fillId="0" borderId="4">
      <alignment horizontal="left" vertical="center"/>
    </xf>
    <xf numFmtId="0" fontId="37" fillId="0" borderId="5"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65" fillId="22" borderId="0" applyFont="0" applyFill="0" applyBorder="0" applyAlignment="0" applyProtection="0"/>
    <xf numFmtId="0" fontId="14" fillId="22" borderId="0" applyFont="0" applyFill="0" applyBorder="0" applyAlignment="0" applyProtection="0"/>
    <xf numFmtId="2" fontId="69" fillId="1" borderId="8">
      <alignment horizontal="left"/>
      <protection locked="0"/>
    </xf>
    <xf numFmtId="2" fontId="69" fillId="1" borderId="8">
      <alignment horizontal="left"/>
      <protection locked="0"/>
    </xf>
    <xf numFmtId="0" fontId="15" fillId="0" borderId="0"/>
    <xf numFmtId="2" fontId="70" fillId="0" borderId="9">
      <alignment horizontal="center" vertical="center"/>
    </xf>
    <xf numFmtId="2" fontId="70" fillId="0" borderId="9">
      <alignment horizontal="center" vertical="center"/>
    </xf>
    <xf numFmtId="0" fontId="85" fillId="0" borderId="0" applyNumberFormat="0" applyFill="0" applyBorder="0" applyAlignment="0" applyProtection="0"/>
    <xf numFmtId="0" fontId="86" fillId="0" borderId="0" applyNumberFormat="0" applyFill="0" applyBorder="0" applyAlignment="0" applyProtection="0">
      <alignment vertical="top"/>
      <protection locked="0"/>
    </xf>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0" fontId="40" fillId="7" borderId="1" applyNumberFormat="0" applyAlignment="0" applyProtection="0"/>
    <xf numFmtId="179" fontId="66" fillId="23" borderId="0"/>
    <xf numFmtId="0" fontId="41" fillId="0" borderId="10" applyNumberFormat="0" applyFill="0" applyAlignment="0" applyProtection="0"/>
    <xf numFmtId="0" fontId="41" fillId="0" borderId="10" applyNumberFormat="0" applyFill="0" applyAlignment="0" applyProtection="0"/>
    <xf numFmtId="0" fontId="42" fillId="24" borderId="0" applyNumberFormat="0" applyBorder="0" applyAlignment="0" applyProtection="0"/>
    <xf numFmtId="0" fontId="42" fillId="24" borderId="0" applyNumberFormat="0" applyBorder="0" applyAlignment="0" applyProtection="0"/>
    <xf numFmtId="180" fontId="6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8" fillId="0" borderId="0"/>
    <xf numFmtId="0" fontId="2" fillId="0" borderId="0"/>
    <xf numFmtId="0" fontId="88" fillId="0" borderId="0"/>
    <xf numFmtId="0" fontId="88" fillId="0" borderId="0"/>
    <xf numFmtId="0" fontId="88" fillId="0" borderId="0"/>
    <xf numFmtId="0" fontId="88" fillId="0" borderId="0"/>
    <xf numFmtId="0" fontId="88" fillId="0" borderId="0"/>
    <xf numFmtId="0" fontId="88" fillId="0" borderId="0"/>
    <xf numFmtId="0" fontId="5" fillId="0" borderId="0"/>
    <xf numFmtId="0" fontId="2" fillId="0" borderId="0"/>
    <xf numFmtId="0" fontId="2" fillId="0" borderId="0"/>
    <xf numFmtId="0" fontId="2"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2" fillId="0" borderId="0"/>
    <xf numFmtId="0" fontId="87" fillId="0" borderId="0"/>
    <xf numFmtId="0" fontId="87"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7" fillId="0" borderId="0"/>
    <xf numFmtId="0" fontId="87" fillId="0" borderId="0"/>
    <xf numFmtId="0" fontId="87" fillId="0" borderId="0"/>
    <xf numFmtId="0" fontId="87" fillId="0" borderId="0"/>
    <xf numFmtId="0" fontId="88" fillId="0" borderId="0"/>
    <xf numFmtId="0" fontId="88" fillId="0" borderId="0"/>
    <xf numFmtId="0" fontId="88" fillId="0" borderId="0"/>
    <xf numFmtId="0" fontId="88" fillId="0" borderId="0"/>
    <xf numFmtId="0" fontId="2" fillId="0" borderId="0"/>
    <xf numFmtId="0" fontId="2" fillId="0" borderId="0"/>
    <xf numFmtId="0" fontId="2" fillId="0" borderId="0"/>
    <xf numFmtId="0" fontId="2" fillId="0" borderId="0"/>
    <xf numFmtId="0" fontId="2" fillId="0" borderId="0"/>
    <xf numFmtId="0" fontId="2" fillId="0" borderId="0"/>
    <xf numFmtId="0" fontId="87" fillId="0" borderId="0"/>
    <xf numFmtId="0" fontId="2" fillId="0" borderId="0"/>
    <xf numFmtId="0" fontId="87" fillId="0" borderId="0"/>
    <xf numFmtId="0" fontId="87" fillId="0" borderId="0"/>
    <xf numFmtId="0" fontId="87" fillId="0" borderId="0"/>
    <xf numFmtId="0" fontId="87" fillId="0" borderId="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7" fillId="0" borderId="0"/>
    <xf numFmtId="0" fontId="87" fillId="0" borderId="0"/>
    <xf numFmtId="0" fontId="87" fillId="0" borderId="0"/>
    <xf numFmtId="0" fontId="8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7" fillId="0" borderId="0"/>
    <xf numFmtId="0" fontId="87" fillId="0" borderId="0"/>
    <xf numFmtId="0" fontId="87" fillId="0" borderId="0"/>
    <xf numFmtId="0" fontId="87" fillId="0" borderId="0"/>
    <xf numFmtId="0" fontId="2" fillId="0" borderId="0"/>
    <xf numFmtId="0" fontId="2" fillId="0" borderId="0"/>
    <xf numFmtId="0" fontId="2" fillId="0" borderId="0"/>
    <xf numFmtId="0" fontId="2" fillId="0" borderId="0"/>
    <xf numFmtId="0" fontId="87" fillId="0" borderId="0"/>
    <xf numFmtId="0" fontId="87" fillId="0" borderId="0"/>
    <xf numFmtId="0" fontId="87" fillId="0" borderId="0"/>
    <xf numFmtId="0" fontId="87" fillId="0" borderId="0"/>
    <xf numFmtId="0" fontId="5" fillId="25" borderId="11" applyNumberFormat="0" applyFont="0" applyAlignment="0" applyProtection="0"/>
    <xf numFmtId="0" fontId="30" fillId="25" borderId="11" applyNumberFormat="0" applyFont="0" applyAlignment="0" applyProtection="0"/>
    <xf numFmtId="0" fontId="30" fillId="25" borderId="11" applyNumberFormat="0" applyFont="0" applyAlignment="0" applyProtection="0"/>
    <xf numFmtId="0" fontId="1" fillId="25" borderId="11" applyNumberFormat="0" applyFont="0" applyAlignment="0" applyProtection="0"/>
    <xf numFmtId="0" fontId="1" fillId="25" borderId="11" applyNumberFormat="0" applyFont="0" applyAlignment="0" applyProtection="0"/>
    <xf numFmtId="0" fontId="2" fillId="25" borderId="11" applyNumberFormat="0" applyFont="0" applyAlignment="0" applyProtection="0"/>
    <xf numFmtId="0" fontId="29" fillId="0" borderId="0"/>
    <xf numFmtId="181" fontId="71" fillId="0" borderId="0">
      <alignment horizontal="left"/>
    </xf>
    <xf numFmtId="3" fontId="72" fillId="0" borderId="0">
      <alignment vertical="top"/>
    </xf>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0" fontId="43" fillId="20" borderId="12" applyNumberFormat="0" applyAlignment="0" applyProtection="0"/>
    <xf numFmtId="14" fontId="61" fillId="0" borderId="0">
      <alignment horizontal="center" wrapText="1"/>
      <protection locked="0"/>
    </xf>
    <xf numFmtId="9" fontId="7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2" fontId="61" fillId="0" borderId="0"/>
    <xf numFmtId="3" fontId="53" fillId="1" borderId="8" applyFill="0" applyBorder="0" applyAlignment="0" applyProtection="0"/>
    <xf numFmtId="3" fontId="53" fillId="1" borderId="8" applyFill="0" applyBorder="0" applyAlignment="0" applyProtection="0"/>
    <xf numFmtId="4" fontId="2" fillId="0" borderId="0"/>
    <xf numFmtId="0" fontId="10" fillId="0" borderId="0"/>
    <xf numFmtId="0" fontId="44" fillId="0" borderId="0" applyNumberFormat="0" applyFill="0" applyBorder="0" applyAlignment="0" applyProtection="0"/>
    <xf numFmtId="0" fontId="44" fillId="0" borderId="0" applyNumberFormat="0" applyFill="0" applyBorder="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15" fillId="0" borderId="0"/>
    <xf numFmtId="181" fontId="71" fillId="0" borderId="0">
      <alignment horizontal="left"/>
    </xf>
    <xf numFmtId="0" fontId="68" fillId="0" borderId="0">
      <alignment vertical="top"/>
    </xf>
    <xf numFmtId="0" fontId="59" fillId="0" borderId="14"/>
    <xf numFmtId="0" fontId="46" fillId="0" borderId="0" applyNumberFormat="0" applyFill="0" applyBorder="0" applyAlignment="0" applyProtection="0"/>
    <xf numFmtId="0" fontId="46" fillId="0" borderId="0" applyNumberFormat="0" applyFill="0" applyBorder="0" applyAlignment="0" applyProtection="0"/>
    <xf numFmtId="49" fontId="94" fillId="0" borderId="72" applyFill="0" applyBorder="0">
      <alignment wrapText="1"/>
    </xf>
    <xf numFmtId="185" fontId="3" fillId="29" borderId="0" applyFill="0" applyBorder="0"/>
    <xf numFmtId="0" fontId="3" fillId="0" borderId="0" applyFill="0" applyBorder="0"/>
  </cellStyleXfs>
  <cellXfs count="574">
    <xf numFmtId="0" fontId="0" fillId="0" borderId="0" xfId="0"/>
    <xf numFmtId="0" fontId="0" fillId="0" borderId="0" xfId="0" applyAlignment="1">
      <alignment vertical="center"/>
    </xf>
    <xf numFmtId="0" fontId="0" fillId="0" borderId="0" xfId="0" applyAlignment="1">
      <alignment horizontal="left" vertical="center"/>
    </xf>
    <xf numFmtId="0" fontId="14" fillId="0" borderId="0" xfId="0" applyFont="1" applyAlignment="1">
      <alignment vertical="center"/>
    </xf>
    <xf numFmtId="0" fontId="2" fillId="0" borderId="0" xfId="0" applyFont="1" applyAlignment="1">
      <alignment vertical="center"/>
    </xf>
    <xf numFmtId="0" fontId="20" fillId="0" borderId="0" xfId="0" applyFont="1" applyAlignment="1">
      <alignment vertical="center"/>
    </xf>
    <xf numFmtId="0" fontId="15" fillId="0" borderId="0" xfId="0" applyFont="1" applyAlignment="1">
      <alignment vertical="center"/>
    </xf>
    <xf numFmtId="0" fontId="24" fillId="0" borderId="0" xfId="0" applyFont="1" applyAlignment="1">
      <alignment vertical="center"/>
    </xf>
    <xf numFmtId="10" fontId="15" fillId="0" borderId="0" xfId="0" applyNumberFormat="1" applyFont="1" applyAlignment="1">
      <alignment vertical="center"/>
    </xf>
    <xf numFmtId="0" fontId="25" fillId="0" borderId="0" xfId="0" applyFont="1" applyAlignment="1">
      <alignment vertical="center"/>
    </xf>
    <xf numFmtId="167" fontId="25" fillId="0" borderId="0" xfId="0" applyNumberFormat="1" applyFont="1" applyAlignment="1">
      <alignment vertical="center" wrapText="1"/>
    </xf>
    <xf numFmtId="171" fontId="25" fillId="0" borderId="0" xfId="91" applyNumberFormat="1" applyFont="1" applyFill="1" applyBorder="1" applyAlignment="1">
      <alignment vertical="center"/>
    </xf>
    <xf numFmtId="0" fontId="11" fillId="0" borderId="0" xfId="0" applyFont="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13"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9" fillId="0" borderId="9" xfId="0" applyFont="1" applyBorder="1" applyAlignment="1">
      <alignment vertical="center"/>
    </xf>
    <xf numFmtId="0" fontId="23" fillId="0" borderId="0" xfId="0" applyFont="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5" fillId="0" borderId="0" xfId="0" applyFont="1" applyAlignment="1">
      <alignment horizontal="center" vertical="center"/>
    </xf>
    <xf numFmtId="0" fontId="16"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pplyAlignment="1">
      <alignment horizontal="centerContinuous"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6" fillId="0" borderId="0" xfId="0" applyFont="1" applyAlignment="1">
      <alignment vertical="center"/>
    </xf>
    <xf numFmtId="10" fontId="26" fillId="0" borderId="0" xfId="0" applyNumberFormat="1" applyFont="1" applyAlignment="1">
      <alignment vertical="center"/>
    </xf>
    <xf numFmtId="0" fontId="26" fillId="0" borderId="0" xfId="0" applyFont="1" applyAlignment="1">
      <alignment horizontal="center" vertical="center"/>
    </xf>
    <xf numFmtId="39" fontId="24" fillId="0" borderId="0" xfId="0" applyNumberFormat="1" applyFont="1" applyAlignment="1">
      <alignment vertical="center"/>
    </xf>
    <xf numFmtId="0" fontId="14" fillId="0" borderId="0" xfId="0" applyFont="1" applyAlignment="1">
      <alignment horizontal="left" vertical="center"/>
    </xf>
    <xf numFmtId="0" fontId="21" fillId="0" borderId="0" xfId="0" applyFont="1" applyAlignment="1">
      <alignment horizontal="center" vertical="center" wrapText="1"/>
    </xf>
    <xf numFmtId="0" fontId="0" fillId="0" borderId="0" xfId="0" applyAlignment="1">
      <alignment vertical="center" wrapText="1" shrinkToFit="1"/>
    </xf>
    <xf numFmtId="14" fontId="27" fillId="26" borderId="0" xfId="0" applyNumberFormat="1" applyFont="1" applyFill="1" applyAlignment="1">
      <alignment horizontal="left" vertical="center"/>
    </xf>
    <xf numFmtId="0" fontId="27" fillId="0" borderId="0" xfId="0" applyFont="1" applyAlignment="1">
      <alignment horizontal="left" vertical="center"/>
    </xf>
    <xf numFmtId="0" fontId="27" fillId="0" borderId="23" xfId="0" applyFont="1" applyBorder="1" applyAlignment="1">
      <alignment horizontal="left" vertical="center"/>
    </xf>
    <xf numFmtId="0" fontId="5" fillId="0" borderId="0" xfId="0" applyFont="1" applyAlignment="1">
      <alignment vertical="center"/>
    </xf>
    <xf numFmtId="0" fontId="12" fillId="0" borderId="0" xfId="0" applyFont="1" applyAlignment="1">
      <alignment horizontal="left" vertical="center" wrapText="1"/>
    </xf>
    <xf numFmtId="0" fontId="14" fillId="0" borderId="0" xfId="0" applyFont="1" applyAlignment="1">
      <alignment vertical="top"/>
    </xf>
    <xf numFmtId="0" fontId="7" fillId="0" borderId="0" xfId="0" quotePrefix="1" applyFont="1" applyAlignment="1">
      <alignment horizontal="center" vertical="center" wrapText="1"/>
    </xf>
    <xf numFmtId="0" fontId="7" fillId="0" borderId="0" xfId="0" applyFont="1" applyAlignment="1">
      <alignment vertical="center"/>
    </xf>
    <xf numFmtId="0" fontId="21" fillId="0" borderId="0" xfId="0" applyFont="1" applyAlignment="1">
      <alignment horizontal="justify" vertical="center"/>
    </xf>
    <xf numFmtId="0" fontId="7" fillId="0" borderId="9" xfId="0" quotePrefix="1" applyFont="1" applyBorder="1" applyAlignment="1">
      <alignment horizontal="left" vertical="center"/>
    </xf>
    <xf numFmtId="0" fontId="49" fillId="26" borderId="9" xfId="0" applyFont="1" applyFill="1" applyBorder="1" applyAlignment="1">
      <alignment vertical="center"/>
    </xf>
    <xf numFmtId="0" fontId="49" fillId="26" borderId="25" xfId="0" applyFont="1" applyFill="1" applyBorder="1" applyAlignment="1">
      <alignment vertical="center"/>
    </xf>
    <xf numFmtId="168" fontId="49" fillId="26" borderId="25" xfId="0" applyNumberFormat="1" applyFont="1" applyFill="1" applyBorder="1" applyAlignment="1">
      <alignment vertical="center"/>
    </xf>
    <xf numFmtId="0" fontId="50" fillId="26" borderId="15" xfId="0" applyFont="1" applyFill="1" applyBorder="1" applyAlignment="1">
      <alignment vertical="center"/>
    </xf>
    <xf numFmtId="0" fontId="50" fillId="26" borderId="9" xfId="0" applyFont="1" applyFill="1" applyBorder="1" applyAlignment="1">
      <alignment vertical="center"/>
    </xf>
    <xf numFmtId="168" fontId="50" fillId="26" borderId="9" xfId="0" applyNumberFormat="1" applyFont="1" applyFill="1" applyBorder="1" applyAlignment="1">
      <alignment vertical="center"/>
    </xf>
    <xf numFmtId="0" fontId="50" fillId="0" borderId="0" xfId="0" applyFont="1" applyAlignment="1">
      <alignment vertical="center"/>
    </xf>
    <xf numFmtId="0" fontId="19" fillId="26" borderId="9" xfId="0" applyFont="1" applyFill="1" applyBorder="1" applyAlignment="1">
      <alignment vertical="center"/>
    </xf>
    <xf numFmtId="0" fontId="19" fillId="26" borderId="25" xfId="0" applyFont="1" applyFill="1" applyBorder="1" applyAlignment="1">
      <alignment vertical="center"/>
    </xf>
    <xf numFmtId="168" fontId="19" fillId="26" borderId="25" xfId="0" applyNumberFormat="1" applyFont="1" applyFill="1" applyBorder="1" applyAlignment="1">
      <alignment vertical="center"/>
    </xf>
    <xf numFmtId="0" fontId="20" fillId="26" borderId="9" xfId="0" applyFont="1" applyFill="1" applyBorder="1" applyAlignment="1">
      <alignment horizontal="center" vertical="center"/>
    </xf>
    <xf numFmtId="0" fontId="20" fillId="26" borderId="9" xfId="0" applyFont="1" applyFill="1" applyBorder="1" applyAlignment="1">
      <alignment vertical="center"/>
    </xf>
    <xf numFmtId="0" fontId="19" fillId="26" borderId="25"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vertical="top"/>
    </xf>
    <xf numFmtId="0" fontId="14" fillId="0" borderId="0" xfId="0" applyFont="1" applyAlignment="1">
      <alignment horizontal="left" vertical="top"/>
    </xf>
    <xf numFmtId="0" fontId="12" fillId="0" borderId="0" xfId="0" applyFont="1" applyAlignment="1">
      <alignment vertical="top"/>
    </xf>
    <xf numFmtId="0" fontId="0" fillId="0" borderId="0" xfId="0" applyAlignment="1">
      <alignment vertical="top"/>
    </xf>
    <xf numFmtId="0" fontId="0" fillId="0" borderId="0" xfId="0" applyAlignment="1">
      <alignment vertical="top" wrapText="1" shrinkToFit="1"/>
    </xf>
    <xf numFmtId="0" fontId="0" fillId="0" borderId="0" xfId="0" applyAlignment="1">
      <alignment horizontal="left" vertical="top"/>
    </xf>
    <xf numFmtId="0" fontId="0" fillId="0" borderId="0" xfId="0"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left" vertical="top"/>
    </xf>
    <xf numFmtId="0" fontId="15" fillId="0" borderId="0" xfId="0" applyFont="1" applyAlignment="1">
      <alignment vertical="top" wrapText="1" shrinkToFit="1"/>
    </xf>
    <xf numFmtId="0" fontId="5" fillId="0" borderId="0" xfId="0" applyFont="1" applyAlignment="1">
      <alignment horizontal="left" vertical="top"/>
    </xf>
    <xf numFmtId="0" fontId="14" fillId="0" borderId="0" xfId="0" applyFont="1" applyAlignment="1">
      <alignment horizontal="center" vertical="top"/>
    </xf>
    <xf numFmtId="0" fontId="8" fillId="0" borderId="0" xfId="0" applyFont="1" applyAlignment="1">
      <alignment horizontal="left" vertical="center"/>
    </xf>
    <xf numFmtId="0" fontId="14" fillId="0" borderId="0" xfId="0" applyFont="1" applyAlignment="1">
      <alignment horizontal="justify" vertical="top"/>
    </xf>
    <xf numFmtId="0" fontId="2" fillId="0" borderId="0" xfId="0" applyFont="1" applyAlignment="1">
      <alignment horizontal="left" vertical="center"/>
    </xf>
    <xf numFmtId="0" fontId="15"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horizontal="left" vertical="top" wrapText="1"/>
    </xf>
    <xf numFmtId="0" fontId="6" fillId="27" borderId="9" xfId="0" quotePrefix="1" applyFont="1" applyFill="1" applyBorder="1" applyAlignment="1">
      <alignment horizontal="center" vertical="center" wrapText="1"/>
    </xf>
    <xf numFmtId="0" fontId="6" fillId="27" borderId="9" xfId="0" applyFont="1" applyFill="1" applyBorder="1" applyAlignment="1">
      <alignment horizontal="center" vertical="center" wrapText="1"/>
    </xf>
    <xf numFmtId="0" fontId="6" fillId="27" borderId="25" xfId="0" quotePrefix="1" applyFont="1" applyFill="1" applyBorder="1" applyAlignment="1">
      <alignment horizontal="center" vertical="center" wrapText="1"/>
    </xf>
    <xf numFmtId="0" fontId="14" fillId="28" borderId="0" xfId="0" applyFont="1" applyFill="1" applyAlignment="1">
      <alignment horizontal="left" vertical="center"/>
    </xf>
    <xf numFmtId="0" fontId="27" fillId="26" borderId="0" xfId="0" applyFont="1" applyFill="1" applyAlignment="1">
      <alignment vertical="center"/>
    </xf>
    <xf numFmtId="0" fontId="27" fillId="0" borderId="0" xfId="0" applyFont="1" applyAlignment="1">
      <alignment vertical="center"/>
    </xf>
    <xf numFmtId="170" fontId="28" fillId="26" borderId="0" xfId="0" applyNumberFormat="1" applyFont="1" applyFill="1" applyAlignment="1">
      <alignment horizontal="left" vertical="center"/>
    </xf>
    <xf numFmtId="0" fontId="18" fillId="0" borderId="0" xfId="0" applyFont="1" applyAlignment="1">
      <alignment vertical="center"/>
    </xf>
    <xf numFmtId="0" fontId="2" fillId="0" borderId="0" xfId="0" applyFont="1"/>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0" fillId="0" borderId="0" xfId="0" quotePrefix="1" applyAlignment="1">
      <alignment horizontal="left"/>
    </xf>
    <xf numFmtId="0" fontId="0" fillId="0" borderId="20" xfId="0" applyBorder="1"/>
    <xf numFmtId="0" fontId="0" fillId="0" borderId="0" xfId="0" applyProtection="1">
      <protection locked="0"/>
    </xf>
    <xf numFmtId="0" fontId="0" fillId="0" borderId="3" xfId="0" applyBorder="1"/>
    <xf numFmtId="0" fontId="0" fillId="0" borderId="22" xfId="0" applyBorder="1"/>
    <xf numFmtId="0" fontId="0" fillId="0" borderId="0" xfId="0" applyAlignment="1">
      <alignment horizontal="left"/>
    </xf>
    <xf numFmtId="0" fontId="2" fillId="0" borderId="0" xfId="0" quotePrefix="1" applyFont="1" applyAlignment="1">
      <alignment horizontal="left"/>
    </xf>
    <xf numFmtId="0" fontId="2" fillId="0" borderId="28" xfId="0" quotePrefix="1" applyFont="1" applyBorder="1" applyAlignment="1">
      <alignment horizontal="left"/>
    </xf>
    <xf numFmtId="0" fontId="7" fillId="0" borderId="0" xfId="0" applyFont="1" applyAlignment="1">
      <alignment horizontal="left" vertical="center"/>
    </xf>
    <xf numFmtId="0" fontId="15" fillId="0" borderId="29" xfId="0" applyFont="1" applyBorder="1" applyAlignment="1">
      <alignment horizontal="left" vertical="top" wrapText="1"/>
    </xf>
    <xf numFmtId="0" fontId="15" fillId="0" borderId="25" xfId="0" applyFont="1" applyBorder="1" applyAlignment="1">
      <alignment horizontal="left" vertical="top" wrapText="1"/>
    </xf>
    <xf numFmtId="0" fontId="0" fillId="0" borderId="30" xfId="0" applyBorder="1" applyAlignment="1">
      <alignment horizontal="center"/>
    </xf>
    <xf numFmtId="0" fontId="7" fillId="0" borderId="0" xfId="0" applyFont="1" applyAlignment="1">
      <alignment vertical="top"/>
    </xf>
    <xf numFmtId="0" fontId="0" fillId="27" borderId="0" xfId="0" applyFill="1"/>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xf numFmtId="0" fontId="0" fillId="0" borderId="20" xfId="0" applyBorder="1" applyProtection="1">
      <protection locked="0"/>
    </xf>
    <xf numFmtId="0" fontId="53" fillId="27" borderId="17" xfId="0" applyFont="1" applyFill="1" applyBorder="1"/>
    <xf numFmtId="0" fontId="54" fillId="27" borderId="17" xfId="0" quotePrefix="1" applyFont="1" applyFill="1" applyBorder="1" applyAlignment="1">
      <alignment horizontal="left"/>
    </xf>
    <xf numFmtId="0" fontId="54" fillId="27" borderId="18" xfId="0" applyFont="1" applyFill="1" applyBorder="1"/>
    <xf numFmtId="0" fontId="54" fillId="27" borderId="17" xfId="0" applyFont="1" applyFill="1" applyBorder="1"/>
    <xf numFmtId="0" fontId="53" fillId="27" borderId="0" xfId="0" applyFont="1" applyFill="1"/>
    <xf numFmtId="0" fontId="0" fillId="27" borderId="0" xfId="0" quotePrefix="1" applyFill="1" applyAlignment="1">
      <alignment horizontal="left"/>
    </xf>
    <xf numFmtId="0" fontId="0" fillId="27" borderId="20" xfId="0" applyFill="1" applyBorder="1"/>
    <xf numFmtId="0" fontId="53" fillId="27" borderId="23" xfId="0" applyFont="1" applyFill="1" applyBorder="1"/>
    <xf numFmtId="0" fontId="0" fillId="27" borderId="23" xfId="0" applyFill="1" applyBorder="1"/>
    <xf numFmtId="0" fontId="0" fillId="27" borderId="22" xfId="0" applyFill="1" applyBorder="1"/>
    <xf numFmtId="0" fontId="0" fillId="0" borderId="35" xfId="0" applyBorder="1" applyAlignment="1">
      <alignment horizontal="center"/>
    </xf>
    <xf numFmtId="0" fontId="2" fillId="0" borderId="31" xfId="0" applyFont="1" applyBorder="1" applyAlignment="1">
      <alignment horizontal="center"/>
    </xf>
    <xf numFmtId="0" fontId="0" fillId="0" borderId="36" xfId="0" applyBorder="1" applyAlignment="1">
      <alignment horizontal="center"/>
    </xf>
    <xf numFmtId="0" fontId="2" fillId="0" borderId="0" xfId="0" quotePrefix="1" applyFont="1" applyAlignment="1" applyProtection="1">
      <alignment horizontal="left"/>
      <protection locked="0"/>
    </xf>
    <xf numFmtId="0" fontId="2" fillId="0" borderId="0" xfId="0" applyFont="1" applyProtection="1">
      <protection locked="0"/>
    </xf>
    <xf numFmtId="0" fontId="0" fillId="0" borderId="0" xfId="0" applyAlignment="1">
      <alignment horizontal="center"/>
    </xf>
    <xf numFmtId="0" fontId="0" fillId="29" borderId="33" xfId="0" applyFill="1" applyBorder="1" applyAlignment="1">
      <alignment horizontal="center"/>
    </xf>
    <xf numFmtId="0" fontId="0" fillId="29" borderId="3" xfId="0" applyFill="1" applyBorder="1"/>
    <xf numFmtId="0" fontId="0" fillId="29" borderId="34" xfId="0" applyFill="1" applyBorder="1"/>
    <xf numFmtId="0" fontId="0" fillId="29" borderId="35" xfId="0" applyFill="1" applyBorder="1" applyAlignment="1">
      <alignment horizontal="center"/>
    </xf>
    <xf numFmtId="0" fontId="0" fillId="29" borderId="23" xfId="0" applyFill="1" applyBorder="1"/>
    <xf numFmtId="0" fontId="0" fillId="29" borderId="22" xfId="0" applyFill="1" applyBorder="1"/>
    <xf numFmtId="0" fontId="0" fillId="29" borderId="3" xfId="0" quotePrefix="1" applyFill="1" applyBorder="1" applyAlignment="1">
      <alignment horizontal="left"/>
    </xf>
    <xf numFmtId="0" fontId="0" fillId="29" borderId="23" xfId="0" quotePrefix="1" applyFill="1" applyBorder="1" applyAlignment="1">
      <alignment horizontal="left"/>
    </xf>
    <xf numFmtId="0" fontId="2" fillId="29" borderId="23" xfId="0" quotePrefix="1" applyFont="1" applyFill="1" applyBorder="1" applyAlignment="1">
      <alignment horizontal="left"/>
    </xf>
    <xf numFmtId="0" fontId="2" fillId="29" borderId="3" xfId="0" quotePrefix="1" applyFont="1" applyFill="1" applyBorder="1" applyAlignment="1">
      <alignment horizontal="left"/>
    </xf>
    <xf numFmtId="0" fontId="0" fillId="27" borderId="31" xfId="0" applyFill="1" applyBorder="1" applyAlignment="1">
      <alignment horizontal="center"/>
    </xf>
    <xf numFmtId="0" fontId="2" fillId="27" borderId="30" xfId="0" applyFont="1" applyFill="1" applyBorder="1" applyAlignment="1">
      <alignment horizontal="center"/>
    </xf>
    <xf numFmtId="0" fontId="7" fillId="27" borderId="0" xfId="0" applyFont="1" applyFill="1"/>
    <xf numFmtId="0" fontId="0" fillId="27" borderId="18" xfId="0" applyFill="1" applyBorder="1"/>
    <xf numFmtId="0" fontId="53" fillId="27" borderId="0" xfId="0" applyFont="1" applyFill="1" applyAlignment="1">
      <alignment vertical="top"/>
    </xf>
    <xf numFmtId="0" fontId="55" fillId="0" borderId="0" xfId="0" applyFont="1"/>
    <xf numFmtId="0" fontId="0" fillId="27" borderId="22" xfId="0" applyFill="1" applyBorder="1" applyAlignment="1">
      <alignment horizontal="center"/>
    </xf>
    <xf numFmtId="0" fontId="52" fillId="27" borderId="0" xfId="0" applyFont="1" applyFill="1"/>
    <xf numFmtId="0" fontId="0" fillId="27" borderId="20" xfId="0" applyFill="1" applyBorder="1" applyProtection="1">
      <protection locked="0"/>
    </xf>
    <xf numFmtId="0" fontId="0" fillId="29" borderId="4" xfId="0" applyFill="1" applyBorder="1"/>
    <xf numFmtId="0" fontId="7" fillId="29" borderId="4" xfId="0" applyFont="1" applyFill="1" applyBorder="1" applyAlignment="1">
      <alignment horizontal="left"/>
    </xf>
    <xf numFmtId="0" fontId="0" fillId="27" borderId="18" xfId="0" applyFill="1" applyBorder="1" applyAlignment="1">
      <alignment horizontal="center"/>
    </xf>
    <xf numFmtId="0" fontId="0" fillId="27" borderId="20" xfId="0" applyFill="1" applyBorder="1" applyAlignment="1">
      <alignment horizontal="center"/>
    </xf>
    <xf numFmtId="0" fontId="7" fillId="29" borderId="3" xfId="0" quotePrefix="1" applyFont="1" applyFill="1" applyBorder="1" applyAlignment="1">
      <alignment horizontal="left"/>
    </xf>
    <xf numFmtId="0" fontId="2" fillId="29" borderId="3" xfId="0" applyFont="1" applyFill="1" applyBorder="1" applyAlignment="1">
      <alignment horizontal="left"/>
    </xf>
    <xf numFmtId="0" fontId="4" fillId="29" borderId="18" xfId="0" quotePrefix="1" applyFont="1" applyFill="1" applyBorder="1" applyAlignment="1">
      <alignment horizontal="left"/>
    </xf>
    <xf numFmtId="0" fontId="0" fillId="29" borderId="17" xfId="0" quotePrefix="1" applyFill="1" applyBorder="1" applyAlignment="1">
      <alignment horizontal="left"/>
    </xf>
    <xf numFmtId="0" fontId="0" fillId="29" borderId="37" xfId="0" applyFill="1" applyBorder="1" applyAlignment="1">
      <alignment horizontal="center"/>
    </xf>
    <xf numFmtId="0" fontId="7" fillId="29" borderId="17" xfId="0" quotePrefix="1" applyFont="1" applyFill="1" applyBorder="1" applyAlignment="1">
      <alignment horizontal="left"/>
    </xf>
    <xf numFmtId="0" fontId="0" fillId="29" borderId="17" xfId="0" applyFill="1" applyBorder="1"/>
    <xf numFmtId="0" fontId="52" fillId="27" borderId="0" xfId="0" applyFont="1" applyFill="1" applyAlignment="1">
      <alignment horizontal="left"/>
    </xf>
    <xf numFmtId="0" fontId="52" fillId="27" borderId="0" xfId="0" quotePrefix="1" applyFont="1" applyFill="1" applyAlignment="1">
      <alignment horizontal="left"/>
    </xf>
    <xf numFmtId="165" fontId="15" fillId="0" borderId="0" xfId="0" applyNumberFormat="1" applyFont="1" applyAlignment="1">
      <alignment vertical="center"/>
    </xf>
    <xf numFmtId="165" fontId="2" fillId="0" borderId="0" xfId="178" applyNumberFormat="1" applyAlignment="1">
      <alignment horizontal="center" vertical="center"/>
    </xf>
    <xf numFmtId="165" fontId="4" fillId="0" borderId="0" xfId="178" applyNumberFormat="1" applyFont="1" applyAlignment="1">
      <alignment vertical="center"/>
    </xf>
    <xf numFmtId="165" fontId="3" fillId="0" borderId="0" xfId="178" applyNumberFormat="1" applyFont="1" applyAlignment="1">
      <alignment vertical="center"/>
    </xf>
    <xf numFmtId="165" fontId="2" fillId="0" borderId="0" xfId="0" applyNumberFormat="1" applyFont="1" applyAlignment="1">
      <alignment vertical="center"/>
    </xf>
    <xf numFmtId="165" fontId="0" fillId="27" borderId="26" xfId="0" applyNumberFormat="1" applyFill="1" applyBorder="1"/>
    <xf numFmtId="165" fontId="0" fillId="27" borderId="26" xfId="0" applyNumberFormat="1" applyFill="1" applyBorder="1" applyProtection="1">
      <protection locked="0"/>
    </xf>
    <xf numFmtId="165" fontId="0" fillId="26" borderId="26" xfId="0" applyNumberFormat="1" applyFill="1" applyBorder="1" applyProtection="1">
      <protection locked="0"/>
    </xf>
    <xf numFmtId="165" fontId="0" fillId="26" borderId="38" xfId="0" applyNumberFormat="1" applyFill="1" applyBorder="1" applyProtection="1">
      <protection locked="0"/>
    </xf>
    <xf numFmtId="165" fontId="0" fillId="26" borderId="26" xfId="0" applyNumberFormat="1" applyFill="1" applyBorder="1"/>
    <xf numFmtId="165" fontId="0" fillId="26" borderId="38" xfId="0" applyNumberFormat="1" applyFill="1" applyBorder="1"/>
    <xf numFmtId="165" fontId="0" fillId="26" borderId="39" xfId="0" applyNumberFormat="1" applyFill="1" applyBorder="1" applyProtection="1">
      <protection locked="0"/>
    </xf>
    <xf numFmtId="165" fontId="0" fillId="26" borderId="40" xfId="0" applyNumberFormat="1" applyFill="1" applyBorder="1" applyProtection="1">
      <protection locked="0"/>
    </xf>
    <xf numFmtId="165" fontId="0" fillId="26" borderId="39" xfId="0" applyNumberFormat="1" applyFill="1" applyBorder="1"/>
    <xf numFmtId="165" fontId="0" fillId="28" borderId="33" xfId="0" applyNumberFormat="1" applyFill="1" applyBorder="1" applyProtection="1">
      <protection locked="0"/>
    </xf>
    <xf numFmtId="165" fontId="0" fillId="26" borderId="41" xfId="0" applyNumberFormat="1" applyFill="1" applyBorder="1" applyProtection="1">
      <protection locked="0"/>
    </xf>
    <xf numFmtId="165" fontId="0" fillId="26" borderId="41" xfId="0" applyNumberFormat="1" applyFill="1" applyBorder="1"/>
    <xf numFmtId="165" fontId="0" fillId="28" borderId="33" xfId="0" applyNumberFormat="1" applyFill="1" applyBorder="1"/>
    <xf numFmtId="165" fontId="0" fillId="26" borderId="40" xfId="0" applyNumberFormat="1" applyFill="1" applyBorder="1"/>
    <xf numFmtId="165" fontId="0" fillId="28" borderId="35" xfId="0" applyNumberFormat="1" applyFill="1" applyBorder="1" applyProtection="1">
      <protection locked="0"/>
    </xf>
    <xf numFmtId="165" fontId="0" fillId="27" borderId="41" xfId="0" applyNumberFormat="1" applyFill="1" applyBorder="1" applyProtection="1">
      <protection locked="0"/>
    </xf>
    <xf numFmtId="165" fontId="0" fillId="27" borderId="42" xfId="0" applyNumberFormat="1" applyFill="1" applyBorder="1" applyProtection="1">
      <protection locked="0"/>
    </xf>
    <xf numFmtId="165" fontId="0" fillId="27" borderId="41" xfId="0" applyNumberFormat="1" applyFill="1" applyBorder="1"/>
    <xf numFmtId="165" fontId="0" fillId="28" borderId="35" xfId="0" applyNumberFormat="1" applyFill="1" applyBorder="1"/>
    <xf numFmtId="165" fontId="0" fillId="26" borderId="21" xfId="0" applyNumberFormat="1" applyFill="1" applyBorder="1"/>
    <xf numFmtId="165" fontId="0" fillId="28" borderId="43" xfId="0" applyNumberFormat="1" applyFill="1" applyBorder="1"/>
    <xf numFmtId="165" fontId="0" fillId="0" borderId="0" xfId="0" applyNumberFormat="1"/>
    <xf numFmtId="165" fontId="0" fillId="27" borderId="42" xfId="0" applyNumberFormat="1" applyFill="1" applyBorder="1"/>
    <xf numFmtId="165" fontId="0" fillId="28" borderId="37" xfId="0" applyNumberFormat="1" applyFill="1" applyBorder="1"/>
    <xf numFmtId="1" fontId="13" fillId="0" borderId="0" xfId="0" applyNumberFormat="1" applyFont="1" applyAlignment="1">
      <alignment horizontal="left" vertical="center"/>
    </xf>
    <xf numFmtId="1" fontId="12" fillId="0" borderId="0" xfId="0" applyNumberFormat="1" applyFont="1" applyAlignment="1">
      <alignment horizontal="left" vertical="center"/>
    </xf>
    <xf numFmtId="1" fontId="12" fillId="0" borderId="0" xfId="0" applyNumberFormat="1" applyFont="1" applyAlignment="1">
      <alignment horizontal="left" vertical="top"/>
    </xf>
    <xf numFmtId="0" fontId="0" fillId="27" borderId="37" xfId="0" applyFill="1" applyBorder="1" applyAlignment="1">
      <alignment horizontal="left"/>
    </xf>
    <xf numFmtId="0" fontId="0" fillId="27" borderId="36" xfId="0" applyFill="1" applyBorder="1" applyAlignment="1">
      <alignment horizontal="left"/>
    </xf>
    <xf numFmtId="0" fontId="0" fillId="27" borderId="35" xfId="0" applyFill="1" applyBorder="1" applyAlignment="1">
      <alignment horizontal="left"/>
    </xf>
    <xf numFmtId="0" fontId="0" fillId="27" borderId="31" xfId="0" applyFill="1" applyBorder="1" applyAlignment="1">
      <alignment horizontal="left"/>
    </xf>
    <xf numFmtId="0" fontId="0" fillId="27" borderId="36" xfId="0" applyFill="1" applyBorder="1"/>
    <xf numFmtId="0" fontId="0" fillId="27" borderId="35" xfId="0" applyFill="1" applyBorder="1"/>
    <xf numFmtId="165" fontId="0" fillId="27" borderId="0" xfId="0" applyNumberFormat="1" applyFill="1" applyProtection="1">
      <protection locked="0"/>
    </xf>
    <xf numFmtId="165" fontId="0" fillId="27" borderId="23" xfId="0" applyNumberFormat="1" applyFill="1" applyBorder="1" applyProtection="1">
      <protection locked="0"/>
    </xf>
    <xf numFmtId="0" fontId="77" fillId="0" borderId="0" xfId="0" applyFont="1"/>
    <xf numFmtId="0" fontId="12" fillId="0" borderId="0" xfId="0" applyFont="1" applyAlignment="1">
      <alignment vertical="center" wrapText="1"/>
    </xf>
    <xf numFmtId="14" fontId="27" fillId="0" borderId="0" xfId="0" applyNumberFormat="1" applyFont="1" applyAlignment="1">
      <alignment horizontal="left" vertical="center"/>
    </xf>
    <xf numFmtId="0" fontId="14" fillId="27" borderId="43" xfId="0" applyFont="1" applyFill="1" applyBorder="1" applyAlignment="1">
      <alignment horizontal="center" vertical="center" wrapText="1"/>
    </xf>
    <xf numFmtId="0" fontId="14" fillId="27" borderId="3" xfId="0" applyFont="1" applyFill="1" applyBorder="1" applyAlignment="1">
      <alignment vertical="center"/>
    </xf>
    <xf numFmtId="0" fontId="14" fillId="27" borderId="43" xfId="0" applyFont="1" applyFill="1" applyBorder="1" applyAlignment="1">
      <alignment vertical="center"/>
    </xf>
    <xf numFmtId="0" fontId="14" fillId="0" borderId="0" xfId="0" applyFont="1" applyAlignment="1">
      <alignment vertical="center" wrapText="1"/>
    </xf>
    <xf numFmtId="165" fontId="0" fillId="27" borderId="35" xfId="0" applyNumberFormat="1" applyFill="1" applyBorder="1" applyProtection="1">
      <protection locked="0"/>
    </xf>
    <xf numFmtId="0" fontId="8" fillId="27" borderId="0" xfId="0" applyFont="1" applyFill="1"/>
    <xf numFmtId="0" fontId="13" fillId="27" borderId="0" xfId="0" applyFont="1" applyFill="1"/>
    <xf numFmtId="0" fontId="7" fillId="27" borderId="19" xfId="0" applyFont="1" applyFill="1" applyBorder="1"/>
    <xf numFmtId="0" fontId="0" fillId="27" borderId="24" xfId="0" applyFill="1" applyBorder="1"/>
    <xf numFmtId="0" fontId="0" fillId="27" borderId="21" xfId="0" applyFill="1" applyBorder="1"/>
    <xf numFmtId="0" fontId="7" fillId="27" borderId="18" xfId="0" applyFont="1" applyFill="1" applyBorder="1"/>
    <xf numFmtId="0" fontId="0" fillId="0" borderId="21" xfId="0" applyBorder="1"/>
    <xf numFmtId="0" fontId="0" fillId="29" borderId="43" xfId="0" applyFill="1" applyBorder="1"/>
    <xf numFmtId="0" fontId="0" fillId="29" borderId="24" xfId="0" applyFill="1" applyBorder="1"/>
    <xf numFmtId="0" fontId="0" fillId="27" borderId="19" xfId="0" applyFill="1" applyBorder="1"/>
    <xf numFmtId="0" fontId="0" fillId="0" borderId="24" xfId="0" applyBorder="1"/>
    <xf numFmtId="0" fontId="7" fillId="0" borderId="0" xfId="0" applyFont="1" applyAlignment="1">
      <alignment horizontal="center" vertical="center" wrapText="1"/>
    </xf>
    <xf numFmtId="165" fontId="0" fillId="27" borderId="36" xfId="0" applyNumberFormat="1" applyFill="1" applyBorder="1"/>
    <xf numFmtId="165" fontId="0" fillId="27" borderId="35" xfId="0" applyNumberFormat="1" applyFill="1" applyBorder="1"/>
    <xf numFmtId="165" fontId="0" fillId="27" borderId="36" xfId="0" applyNumberFormat="1" applyFill="1" applyBorder="1" applyProtection="1">
      <protection locked="0"/>
    </xf>
    <xf numFmtId="0" fontId="15" fillId="0" borderId="0" xfId="0" quotePrefix="1" applyFont="1" applyAlignment="1">
      <alignment vertical="top" wrapText="1" shrinkToFit="1"/>
    </xf>
    <xf numFmtId="0" fontId="23" fillId="0" borderId="0" xfId="0" applyFont="1" applyAlignment="1">
      <alignment horizontal="left" vertical="center"/>
    </xf>
    <xf numFmtId="165" fontId="0" fillId="27" borderId="30" xfId="0" applyNumberFormat="1" applyFill="1" applyBorder="1" applyProtection="1">
      <protection locked="0"/>
    </xf>
    <xf numFmtId="165" fontId="0" fillId="27" borderId="30" xfId="0" applyNumberFormat="1" applyFill="1" applyBorder="1"/>
    <xf numFmtId="165" fontId="0" fillId="27" borderId="31" xfId="0" applyNumberFormat="1" applyFill="1" applyBorder="1" applyProtection="1">
      <protection locked="0"/>
    </xf>
    <xf numFmtId="165" fontId="0" fillId="27" borderId="31" xfId="0" applyNumberFormat="1" applyFill="1" applyBorder="1"/>
    <xf numFmtId="1" fontId="13" fillId="0" borderId="0" xfId="0" applyNumberFormat="1" applyFont="1" applyAlignment="1">
      <alignment horizontal="center" vertical="center" wrapText="1"/>
    </xf>
    <xf numFmtId="0" fontId="7" fillId="27" borderId="18" xfId="0" applyFont="1" applyFill="1" applyBorder="1" applyAlignment="1">
      <alignment horizontal="center" vertical="center" wrapText="1"/>
    </xf>
    <xf numFmtId="0" fontId="7" fillId="27" borderId="17" xfId="0" applyFont="1" applyFill="1" applyBorder="1" applyAlignment="1">
      <alignment horizontal="center" vertical="center" wrapText="1"/>
    </xf>
    <xf numFmtId="0" fontId="54" fillId="27" borderId="36" xfId="0" applyFont="1" applyFill="1" applyBorder="1"/>
    <xf numFmtId="0" fontId="7"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center" vertical="top"/>
    </xf>
    <xf numFmtId="0" fontId="21" fillId="0" borderId="0" xfId="0" applyFont="1" applyAlignment="1">
      <alignment vertical="top"/>
    </xf>
    <xf numFmtId="0" fontId="8" fillId="27" borderId="35" xfId="0" applyFont="1" applyFill="1" applyBorder="1" applyAlignment="1">
      <alignment horizontal="center" vertical="center" wrapText="1"/>
    </xf>
    <xf numFmtId="0" fontId="8" fillId="27" borderId="24" xfId="0" applyFont="1" applyFill="1" applyBorder="1" applyAlignment="1">
      <alignment horizontal="center" vertical="center" wrapText="1"/>
    </xf>
    <xf numFmtId="0" fontId="7" fillId="27" borderId="43" xfId="0" applyFont="1" applyFill="1" applyBorder="1" applyAlignment="1">
      <alignment horizontal="center" vertical="center"/>
    </xf>
    <xf numFmtId="0" fontId="8" fillId="27" borderId="33" xfId="0" applyFont="1" applyFill="1" applyBorder="1" applyAlignment="1">
      <alignment horizontal="center" vertical="center"/>
    </xf>
    <xf numFmtId="1" fontId="15" fillId="0" borderId="9" xfId="0" applyNumberFormat="1" applyFont="1" applyBorder="1" applyAlignment="1">
      <alignment horizontal="left" vertical="center"/>
    </xf>
    <xf numFmtId="0" fontId="73" fillId="0" borderId="0" xfId="0" applyFont="1" applyAlignment="1">
      <alignment horizontal="left"/>
    </xf>
    <xf numFmtId="0" fontId="73" fillId="0" borderId="0" xfId="0" applyFont="1"/>
    <xf numFmtId="165" fontId="0" fillId="27" borderId="44" xfId="0" applyNumberFormat="1" applyFill="1" applyBorder="1" applyProtection="1">
      <protection locked="0"/>
    </xf>
    <xf numFmtId="165" fontId="0" fillId="26" borderId="30" xfId="0" applyNumberFormat="1" applyFill="1" applyBorder="1" applyProtection="1">
      <protection locked="0"/>
    </xf>
    <xf numFmtId="165" fontId="0" fillId="26" borderId="30" xfId="0" applyNumberFormat="1" applyFill="1" applyBorder="1"/>
    <xf numFmtId="165" fontId="0" fillId="26" borderId="32" xfId="0" applyNumberFormat="1" applyFill="1" applyBorder="1" applyProtection="1">
      <protection locked="0"/>
    </xf>
    <xf numFmtId="0" fontId="56" fillId="0" borderId="0" xfId="0" applyFont="1" applyAlignment="1">
      <alignment vertical="center"/>
    </xf>
    <xf numFmtId="9" fontId="20" fillId="26" borderId="9" xfId="287" applyFont="1" applyFill="1" applyBorder="1" applyAlignment="1">
      <alignment horizontal="center" vertical="center"/>
    </xf>
    <xf numFmtId="9" fontId="9" fillId="0" borderId="9" xfId="287" applyFont="1" applyBorder="1" applyAlignment="1">
      <alignment horizontal="center" vertical="center"/>
    </xf>
    <xf numFmtId="9" fontId="19" fillId="26" borderId="9" xfId="287" applyFont="1" applyFill="1" applyBorder="1" applyAlignment="1">
      <alignment horizontal="center" vertical="center"/>
    </xf>
    <xf numFmtId="0" fontId="2" fillId="0" borderId="0" xfId="0" applyFont="1" applyAlignment="1">
      <alignment horizontal="center" vertical="center" wrapText="1"/>
    </xf>
    <xf numFmtId="0" fontId="15" fillId="0" borderId="9" xfId="0" applyFont="1" applyBorder="1" applyAlignment="1">
      <alignment horizontal="left" vertical="top" wrapText="1"/>
    </xf>
    <xf numFmtId="0" fontId="7" fillId="0" borderId="0" xfId="0" applyFont="1" applyAlignment="1">
      <alignment vertical="center" wrapText="1"/>
    </xf>
    <xf numFmtId="0" fontId="7" fillId="27" borderId="33" xfId="0" applyFont="1" applyFill="1" applyBorder="1" applyAlignment="1">
      <alignment vertical="center" wrapText="1"/>
    </xf>
    <xf numFmtId="0" fontId="11" fillId="0" borderId="44" xfId="0" applyFont="1" applyBorder="1" applyAlignment="1">
      <alignment vertical="center" wrapText="1"/>
    </xf>
    <xf numFmtId="0" fontId="11" fillId="0" borderId="30" xfId="0" applyFont="1" applyBorder="1" applyAlignment="1">
      <alignment vertical="center" wrapText="1"/>
    </xf>
    <xf numFmtId="0" fontId="11" fillId="0" borderId="45" xfId="0" applyFont="1" applyBorder="1" applyAlignment="1">
      <alignment vertical="center" wrapText="1"/>
    </xf>
    <xf numFmtId="0" fontId="12" fillId="0" borderId="0" xfId="0" applyFont="1" applyAlignment="1">
      <alignment wrapText="1"/>
    </xf>
    <xf numFmtId="173" fontId="13" fillId="0" borderId="9" xfId="0" applyNumberFormat="1" applyFont="1" applyBorder="1" applyAlignment="1">
      <alignment horizontal="left" wrapText="1"/>
    </xf>
    <xf numFmtId="173" fontId="8" fillId="0" borderId="0" xfId="0" applyNumberFormat="1" applyFont="1" applyAlignment="1">
      <alignment horizontal="left" wrapText="1"/>
    </xf>
    <xf numFmtId="0" fontId="15" fillId="0" borderId="9" xfId="0" quotePrefix="1" applyFont="1" applyBorder="1" applyAlignment="1">
      <alignment horizontal="left" vertical="top" wrapText="1"/>
    </xf>
    <xf numFmtId="0" fontId="11" fillId="0" borderId="0" xfId="0" applyFont="1" applyAlignment="1">
      <alignment vertical="center" wrapText="1"/>
    </xf>
    <xf numFmtId="0" fontId="8" fillId="28"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vertical="center" wrapText="1"/>
    </xf>
    <xf numFmtId="0" fontId="15" fillId="26" borderId="8" xfId="0" applyFont="1" applyFill="1" applyBorder="1" applyAlignment="1">
      <alignment vertical="top"/>
    </xf>
    <xf numFmtId="0" fontId="15" fillId="27" borderId="8" xfId="0" applyFont="1" applyFill="1" applyBorder="1" applyAlignment="1">
      <alignment vertical="top"/>
    </xf>
    <xf numFmtId="0" fontId="78" fillId="26" borderId="9" xfId="0" applyFont="1" applyFill="1" applyBorder="1" applyAlignment="1">
      <alignment vertical="center"/>
    </xf>
    <xf numFmtId="0" fontId="15" fillId="0" borderId="0" xfId="0" applyFont="1" applyAlignment="1">
      <alignment horizontal="left" vertical="top" wrapText="1"/>
    </xf>
    <xf numFmtId="0" fontId="14" fillId="0" borderId="9" xfId="0" applyFont="1" applyBorder="1" applyAlignment="1">
      <alignment horizontal="center" vertical="top"/>
    </xf>
    <xf numFmtId="0" fontId="14" fillId="29" borderId="9" xfId="0" applyFont="1" applyFill="1" applyBorder="1" applyAlignment="1">
      <alignment horizontal="center" vertical="top"/>
    </xf>
    <xf numFmtId="0" fontId="14" fillId="29" borderId="9" xfId="0" applyFont="1" applyFill="1" applyBorder="1" applyAlignment="1">
      <alignment horizontal="left" vertical="top"/>
    </xf>
    <xf numFmtId="0" fontId="14" fillId="0" borderId="9" xfId="0" applyFont="1" applyBorder="1" applyAlignment="1">
      <alignment vertical="center"/>
    </xf>
    <xf numFmtId="0" fontId="15" fillId="0" borderId="9" xfId="0" applyFont="1" applyBorder="1" applyAlignment="1">
      <alignment horizontal="left" vertical="top"/>
    </xf>
    <xf numFmtId="0" fontId="2" fillId="0" borderId="0" xfId="178" applyAlignment="1">
      <alignment vertical="top" wrapText="1"/>
    </xf>
    <xf numFmtId="0" fontId="2" fillId="0" borderId="0" xfId="227"/>
    <xf numFmtId="0" fontId="2" fillId="0" borderId="0" xfId="227" applyAlignment="1">
      <alignment vertical="center"/>
    </xf>
    <xf numFmtId="0" fontId="2" fillId="0" borderId="0" xfId="227" applyAlignment="1">
      <alignment vertical="center" wrapText="1" shrinkToFit="1"/>
    </xf>
    <xf numFmtId="0" fontId="12" fillId="0" borderId="0" xfId="227" applyFont="1" applyAlignment="1">
      <alignment horizontal="left" vertical="center"/>
    </xf>
    <xf numFmtId="0" fontId="2" fillId="0" borderId="0" xfId="227" applyAlignment="1">
      <alignment horizontal="left" vertical="top"/>
    </xf>
    <xf numFmtId="1" fontId="12" fillId="0" borderId="0" xfId="227" applyNumberFormat="1" applyFont="1" applyAlignment="1">
      <alignment vertical="center"/>
    </xf>
    <xf numFmtId="0" fontId="2" fillId="30" borderId="0" xfId="178" applyFill="1"/>
    <xf numFmtId="0" fontId="79" fillId="30" borderId="0" xfId="178" applyFont="1" applyFill="1"/>
    <xf numFmtId="0" fontId="12" fillId="30" borderId="0" xfId="178" applyFont="1" applyFill="1" applyAlignment="1">
      <alignment horizontal="left" vertical="center"/>
    </xf>
    <xf numFmtId="0" fontId="15" fillId="30" borderId="0" xfId="178" applyFont="1" applyFill="1"/>
    <xf numFmtId="0" fontId="47" fillId="0" borderId="0" xfId="178" quotePrefix="1" applyFont="1" applyAlignment="1">
      <alignment vertical="center"/>
    </xf>
    <xf numFmtId="0" fontId="15" fillId="0" borderId="0" xfId="178" applyFont="1"/>
    <xf numFmtId="0" fontId="14" fillId="0" borderId="0" xfId="178" quotePrefix="1" applyFont="1" applyAlignment="1">
      <alignment horizontal="left"/>
    </xf>
    <xf numFmtId="0" fontId="14" fillId="0" borderId="46" xfId="178" quotePrefix="1" applyFont="1" applyBorder="1" applyAlignment="1">
      <alignment horizontal="left" vertical="center"/>
    </xf>
    <xf numFmtId="0" fontId="14" fillId="0" borderId="0" xfId="178" quotePrefix="1" applyFont="1" applyAlignment="1">
      <alignment horizontal="center" vertical="top"/>
    </xf>
    <xf numFmtId="0" fontId="14" fillId="0" borderId="0" xfId="178" quotePrefix="1" applyFont="1" applyAlignment="1">
      <alignment horizontal="left" vertical="top"/>
    </xf>
    <xf numFmtId="0" fontId="14" fillId="0" borderId="47" xfId="178" quotePrefix="1" applyFont="1" applyBorder="1" applyAlignment="1">
      <alignment horizontal="left" vertical="center"/>
    </xf>
    <xf numFmtId="183" fontId="15" fillId="0" borderId="0" xfId="178" applyNumberFormat="1" applyFont="1"/>
    <xf numFmtId="0" fontId="80" fillId="30" borderId="0" xfId="178" applyFont="1" applyFill="1" applyAlignment="1">
      <alignment vertical="center" wrapText="1"/>
    </xf>
    <xf numFmtId="0" fontId="2" fillId="30" borderId="0" xfId="178" applyFill="1" applyAlignment="1">
      <alignment vertical="center" wrapText="1"/>
    </xf>
    <xf numFmtId="0" fontId="47" fillId="0" borderId="0" xfId="178" applyFont="1" applyAlignment="1">
      <alignment vertical="center"/>
    </xf>
    <xf numFmtId="0" fontId="75" fillId="0" borderId="0" xfId="178" applyFont="1" applyAlignment="1">
      <alignment vertical="center"/>
    </xf>
    <xf numFmtId="0" fontId="75" fillId="0" borderId="0" xfId="178" applyFont="1"/>
    <xf numFmtId="0" fontId="12" fillId="0" borderId="0" xfId="178" applyFont="1" applyAlignment="1">
      <alignment vertical="center"/>
    </xf>
    <xf numFmtId="0" fontId="56" fillId="0" borderId="0" xfId="178" applyFont="1" applyAlignment="1">
      <alignment vertical="center"/>
    </xf>
    <xf numFmtId="0" fontId="56" fillId="0" borderId="0" xfId="178" applyFont="1"/>
    <xf numFmtId="0" fontId="14" fillId="0" borderId="34" xfId="178" applyFont="1" applyBorder="1"/>
    <xf numFmtId="0" fontId="14" fillId="0" borderId="3" xfId="178" quotePrefix="1" applyFont="1" applyBorder="1" applyAlignment="1">
      <alignment horizontal="right" vertical="center"/>
    </xf>
    <xf numFmtId="0" fontId="2" fillId="0" borderId="34" xfId="178" applyBorder="1"/>
    <xf numFmtId="0" fontId="14" fillId="0" borderId="43" xfId="178" applyFont="1" applyBorder="1" applyAlignment="1">
      <alignment horizontal="right" vertical="center"/>
    </xf>
    <xf numFmtId="184" fontId="8" fillId="26" borderId="43" xfId="178" applyNumberFormat="1" applyFont="1" applyFill="1" applyBorder="1" applyAlignment="1">
      <alignment vertical="center"/>
    </xf>
    <xf numFmtId="0" fontId="14" fillId="0" borderId="48" xfId="178" applyFont="1" applyBorder="1" applyAlignment="1">
      <alignment horizontal="center" vertical="center"/>
    </xf>
    <xf numFmtId="0" fontId="14" fillId="0" borderId="43" xfId="178" applyFont="1" applyBorder="1" applyAlignment="1">
      <alignment horizontal="center" vertical="center" wrapText="1"/>
    </xf>
    <xf numFmtId="3" fontId="15" fillId="0" borderId="49" xfId="178" applyNumberFormat="1" applyFont="1" applyBorder="1" applyAlignment="1">
      <alignment horizontal="center" vertical="center"/>
    </xf>
    <xf numFmtId="183" fontId="15" fillId="31" borderId="50" xfId="178" applyNumberFormat="1" applyFont="1" applyFill="1" applyBorder="1" applyAlignment="1">
      <alignment horizontal="center"/>
    </xf>
    <xf numFmtId="0" fontId="7" fillId="0" borderId="47" xfId="178" applyFont="1" applyBorder="1" applyAlignment="1">
      <alignment horizontal="center" vertical="center"/>
    </xf>
    <xf numFmtId="3" fontId="15" fillId="0" borderId="38" xfId="178" applyNumberFormat="1" applyFont="1" applyBorder="1" applyAlignment="1">
      <alignment horizontal="center" vertical="center"/>
    </xf>
    <xf numFmtId="0" fontId="15" fillId="26" borderId="26" xfId="178" applyFont="1" applyFill="1" applyBorder="1" applyAlignment="1">
      <alignment horizontal="center"/>
    </xf>
    <xf numFmtId="0" fontId="14" fillId="30" borderId="0" xfId="178" applyFont="1" applyFill="1" applyAlignment="1">
      <alignment vertical="center" wrapText="1"/>
    </xf>
    <xf numFmtId="0" fontId="79" fillId="30" borderId="0" xfId="178" applyFont="1" applyFill="1" applyAlignment="1">
      <alignment horizontal="left" vertical="top"/>
    </xf>
    <xf numFmtId="0" fontId="81" fillId="0" borderId="0" xfId="178" applyFont="1" applyAlignment="1">
      <alignment horizontal="left" vertical="top"/>
    </xf>
    <xf numFmtId="0" fontId="15" fillId="0" borderId="0" xfId="178" applyFont="1" applyAlignment="1">
      <alignment horizontal="left" vertical="top"/>
    </xf>
    <xf numFmtId="0" fontId="47" fillId="0" borderId="0" xfId="178" applyFont="1" applyAlignment="1">
      <alignment horizontal="left" vertical="top"/>
    </xf>
    <xf numFmtId="0" fontId="12" fillId="0" borderId="0" xfId="178" applyFont="1" applyAlignment="1">
      <alignment horizontal="left" vertical="top"/>
    </xf>
    <xf numFmtId="0" fontId="15" fillId="0" borderId="3" xfId="178" applyFont="1" applyBorder="1" applyAlignment="1">
      <alignment horizontal="left" vertical="top"/>
    </xf>
    <xf numFmtId="0" fontId="14" fillId="0" borderId="51" xfId="178" quotePrefix="1" applyFont="1" applyBorder="1" applyAlignment="1">
      <alignment horizontal="left" vertical="top"/>
    </xf>
    <xf numFmtId="3" fontId="15" fillId="0" borderId="9" xfId="178" applyNumberFormat="1" applyFont="1" applyBorder="1" applyAlignment="1">
      <alignment horizontal="left" vertical="top"/>
    </xf>
    <xf numFmtId="0" fontId="14" fillId="0" borderId="0" xfId="178" quotePrefix="1" applyFont="1" applyAlignment="1">
      <alignment horizontal="left" vertical="center"/>
    </xf>
    <xf numFmtId="0" fontId="14" fillId="0" borderId="0" xfId="178" applyFont="1" applyAlignment="1">
      <alignment horizontal="left"/>
    </xf>
    <xf numFmtId="183" fontId="15" fillId="26" borderId="46" xfId="178" applyNumberFormat="1" applyFont="1" applyFill="1" applyBorder="1" applyAlignment="1">
      <alignment horizontal="right" vertical="center"/>
    </xf>
    <xf numFmtId="0" fontId="2" fillId="0" borderId="0" xfId="238" applyAlignment="1">
      <alignment vertical="center"/>
    </xf>
    <xf numFmtId="0" fontId="14" fillId="0" borderId="0" xfId="238" applyFont="1" applyAlignment="1">
      <alignment vertical="center"/>
    </xf>
    <xf numFmtId="0" fontId="15" fillId="0" borderId="0" xfId="238" applyFont="1" applyAlignment="1">
      <alignment vertical="center"/>
    </xf>
    <xf numFmtId="0" fontId="24" fillId="0" borderId="0" xfId="238" applyFont="1" applyAlignment="1">
      <alignment vertical="center"/>
    </xf>
    <xf numFmtId="10" fontId="15" fillId="0" borderId="0" xfId="238" applyNumberFormat="1" applyFont="1" applyAlignment="1">
      <alignment vertical="center"/>
    </xf>
    <xf numFmtId="0" fontId="25" fillId="0" borderId="0" xfId="238" applyFont="1" applyAlignment="1">
      <alignment vertical="center"/>
    </xf>
    <xf numFmtId="167" fontId="25" fillId="0" borderId="0" xfId="238" applyNumberFormat="1" applyFont="1" applyAlignment="1">
      <alignment vertical="center" wrapText="1"/>
    </xf>
    <xf numFmtId="0" fontId="26" fillId="0" borderId="0" xfId="238" applyFont="1" applyAlignment="1">
      <alignment vertical="center"/>
    </xf>
    <xf numFmtId="10" fontId="26" fillId="0" borderId="0" xfId="238" applyNumberFormat="1" applyFont="1" applyAlignment="1">
      <alignment vertical="center"/>
    </xf>
    <xf numFmtId="0" fontId="26" fillId="0" borderId="0" xfId="238" applyFont="1" applyAlignment="1">
      <alignment horizontal="center" vertical="center"/>
    </xf>
    <xf numFmtId="39" fontId="24" fillId="0" borderId="0" xfId="238" applyNumberFormat="1" applyFont="1" applyAlignment="1">
      <alignment vertical="center"/>
    </xf>
    <xf numFmtId="0" fontId="14" fillId="0" borderId="0" xfId="238" applyFont="1" applyAlignment="1">
      <alignment horizontal="left" vertical="center"/>
    </xf>
    <xf numFmtId="0" fontId="15" fillId="0" borderId="0" xfId="238" applyFont="1" applyAlignment="1">
      <alignment horizontal="left" vertical="top"/>
    </xf>
    <xf numFmtId="0" fontId="2" fillId="0" borderId="0" xfId="178"/>
    <xf numFmtId="165" fontId="15" fillId="0" borderId="0" xfId="238" applyNumberFormat="1" applyFont="1" applyAlignment="1">
      <alignment vertical="center"/>
    </xf>
    <xf numFmtId="165" fontId="14" fillId="0" borderId="0" xfId="238" applyNumberFormat="1" applyFont="1" applyAlignment="1">
      <alignment vertical="center"/>
    </xf>
    <xf numFmtId="165" fontId="15" fillId="0" borderId="0" xfId="178" applyNumberFormat="1" applyFont="1"/>
    <xf numFmtId="165" fontId="2" fillId="0" borderId="0" xfId="178" applyNumberFormat="1"/>
    <xf numFmtId="0" fontId="14" fillId="0" borderId="0" xfId="0" applyFont="1" applyAlignment="1">
      <alignment horizontal="left" vertical="center" wrapText="1"/>
    </xf>
    <xf numFmtId="0" fontId="82" fillId="32" borderId="0" xfId="0" applyFont="1" applyFill="1" applyAlignment="1">
      <alignment horizontal="left" vertical="center" wrapText="1"/>
    </xf>
    <xf numFmtId="3" fontId="56" fillId="0" borderId="20" xfId="237" applyNumberFormat="1" applyFont="1" applyBorder="1" applyAlignment="1">
      <alignment horizontal="center"/>
    </xf>
    <xf numFmtId="183" fontId="15" fillId="26" borderId="54" xfId="178" applyNumberFormat="1" applyFont="1" applyFill="1" applyBorder="1" applyAlignment="1">
      <alignment horizontal="right" vertical="center"/>
    </xf>
    <xf numFmtId="1" fontId="56" fillId="0" borderId="33" xfId="0" applyNumberFormat="1" applyFont="1" applyBorder="1" applyAlignment="1">
      <alignment horizontal="center" vertical="center"/>
    </xf>
    <xf numFmtId="0" fontId="15" fillId="0" borderId="33" xfId="0" applyFont="1" applyBorder="1" applyAlignment="1">
      <alignment vertical="top"/>
    </xf>
    <xf numFmtId="0" fontId="14" fillId="0" borderId="9" xfId="0" applyFont="1" applyBorder="1" applyAlignment="1">
      <alignment horizontal="left" vertical="center"/>
    </xf>
    <xf numFmtId="0" fontId="14" fillId="0" borderId="9" xfId="0" applyFont="1" applyBorder="1" applyAlignment="1">
      <alignment horizontal="left" vertical="center" wrapText="1"/>
    </xf>
    <xf numFmtId="0" fontId="14" fillId="0" borderId="25" xfId="0" applyFont="1" applyBorder="1" applyAlignment="1">
      <alignment vertical="top"/>
    </xf>
    <xf numFmtId="0" fontId="15" fillId="0" borderId="25" xfId="0" applyFont="1" applyBorder="1" applyAlignment="1">
      <alignment vertical="top" wrapText="1" shrinkToFit="1"/>
    </xf>
    <xf numFmtId="0" fontId="14" fillId="0" borderId="9" xfId="0" applyFont="1" applyBorder="1" applyAlignment="1">
      <alignment vertical="top"/>
    </xf>
    <xf numFmtId="0" fontId="15" fillId="0" borderId="9" xfId="0" applyFont="1" applyBorder="1" applyAlignment="1">
      <alignment vertical="top" wrapText="1" shrinkToFit="1"/>
    </xf>
    <xf numFmtId="170" fontId="76" fillId="0" borderId="0" xfId="0" applyNumberFormat="1" applyFont="1" applyAlignment="1">
      <alignment horizontal="right" vertical="center"/>
    </xf>
    <xf numFmtId="15" fontId="2" fillId="0" borderId="0" xfId="0" applyNumberFormat="1" applyFont="1" applyAlignment="1">
      <alignment vertical="center"/>
    </xf>
    <xf numFmtId="0" fontId="14" fillId="0" borderId="50" xfId="0" applyFont="1" applyBorder="1" applyAlignment="1">
      <alignment vertical="center"/>
    </xf>
    <xf numFmtId="0" fontId="8" fillId="0" borderId="0" xfId="0" applyFont="1"/>
    <xf numFmtId="0" fontId="8" fillId="0" borderId="0" xfId="0" applyFont="1" applyAlignment="1">
      <alignment vertical="center"/>
    </xf>
    <xf numFmtId="0" fontId="14" fillId="0" borderId="37" xfId="178" applyFont="1" applyBorder="1" applyAlignment="1">
      <alignment vertical="top" wrapText="1"/>
    </xf>
    <xf numFmtId="0" fontId="15" fillId="26" borderId="9" xfId="178" applyFont="1" applyFill="1" applyBorder="1" applyAlignment="1">
      <alignment horizontal="center"/>
    </xf>
    <xf numFmtId="2" fontId="14" fillId="0" borderId="69" xfId="178" quotePrefix="1" applyNumberFormat="1" applyFont="1" applyBorder="1" applyAlignment="1">
      <alignment horizontal="center" vertical="center" wrapText="1"/>
    </xf>
    <xf numFmtId="3" fontId="15" fillId="0" borderId="70" xfId="178" applyNumberFormat="1" applyFont="1" applyBorder="1" applyAlignment="1">
      <alignment horizontal="left" vertical="top"/>
    </xf>
    <xf numFmtId="0" fontId="7" fillId="0" borderId="71" xfId="178" applyFont="1" applyBorder="1" applyAlignment="1">
      <alignment horizontal="center" vertical="center"/>
    </xf>
    <xf numFmtId="172" fontId="2" fillId="27" borderId="15" xfId="0" applyNumberFormat="1" applyFont="1" applyFill="1" applyBorder="1" applyAlignment="1">
      <alignment horizontal="center" vertical="center"/>
    </xf>
    <xf numFmtId="0" fontId="15" fillId="0" borderId="50" xfId="0" applyFont="1" applyBorder="1" applyAlignment="1">
      <alignment horizontal="center" vertical="center"/>
    </xf>
    <xf numFmtId="0" fontId="15" fillId="0" borderId="0" xfId="0" applyFont="1" applyAlignment="1">
      <alignment horizontal="left" vertical="center" wrapText="1"/>
    </xf>
    <xf numFmtId="0" fontId="15" fillId="26" borderId="9" xfId="0" applyFont="1" applyFill="1" applyBorder="1" applyAlignment="1">
      <alignment vertical="top" wrapText="1"/>
    </xf>
    <xf numFmtId="0" fontId="15" fillId="27" borderId="9" xfId="0" applyFont="1" applyFill="1" applyBorder="1" applyAlignment="1">
      <alignment horizontal="left" vertical="top"/>
    </xf>
    <xf numFmtId="0" fontId="47" fillId="0" borderId="0" xfId="238" applyFont="1" applyAlignment="1">
      <alignment horizontal="left" vertical="center"/>
    </xf>
    <xf numFmtId="0" fontId="75" fillId="0" borderId="0" xfId="238" applyFont="1" applyAlignment="1">
      <alignment horizontal="left" vertical="top"/>
    </xf>
    <xf numFmtId="0" fontId="75" fillId="0" borderId="0" xfId="238" applyFont="1" applyAlignment="1">
      <alignment horizontal="left" vertical="center"/>
    </xf>
    <xf numFmtId="165" fontId="75" fillId="0" borderId="0" xfId="238" applyNumberFormat="1" applyFont="1" applyAlignment="1">
      <alignment vertical="center"/>
    </xf>
    <xf numFmtId="165" fontId="75" fillId="0" borderId="0" xfId="178" applyNumberFormat="1" applyFont="1"/>
    <xf numFmtId="0" fontId="47" fillId="30" borderId="0" xfId="177" applyFont="1" applyFill="1" applyAlignment="1">
      <alignment vertical="center"/>
    </xf>
    <xf numFmtId="0" fontId="47" fillId="0" borderId="0" xfId="177" applyFont="1" applyAlignment="1">
      <alignment vertical="center"/>
    </xf>
    <xf numFmtId="0" fontId="75" fillId="0" borderId="0" xfId="0" applyFont="1"/>
    <xf numFmtId="165" fontId="47" fillId="27" borderId="33" xfId="177" applyNumberFormat="1" applyFont="1" applyFill="1" applyBorder="1" applyAlignment="1">
      <alignment horizontal="center" vertical="center" wrapText="1"/>
    </xf>
    <xf numFmtId="165" fontId="47" fillId="27" borderId="33" xfId="177" quotePrefix="1" applyNumberFormat="1" applyFont="1" applyFill="1" applyBorder="1" applyAlignment="1">
      <alignment horizontal="center" vertical="center" wrapText="1"/>
    </xf>
    <xf numFmtId="1" fontId="75" fillId="0" borderId="30" xfId="238" applyNumberFormat="1" applyFont="1" applyBorder="1" applyAlignment="1">
      <alignment horizontal="center" vertical="center" wrapText="1"/>
    </xf>
    <xf numFmtId="165" fontId="75" fillId="0" borderId="64" xfId="177" applyNumberFormat="1" applyFont="1" applyBorder="1" applyAlignment="1">
      <alignment vertical="center"/>
    </xf>
    <xf numFmtId="0" fontId="47" fillId="27" borderId="53" xfId="177" applyFont="1" applyFill="1" applyBorder="1" applyAlignment="1">
      <alignment vertical="center" wrapText="1"/>
    </xf>
    <xf numFmtId="165" fontId="75" fillId="0" borderId="53" xfId="177" applyNumberFormat="1" applyFont="1" applyBorder="1" applyAlignment="1">
      <alignment vertical="center"/>
    </xf>
    <xf numFmtId="165" fontId="75" fillId="26" borderId="52" xfId="177" applyNumberFormat="1" applyFont="1" applyFill="1" applyBorder="1" applyAlignment="1">
      <alignment vertical="center"/>
    </xf>
    <xf numFmtId="165" fontId="75" fillId="0" borderId="36" xfId="177" applyNumberFormat="1" applyFont="1" applyBorder="1" applyAlignment="1">
      <alignment vertical="center"/>
    </xf>
    <xf numFmtId="165" fontId="75" fillId="0" borderId="65" xfId="177" applyNumberFormat="1" applyFont="1" applyBorder="1" applyAlignment="1">
      <alignment vertical="center"/>
    </xf>
    <xf numFmtId="165" fontId="75" fillId="26" borderId="0" xfId="238" applyNumberFormat="1" applyFont="1" applyFill="1" applyAlignment="1">
      <alignment vertical="center"/>
    </xf>
    <xf numFmtId="0" fontId="75" fillId="0" borderId="0" xfId="238" applyFont="1" applyAlignment="1">
      <alignment vertical="center"/>
    </xf>
    <xf numFmtId="0" fontId="75" fillId="0" borderId="0" xfId="177" applyFont="1" applyAlignment="1">
      <alignment vertical="center"/>
    </xf>
    <xf numFmtId="0" fontId="75" fillId="0" borderId="0" xfId="177" applyFont="1" applyAlignment="1">
      <alignment horizontal="center" vertical="center"/>
    </xf>
    <xf numFmtId="0" fontId="90" fillId="0" borderId="0" xfId="238" applyFont="1" applyAlignment="1">
      <alignment horizontal="left" vertical="center"/>
    </xf>
    <xf numFmtId="0" fontId="75" fillId="0" borderId="0" xfId="177" applyFont="1" applyAlignment="1">
      <alignment vertical="center" wrapText="1"/>
    </xf>
    <xf numFmtId="0" fontId="47" fillId="0" borderId="9" xfId="0" applyFont="1" applyBorder="1" applyAlignment="1">
      <alignment horizontal="left" vertical="center"/>
    </xf>
    <xf numFmtId="0" fontId="47" fillId="0" borderId="9" xfId="0" applyFont="1" applyBorder="1" applyAlignment="1">
      <alignment horizontal="left" vertical="center" wrapText="1"/>
    </xf>
    <xf numFmtId="0" fontId="12" fillId="0" borderId="9" xfId="0" applyFont="1" applyBorder="1" applyAlignment="1">
      <alignment horizontal="left" vertical="center" wrapText="1"/>
    </xf>
    <xf numFmtId="0" fontId="2" fillId="0" borderId="23" xfId="0" applyFont="1" applyBorder="1" applyAlignment="1">
      <alignment horizontal="center" vertical="center" wrapText="1"/>
    </xf>
    <xf numFmtId="0" fontId="92" fillId="35" borderId="4" xfId="170" applyFont="1" applyFill="1" applyBorder="1" applyAlignment="1">
      <alignment horizontal="center" vertical="center" wrapText="1"/>
    </xf>
    <xf numFmtId="0" fontId="92" fillId="35" borderId="15" xfId="170" applyFont="1" applyFill="1" applyBorder="1" applyAlignment="1">
      <alignment horizontal="center" vertical="center" wrapText="1"/>
    </xf>
    <xf numFmtId="3" fontId="7" fillId="0" borderId="67" xfId="0" applyNumberFormat="1" applyFont="1" applyBorder="1" applyAlignment="1">
      <alignment horizontal="center" vertical="center"/>
    </xf>
    <xf numFmtId="3" fontId="2" fillId="26" borderId="67" xfId="237" applyNumberFormat="1" applyFill="1" applyBorder="1" applyAlignment="1">
      <alignment horizontal="center"/>
    </xf>
    <xf numFmtId="3" fontId="91" fillId="35" borderId="16" xfId="0" applyNumberFormat="1" applyFont="1" applyFill="1" applyBorder="1" applyAlignment="1">
      <alignment horizontal="center" vertical="center" wrapText="1"/>
    </xf>
    <xf numFmtId="3" fontId="7" fillId="0" borderId="68" xfId="0" applyNumberFormat="1" applyFont="1" applyBorder="1" applyAlignment="1">
      <alignment horizontal="center" vertical="center"/>
    </xf>
    <xf numFmtId="3" fontId="7" fillId="26" borderId="67" xfId="237" applyNumberFormat="1" applyFont="1" applyFill="1" applyBorder="1" applyAlignment="1">
      <alignment horizontal="center"/>
    </xf>
    <xf numFmtId="3" fontId="7" fillId="35" borderId="66" xfId="0" applyNumberFormat="1" applyFont="1" applyFill="1" applyBorder="1" applyAlignment="1">
      <alignment horizontal="center" vertical="center"/>
    </xf>
    <xf numFmtId="3" fontId="2" fillId="0" borderId="67" xfId="0" applyNumberFormat="1" applyFont="1" applyBorder="1" applyAlignment="1">
      <alignment horizontal="center" vertical="center"/>
    </xf>
    <xf numFmtId="0" fontId="14" fillId="0" borderId="8" xfId="0" applyFont="1" applyBorder="1" applyAlignment="1">
      <alignment horizontal="left" vertical="center"/>
    </xf>
    <xf numFmtId="3" fontId="12" fillId="0" borderId="0" xfId="0" applyNumberFormat="1" applyFont="1" applyAlignment="1">
      <alignment horizontal="center" vertical="center"/>
    </xf>
    <xf numFmtId="1" fontId="15" fillId="0" borderId="30" xfId="238" applyNumberFormat="1" applyFont="1" applyBorder="1" applyAlignment="1">
      <alignment horizontal="center" vertical="center" wrapText="1"/>
    </xf>
    <xf numFmtId="3" fontId="15" fillId="0" borderId="64" xfId="239" applyNumberFormat="1" applyFont="1" applyBorder="1" applyAlignment="1">
      <alignment vertical="center" wrapText="1"/>
    </xf>
    <xf numFmtId="165" fontId="47" fillId="0" borderId="0" xfId="177" applyNumberFormat="1" applyFont="1" applyAlignment="1">
      <alignment vertical="center"/>
    </xf>
    <xf numFmtId="165" fontId="75" fillId="0" borderId="22" xfId="177" applyNumberFormat="1" applyFont="1" applyBorder="1" applyAlignment="1">
      <alignment vertical="center"/>
    </xf>
    <xf numFmtId="165" fontId="75" fillId="0" borderId="35" xfId="177" applyNumberFormat="1" applyFont="1" applyBorder="1" applyAlignment="1">
      <alignment vertical="center"/>
    </xf>
    <xf numFmtId="3" fontId="15" fillId="0" borderId="52" xfId="239" applyNumberFormat="1" applyFont="1" applyBorder="1" applyAlignment="1">
      <alignment vertical="center" wrapText="1"/>
    </xf>
    <xf numFmtId="165" fontId="75" fillId="0" borderId="44" xfId="177" applyNumberFormat="1" applyFont="1" applyBorder="1" applyAlignment="1">
      <alignment vertical="center"/>
    </xf>
    <xf numFmtId="3" fontId="2" fillId="26" borderId="67" xfId="237" applyNumberFormat="1" applyFill="1" applyBorder="1" applyAlignment="1">
      <alignment horizontal="center" vertical="center"/>
    </xf>
    <xf numFmtId="0" fontId="7" fillId="35" borderId="4" xfId="170" applyFont="1" applyFill="1" applyBorder="1" applyAlignment="1">
      <alignment horizontal="center" vertical="center" wrapText="1"/>
    </xf>
    <xf numFmtId="0" fontId="2" fillId="35" borderId="52" xfId="0" applyFont="1" applyFill="1" applyBorder="1" applyAlignment="1">
      <alignment horizontal="center" vertical="center"/>
    </xf>
    <xf numFmtId="0" fontId="2" fillId="0" borderId="9" xfId="0" applyFont="1" applyBorder="1" applyAlignment="1">
      <alignment horizontal="center" vertical="center"/>
    </xf>
    <xf numFmtId="3" fontId="2" fillId="26" borderId="9" xfId="237" applyNumberFormat="1" applyFill="1" applyBorder="1" applyAlignment="1">
      <alignment horizontal="center"/>
    </xf>
    <xf numFmtId="3" fontId="12" fillId="0" borderId="9" xfId="0" applyNumberFormat="1" applyFont="1" applyBorder="1" applyAlignment="1">
      <alignment horizontal="center" vertical="center"/>
    </xf>
    <xf numFmtId="3" fontId="12" fillId="0" borderId="35" xfId="0" applyNumberFormat="1" applyFont="1" applyBorder="1" applyAlignment="1">
      <alignment horizontal="center" vertical="center"/>
    </xf>
    <xf numFmtId="0" fontId="82" fillId="0" borderId="0" xfId="0" applyFont="1" applyAlignment="1">
      <alignment horizontal="left" vertical="center" wrapText="1"/>
    </xf>
    <xf numFmtId="0" fontId="92" fillId="34" borderId="34" xfId="0" applyFont="1" applyFill="1" applyBorder="1" applyAlignment="1">
      <alignment horizontal="center" vertical="center" wrapText="1"/>
    </xf>
    <xf numFmtId="3" fontId="2" fillId="0" borderId="0" xfId="0" applyNumberFormat="1" applyFont="1" applyAlignment="1">
      <alignment horizontal="center" vertical="center" wrapText="1"/>
    </xf>
    <xf numFmtId="3" fontId="2" fillId="0" borderId="0" xfId="0" applyNumberFormat="1" applyFont="1" applyAlignment="1">
      <alignment vertical="center"/>
    </xf>
    <xf numFmtId="0" fontId="92" fillId="0" borderId="20" xfId="0" applyFont="1" applyBorder="1" applyAlignment="1">
      <alignment horizontal="center" vertical="center" wrapText="1"/>
    </xf>
    <xf numFmtId="1" fontId="2" fillId="0" borderId="0" xfId="0" applyNumberFormat="1" applyFont="1" applyAlignment="1">
      <alignment horizontal="center" vertical="center" wrapText="1"/>
    </xf>
    <xf numFmtId="0" fontId="47" fillId="36" borderId="9" xfId="0" applyFont="1" applyFill="1" applyBorder="1" applyAlignment="1">
      <alignment horizontal="left" vertical="center"/>
    </xf>
    <xf numFmtId="4" fontId="91" fillId="35" borderId="16" xfId="0" applyNumberFormat="1" applyFont="1" applyFill="1" applyBorder="1" applyAlignment="1">
      <alignment horizontal="center" vertical="center" wrapText="1"/>
    </xf>
    <xf numFmtId="0" fontId="56" fillId="35" borderId="64" xfId="0" applyFont="1" applyFill="1" applyBorder="1" applyAlignment="1">
      <alignment horizontal="center" vertical="center"/>
    </xf>
    <xf numFmtId="0" fontId="56" fillId="0" borderId="25" xfId="0" applyFont="1" applyBorder="1" applyAlignment="1">
      <alignment horizontal="center" vertical="center"/>
    </xf>
    <xf numFmtId="3" fontId="83" fillId="29" borderId="24" xfId="0" applyNumberFormat="1" applyFont="1" applyFill="1" applyBorder="1" applyAlignment="1">
      <alignment vertical="center"/>
    </xf>
    <xf numFmtId="3" fontId="12" fillId="0" borderId="36" xfId="0" applyNumberFormat="1" applyFont="1" applyBorder="1" applyAlignment="1">
      <alignment horizontal="center" vertical="center"/>
    </xf>
    <xf numFmtId="0" fontId="7" fillId="35" borderId="52" xfId="170" applyFont="1" applyFill="1" applyBorder="1" applyAlignment="1">
      <alignment horizontal="center" vertical="center" wrapText="1"/>
    </xf>
    <xf numFmtId="0" fontId="92" fillId="35" borderId="26" xfId="170" applyFont="1" applyFill="1" applyBorder="1" applyAlignment="1">
      <alignment horizontal="center" vertical="center" wrapText="1"/>
    </xf>
    <xf numFmtId="3" fontId="12" fillId="0" borderId="38" xfId="0" applyNumberFormat="1" applyFont="1" applyBorder="1" applyAlignment="1">
      <alignment horizontal="center" vertical="center"/>
    </xf>
    <xf numFmtId="0" fontId="2" fillId="35" borderId="65" xfId="0" applyFont="1" applyFill="1" applyBorder="1" applyAlignment="1">
      <alignment horizontal="center" vertical="center"/>
    </xf>
    <xf numFmtId="0" fontId="2" fillId="0" borderId="58" xfId="0" applyFont="1" applyBorder="1" applyAlignment="1">
      <alignment horizontal="center" vertical="center"/>
    </xf>
    <xf numFmtId="3" fontId="91" fillId="35" borderId="73" xfId="0" applyNumberFormat="1" applyFont="1" applyFill="1" applyBorder="1" applyAlignment="1">
      <alignment horizontal="center" vertical="center" wrapText="1"/>
    </xf>
    <xf numFmtId="4" fontId="91" fillId="35" borderId="73" xfId="0" applyNumberFormat="1" applyFont="1" applyFill="1" applyBorder="1" applyAlignment="1">
      <alignment horizontal="center" vertical="center" wrapText="1"/>
    </xf>
    <xf numFmtId="3" fontId="2" fillId="26" borderId="58" xfId="237" applyNumberFormat="1" applyFill="1" applyBorder="1" applyAlignment="1">
      <alignment horizontal="center"/>
    </xf>
    <xf numFmtId="3" fontId="7" fillId="0" borderId="74" xfId="0" applyNumberFormat="1" applyFont="1" applyBorder="1" applyAlignment="1">
      <alignment horizontal="center" vertical="center"/>
    </xf>
    <xf numFmtId="3" fontId="7" fillId="26" borderId="58" xfId="237" applyNumberFormat="1" applyFont="1" applyFill="1" applyBorder="1" applyAlignment="1">
      <alignment horizontal="center"/>
    </xf>
    <xf numFmtId="3" fontId="7" fillId="35" borderId="74" xfId="0" applyNumberFormat="1" applyFont="1" applyFill="1" applyBorder="1" applyAlignment="1">
      <alignment horizontal="center" vertical="center"/>
    </xf>
    <xf numFmtId="3" fontId="2" fillId="0" borderId="58" xfId="0" applyNumberFormat="1" applyFont="1" applyBorder="1" applyAlignment="1">
      <alignment horizontal="center" vertical="center"/>
    </xf>
    <xf numFmtId="3" fontId="7" fillId="0" borderId="58" xfId="0" applyNumberFormat="1" applyFont="1" applyBorder="1" applyAlignment="1">
      <alignment horizontal="center" vertical="center"/>
    </xf>
    <xf numFmtId="3" fontId="2" fillId="26" borderId="58" xfId="237" applyNumberFormat="1" applyFill="1" applyBorder="1" applyAlignment="1">
      <alignment horizontal="center" vertical="center"/>
    </xf>
    <xf numFmtId="3" fontId="12" fillId="0" borderId="58" xfId="0" applyNumberFormat="1" applyFont="1" applyBorder="1" applyAlignment="1">
      <alignment horizontal="center" vertical="center"/>
    </xf>
    <xf numFmtId="3" fontId="12" fillId="0" borderId="59" xfId="0" applyNumberFormat="1" applyFont="1" applyBorder="1" applyAlignment="1">
      <alignment horizontal="center" vertical="center"/>
    </xf>
    <xf numFmtId="0" fontId="83" fillId="0" borderId="0" xfId="0" applyFont="1" applyAlignment="1">
      <alignment horizontal="left" vertical="center"/>
    </xf>
    <xf numFmtId="0" fontId="14" fillId="29" borderId="8" xfId="0" applyFont="1" applyFill="1" applyBorder="1" applyAlignment="1">
      <alignment horizontal="left" vertical="top"/>
    </xf>
    <xf numFmtId="0" fontId="14" fillId="29" borderId="15" xfId="0" applyFont="1" applyFill="1" applyBorder="1" applyAlignment="1">
      <alignment horizontal="left" vertical="top"/>
    </xf>
    <xf numFmtId="1" fontId="15" fillId="0" borderId="0" xfId="0" applyNumberFormat="1" applyFont="1" applyAlignment="1">
      <alignment horizontal="left" vertical="center"/>
    </xf>
    <xf numFmtId="0" fontId="14" fillId="0" borderId="9" xfId="0" applyFont="1" applyBorder="1" applyAlignment="1">
      <alignment vertical="top" wrapText="1"/>
    </xf>
    <xf numFmtId="0" fontId="7" fillId="0" borderId="9" xfId="0" applyFont="1" applyBorder="1" applyAlignment="1">
      <alignment vertical="top" wrapText="1"/>
    </xf>
    <xf numFmtId="0" fontId="21" fillId="0" borderId="9" xfId="0" applyFont="1" applyBorder="1" applyAlignment="1">
      <alignment horizontal="left" vertical="top" wrapText="1"/>
    </xf>
    <xf numFmtId="0" fontId="15" fillId="27" borderId="33" xfId="0" applyFont="1" applyFill="1" applyBorder="1" applyAlignment="1">
      <alignment horizontal="left" vertical="top"/>
    </xf>
    <xf numFmtId="0" fontId="15" fillId="26" borderId="33" xfId="0" applyFont="1" applyFill="1" applyBorder="1" applyAlignment="1">
      <alignment horizontal="left" vertical="top"/>
    </xf>
    <xf numFmtId="0" fontId="15" fillId="0" borderId="33" xfId="0" applyFont="1" applyBorder="1" applyAlignment="1">
      <alignment horizontal="left" vertical="top" wrapText="1"/>
    </xf>
    <xf numFmtId="0" fontId="14" fillId="0" borderId="8" xfId="0" applyFont="1" applyBorder="1" applyAlignment="1">
      <alignment horizontal="left" vertical="center"/>
    </xf>
    <xf numFmtId="0" fontId="14" fillId="0" borderId="15" xfId="0" applyFont="1" applyBorder="1" applyAlignment="1">
      <alignment horizontal="left" vertical="center"/>
    </xf>
    <xf numFmtId="0" fontId="92" fillId="34" borderId="18" xfId="170" applyFont="1" applyFill="1" applyBorder="1" applyAlignment="1">
      <alignment horizontal="center" vertical="center" wrapText="1"/>
    </xf>
    <xf numFmtId="0" fontId="92" fillId="34" borderId="20" xfId="170" applyFont="1" applyFill="1" applyBorder="1" applyAlignment="1">
      <alignment horizontal="center" vertical="center" wrapText="1"/>
    </xf>
    <xf numFmtId="0" fontId="92" fillId="34" borderId="37" xfId="170" applyFont="1" applyFill="1" applyBorder="1" applyAlignment="1">
      <alignment horizontal="center" vertical="center" wrapText="1"/>
    </xf>
    <xf numFmtId="0" fontId="92" fillId="34" borderId="31" xfId="170" applyFont="1" applyFill="1" applyBorder="1" applyAlignment="1">
      <alignment horizontal="center" vertical="center" wrapText="1"/>
    </xf>
    <xf numFmtId="3" fontId="12" fillId="0" borderId="20"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21" xfId="0" applyNumberFormat="1" applyFont="1" applyBorder="1" applyAlignment="1">
      <alignment horizontal="center" vertical="center"/>
    </xf>
    <xf numFmtId="0" fontId="92" fillId="34" borderId="34" xfId="0" applyFont="1" applyFill="1" applyBorder="1" applyAlignment="1">
      <alignment horizontal="center" vertical="center" wrapText="1"/>
    </xf>
    <xf numFmtId="0" fontId="92" fillId="34" borderId="3" xfId="0" applyFont="1" applyFill="1" applyBorder="1" applyAlignment="1">
      <alignment horizontal="center" vertical="center" wrapText="1"/>
    </xf>
    <xf numFmtId="0" fontId="92" fillId="34" borderId="34" xfId="228" applyFont="1" applyFill="1" applyBorder="1" applyAlignment="1">
      <alignment horizontal="center" vertical="center" wrapText="1"/>
    </xf>
    <xf numFmtId="0" fontId="92" fillId="34" borderId="43" xfId="228" applyFont="1" applyFill="1" applyBorder="1" applyAlignment="1">
      <alignment horizontal="center" vertical="center"/>
    </xf>
    <xf numFmtId="0" fontId="92" fillId="34" borderId="43" xfId="0" applyFont="1" applyFill="1" applyBorder="1" applyAlignment="1">
      <alignment horizontal="center" vertical="center" wrapText="1"/>
    </xf>
    <xf numFmtId="0" fontId="92" fillId="34" borderId="36" xfId="170" applyFont="1" applyFill="1" applyBorder="1" applyAlignment="1">
      <alignment horizontal="center" vertical="center" wrapText="1"/>
    </xf>
    <xf numFmtId="0" fontId="92" fillId="34" borderId="22" xfId="228" applyFont="1" applyFill="1" applyBorder="1" applyAlignment="1">
      <alignment horizontal="center" vertical="center"/>
    </xf>
    <xf numFmtId="0" fontId="0" fillId="0" borderId="23" xfId="0" applyBorder="1" applyAlignment="1">
      <alignment vertical="center"/>
    </xf>
    <xf numFmtId="1" fontId="56" fillId="0" borderId="34" xfId="0" applyNumberFormat="1" applyFont="1" applyBorder="1" applyAlignment="1">
      <alignment horizontal="center" vertical="center" wrapText="1"/>
    </xf>
    <xf numFmtId="0" fontId="0" fillId="0" borderId="3" xfId="0" applyBorder="1"/>
    <xf numFmtId="0" fontId="0" fillId="0" borderId="43" xfId="0" applyBorder="1"/>
    <xf numFmtId="0" fontId="14" fillId="0" borderId="8" xfId="0" applyFont="1" applyBorder="1" applyAlignment="1">
      <alignment horizontal="left" vertical="center" wrapText="1"/>
    </xf>
    <xf numFmtId="0" fontId="0" fillId="0" borderId="4" xfId="0" applyBorder="1" applyAlignment="1">
      <alignment vertical="center"/>
    </xf>
    <xf numFmtId="0" fontId="0" fillId="0" borderId="15" xfId="0" applyBorder="1" applyAlignment="1">
      <alignment vertical="center"/>
    </xf>
    <xf numFmtId="169" fontId="48" fillId="26" borderId="8" xfId="0" applyNumberFormat="1" applyFont="1" applyFill="1" applyBorder="1" applyAlignment="1">
      <alignment horizontal="left" vertical="center"/>
    </xf>
    <xf numFmtId="169" fontId="48" fillId="26" borderId="4" xfId="0" applyNumberFormat="1" applyFont="1" applyFill="1" applyBorder="1" applyAlignment="1">
      <alignment horizontal="left" vertical="center"/>
    </xf>
    <xf numFmtId="0" fontId="2" fillId="0" borderId="34" xfId="0" applyFont="1" applyBorder="1" applyAlignment="1">
      <alignment horizontal="left" vertical="top" wrapText="1"/>
    </xf>
    <xf numFmtId="0" fontId="2" fillId="0" borderId="3" xfId="0" applyFont="1" applyBorder="1" applyAlignment="1">
      <alignment horizontal="left" vertical="top" wrapText="1"/>
    </xf>
    <xf numFmtId="0" fontId="2" fillId="0" borderId="43" xfId="0" applyFont="1" applyBorder="1" applyAlignment="1">
      <alignment horizontal="left" vertical="top" wrapText="1"/>
    </xf>
    <xf numFmtId="0" fontId="13" fillId="0" borderId="63" xfId="0" applyFont="1" applyBorder="1" applyAlignment="1">
      <alignment horizontal="left" vertical="center"/>
    </xf>
    <xf numFmtId="0" fontId="13" fillId="0" borderId="27" xfId="0" applyFont="1" applyBorder="1" applyAlignment="1">
      <alignment horizontal="left" vertical="center"/>
    </xf>
    <xf numFmtId="0" fontId="5" fillId="27" borderId="18" xfId="0" applyFont="1" applyFill="1" applyBorder="1" applyAlignment="1">
      <alignment horizontal="center" vertical="center"/>
    </xf>
    <xf numFmtId="0" fontId="5" fillId="27" borderId="17" xfId="0" applyFont="1" applyFill="1" applyBorder="1" applyAlignment="1">
      <alignment horizontal="center" vertical="center"/>
    </xf>
    <xf numFmtId="0" fontId="5" fillId="27" borderId="19" xfId="0" applyFont="1" applyFill="1" applyBorder="1" applyAlignment="1">
      <alignment horizontal="center" vertical="center"/>
    </xf>
    <xf numFmtId="0" fontId="5" fillId="27" borderId="20" xfId="0" applyFont="1" applyFill="1" applyBorder="1" applyAlignment="1">
      <alignment horizontal="center" vertical="center"/>
    </xf>
    <xf numFmtId="0" fontId="5" fillId="27" borderId="0" xfId="0" applyFont="1" applyFill="1" applyAlignment="1">
      <alignment horizontal="center" vertical="center"/>
    </xf>
    <xf numFmtId="0" fontId="5" fillId="27" borderId="21" xfId="0" applyFont="1" applyFill="1" applyBorder="1" applyAlignment="1">
      <alignment horizontal="center" vertical="center"/>
    </xf>
    <xf numFmtId="0" fontId="5" fillId="27" borderId="22" xfId="0" applyFont="1" applyFill="1" applyBorder="1" applyAlignment="1">
      <alignment horizontal="center" vertical="center"/>
    </xf>
    <xf numFmtId="0" fontId="5" fillId="27" borderId="23" xfId="0" applyFont="1" applyFill="1" applyBorder="1" applyAlignment="1">
      <alignment horizontal="center" vertical="center"/>
    </xf>
    <xf numFmtId="0" fontId="5" fillId="27" borderId="24" xfId="0" applyFont="1" applyFill="1" applyBorder="1" applyAlignment="1">
      <alignment horizontal="center" vertical="center"/>
    </xf>
    <xf numFmtId="169" fontId="13" fillId="0" borderId="4" xfId="0" applyNumberFormat="1" applyFont="1" applyBorder="1" applyAlignment="1">
      <alignment horizontal="left" vertical="center"/>
    </xf>
    <xf numFmtId="0" fontId="13" fillId="0" borderId="4" xfId="0" applyFont="1" applyBorder="1" applyAlignment="1">
      <alignment horizontal="left" vertical="center"/>
    </xf>
    <xf numFmtId="0" fontId="13" fillId="0" borderId="26" xfId="0" applyFont="1" applyBorder="1" applyAlignment="1">
      <alignment horizontal="left" vertical="center"/>
    </xf>
    <xf numFmtId="0" fontId="15" fillId="0" borderId="62" xfId="0" applyFont="1" applyBorder="1" applyAlignment="1">
      <alignment horizontal="left" vertical="center"/>
    </xf>
    <xf numFmtId="0" fontId="15" fillId="0" borderId="9" xfId="0" applyFont="1" applyBorder="1" applyAlignment="1">
      <alignment horizontal="left" vertical="center" wrapText="1"/>
    </xf>
    <xf numFmtId="0" fontId="8" fillId="0" borderId="8" xfId="0" quotePrefix="1" applyFont="1" applyBorder="1" applyAlignment="1">
      <alignment horizontal="left" wrapText="1"/>
    </xf>
    <xf numFmtId="0" fontId="8" fillId="0" borderId="4" xfId="0" quotePrefix="1" applyFont="1" applyBorder="1" applyAlignment="1">
      <alignment horizontal="left" wrapText="1"/>
    </xf>
    <xf numFmtId="0" fontId="8" fillId="0" borderId="15" xfId="0" quotePrefix="1" applyFont="1" applyBorder="1" applyAlignment="1">
      <alignment horizontal="left" wrapText="1"/>
    </xf>
    <xf numFmtId="0" fontId="8" fillId="0" borderId="8" xfId="0" applyFont="1" applyBorder="1" applyAlignment="1">
      <alignment horizontal="left"/>
    </xf>
    <xf numFmtId="0" fontId="8" fillId="0" borderId="4" xfId="0" applyFont="1" applyBorder="1" applyAlignment="1">
      <alignment horizontal="left"/>
    </xf>
    <xf numFmtId="0" fontId="15" fillId="0" borderId="29" xfId="0" applyFont="1" applyBorder="1" applyAlignment="1">
      <alignment horizontal="left" vertical="top" wrapText="1"/>
    </xf>
    <xf numFmtId="0" fontId="15" fillId="0" borderId="9" xfId="0" applyFont="1" applyBorder="1" applyAlignment="1">
      <alignment horizontal="left" vertical="top" wrapText="1"/>
    </xf>
    <xf numFmtId="0" fontId="15" fillId="0" borderId="25" xfId="0" applyFont="1" applyBorder="1" applyAlignment="1">
      <alignment horizontal="left" vertical="top" wrapText="1"/>
    </xf>
    <xf numFmtId="0" fontId="12" fillId="0" borderId="0" xfId="0" applyFont="1" applyAlignment="1">
      <alignment horizontal="left" vertical="center" wrapText="1"/>
    </xf>
    <xf numFmtId="0" fontId="89" fillId="32" borderId="20" xfId="0" applyFont="1" applyFill="1" applyBorder="1" applyAlignment="1">
      <alignment horizontal="left" vertical="center" wrapText="1"/>
    </xf>
    <xf numFmtId="0" fontId="89" fillId="32" borderId="0" xfId="0" applyFont="1" applyFill="1" applyAlignment="1">
      <alignment horizontal="left" vertical="center" wrapText="1"/>
    </xf>
    <xf numFmtId="0" fontId="89" fillId="32" borderId="20" xfId="0" applyFont="1" applyFill="1" applyBorder="1" applyAlignment="1">
      <alignment horizontal="left" vertical="center"/>
    </xf>
    <xf numFmtId="0" fontId="89" fillId="32" borderId="0" xfId="0" applyFont="1" applyFill="1" applyAlignment="1">
      <alignment horizontal="left" vertical="center"/>
    </xf>
    <xf numFmtId="0" fontId="47" fillId="0" borderId="8" xfId="0" applyFont="1" applyBorder="1" applyAlignment="1">
      <alignment horizontal="left" vertical="center"/>
    </xf>
    <xf numFmtId="0" fontId="47" fillId="0" borderId="15" xfId="0" applyFont="1" applyBorder="1" applyAlignment="1">
      <alignment horizontal="left" vertical="center"/>
    </xf>
    <xf numFmtId="165" fontId="47" fillId="0" borderId="34" xfId="177" applyNumberFormat="1" applyFont="1" applyBorder="1" applyAlignment="1">
      <alignment horizontal="center" vertical="center"/>
    </xf>
    <xf numFmtId="165" fontId="47" fillId="0" borderId="3" xfId="177" applyNumberFormat="1" applyFont="1" applyBorder="1" applyAlignment="1">
      <alignment horizontal="center" vertical="center"/>
    </xf>
    <xf numFmtId="165" fontId="47" fillId="0" borderId="43" xfId="177" applyNumberFormat="1" applyFont="1" applyBorder="1" applyAlignment="1">
      <alignment horizontal="center" vertical="center"/>
    </xf>
    <xf numFmtId="0" fontId="7" fillId="27" borderId="34"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7" fillId="27" borderId="43" xfId="0" applyFont="1" applyFill="1" applyBorder="1" applyAlignment="1">
      <alignment horizontal="center" vertical="center" wrapText="1"/>
    </xf>
    <xf numFmtId="0" fontId="7" fillId="0" borderId="0" xfId="0" quotePrefix="1" applyFont="1" applyAlignment="1">
      <alignment horizontal="center" vertical="center" wrapText="1"/>
    </xf>
    <xf numFmtId="0" fontId="53" fillId="27" borderId="18" xfId="0" applyFont="1" applyFill="1" applyBorder="1" applyAlignment="1">
      <alignment horizontal="left"/>
    </xf>
    <xf numFmtId="0" fontId="53" fillId="27" borderId="17" xfId="0" applyFont="1" applyFill="1" applyBorder="1" applyAlignment="1">
      <alignment horizontal="left"/>
    </xf>
    <xf numFmtId="0" fontId="53" fillId="27" borderId="19" xfId="0" applyFont="1" applyFill="1" applyBorder="1" applyAlignment="1">
      <alignment horizontal="left"/>
    </xf>
    <xf numFmtId="0" fontId="15" fillId="30" borderId="58" xfId="178" quotePrefix="1" applyFont="1" applyFill="1" applyBorder="1" applyAlignment="1">
      <alignment horizontal="left" vertical="center" wrapText="1"/>
    </xf>
    <xf numFmtId="0" fontId="15" fillId="30" borderId="58" xfId="178" applyFont="1" applyFill="1" applyBorder="1" applyAlignment="1">
      <alignment horizontal="left" vertical="center" wrapText="1"/>
    </xf>
    <xf numFmtId="0" fontId="15" fillId="30" borderId="59" xfId="178" applyFont="1" applyFill="1" applyBorder="1" applyAlignment="1">
      <alignment horizontal="left" vertical="center" wrapText="1"/>
    </xf>
    <xf numFmtId="0" fontId="7" fillId="33" borderId="20" xfId="178" applyFont="1" applyFill="1" applyBorder="1" applyAlignment="1">
      <alignment vertical="center" wrapText="1"/>
    </xf>
    <xf numFmtId="0" fontId="2" fillId="33" borderId="0" xfId="178" applyFill="1" applyAlignment="1">
      <alignment vertical="center" wrapText="1"/>
    </xf>
    <xf numFmtId="0" fontId="14" fillId="0" borderId="9" xfId="178" quotePrefix="1" applyFont="1" applyBorder="1" applyAlignment="1">
      <alignment horizontal="left" vertical="center" wrapText="1"/>
    </xf>
    <xf numFmtId="0" fontId="15" fillId="30" borderId="25" xfId="178" quotePrefix="1" applyFont="1" applyFill="1" applyBorder="1" applyAlignment="1">
      <alignment horizontal="left" vertical="center" wrapText="1"/>
    </xf>
    <xf numFmtId="0" fontId="15" fillId="30" borderId="25" xfId="178" applyFont="1" applyFill="1" applyBorder="1" applyAlignment="1">
      <alignment horizontal="left" vertical="center" wrapText="1"/>
    </xf>
    <xf numFmtId="0" fontId="15" fillId="30" borderId="42" xfId="178" applyFont="1" applyFill="1" applyBorder="1" applyAlignment="1">
      <alignment horizontal="left" vertical="center" wrapText="1"/>
    </xf>
    <xf numFmtId="0" fontId="14" fillId="30" borderId="8" xfId="178" quotePrefix="1" applyFont="1" applyFill="1" applyBorder="1" applyAlignment="1">
      <alignment horizontal="left" vertical="top" wrapText="1"/>
    </xf>
    <xf numFmtId="0" fontId="14" fillId="30" borderId="4" xfId="178" applyFont="1" applyFill="1" applyBorder="1" applyAlignment="1">
      <alignment horizontal="left" vertical="top" wrapText="1"/>
    </xf>
    <xf numFmtId="0" fontId="14" fillId="30" borderId="26" xfId="178" applyFont="1" applyFill="1" applyBorder="1" applyAlignment="1">
      <alignment horizontal="left" vertical="top" wrapText="1"/>
    </xf>
    <xf numFmtId="0" fontId="15" fillId="30" borderId="9" xfId="178" quotePrefix="1" applyFont="1" applyFill="1" applyBorder="1" applyAlignment="1">
      <alignment horizontal="left" vertical="center" wrapText="1"/>
    </xf>
    <xf numFmtId="0" fontId="15" fillId="30" borderId="9" xfId="178" applyFont="1" applyFill="1" applyBorder="1" applyAlignment="1">
      <alignment horizontal="left" vertical="center" wrapText="1"/>
    </xf>
    <xf numFmtId="0" fontId="15" fillId="30" borderId="38" xfId="178" applyFont="1" applyFill="1" applyBorder="1" applyAlignment="1">
      <alignment horizontal="left" vertical="center" wrapText="1"/>
    </xf>
    <xf numFmtId="0" fontId="15" fillId="30" borderId="0" xfId="178" quotePrefix="1" applyFont="1" applyFill="1" applyAlignment="1">
      <alignment horizontal="left" vertical="center" wrapText="1"/>
    </xf>
    <xf numFmtId="0" fontId="15" fillId="30" borderId="0" xfId="178" applyFont="1" applyFill="1" applyAlignment="1">
      <alignment horizontal="left" vertical="center" wrapText="1"/>
    </xf>
    <xf numFmtId="0" fontId="84" fillId="30" borderId="56" xfId="150" quotePrefix="1" applyFont="1" applyFill="1" applyBorder="1" applyAlignment="1">
      <alignment horizontal="left" vertical="center" wrapText="1"/>
    </xf>
    <xf numFmtId="0" fontId="15" fillId="30" borderId="21" xfId="178" applyFont="1" applyFill="1" applyBorder="1" applyAlignment="1">
      <alignment horizontal="left" vertical="center" wrapText="1"/>
    </xf>
    <xf numFmtId="0" fontId="15" fillId="30" borderId="57" xfId="178" quotePrefix="1" applyFont="1" applyFill="1" applyBorder="1" applyAlignment="1">
      <alignment horizontal="left" vertical="center" wrapText="1"/>
    </xf>
    <xf numFmtId="0" fontId="15" fillId="30" borderId="28" xfId="178" applyFont="1" applyFill="1" applyBorder="1" applyAlignment="1">
      <alignment horizontal="left" vertical="center" wrapText="1"/>
    </xf>
    <xf numFmtId="0" fontId="15" fillId="30" borderId="41" xfId="178"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4" fillId="0" borderId="4" xfId="0" applyFont="1" applyBorder="1" applyAlignment="1">
      <alignment horizontal="left" vertical="center"/>
    </xf>
    <xf numFmtId="0" fontId="15" fillId="30" borderId="60" xfId="178" quotePrefix="1" applyFont="1" applyFill="1" applyBorder="1" applyAlignment="1">
      <alignment horizontal="left" vertical="center" wrapText="1"/>
    </xf>
    <xf numFmtId="0" fontId="15" fillId="30" borderId="60" xfId="178" applyFont="1" applyFill="1" applyBorder="1" applyAlignment="1">
      <alignment horizontal="left" vertical="center" wrapText="1"/>
    </xf>
    <xf numFmtId="0" fontId="15" fillId="30" borderId="61" xfId="178" applyFont="1" applyFill="1" applyBorder="1" applyAlignment="1">
      <alignment horizontal="left" vertical="center" wrapText="1"/>
    </xf>
    <xf numFmtId="0" fontId="14" fillId="0" borderId="47" xfId="178" quotePrefix="1" applyFont="1" applyBorder="1" applyAlignment="1">
      <alignment horizontal="left" vertical="center" wrapText="1"/>
    </xf>
    <xf numFmtId="0" fontId="15" fillId="30" borderId="16" xfId="178" quotePrefix="1" applyFont="1" applyFill="1" applyBorder="1" applyAlignment="1">
      <alignment horizontal="left" vertical="center" wrapText="1"/>
    </xf>
    <xf numFmtId="0" fontId="15" fillId="30" borderId="55" xfId="178" applyFont="1" applyFill="1" applyBorder="1" applyAlignment="1">
      <alignment horizontal="left" vertical="center" wrapText="1"/>
    </xf>
    <xf numFmtId="0" fontId="15" fillId="30" borderId="39" xfId="178" applyFont="1" applyFill="1" applyBorder="1" applyAlignment="1">
      <alignment horizontal="left" vertical="center" wrapText="1"/>
    </xf>
  </cellXfs>
  <cellStyles count="3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Comp_Event_Log" xfId="3" xr:uid="{00000000-0005-0000-0000-000002000000}"/>
    <cellStyle name="_Criteria" xfId="4" xr:uid="{00000000-0005-0000-0000-000003000000}"/>
    <cellStyle name="_ETC_Summary_220509" xfId="5" xr:uid="{00000000-0005-0000-0000-000004000000}"/>
    <cellStyle name="_Heading" xfId="6" xr:uid="{00000000-0005-0000-0000-000005000000}"/>
    <cellStyle name="_HWL BRUSSELS AND HWL SOUTH AFRICA INVOICE DETAILS" xfId="7" xr:uid="{00000000-0005-0000-0000-000006000000}"/>
    <cellStyle name="_Invoice_Log_Org" xfId="8" xr:uid="{00000000-0005-0000-0000-000007000000}"/>
    <cellStyle name="_Sub-Heading" xfId="9" xr:uid="{00000000-0005-0000-0000-000008000000}"/>
    <cellStyle name="20% - Accent1" xfId="10" builtinId="30" customBuiltin="1"/>
    <cellStyle name="20% - Accent1 2" xfId="11" xr:uid="{00000000-0005-0000-0000-00000A000000}"/>
    <cellStyle name="20% - Accent1 2 2" xfId="12" xr:uid="{00000000-0005-0000-0000-00000B000000}"/>
    <cellStyle name="20% - Accent1 3" xfId="13" xr:uid="{00000000-0005-0000-0000-00000C000000}"/>
    <cellStyle name="20% - Accent2" xfId="14" builtinId="34" customBuiltin="1"/>
    <cellStyle name="20% - Accent2 2" xfId="15" xr:uid="{00000000-0005-0000-0000-00000E000000}"/>
    <cellStyle name="20% - Accent2 2 2" xfId="16" xr:uid="{00000000-0005-0000-0000-00000F000000}"/>
    <cellStyle name="20% - Accent2 3" xfId="17" xr:uid="{00000000-0005-0000-0000-000010000000}"/>
    <cellStyle name="20% - Accent3" xfId="18" builtinId="38" customBuiltin="1"/>
    <cellStyle name="20% - Accent3 2" xfId="19" xr:uid="{00000000-0005-0000-0000-000012000000}"/>
    <cellStyle name="20% - Accent3 2 2" xfId="20" xr:uid="{00000000-0005-0000-0000-000013000000}"/>
    <cellStyle name="20% - Accent3 3" xfId="21" xr:uid="{00000000-0005-0000-0000-000014000000}"/>
    <cellStyle name="20% - Accent4" xfId="22" builtinId="42" customBuiltin="1"/>
    <cellStyle name="20% - Accent4 2" xfId="23" xr:uid="{00000000-0005-0000-0000-000016000000}"/>
    <cellStyle name="20% - Accent4 2 2" xfId="24" xr:uid="{00000000-0005-0000-0000-000017000000}"/>
    <cellStyle name="20% - Accent4 3" xfId="25" xr:uid="{00000000-0005-0000-0000-000018000000}"/>
    <cellStyle name="20% - Accent5" xfId="26" builtinId="46" customBuiltin="1"/>
    <cellStyle name="20% - Accent5 2" xfId="27" xr:uid="{00000000-0005-0000-0000-00001A000000}"/>
    <cellStyle name="20% - Accent5 2 2" xfId="28" xr:uid="{00000000-0005-0000-0000-00001B000000}"/>
    <cellStyle name="20% - Accent5 3" xfId="29" xr:uid="{00000000-0005-0000-0000-00001C000000}"/>
    <cellStyle name="20% - Accent6" xfId="30" builtinId="50" customBuiltin="1"/>
    <cellStyle name="20% - Accent6 2" xfId="31" xr:uid="{00000000-0005-0000-0000-00001E000000}"/>
    <cellStyle name="20% - Accent6 2 2" xfId="32" xr:uid="{00000000-0005-0000-0000-00001F000000}"/>
    <cellStyle name="20% - Accent6 3" xfId="33" xr:uid="{00000000-0005-0000-0000-000020000000}"/>
    <cellStyle name="40% - Accent1" xfId="34" builtinId="31" customBuiltin="1"/>
    <cellStyle name="40% - Accent1 2" xfId="35" xr:uid="{00000000-0005-0000-0000-000022000000}"/>
    <cellStyle name="40% - Accent1 2 2" xfId="36" xr:uid="{00000000-0005-0000-0000-000023000000}"/>
    <cellStyle name="40% - Accent1 3" xfId="37" xr:uid="{00000000-0005-0000-0000-000024000000}"/>
    <cellStyle name="40% - Accent2" xfId="38" builtinId="35" customBuiltin="1"/>
    <cellStyle name="40% - Accent2 2" xfId="39" xr:uid="{00000000-0005-0000-0000-000026000000}"/>
    <cellStyle name="40% - Accent2 2 2" xfId="40" xr:uid="{00000000-0005-0000-0000-000027000000}"/>
    <cellStyle name="40% - Accent2 3" xfId="41" xr:uid="{00000000-0005-0000-0000-000028000000}"/>
    <cellStyle name="40% - Accent3" xfId="42" builtinId="39" customBuiltin="1"/>
    <cellStyle name="40% - Accent3 2" xfId="43" xr:uid="{00000000-0005-0000-0000-00002A000000}"/>
    <cellStyle name="40% - Accent3 2 2" xfId="44" xr:uid="{00000000-0005-0000-0000-00002B000000}"/>
    <cellStyle name="40% - Accent3 3"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5" xfId="50" builtinId="47" customBuiltin="1"/>
    <cellStyle name="40% - Accent5 2" xfId="51" xr:uid="{00000000-0005-0000-0000-000032000000}"/>
    <cellStyle name="40% - Accent5 2 2" xfId="52" xr:uid="{00000000-0005-0000-0000-000033000000}"/>
    <cellStyle name="40% - Accent5 3" xfId="53" xr:uid="{00000000-0005-0000-0000-000034000000}"/>
    <cellStyle name="40% - Accent6" xfId="54" builtinId="51" customBuiltin="1"/>
    <cellStyle name="40% - Accent6 2" xfId="55" xr:uid="{00000000-0005-0000-0000-000036000000}"/>
    <cellStyle name="40% - Accent6 2 2" xfId="56" xr:uid="{00000000-0005-0000-0000-000037000000}"/>
    <cellStyle name="40% - Accent6 3" xfId="57" xr:uid="{00000000-0005-0000-0000-000038000000}"/>
    <cellStyle name="60% - Accent1" xfId="58" builtinId="32" customBuiltin="1"/>
    <cellStyle name="60% - Accent1 2" xfId="59" xr:uid="{00000000-0005-0000-0000-00003A000000}"/>
    <cellStyle name="60% - Accent2" xfId="60" builtinId="36" customBuiltin="1"/>
    <cellStyle name="60% - Accent2 2" xfId="61" xr:uid="{00000000-0005-0000-0000-00003C000000}"/>
    <cellStyle name="60% - Accent3" xfId="62" builtinId="40" customBuiltin="1"/>
    <cellStyle name="60% - Accent3 2" xfId="63" xr:uid="{00000000-0005-0000-0000-00003E000000}"/>
    <cellStyle name="60% - Accent4" xfId="64" builtinId="44" customBuiltin="1"/>
    <cellStyle name="60% - Accent4 2" xfId="65" xr:uid="{00000000-0005-0000-0000-000040000000}"/>
    <cellStyle name="60% - Accent5" xfId="66" builtinId="48" customBuiltin="1"/>
    <cellStyle name="60% - Accent5 2" xfId="67" xr:uid="{00000000-0005-0000-0000-000042000000}"/>
    <cellStyle name="60% - Accent6" xfId="68" builtinId="52" customBuiltin="1"/>
    <cellStyle name="60% - Accent6 2" xfId="69" xr:uid="{00000000-0005-0000-0000-000044000000}"/>
    <cellStyle name="Accent1" xfId="70" builtinId="29" customBuiltin="1"/>
    <cellStyle name="Accent1 2" xfId="71" xr:uid="{00000000-0005-0000-0000-000046000000}"/>
    <cellStyle name="Accent2" xfId="72" builtinId="33" customBuiltin="1"/>
    <cellStyle name="Accent2 2" xfId="73" xr:uid="{00000000-0005-0000-0000-000048000000}"/>
    <cellStyle name="Accent3" xfId="74" builtinId="37" customBuiltin="1"/>
    <cellStyle name="Accent3 2" xfId="75" xr:uid="{00000000-0005-0000-0000-00004A000000}"/>
    <cellStyle name="Accent4" xfId="76" builtinId="41" customBuiltin="1"/>
    <cellStyle name="Accent4 2" xfId="77" xr:uid="{00000000-0005-0000-0000-00004C000000}"/>
    <cellStyle name="Accent5" xfId="78" builtinId="45" customBuiltin="1"/>
    <cellStyle name="Accent5 2" xfId="79" xr:uid="{00000000-0005-0000-0000-00004E000000}"/>
    <cellStyle name="Accent6" xfId="80" builtinId="49" customBuiltin="1"/>
    <cellStyle name="Accent6 2" xfId="81" xr:uid="{00000000-0005-0000-0000-000050000000}"/>
    <cellStyle name="args.style" xfId="82" xr:uid="{00000000-0005-0000-0000-000051000000}"/>
    <cellStyle name="Bad" xfId="83" builtinId="27" customBuiltin="1"/>
    <cellStyle name="Bad 2" xfId="84" xr:uid="{00000000-0005-0000-0000-000053000000}"/>
    <cellStyle name="Calculation" xfId="85" builtinId="22" customBuiltin="1"/>
    <cellStyle name="Calculation 2" xfId="86" xr:uid="{00000000-0005-0000-0000-000055000000}"/>
    <cellStyle name="Calculation 2 2" xfId="87" xr:uid="{00000000-0005-0000-0000-000056000000}"/>
    <cellStyle name="Calculation 3" xfId="88" xr:uid="{00000000-0005-0000-0000-000057000000}"/>
    <cellStyle name="Check Cell" xfId="89" builtinId="23" customBuiltin="1"/>
    <cellStyle name="Check Cell 2" xfId="90" xr:uid="{00000000-0005-0000-0000-000059000000}"/>
    <cellStyle name="Comma" xfId="91" builtinId="3"/>
    <cellStyle name="Comma  - Style1" xfId="92" xr:uid="{00000000-0005-0000-0000-00005B000000}"/>
    <cellStyle name="Comma  - Style2" xfId="93" xr:uid="{00000000-0005-0000-0000-00005C000000}"/>
    <cellStyle name="Comma  - Style3" xfId="94" xr:uid="{00000000-0005-0000-0000-00005D000000}"/>
    <cellStyle name="Comma  - Style4" xfId="95" xr:uid="{00000000-0005-0000-0000-00005E000000}"/>
    <cellStyle name="Comma  - Style5" xfId="96" xr:uid="{00000000-0005-0000-0000-00005F000000}"/>
    <cellStyle name="Comma  - Style6" xfId="97" xr:uid="{00000000-0005-0000-0000-000060000000}"/>
    <cellStyle name="Comma  - Style7" xfId="98" xr:uid="{00000000-0005-0000-0000-000061000000}"/>
    <cellStyle name="Comma  - Style8" xfId="99" xr:uid="{00000000-0005-0000-0000-000062000000}"/>
    <cellStyle name="Comma 2" xfId="100" xr:uid="{00000000-0005-0000-0000-000063000000}"/>
    <cellStyle name="Comma 2 2" xfId="101" xr:uid="{00000000-0005-0000-0000-000064000000}"/>
    <cellStyle name="Comma 3" xfId="102" xr:uid="{00000000-0005-0000-0000-000065000000}"/>
    <cellStyle name="Comma 4" xfId="103" xr:uid="{00000000-0005-0000-0000-000066000000}"/>
    <cellStyle name="Comma 5" xfId="104" xr:uid="{00000000-0005-0000-0000-000067000000}"/>
    <cellStyle name="Comma 6" xfId="105" xr:uid="{00000000-0005-0000-0000-000068000000}"/>
    <cellStyle name="Comma 7" xfId="106" xr:uid="{00000000-0005-0000-0000-000069000000}"/>
    <cellStyle name="Comma 8" xfId="107" xr:uid="{00000000-0005-0000-0000-00006A000000}"/>
    <cellStyle name="Comma0" xfId="108" xr:uid="{00000000-0005-0000-0000-00006B000000}"/>
    <cellStyle name="Currency 2" xfId="109" xr:uid="{00000000-0005-0000-0000-00006C000000}"/>
    <cellStyle name="Currency 2 2" xfId="110" xr:uid="{00000000-0005-0000-0000-00006D000000}"/>
    <cellStyle name="Currency 2 2 2" xfId="111" xr:uid="{00000000-0005-0000-0000-00006E000000}"/>
    <cellStyle name="Currency 3" xfId="112" xr:uid="{00000000-0005-0000-0000-00006F000000}"/>
    <cellStyle name="Currency 4" xfId="113" xr:uid="{00000000-0005-0000-0000-000070000000}"/>
    <cellStyle name="Currency 5" xfId="114" xr:uid="{00000000-0005-0000-0000-000071000000}"/>
    <cellStyle name="Currency 6" xfId="115" xr:uid="{00000000-0005-0000-0000-000072000000}"/>
    <cellStyle name="Currency 6 2" xfId="116" xr:uid="{00000000-0005-0000-0000-000073000000}"/>
    <cellStyle name="Currency0" xfId="117" xr:uid="{00000000-0005-0000-0000-000074000000}"/>
    <cellStyle name="Date" xfId="118" xr:uid="{00000000-0005-0000-0000-000075000000}"/>
    <cellStyle name="Explanatory Text" xfId="119" builtinId="53" customBuiltin="1"/>
    <cellStyle name="Explanatory Text 2" xfId="120" xr:uid="{00000000-0005-0000-0000-000077000000}"/>
    <cellStyle name="F2" xfId="121" xr:uid="{00000000-0005-0000-0000-000078000000}"/>
    <cellStyle name="F3" xfId="122" xr:uid="{00000000-0005-0000-0000-000079000000}"/>
    <cellStyle name="F4" xfId="123" xr:uid="{00000000-0005-0000-0000-00007A000000}"/>
    <cellStyle name="F5" xfId="124" xr:uid="{00000000-0005-0000-0000-00007B000000}"/>
    <cellStyle name="F6" xfId="125" xr:uid="{00000000-0005-0000-0000-00007C000000}"/>
    <cellStyle name="F7" xfId="126" xr:uid="{00000000-0005-0000-0000-00007D000000}"/>
    <cellStyle name="F8" xfId="127" xr:uid="{00000000-0005-0000-0000-00007E000000}"/>
    <cellStyle name="Fixed" xfId="128" xr:uid="{00000000-0005-0000-0000-00007F000000}"/>
    <cellStyle name="Flag" xfId="129" xr:uid="{00000000-0005-0000-0000-000080000000}"/>
    <cellStyle name="Good" xfId="130" builtinId="26" customBuiltin="1"/>
    <cellStyle name="Good 2" xfId="131" xr:uid="{00000000-0005-0000-0000-000082000000}"/>
    <cellStyle name="Header1" xfId="132" xr:uid="{00000000-0005-0000-0000-000083000000}"/>
    <cellStyle name="Header2" xfId="133" xr:uid="{00000000-0005-0000-0000-000084000000}"/>
    <cellStyle name="Header2 2" xfId="134" xr:uid="{00000000-0005-0000-0000-000085000000}"/>
    <cellStyle name="Heading 1" xfId="135" builtinId="16" customBuiltin="1"/>
    <cellStyle name="Heading 1 2" xfId="136" xr:uid="{00000000-0005-0000-0000-000087000000}"/>
    <cellStyle name="Heading 2" xfId="137" builtinId="17" customBuiltin="1"/>
    <cellStyle name="Heading 2 2" xfId="138" xr:uid="{00000000-0005-0000-0000-000089000000}"/>
    <cellStyle name="Heading 3" xfId="139" builtinId="18" customBuiltin="1"/>
    <cellStyle name="Heading 3 2" xfId="140" xr:uid="{00000000-0005-0000-0000-00008B000000}"/>
    <cellStyle name="Heading 4" xfId="141" builtinId="19" customBuiltin="1"/>
    <cellStyle name="Heading 4 2" xfId="142" xr:uid="{00000000-0005-0000-0000-00008D000000}"/>
    <cellStyle name="HEADING1" xfId="143" xr:uid="{00000000-0005-0000-0000-00008E000000}"/>
    <cellStyle name="HEADING2" xfId="144" xr:uid="{00000000-0005-0000-0000-00008F000000}"/>
    <cellStyle name="Heading3" xfId="145" xr:uid="{00000000-0005-0000-0000-000090000000}"/>
    <cellStyle name="Heading3 2" xfId="146" xr:uid="{00000000-0005-0000-0000-000091000000}"/>
    <cellStyle name="Heading4" xfId="147" xr:uid="{00000000-0005-0000-0000-000092000000}"/>
    <cellStyle name="Horizontal" xfId="148" xr:uid="{00000000-0005-0000-0000-000093000000}"/>
    <cellStyle name="Horizontal 2" xfId="149" xr:uid="{00000000-0005-0000-0000-000094000000}"/>
    <cellStyle name="Hyperlink" xfId="150" builtinId="8"/>
    <cellStyle name="Hyperlink 2" xfId="151" xr:uid="{00000000-0005-0000-0000-000096000000}"/>
    <cellStyle name="Input" xfId="152" builtinId="20" customBuiltin="1"/>
    <cellStyle name="Input 2" xfId="153" xr:uid="{00000000-0005-0000-0000-000098000000}"/>
    <cellStyle name="Input 2 2" xfId="154" xr:uid="{00000000-0005-0000-0000-000099000000}"/>
    <cellStyle name="Input 3" xfId="155" xr:uid="{00000000-0005-0000-0000-00009A000000}"/>
    <cellStyle name="Input Cells"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 Style1" xfId="161" xr:uid="{00000000-0005-0000-0000-0000A1000000}"/>
    <cellStyle name="Normal 10" xfId="162" xr:uid="{00000000-0005-0000-0000-0000A2000000}"/>
    <cellStyle name="Normal 10 2" xfId="163" xr:uid="{00000000-0005-0000-0000-0000A3000000}"/>
    <cellStyle name="Normal 11" xfId="164" xr:uid="{00000000-0005-0000-0000-0000A4000000}"/>
    <cellStyle name="Normal 11 2" xfId="165" xr:uid="{00000000-0005-0000-0000-0000A5000000}"/>
    <cellStyle name="Normal 12" xfId="166" xr:uid="{00000000-0005-0000-0000-0000A6000000}"/>
    <cellStyle name="Normal 12 2"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5" xfId="171" xr:uid="{00000000-0005-0000-0000-0000AB000000}"/>
    <cellStyle name="Normal 16" xfId="172" xr:uid="{00000000-0005-0000-0000-0000AC000000}"/>
    <cellStyle name="Normal 17" xfId="173" xr:uid="{00000000-0005-0000-0000-0000AD000000}"/>
    <cellStyle name="Normal 18" xfId="174" xr:uid="{00000000-0005-0000-0000-0000AE000000}"/>
    <cellStyle name="Normal 19" xfId="175" xr:uid="{00000000-0005-0000-0000-0000AF000000}"/>
    <cellStyle name="Normal 2" xfId="176" xr:uid="{00000000-0005-0000-0000-0000B0000000}"/>
    <cellStyle name="Normal 2 2" xfId="177" xr:uid="{00000000-0005-0000-0000-0000B1000000}"/>
    <cellStyle name="Normal 2 2 2" xfId="178" xr:uid="{00000000-0005-0000-0000-0000B2000000}"/>
    <cellStyle name="Normal 2 3" xfId="179" xr:uid="{00000000-0005-0000-0000-0000B3000000}"/>
    <cellStyle name="Normal 20" xfId="180" xr:uid="{00000000-0005-0000-0000-0000B4000000}"/>
    <cellStyle name="Normal 21" xfId="181" xr:uid="{00000000-0005-0000-0000-0000B5000000}"/>
    <cellStyle name="Normal 22" xfId="182" xr:uid="{00000000-0005-0000-0000-0000B6000000}"/>
    <cellStyle name="Normal 23" xfId="183" xr:uid="{00000000-0005-0000-0000-0000B7000000}"/>
    <cellStyle name="Normal 24" xfId="184" xr:uid="{00000000-0005-0000-0000-0000B8000000}"/>
    <cellStyle name="Normal 25" xfId="185" xr:uid="{00000000-0005-0000-0000-0000B9000000}"/>
    <cellStyle name="Normal 26" xfId="186" xr:uid="{00000000-0005-0000-0000-0000BA000000}"/>
    <cellStyle name="Normal 27" xfId="187" xr:uid="{00000000-0005-0000-0000-0000BB000000}"/>
    <cellStyle name="Normal 28" xfId="188" xr:uid="{00000000-0005-0000-0000-0000BC000000}"/>
    <cellStyle name="Normal 29" xfId="189" xr:uid="{00000000-0005-0000-0000-0000BD000000}"/>
    <cellStyle name="Normal 3" xfId="190" xr:uid="{00000000-0005-0000-0000-0000BE000000}"/>
    <cellStyle name="Normal 3 2" xfId="191" xr:uid="{00000000-0005-0000-0000-0000BF000000}"/>
    <cellStyle name="Normal 3 2 2" xfId="192" xr:uid="{00000000-0005-0000-0000-0000C0000000}"/>
    <cellStyle name="Normal 3 2 2 2" xfId="193" xr:uid="{00000000-0005-0000-0000-0000C1000000}"/>
    <cellStyle name="Normal 3 2 3" xfId="194" xr:uid="{00000000-0005-0000-0000-0000C2000000}"/>
    <cellStyle name="Normal 3 2 3 2" xfId="195" xr:uid="{00000000-0005-0000-0000-0000C3000000}"/>
    <cellStyle name="Normal 3 2 4" xfId="196" xr:uid="{00000000-0005-0000-0000-0000C4000000}"/>
    <cellStyle name="Normal 3 3" xfId="197" xr:uid="{00000000-0005-0000-0000-0000C5000000}"/>
    <cellStyle name="Normal 3 3 2" xfId="198" xr:uid="{00000000-0005-0000-0000-0000C6000000}"/>
    <cellStyle name="Normal 3 3 2 2" xfId="199" xr:uid="{00000000-0005-0000-0000-0000C7000000}"/>
    <cellStyle name="Normal 3 3 3" xfId="200" xr:uid="{00000000-0005-0000-0000-0000C8000000}"/>
    <cellStyle name="Normal 3 4" xfId="201" xr:uid="{00000000-0005-0000-0000-0000C9000000}"/>
    <cellStyle name="Normal 3 4 2" xfId="202" xr:uid="{00000000-0005-0000-0000-0000CA000000}"/>
    <cellStyle name="Normal 3 5" xfId="203" xr:uid="{00000000-0005-0000-0000-0000CB000000}"/>
    <cellStyle name="Normal 3 5 2" xfId="204" xr:uid="{00000000-0005-0000-0000-0000CC000000}"/>
    <cellStyle name="Normal 3 6" xfId="205" xr:uid="{00000000-0005-0000-0000-0000CD000000}"/>
    <cellStyle name="Normal 30" xfId="206" xr:uid="{00000000-0005-0000-0000-0000CE000000}"/>
    <cellStyle name="Normal 31" xfId="207" xr:uid="{00000000-0005-0000-0000-0000CF000000}"/>
    <cellStyle name="Normal 32" xfId="208" xr:uid="{00000000-0005-0000-0000-0000D0000000}"/>
    <cellStyle name="Normal 33" xfId="209" xr:uid="{00000000-0005-0000-0000-0000D1000000}"/>
    <cellStyle name="Normal 34" xfId="210" xr:uid="{00000000-0005-0000-0000-0000D2000000}"/>
    <cellStyle name="Normal 35" xfId="211" xr:uid="{00000000-0005-0000-0000-0000D3000000}"/>
    <cellStyle name="Normal 36" xfId="212" xr:uid="{00000000-0005-0000-0000-0000D4000000}"/>
    <cellStyle name="Normal 37" xfId="213" xr:uid="{00000000-0005-0000-0000-0000D5000000}"/>
    <cellStyle name="Normal 38" xfId="214" xr:uid="{00000000-0005-0000-0000-0000D6000000}"/>
    <cellStyle name="Normal 39" xfId="215" xr:uid="{00000000-0005-0000-0000-0000D7000000}"/>
    <cellStyle name="Normal 4" xfId="216" xr:uid="{00000000-0005-0000-0000-0000D8000000}"/>
    <cellStyle name="Normal 4 2" xfId="217" xr:uid="{00000000-0005-0000-0000-0000D9000000}"/>
    <cellStyle name="Normal 4 2 2" xfId="218" xr:uid="{00000000-0005-0000-0000-0000DA000000}"/>
    <cellStyle name="Normal 4 3" xfId="219" xr:uid="{00000000-0005-0000-0000-0000DB000000}"/>
    <cellStyle name="Normal 40" xfId="220" xr:uid="{00000000-0005-0000-0000-0000DC000000}"/>
    <cellStyle name="Normal 41" xfId="221" xr:uid="{00000000-0005-0000-0000-0000DD000000}"/>
    <cellStyle name="Normal 42" xfId="222" xr:uid="{00000000-0005-0000-0000-0000DE000000}"/>
    <cellStyle name="Normal 43" xfId="223" xr:uid="{00000000-0005-0000-0000-0000DF000000}"/>
    <cellStyle name="Normal 44" xfId="224" xr:uid="{00000000-0005-0000-0000-0000E0000000}"/>
    <cellStyle name="Normal 45" xfId="225" xr:uid="{00000000-0005-0000-0000-0000E1000000}"/>
    <cellStyle name="Normal 46" xfId="226" xr:uid="{00000000-0005-0000-0000-0000E2000000}"/>
    <cellStyle name="Normal 47" xfId="227" xr:uid="{00000000-0005-0000-0000-0000E3000000}"/>
    <cellStyle name="Normal 48" xfId="228" xr:uid="{00000000-0005-0000-0000-0000E4000000}"/>
    <cellStyle name="Normal 49" xfId="229" xr:uid="{00000000-0005-0000-0000-0000E5000000}"/>
    <cellStyle name="Normal 5" xfId="230" xr:uid="{00000000-0005-0000-0000-0000E6000000}"/>
    <cellStyle name="Normal 5 2" xfId="231" xr:uid="{00000000-0005-0000-0000-0000E7000000}"/>
    <cellStyle name="Normal 5 2 2" xfId="232" xr:uid="{00000000-0005-0000-0000-0000E8000000}"/>
    <cellStyle name="Normal 5 3" xfId="233" xr:uid="{00000000-0005-0000-0000-0000E9000000}"/>
    <cellStyle name="Normal 5 3 2" xfId="234" xr:uid="{00000000-0005-0000-0000-0000EA000000}"/>
    <cellStyle name="Normal 5 4" xfId="235" xr:uid="{00000000-0005-0000-0000-0000EB000000}"/>
    <cellStyle name="Normal 5 5" xfId="236" xr:uid="{00000000-0005-0000-0000-0000EC000000}"/>
    <cellStyle name="Normal 50" xfId="237" xr:uid="{00000000-0005-0000-0000-0000ED000000}"/>
    <cellStyle name="Normal 51" xfId="238" xr:uid="{00000000-0005-0000-0000-0000EE000000}"/>
    <cellStyle name="Normal 52" xfId="239" xr:uid="{00000000-0005-0000-0000-0000EF000000}"/>
    <cellStyle name="Normal 53" xfId="240" xr:uid="{00000000-0005-0000-0000-0000F0000000}"/>
    <cellStyle name="Normal 54" xfId="241" xr:uid="{00000000-0005-0000-0000-0000F1000000}"/>
    <cellStyle name="Normal 55" xfId="242" xr:uid="{00000000-0005-0000-0000-0000F2000000}"/>
    <cellStyle name="Normal 56" xfId="243" xr:uid="{00000000-0005-0000-0000-0000F3000000}"/>
    <cellStyle name="Normal 57" xfId="244" xr:uid="{00000000-0005-0000-0000-0000F4000000}"/>
    <cellStyle name="Normal 58" xfId="245" xr:uid="{00000000-0005-0000-0000-0000F5000000}"/>
    <cellStyle name="Normal 59" xfId="246" xr:uid="{00000000-0005-0000-0000-0000F6000000}"/>
    <cellStyle name="Normal 6" xfId="247" xr:uid="{00000000-0005-0000-0000-0000F7000000}"/>
    <cellStyle name="Normal 6 2" xfId="248" xr:uid="{00000000-0005-0000-0000-0000F8000000}"/>
    <cellStyle name="Normal 6 2 2" xfId="249" xr:uid="{00000000-0005-0000-0000-0000F9000000}"/>
    <cellStyle name="Normal 6 3" xfId="250" xr:uid="{00000000-0005-0000-0000-0000FA000000}"/>
    <cellStyle name="Normal 60" xfId="251" xr:uid="{00000000-0005-0000-0000-0000FB000000}"/>
    <cellStyle name="Normal 61" xfId="252" xr:uid="{00000000-0005-0000-0000-0000FC000000}"/>
    <cellStyle name="Normal 62" xfId="253" xr:uid="{00000000-0005-0000-0000-0000FD000000}"/>
    <cellStyle name="Normal 63" xfId="254" xr:uid="{00000000-0005-0000-0000-0000FE000000}"/>
    <cellStyle name="Normal 64" xfId="255" xr:uid="{00000000-0005-0000-0000-0000FF000000}"/>
    <cellStyle name="Normal 65" xfId="256" xr:uid="{00000000-0005-0000-0000-000000010000}"/>
    <cellStyle name="Normal 66" xfId="257" xr:uid="{00000000-0005-0000-0000-000001010000}"/>
    <cellStyle name="Normal 67" xfId="258" xr:uid="{00000000-0005-0000-0000-000002010000}"/>
    <cellStyle name="Normal 68" xfId="259" xr:uid="{00000000-0005-0000-0000-000003010000}"/>
    <cellStyle name="Normal 69" xfId="260" xr:uid="{00000000-0005-0000-0000-000004010000}"/>
    <cellStyle name="Normal 7" xfId="261" xr:uid="{00000000-0005-0000-0000-000005010000}"/>
    <cellStyle name="Normal 7 2" xfId="262" xr:uid="{00000000-0005-0000-0000-000006010000}"/>
    <cellStyle name="Normal 7 2 2" xfId="263" xr:uid="{00000000-0005-0000-0000-000007010000}"/>
    <cellStyle name="Normal 7 3" xfId="264" xr:uid="{00000000-0005-0000-0000-000008010000}"/>
    <cellStyle name="Normal 70" xfId="265" xr:uid="{00000000-0005-0000-0000-000009010000}"/>
    <cellStyle name="Normal 71" xfId="266" xr:uid="{00000000-0005-0000-0000-00000A010000}"/>
    <cellStyle name="Normal 72" xfId="267" xr:uid="{00000000-0005-0000-0000-00000B010000}"/>
    <cellStyle name="Normal 8" xfId="268" xr:uid="{00000000-0005-0000-0000-00000C010000}"/>
    <cellStyle name="Normal 9" xfId="269" xr:uid="{00000000-0005-0000-0000-00000D010000}"/>
    <cellStyle name="Normal 9 2" xfId="270" xr:uid="{00000000-0005-0000-0000-00000E010000}"/>
    <cellStyle name="Normal 9 2 2" xfId="271" xr:uid="{00000000-0005-0000-0000-00000F010000}"/>
    <cellStyle name="Normal 9 3" xfId="272" xr:uid="{00000000-0005-0000-0000-000010010000}"/>
    <cellStyle name="Note" xfId="273" builtinId="10" customBuiltin="1"/>
    <cellStyle name="Note 2" xfId="274" xr:uid="{00000000-0005-0000-0000-000012010000}"/>
    <cellStyle name="Note 2 2" xfId="275" xr:uid="{00000000-0005-0000-0000-000013010000}"/>
    <cellStyle name="Note 2 2 2" xfId="276" xr:uid="{00000000-0005-0000-0000-000014010000}"/>
    <cellStyle name="Note 2 3" xfId="277" xr:uid="{00000000-0005-0000-0000-000015010000}"/>
    <cellStyle name="Note 3" xfId="278" xr:uid="{00000000-0005-0000-0000-000016010000}"/>
    <cellStyle name="OPSKRIF" xfId="279" xr:uid="{00000000-0005-0000-0000-000017010000}"/>
    <cellStyle name="Option" xfId="280" xr:uid="{00000000-0005-0000-0000-000018010000}"/>
    <cellStyle name="OptionHeading" xfId="281" xr:uid="{00000000-0005-0000-0000-000019010000}"/>
    <cellStyle name="Output" xfId="282" builtinId="21" customBuiltin="1"/>
    <cellStyle name="Output 2" xfId="283" xr:uid="{00000000-0005-0000-0000-00001B010000}"/>
    <cellStyle name="Output 2 2" xfId="284" xr:uid="{00000000-0005-0000-0000-00001C010000}"/>
    <cellStyle name="Output 3" xfId="285" xr:uid="{00000000-0005-0000-0000-00001D010000}"/>
    <cellStyle name="per.style" xfId="286" xr:uid="{00000000-0005-0000-0000-00001E010000}"/>
    <cellStyle name="Percent" xfId="287" builtinId="5"/>
    <cellStyle name="Percent 2" xfId="288" xr:uid="{00000000-0005-0000-0000-000020010000}"/>
    <cellStyle name="Percent 2 2" xfId="289" xr:uid="{00000000-0005-0000-0000-000021010000}"/>
    <cellStyle name="Percent 3" xfId="290" xr:uid="{00000000-0005-0000-0000-000022010000}"/>
    <cellStyle name="Percent 3 2" xfId="291" xr:uid="{00000000-0005-0000-0000-000023010000}"/>
    <cellStyle name="Price" xfId="292" xr:uid="{00000000-0005-0000-0000-000024010000}"/>
    <cellStyle name="RevRep" xfId="293" xr:uid="{00000000-0005-0000-0000-000025010000}"/>
    <cellStyle name="RevRep 2" xfId="294" xr:uid="{00000000-0005-0000-0000-000026010000}"/>
    <cellStyle name="Standard_21186 AVF 05.01.04" xfId="295" xr:uid="{00000000-0005-0000-0000-000027010000}"/>
    <cellStyle name="Style 1" xfId="296" xr:uid="{00000000-0005-0000-0000-000028010000}"/>
    <cellStyle name="Title" xfId="297" builtinId="15" customBuiltin="1"/>
    <cellStyle name="Title 2" xfId="298" xr:uid="{00000000-0005-0000-0000-00002A010000}"/>
    <cellStyle name="Total" xfId="299" builtinId="25" customBuiltin="1"/>
    <cellStyle name="Total 2" xfId="300" xr:uid="{00000000-0005-0000-0000-00002C010000}"/>
    <cellStyle name="Total 2 2" xfId="301" xr:uid="{00000000-0005-0000-0000-00002D010000}"/>
    <cellStyle name="Total 3" xfId="302" xr:uid="{00000000-0005-0000-0000-00002E010000}"/>
    <cellStyle name="Undefiniert" xfId="303" xr:uid="{00000000-0005-0000-0000-00002F010000}"/>
    <cellStyle name="Unit" xfId="304" xr:uid="{00000000-0005-0000-0000-000030010000}"/>
    <cellStyle name="Update" xfId="305" xr:uid="{00000000-0005-0000-0000-000031010000}"/>
    <cellStyle name="VerdiColumnHeader" xfId="309" xr:uid="{0026A6CD-1FFE-468E-975D-92A2F6EDA987}"/>
    <cellStyle name="VerdiProductNo" xfId="311" xr:uid="{15DA5811-A6A7-475F-AF8E-2F1C9909F8F4}"/>
    <cellStyle name="VerdiTotalNetPrice" xfId="310" xr:uid="{514FCBDC-2A89-4C71-A957-02F6DCDFBD44}"/>
    <cellStyle name="Vertical" xfId="306" xr:uid="{00000000-0005-0000-0000-000032010000}"/>
    <cellStyle name="Warning Text" xfId="307" builtinId="11" customBuiltin="1"/>
    <cellStyle name="Warning Text 2" xfId="308" xr:uid="{00000000-0005-0000-0000-000034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2305050</xdr:colOff>
      <xdr:row>2</xdr:row>
      <xdr:rowOff>76200</xdr:rowOff>
    </xdr:from>
    <xdr:to>
      <xdr:col>2</xdr:col>
      <xdr:colOff>1638300</xdr:colOff>
      <xdr:row>9</xdr:row>
      <xdr:rowOff>47625</xdr:rowOff>
    </xdr:to>
    <xdr:pic>
      <xdr:nvPicPr>
        <xdr:cNvPr id="1350" name="Picture 5" descr="Black on White[2]a">
          <a:extLst>
            <a:ext uri="{FF2B5EF4-FFF2-40B4-BE49-F238E27FC236}">
              <a16:creationId xmlns:a16="http://schemas.microsoft.com/office/drawing/2014/main" id="{00000000-0008-0000-0100-00004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0800" y="400050"/>
          <a:ext cx="29813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3"/>
  <sheetViews>
    <sheetView zoomScale="80" zoomScaleNormal="80" workbookViewId="0">
      <selection activeCell="C1" sqref="C1"/>
    </sheetView>
  </sheetViews>
  <sheetFormatPr defaultColWidth="9.140625" defaultRowHeight="12.75" x14ac:dyDescent="0.2"/>
  <cols>
    <col min="1" max="1" width="7.140625" style="73" customWidth="1"/>
    <col min="2" max="2" width="34.7109375" style="73" customWidth="1"/>
    <col min="3" max="3" width="94.7109375" style="73" customWidth="1"/>
    <col min="4" max="4" width="9.140625" style="74"/>
    <col min="5" max="16384" width="9.140625" style="73"/>
  </cols>
  <sheetData>
    <row r="1" spans="1:19" s="6" customFormat="1" ht="15.75" x14ac:dyDescent="0.2">
      <c r="A1" s="285" t="s">
        <v>81</v>
      </c>
      <c r="B1" s="286"/>
      <c r="C1" s="362">
        <f>'Tender Cover Sheet'!C12</f>
        <v>0</v>
      </c>
      <c r="D1" s="3"/>
      <c r="G1" s="35"/>
      <c r="L1" s="35"/>
      <c r="M1" s="10"/>
      <c r="N1" s="37"/>
      <c r="O1" s="7"/>
      <c r="Q1" s="38"/>
      <c r="R1" s="7"/>
      <c r="S1" s="9"/>
    </row>
    <row r="2" spans="1:19" s="6" customFormat="1" ht="66.599999999999994" customHeight="1" x14ac:dyDescent="0.2">
      <c r="A2" s="285" t="s">
        <v>82</v>
      </c>
      <c r="B2" s="286"/>
      <c r="C2" s="363" t="s">
        <v>372</v>
      </c>
      <c r="G2" s="35"/>
      <c r="K2" s="8"/>
      <c r="L2" s="36"/>
      <c r="M2" s="11"/>
      <c r="N2" s="37"/>
      <c r="O2" s="7"/>
      <c r="Q2" s="38"/>
      <c r="R2" s="7"/>
      <c r="S2" s="9"/>
    </row>
    <row r="3" spans="1:19" s="6" customFormat="1" ht="15.75" x14ac:dyDescent="0.2">
      <c r="A3" s="285" t="s">
        <v>83</v>
      </c>
      <c r="B3" s="286"/>
      <c r="C3" s="363"/>
      <c r="G3" s="35"/>
      <c r="K3" s="8"/>
      <c r="L3" s="36"/>
      <c r="M3" s="11"/>
      <c r="N3" s="37"/>
      <c r="O3" s="7"/>
      <c r="Q3" s="38"/>
      <c r="R3" s="7"/>
      <c r="S3" s="9"/>
    </row>
    <row r="4" spans="1:19" s="6" customFormat="1" ht="15.75" x14ac:dyDescent="0.2">
      <c r="A4" s="285" t="s">
        <v>250</v>
      </c>
      <c r="B4" s="286"/>
      <c r="C4" s="362" t="s">
        <v>251</v>
      </c>
      <c r="G4" s="35"/>
      <c r="K4" s="8"/>
      <c r="L4" s="36"/>
      <c r="M4" s="11"/>
      <c r="N4" s="37"/>
      <c r="O4" s="7"/>
      <c r="Q4" s="38"/>
      <c r="R4" s="7"/>
      <c r="S4" s="9"/>
    </row>
    <row r="5" spans="1:19" s="6" customFormat="1" ht="15.75" x14ac:dyDescent="0.2">
      <c r="A5" s="3"/>
      <c r="B5" s="78"/>
      <c r="C5" s="39"/>
      <c r="G5" s="35"/>
      <c r="K5" s="8"/>
      <c r="L5" s="36"/>
      <c r="M5" s="11"/>
      <c r="N5" s="37"/>
      <c r="O5" s="7"/>
      <c r="Q5" s="38"/>
      <c r="R5" s="7"/>
      <c r="S5" s="9"/>
    </row>
    <row r="6" spans="1:19" ht="18" x14ac:dyDescent="0.2">
      <c r="A6" s="72" t="s">
        <v>80</v>
      </c>
      <c r="D6" s="73"/>
    </row>
    <row r="7" spans="1:19" x14ac:dyDescent="0.2">
      <c r="C7" s="74"/>
      <c r="D7" s="73"/>
      <c r="E7" s="75"/>
    </row>
    <row r="8" spans="1:19" ht="38.25" customHeight="1" x14ac:dyDescent="0.2">
      <c r="A8" s="282">
        <v>1</v>
      </c>
      <c r="B8" s="467" t="s">
        <v>258</v>
      </c>
      <c r="C8" s="468"/>
      <c r="D8" s="73"/>
      <c r="E8" s="75"/>
    </row>
    <row r="9" spans="1:19" ht="34.9" customHeight="1" x14ac:dyDescent="0.2">
      <c r="A9" s="282">
        <v>2</v>
      </c>
      <c r="B9" s="467" t="s">
        <v>257</v>
      </c>
      <c r="C9" s="468"/>
      <c r="D9" s="73"/>
      <c r="E9" s="75"/>
    </row>
    <row r="10" spans="1:19" ht="53.45" customHeight="1" x14ac:dyDescent="0.2">
      <c r="A10" s="282">
        <v>3</v>
      </c>
      <c r="B10" s="467" t="s">
        <v>339</v>
      </c>
      <c r="C10" s="468"/>
      <c r="D10" s="73"/>
      <c r="E10" s="75"/>
    </row>
    <row r="11" spans="1:19" ht="33" customHeight="1" x14ac:dyDescent="0.2">
      <c r="A11" s="282">
        <v>4</v>
      </c>
      <c r="B11" s="469" t="s">
        <v>211</v>
      </c>
      <c r="C11" s="469"/>
      <c r="D11" s="73"/>
      <c r="E11" s="75"/>
    </row>
    <row r="12" spans="1:19" s="76" customFormat="1" ht="15.75" x14ac:dyDescent="0.2">
      <c r="A12" s="81"/>
      <c r="B12" s="73"/>
      <c r="C12" s="74"/>
      <c r="D12" s="73"/>
      <c r="E12" s="75"/>
    </row>
    <row r="13" spans="1:19" ht="15.75" x14ac:dyDescent="0.2">
      <c r="A13" s="81"/>
      <c r="C13" s="74"/>
      <c r="D13" s="73"/>
      <c r="E13" s="75"/>
    </row>
    <row r="14" spans="1:19" ht="38.25" customHeight="1" x14ac:dyDescent="0.2">
      <c r="A14" s="283">
        <v>5</v>
      </c>
      <c r="B14" s="284" t="s">
        <v>89</v>
      </c>
      <c r="C14" s="283"/>
      <c r="D14" s="77"/>
      <c r="E14" s="71"/>
      <c r="F14" s="70"/>
    </row>
    <row r="15" spans="1:19" ht="79.5" customHeight="1" x14ac:dyDescent="0.2">
      <c r="A15" s="81"/>
      <c r="B15" s="364" t="s">
        <v>86</v>
      </c>
      <c r="C15" s="365" t="s">
        <v>350</v>
      </c>
      <c r="D15" s="70"/>
      <c r="E15" s="78"/>
      <c r="F15" s="70"/>
    </row>
    <row r="16" spans="1:19" ht="93.75" customHeight="1" x14ac:dyDescent="0.2">
      <c r="A16" s="81"/>
      <c r="B16" s="366" t="s">
        <v>113</v>
      </c>
      <c r="C16" s="367" t="s">
        <v>326</v>
      </c>
      <c r="D16" s="70"/>
      <c r="E16" s="78"/>
      <c r="F16" s="70"/>
      <c r="I16" s="466"/>
      <c r="J16" s="466"/>
      <c r="K16" s="466"/>
      <c r="L16" s="466"/>
      <c r="M16" s="466"/>
      <c r="N16" s="466"/>
      <c r="O16" s="466"/>
      <c r="P16" s="466"/>
    </row>
    <row r="17" spans="1:16" ht="24" customHeight="1" x14ac:dyDescent="0.2">
      <c r="A17" s="81"/>
      <c r="B17" s="366" t="s">
        <v>205</v>
      </c>
      <c r="C17" s="367" t="s">
        <v>112</v>
      </c>
      <c r="D17" s="70"/>
      <c r="E17" s="78"/>
      <c r="F17" s="70"/>
      <c r="I17" s="466"/>
      <c r="J17" s="466"/>
      <c r="K17" s="466"/>
      <c r="L17" s="466"/>
      <c r="M17" s="466"/>
      <c r="N17" s="466"/>
      <c r="O17" s="466"/>
      <c r="P17" s="466"/>
    </row>
    <row r="18" spans="1:16" ht="85.9" customHeight="1" x14ac:dyDescent="0.2">
      <c r="A18" s="81"/>
      <c r="B18" s="366" t="s">
        <v>246</v>
      </c>
      <c r="C18" s="367" t="s">
        <v>347</v>
      </c>
      <c r="D18" s="70"/>
      <c r="E18" s="78"/>
      <c r="F18" s="70"/>
    </row>
    <row r="19" spans="1:16" ht="139.5" x14ac:dyDescent="0.2">
      <c r="A19" s="81"/>
      <c r="B19" s="366" t="s">
        <v>247</v>
      </c>
      <c r="C19" s="367" t="s">
        <v>345</v>
      </c>
      <c r="D19" s="70"/>
      <c r="E19" s="78"/>
      <c r="F19" s="70"/>
    </row>
    <row r="20" spans="1:16" ht="15.75" x14ac:dyDescent="0.2">
      <c r="A20" s="81"/>
      <c r="B20" s="47"/>
      <c r="C20" s="233"/>
      <c r="D20" s="70"/>
      <c r="E20" s="78"/>
      <c r="F20" s="70"/>
    </row>
    <row r="21" spans="1:16" ht="15.75" x14ac:dyDescent="0.2">
      <c r="A21" s="81"/>
      <c r="B21" s="70"/>
      <c r="C21" s="79"/>
      <c r="D21" s="70"/>
      <c r="E21" s="78"/>
      <c r="F21" s="70"/>
    </row>
    <row r="22" spans="1:16" ht="15.75" x14ac:dyDescent="0.2">
      <c r="A22" s="283">
        <v>6</v>
      </c>
      <c r="B22" s="464" t="s">
        <v>88</v>
      </c>
      <c r="C22" s="465"/>
      <c r="D22" s="70"/>
      <c r="E22" s="78"/>
      <c r="F22" s="70"/>
    </row>
    <row r="23" spans="1:16" ht="15.75" x14ac:dyDescent="0.2">
      <c r="A23" s="81"/>
      <c r="B23" s="464" t="s">
        <v>90</v>
      </c>
      <c r="C23" s="465"/>
      <c r="D23" s="70"/>
      <c r="E23" s="78"/>
      <c r="F23" s="70"/>
    </row>
    <row r="24" spans="1:16" ht="15.75" x14ac:dyDescent="0.2">
      <c r="A24" s="81"/>
      <c r="B24" s="278"/>
      <c r="C24" s="381" t="s">
        <v>123</v>
      </c>
      <c r="D24" s="70"/>
      <c r="E24" s="70"/>
      <c r="F24" s="70"/>
    </row>
    <row r="25" spans="1:16" ht="15" x14ac:dyDescent="0.2">
      <c r="B25" s="279"/>
      <c r="C25" s="382" t="s">
        <v>224</v>
      </c>
      <c r="D25" s="78"/>
      <c r="E25" s="78"/>
    </row>
    <row r="26" spans="1:16" x14ac:dyDescent="0.2">
      <c r="C26" s="74"/>
      <c r="D26" s="73"/>
      <c r="E26" s="75"/>
    </row>
    <row r="35" spans="3:5" x14ac:dyDescent="0.2">
      <c r="E35" s="75"/>
    </row>
    <row r="36" spans="3:5" x14ac:dyDescent="0.2">
      <c r="E36" s="75"/>
    </row>
    <row r="37" spans="3:5" x14ac:dyDescent="0.2">
      <c r="E37" s="75"/>
    </row>
    <row r="38" spans="3:5" x14ac:dyDescent="0.2">
      <c r="E38" s="75"/>
    </row>
    <row r="39" spans="3:5" x14ac:dyDescent="0.2">
      <c r="C39" s="74"/>
      <c r="D39" s="73"/>
      <c r="E39" s="75"/>
    </row>
    <row r="40" spans="3:5" x14ac:dyDescent="0.2">
      <c r="D40" s="73"/>
      <c r="E40" s="75"/>
    </row>
    <row r="41" spans="3:5" x14ac:dyDescent="0.2">
      <c r="D41" s="73"/>
      <c r="E41" s="80"/>
    </row>
    <row r="42" spans="3:5" x14ac:dyDescent="0.2">
      <c r="D42" s="73"/>
      <c r="E42" s="75"/>
    </row>
    <row r="43" spans="3:5" x14ac:dyDescent="0.2">
      <c r="D43" s="73"/>
      <c r="E43" s="75"/>
    </row>
  </sheetData>
  <mergeCells count="8">
    <mergeCell ref="B23:C23"/>
    <mergeCell ref="I16:P16"/>
    <mergeCell ref="I17:P17"/>
    <mergeCell ref="B8:C8"/>
    <mergeCell ref="B22:C22"/>
    <mergeCell ref="B11:C11"/>
    <mergeCell ref="B9:C9"/>
    <mergeCell ref="B10:C10"/>
  </mergeCells>
  <phoneticPr fontId="3" type="noConversion"/>
  <pageMargins left="0.74803149606299213" right="0.74803149606299213" top="0.98425196850393704" bottom="0.98425196850393704" header="0.51181102362204722" footer="0.51181102362204722"/>
  <pageSetup paperSize="9" scale="35" orientation="portrait" r:id="rId1"/>
  <headerFooter alignWithMargins="0">
    <oddHeader>&amp;REskom Holdings Limited
&amp;A</oddHeader>
    <oddFooter>&amp;CPage &amp;P of &amp;N&amp;R&amp;D&amp;L&amp;8&amp;F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5"/>
  <sheetViews>
    <sheetView showGridLines="0" tabSelected="1" zoomScale="75" zoomScaleNormal="75" zoomScaleSheetLayoutView="100" workbookViewId="0">
      <selection activeCell="F10" sqref="F10"/>
    </sheetView>
  </sheetViews>
  <sheetFormatPr defaultColWidth="9.140625" defaultRowHeight="12.75" x14ac:dyDescent="0.2"/>
  <cols>
    <col min="1" max="1" width="4.28515625" style="1" customWidth="1"/>
    <col min="2" max="2" width="54.7109375" style="1" customWidth="1"/>
    <col min="3" max="3" width="59" style="1" customWidth="1"/>
    <col min="4" max="4" width="4.140625" style="1" customWidth="1"/>
    <col min="5" max="16384" width="9.140625" style="1"/>
  </cols>
  <sheetData>
    <row r="1" spans="1:10" x14ac:dyDescent="0.2">
      <c r="A1" s="21"/>
      <c r="B1" s="20"/>
      <c r="C1" s="20"/>
      <c r="D1" s="22"/>
    </row>
    <row r="2" spans="1:10" x14ac:dyDescent="0.2">
      <c r="A2" s="23"/>
      <c r="D2" s="24"/>
    </row>
    <row r="3" spans="1:10" x14ac:dyDescent="0.2">
      <c r="A3" s="23"/>
      <c r="D3" s="24"/>
    </row>
    <row r="4" spans="1:10" x14ac:dyDescent="0.2">
      <c r="A4" s="23"/>
      <c r="D4" s="24"/>
    </row>
    <row r="5" spans="1:10" x14ac:dyDescent="0.2">
      <c r="A5" s="23"/>
      <c r="D5" s="24"/>
    </row>
    <row r="6" spans="1:10" x14ac:dyDescent="0.2">
      <c r="A6" s="23"/>
      <c r="D6" s="24"/>
    </row>
    <row r="7" spans="1:10" x14ac:dyDescent="0.2">
      <c r="A7" s="23"/>
      <c r="D7" s="24"/>
    </row>
    <row r="8" spans="1:10" x14ac:dyDescent="0.2">
      <c r="A8" s="23"/>
      <c r="D8" s="24"/>
    </row>
    <row r="9" spans="1:10" x14ac:dyDescent="0.2">
      <c r="A9" s="23"/>
      <c r="B9" s="25"/>
      <c r="D9" s="24"/>
    </row>
    <row r="10" spans="1:10" ht="33" x14ac:dyDescent="0.2">
      <c r="A10" s="23"/>
      <c r="B10" s="26" t="s">
        <v>12</v>
      </c>
      <c r="C10" s="26"/>
      <c r="D10" s="24"/>
    </row>
    <row r="11" spans="1:10" ht="26.25" x14ac:dyDescent="0.2">
      <c r="A11" s="23"/>
      <c r="B11" s="27"/>
      <c r="C11" s="27"/>
      <c r="D11" s="24"/>
    </row>
    <row r="12" spans="1:10" ht="18" x14ac:dyDescent="0.2">
      <c r="A12" s="23"/>
      <c r="B12" s="31" t="s">
        <v>84</v>
      </c>
      <c r="C12" s="463"/>
      <c r="D12" s="24"/>
    </row>
    <row r="13" spans="1:10" ht="18" x14ac:dyDescent="0.2">
      <c r="A13" s="23"/>
      <c r="B13" s="31"/>
      <c r="C13" s="49"/>
      <c r="D13" s="24"/>
    </row>
    <row r="14" spans="1:10" ht="75.599999999999994" customHeight="1" x14ac:dyDescent="0.2">
      <c r="A14" s="23"/>
      <c r="B14" s="31" t="s">
        <v>85</v>
      </c>
      <c r="C14" s="408" t="s">
        <v>372</v>
      </c>
      <c r="D14" s="24"/>
    </row>
    <row r="15" spans="1:10" ht="30" customHeight="1" x14ac:dyDescent="0.2">
      <c r="A15" s="23"/>
      <c r="B15" s="31"/>
      <c r="C15" s="28"/>
      <c r="D15" s="24"/>
    </row>
    <row r="16" spans="1:10" ht="30" customHeight="1" x14ac:dyDescent="0.2">
      <c r="A16" s="23"/>
      <c r="B16" s="31" t="s">
        <v>79</v>
      </c>
      <c r="C16" s="96"/>
      <c r="D16" s="24"/>
      <c r="J16" s="258"/>
    </row>
    <row r="17" spans="1:10" ht="30" customHeight="1" x14ac:dyDescent="0.2">
      <c r="A17" s="23"/>
      <c r="B17" s="31"/>
      <c r="C17" s="99"/>
      <c r="D17" s="24"/>
      <c r="J17" s="258"/>
    </row>
    <row r="18" spans="1:10" ht="59.25" customHeight="1" x14ac:dyDescent="0.2">
      <c r="A18" s="23"/>
      <c r="B18" s="46" t="s">
        <v>254</v>
      </c>
      <c r="C18" s="96" t="str">
        <f>'Read Me'!C4</f>
        <v>Main Offer Only</v>
      </c>
      <c r="D18" s="24"/>
    </row>
    <row r="19" spans="1:10" ht="18" x14ac:dyDescent="0.2">
      <c r="A19" s="23"/>
      <c r="B19" s="30"/>
      <c r="C19" s="49"/>
      <c r="D19" s="24"/>
    </row>
    <row r="20" spans="1:10" ht="30" customHeight="1" x14ac:dyDescent="0.2">
      <c r="A20" s="23"/>
      <c r="B20" s="31" t="s">
        <v>223</v>
      </c>
      <c r="C20" s="368">
        <f>'5.1.3 Summary'!F12</f>
        <v>0</v>
      </c>
      <c r="D20" s="24"/>
    </row>
    <row r="21" spans="1:10" ht="30" customHeight="1" x14ac:dyDescent="0.2">
      <c r="A21" s="23"/>
      <c r="B21" s="47" t="s">
        <v>13</v>
      </c>
      <c r="C21" s="50"/>
      <c r="D21" s="24"/>
    </row>
    <row r="22" spans="1:10" ht="30" customHeight="1" x14ac:dyDescent="0.2">
      <c r="A22" s="23"/>
      <c r="B22" s="47"/>
      <c r="C22" s="50"/>
      <c r="D22" s="24"/>
    </row>
    <row r="23" spans="1:10" ht="18" x14ac:dyDescent="0.2">
      <c r="A23" s="23"/>
      <c r="B23" s="31" t="s">
        <v>14</v>
      </c>
      <c r="C23" s="98" t="s">
        <v>78</v>
      </c>
      <c r="D23" s="24"/>
    </row>
    <row r="24" spans="1:10" ht="18" x14ac:dyDescent="0.2">
      <c r="A24" s="23"/>
      <c r="B24" s="31"/>
      <c r="C24" s="98"/>
      <c r="D24" s="24"/>
    </row>
    <row r="25" spans="1:10" ht="18" x14ac:dyDescent="0.2">
      <c r="A25" s="23"/>
      <c r="B25" s="31"/>
      <c r="C25" s="98"/>
      <c r="D25" s="24"/>
    </row>
    <row r="26" spans="1:10" ht="12.75" customHeight="1" x14ac:dyDescent="0.2">
      <c r="A26" s="23"/>
      <c r="B26" s="111"/>
      <c r="C26" s="50"/>
      <c r="D26" s="24"/>
    </row>
    <row r="27" spans="1:10" ht="12.75" customHeight="1" x14ac:dyDescent="0.2">
      <c r="A27" s="23"/>
      <c r="B27" s="111"/>
      <c r="C27" s="50"/>
      <c r="D27" s="24"/>
    </row>
    <row r="28" spans="1:10" ht="30" customHeight="1" x14ac:dyDescent="0.2">
      <c r="A28" s="23"/>
      <c r="B28" s="31" t="s">
        <v>223</v>
      </c>
      <c r="C28" s="368">
        <f>'5.1.3 Summary'!F14</f>
        <v>0</v>
      </c>
      <c r="D28" s="24"/>
    </row>
    <row r="29" spans="1:10" ht="30" customHeight="1" x14ac:dyDescent="0.2">
      <c r="A29" s="23"/>
      <c r="B29" s="47" t="s">
        <v>206</v>
      </c>
      <c r="C29" s="50"/>
      <c r="D29" s="24"/>
    </row>
    <row r="30" spans="1:10" ht="12.75" customHeight="1" x14ac:dyDescent="0.2">
      <c r="A30" s="23"/>
      <c r="C30" s="3"/>
      <c r="D30" s="24"/>
    </row>
    <row r="31" spans="1:10" ht="30" customHeight="1" x14ac:dyDescent="0.2">
      <c r="A31" s="23"/>
      <c r="B31" s="29" t="s">
        <v>15</v>
      </c>
      <c r="C31" s="42"/>
      <c r="D31" s="24"/>
    </row>
    <row r="32" spans="1:10" ht="30" customHeight="1" x14ac:dyDescent="0.2">
      <c r="A32" s="23"/>
      <c r="B32" s="29"/>
      <c r="C32" s="212"/>
      <c r="D32" s="24"/>
    </row>
    <row r="33" spans="1:4" ht="24" customHeight="1" x14ac:dyDescent="0.2">
      <c r="A33" s="23"/>
      <c r="B33" s="211"/>
      <c r="C33" s="212"/>
      <c r="D33" s="24"/>
    </row>
    <row r="34" spans="1:4" ht="12.75" customHeight="1" x14ac:dyDescent="0.2">
      <c r="A34" s="23"/>
      <c r="B34" s="3"/>
      <c r="C34" s="3"/>
      <c r="D34" s="24"/>
    </row>
    <row r="35" spans="1:4" ht="37.5" customHeight="1" x14ac:dyDescent="0.2">
      <c r="A35" s="23"/>
      <c r="B35" s="29" t="s">
        <v>91</v>
      </c>
      <c r="C35" s="96"/>
      <c r="D35" s="24"/>
    </row>
    <row r="36" spans="1:4" ht="12.75" customHeight="1" x14ac:dyDescent="0.2">
      <c r="A36" s="23"/>
      <c r="B36" s="3"/>
      <c r="C36" s="3"/>
      <c r="D36" s="24"/>
    </row>
    <row r="37" spans="1:4" ht="12.75" customHeight="1" x14ac:dyDescent="0.2">
      <c r="A37" s="23"/>
      <c r="C37" s="49"/>
      <c r="D37" s="24"/>
    </row>
    <row r="38" spans="1:4" ht="12.75" customHeight="1" x14ac:dyDescent="0.2">
      <c r="A38" s="23"/>
      <c r="B38" s="3"/>
      <c r="C38" s="3"/>
      <c r="D38" s="24"/>
    </row>
    <row r="39" spans="1:4" ht="30" customHeight="1" x14ac:dyDescent="0.2">
      <c r="A39" s="23"/>
      <c r="B39" s="29" t="s">
        <v>92</v>
      </c>
      <c r="C39" s="96"/>
      <c r="D39" s="24"/>
    </row>
    <row r="40" spans="1:4" ht="14.25" customHeight="1" x14ac:dyDescent="0.2">
      <c r="A40" s="23"/>
      <c r="C40" s="97"/>
      <c r="D40" s="24"/>
    </row>
    <row r="41" spans="1:4" ht="14.25" customHeight="1" x14ac:dyDescent="0.2">
      <c r="A41" s="23"/>
      <c r="C41" s="97"/>
      <c r="D41" s="24"/>
    </row>
    <row r="42" spans="1:4" ht="14.25" customHeight="1" x14ac:dyDescent="0.2">
      <c r="A42" s="23"/>
      <c r="D42" s="24"/>
    </row>
    <row r="43" spans="1:4" ht="35.25" customHeight="1" x14ac:dyDescent="0.2">
      <c r="A43" s="23"/>
      <c r="B43" s="29" t="s">
        <v>16</v>
      </c>
      <c r="C43" s="96"/>
      <c r="D43" s="24"/>
    </row>
    <row r="44" spans="1:4" ht="18.75" thickBot="1" x14ac:dyDescent="0.25">
      <c r="A44" s="32"/>
      <c r="B44" s="33"/>
      <c r="C44" s="44"/>
      <c r="D44" s="34" t="s">
        <v>77</v>
      </c>
    </row>
    <row r="45" spans="1:4" ht="18" x14ac:dyDescent="0.2">
      <c r="C45" s="43"/>
    </row>
  </sheetData>
  <phoneticPr fontId="3" type="noConversion"/>
  <pageMargins left="0.74803149606299213" right="0.74803149606299213" top="0.98425196850393704" bottom="0.98425196850393704" header="0.51181102362204722" footer="0.51181102362204722"/>
  <pageSetup paperSize="9" scale="72"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4"/>
  <sheetViews>
    <sheetView zoomScale="80" zoomScaleNormal="80" workbookViewId="0">
      <selection activeCell="C3" sqref="C3"/>
    </sheetView>
  </sheetViews>
  <sheetFormatPr defaultColWidth="9.140625" defaultRowHeight="12.75" x14ac:dyDescent="0.2"/>
  <cols>
    <col min="1" max="1" width="4.7109375" style="1" customWidth="1"/>
    <col min="2" max="2" width="30.42578125" style="75" customWidth="1"/>
    <col min="3" max="3" width="69" style="1" customWidth="1"/>
    <col min="4" max="16384" width="9.140625" style="1"/>
  </cols>
  <sheetData>
    <row r="1" spans="1:18" s="6" customFormat="1" ht="15.75" x14ac:dyDescent="0.2">
      <c r="A1" s="473" t="s">
        <v>81</v>
      </c>
      <c r="B1" s="474"/>
      <c r="C1" s="362">
        <f>'Tender Cover Sheet'!C12</f>
        <v>0</v>
      </c>
      <c r="F1" s="35"/>
      <c r="K1" s="35"/>
      <c r="L1" s="10"/>
      <c r="M1" s="37"/>
      <c r="N1" s="7"/>
      <c r="P1" s="38"/>
      <c r="Q1" s="7"/>
      <c r="R1" s="9"/>
    </row>
    <row r="2" spans="1:18" s="6" customFormat="1" ht="47.25" x14ac:dyDescent="0.2">
      <c r="A2" s="473" t="s">
        <v>82</v>
      </c>
      <c r="B2" s="474"/>
      <c r="C2" s="363" t="str">
        <f>'Tender Cover Sheet'!C14</f>
        <v>The supply, delivery and off-loading of Liquid Chlorine to various Eskom power stations for a period of five (5) years on an “as and when required” basis</v>
      </c>
      <c r="F2" s="35"/>
      <c r="J2" s="8"/>
      <c r="K2" s="36"/>
      <c r="L2" s="11"/>
      <c r="M2" s="37"/>
      <c r="N2" s="7"/>
      <c r="P2" s="38"/>
      <c r="Q2" s="7"/>
      <c r="R2" s="9"/>
    </row>
    <row r="3" spans="1:18" s="6" customFormat="1" ht="15.75" x14ac:dyDescent="0.2">
      <c r="A3" s="473" t="s">
        <v>83</v>
      </c>
      <c r="B3" s="474"/>
      <c r="C3" s="362">
        <f>'Tender Cover Sheet'!C16</f>
        <v>0</v>
      </c>
      <c r="F3" s="35"/>
      <c r="J3" s="8"/>
      <c r="K3" s="36"/>
      <c r="L3" s="11"/>
      <c r="M3" s="37"/>
      <c r="N3" s="7"/>
      <c r="P3" s="38"/>
      <c r="Q3" s="7"/>
      <c r="R3" s="9"/>
    </row>
    <row r="4" spans="1:18" s="6" customFormat="1" ht="15.75" x14ac:dyDescent="0.2">
      <c r="A4" s="473" t="s">
        <v>87</v>
      </c>
      <c r="B4" s="474"/>
      <c r="C4" s="362" t="str">
        <f>'Read Me'!C4</f>
        <v>Main Offer Only</v>
      </c>
      <c r="F4" s="35"/>
      <c r="J4" s="8"/>
      <c r="K4" s="36"/>
      <c r="L4" s="11"/>
      <c r="M4" s="37"/>
      <c r="N4" s="7"/>
      <c r="P4" s="38"/>
      <c r="Q4" s="7"/>
      <c r="R4" s="9"/>
    </row>
    <row r="5" spans="1:18" s="6" customFormat="1" ht="15.75" x14ac:dyDescent="0.2">
      <c r="A5" s="3"/>
      <c r="B5" s="78"/>
      <c r="C5" s="39"/>
      <c r="F5" s="35"/>
      <c r="J5" s="8"/>
      <c r="K5" s="36"/>
      <c r="L5" s="11"/>
      <c r="M5" s="37"/>
      <c r="N5" s="7"/>
      <c r="P5" s="38"/>
      <c r="Q5" s="7"/>
      <c r="R5" s="9"/>
    </row>
    <row r="6" spans="1:18" ht="18" x14ac:dyDescent="0.2">
      <c r="A6" s="31" t="s">
        <v>207</v>
      </c>
      <c r="C6" s="2"/>
    </row>
    <row r="7" spans="1:18" ht="15.75" thickBot="1" x14ac:dyDescent="0.25">
      <c r="A7" s="82"/>
      <c r="C7" s="82"/>
    </row>
    <row r="8" spans="1:18" s="73" customFormat="1" ht="81.599999999999994" customHeight="1" thickBot="1" x14ac:dyDescent="0.25">
      <c r="A8" s="361">
        <v>1</v>
      </c>
      <c r="B8" s="472" t="s">
        <v>367</v>
      </c>
      <c r="C8" s="472"/>
    </row>
    <row r="9" spans="1:18" s="73" customFormat="1" ht="99" customHeight="1" thickBot="1" x14ac:dyDescent="0.25">
      <c r="A9" s="361">
        <v>2</v>
      </c>
      <c r="B9" s="472" t="s">
        <v>348</v>
      </c>
      <c r="C9" s="472"/>
    </row>
    <row r="10" spans="1:18" s="73" customFormat="1" ht="54.75" customHeight="1" thickBot="1" x14ac:dyDescent="0.25">
      <c r="A10" s="361">
        <v>3</v>
      </c>
      <c r="B10" s="472" t="s">
        <v>208</v>
      </c>
      <c r="C10" s="472"/>
    </row>
    <row r="11" spans="1:18" s="73" customFormat="1" ht="70.5" customHeight="1" thickBot="1" x14ac:dyDescent="0.25">
      <c r="A11" s="361">
        <v>4</v>
      </c>
      <c r="B11" s="472" t="s">
        <v>128</v>
      </c>
      <c r="C11" s="472"/>
    </row>
    <row r="12" spans="1:18" s="73" customFormat="1" ht="39.75" customHeight="1" thickBot="1" x14ac:dyDescent="0.25">
      <c r="A12" s="361">
        <v>5</v>
      </c>
      <c r="B12" s="472" t="s">
        <v>126</v>
      </c>
      <c r="C12" s="472"/>
    </row>
    <row r="13" spans="1:18" s="73" customFormat="1" ht="81" customHeight="1" thickBot="1" x14ac:dyDescent="0.25">
      <c r="A13" s="361">
        <v>6</v>
      </c>
      <c r="B13" s="472" t="s">
        <v>209</v>
      </c>
      <c r="C13" s="472"/>
      <c r="F13" s="75"/>
    </row>
    <row r="14" spans="1:18" s="73" customFormat="1" ht="24.6" customHeight="1" thickBot="1" x14ac:dyDescent="0.25">
      <c r="A14" s="361">
        <v>7</v>
      </c>
      <c r="B14" s="472" t="s">
        <v>210</v>
      </c>
      <c r="C14" s="472"/>
    </row>
    <row r="15" spans="1:18" s="73" customFormat="1" ht="31.5" customHeight="1" thickBot="1" x14ac:dyDescent="0.25">
      <c r="A15" s="361">
        <v>8</v>
      </c>
      <c r="B15" s="472" t="s">
        <v>225</v>
      </c>
      <c r="C15" s="472"/>
    </row>
    <row r="16" spans="1:18" s="73" customFormat="1" ht="74.099999999999994" customHeight="1" thickBot="1" x14ac:dyDescent="0.25">
      <c r="A16" s="361">
        <v>9</v>
      </c>
      <c r="B16" s="472" t="s">
        <v>346</v>
      </c>
      <c r="C16" s="472"/>
    </row>
    <row r="17" spans="1:3" s="73" customFormat="1" ht="23.25" customHeight="1" thickBot="1" x14ac:dyDescent="0.25">
      <c r="A17" s="361">
        <v>10</v>
      </c>
      <c r="B17" s="471" t="s">
        <v>123</v>
      </c>
      <c r="C17" s="471"/>
    </row>
    <row r="18" spans="1:3" s="73" customFormat="1" ht="22.5" customHeight="1" thickBot="1" x14ac:dyDescent="0.25">
      <c r="A18" s="361">
        <v>11</v>
      </c>
      <c r="B18" s="470" t="s">
        <v>224</v>
      </c>
      <c r="C18" s="470"/>
    </row>
    <row r="19" spans="1:3" s="73" customFormat="1" x14ac:dyDescent="0.2">
      <c r="B19" s="75"/>
    </row>
    <row r="20" spans="1:3" s="73" customFormat="1" x14ac:dyDescent="0.2">
      <c r="B20" s="75"/>
    </row>
    <row r="21" spans="1:3" s="73" customFormat="1" x14ac:dyDescent="0.2">
      <c r="B21" s="75"/>
    </row>
    <row r="22" spans="1:3" s="73" customFormat="1" ht="15.75" x14ac:dyDescent="0.2">
      <c r="A22" s="83"/>
      <c r="B22" s="75"/>
    </row>
    <row r="23" spans="1:3" s="73" customFormat="1" x14ac:dyDescent="0.2">
      <c r="B23" s="75"/>
    </row>
    <row r="24" spans="1:3" s="73" customFormat="1" x14ac:dyDescent="0.2">
      <c r="B24" s="75"/>
    </row>
    <row r="25" spans="1:3" s="73" customFormat="1" x14ac:dyDescent="0.2">
      <c r="B25" s="75"/>
    </row>
    <row r="26" spans="1:3" s="73" customFormat="1" x14ac:dyDescent="0.2">
      <c r="B26" s="75"/>
    </row>
    <row r="27" spans="1:3" s="73" customFormat="1" x14ac:dyDescent="0.2">
      <c r="B27" s="75"/>
    </row>
    <row r="28" spans="1:3" s="73" customFormat="1" x14ac:dyDescent="0.2">
      <c r="B28" s="75"/>
    </row>
    <row r="29" spans="1:3" s="73" customFormat="1" x14ac:dyDescent="0.2">
      <c r="B29" s="75"/>
    </row>
    <row r="30" spans="1:3" s="73" customFormat="1" x14ac:dyDescent="0.2">
      <c r="B30" s="75"/>
    </row>
    <row r="31" spans="1:3" s="73" customFormat="1" x14ac:dyDescent="0.2">
      <c r="B31" s="75"/>
    </row>
    <row r="32" spans="1:3" s="73" customFormat="1" x14ac:dyDescent="0.2">
      <c r="B32" s="75"/>
    </row>
    <row r="33" spans="1:2" s="73" customFormat="1" x14ac:dyDescent="0.2">
      <c r="A33" s="80"/>
      <c r="B33" s="75"/>
    </row>
    <row r="34" spans="1:2" s="73" customFormat="1" ht="15.75" x14ac:dyDescent="0.2">
      <c r="A34" s="83"/>
      <c r="B34" s="75"/>
    </row>
  </sheetData>
  <mergeCells count="15">
    <mergeCell ref="A1:B1"/>
    <mergeCell ref="A2:B2"/>
    <mergeCell ref="A3:B3"/>
    <mergeCell ref="A4:B4"/>
    <mergeCell ref="B15:C15"/>
    <mergeCell ref="B9:C9"/>
    <mergeCell ref="B8:C8"/>
    <mergeCell ref="B10:C10"/>
    <mergeCell ref="B11:C11"/>
    <mergeCell ref="B12:C12"/>
    <mergeCell ref="B18:C18"/>
    <mergeCell ref="B17:C17"/>
    <mergeCell ref="B13:C13"/>
    <mergeCell ref="B14:C14"/>
    <mergeCell ref="B16:C16"/>
  </mergeCells>
  <phoneticPr fontId="3" type="noConversion"/>
  <pageMargins left="0.74803149606299213" right="0.74803149606299213" top="0.98425196850393704" bottom="0.98425196850393704" header="0.51181102362204722" footer="0.51181102362204722"/>
  <pageSetup paperSize="9" scale="84"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4"/>
  <sheetViews>
    <sheetView topLeftCell="A15" zoomScale="80" zoomScaleNormal="80" workbookViewId="0">
      <selection activeCell="D29" sqref="D29"/>
    </sheetView>
  </sheetViews>
  <sheetFormatPr defaultColWidth="9.7109375" defaultRowHeight="12.75" x14ac:dyDescent="0.2"/>
  <cols>
    <col min="1" max="2" width="20.42578125" style="4" customWidth="1"/>
    <col min="3" max="5" width="16.42578125" style="262" customWidth="1"/>
    <col min="6" max="6" width="14.42578125" style="262" customWidth="1"/>
    <col min="7" max="7" width="19.85546875" style="262" customWidth="1"/>
    <col min="8" max="8" width="15.42578125" style="234" customWidth="1"/>
    <col min="9" max="9" width="15.5703125" style="4" customWidth="1"/>
    <col min="10" max="10" width="15.7109375" style="4" customWidth="1"/>
    <col min="11" max="11" width="16.85546875" style="4" customWidth="1"/>
    <col min="12" max="12" width="17.28515625" style="4" customWidth="1"/>
    <col min="13" max="13" width="19.5703125" style="4" customWidth="1"/>
    <col min="14" max="14" width="19.140625" style="4" customWidth="1"/>
    <col min="15" max="15" width="20.85546875" style="4" customWidth="1"/>
    <col min="16" max="16" width="14.5703125" style="4" customWidth="1"/>
    <col min="17" max="17" width="41.5703125" style="4" customWidth="1"/>
    <col min="18" max="18" width="23.85546875" style="4" customWidth="1"/>
    <col min="19" max="19" width="15.85546875" style="4" customWidth="1"/>
    <col min="20" max="20" width="15.5703125" style="4" customWidth="1"/>
    <col min="21" max="22" width="28" style="4" customWidth="1"/>
    <col min="23" max="23" width="32.85546875" style="4" customWidth="1"/>
    <col min="24" max="136" width="9.140625" style="4" customWidth="1"/>
    <col min="137" max="137" width="6" style="4" customWidth="1"/>
    <col min="138" max="138" width="11.140625" style="4" customWidth="1"/>
    <col min="139" max="139" width="37.28515625" style="4" customWidth="1"/>
    <col min="140" max="140" width="14.140625" style="4" customWidth="1"/>
    <col min="141" max="142" width="12" style="4" customWidth="1"/>
    <col min="143" max="143" width="17.85546875" style="4" customWidth="1"/>
    <col min="144" max="144" width="15.7109375" style="4" customWidth="1"/>
    <col min="145" max="150" width="0" style="4" hidden="1" customWidth="1"/>
    <col min="151" max="151" width="11.85546875" style="4" customWidth="1"/>
    <col min="152" max="152" width="31.85546875" style="4" customWidth="1"/>
    <col min="153" max="153" width="12.140625" style="4" customWidth="1"/>
    <col min="154" max="154" width="12" style="4" customWidth="1"/>
    <col min="155" max="155" width="12.5703125" style="4" customWidth="1"/>
    <col min="156" max="156" width="12" style="4" customWidth="1"/>
    <col min="157" max="157" width="11.140625" style="4" customWidth="1"/>
    <col min="158" max="159" width="11.7109375" style="4" customWidth="1"/>
    <col min="160" max="160" width="12.5703125" style="4" customWidth="1"/>
    <col min="161" max="161" width="9.7109375" style="4" customWidth="1"/>
    <col min="162" max="162" width="12" style="4" customWidth="1"/>
    <col min="163" max="16384" width="9.7109375" style="4"/>
  </cols>
  <sheetData>
    <row r="1" spans="1:24" s="6" customFormat="1" ht="17.45" customHeight="1" x14ac:dyDescent="0.2">
      <c r="A1" s="419" t="s">
        <v>81</v>
      </c>
      <c r="B1" s="493">
        <f>'Tender Cover Sheet'!C12</f>
        <v>0</v>
      </c>
      <c r="C1" s="494"/>
      <c r="D1" s="494"/>
      <c r="E1" s="494"/>
      <c r="F1" s="494"/>
      <c r="G1" s="494"/>
      <c r="H1" s="495"/>
    </row>
    <row r="2" spans="1:24" s="6" customFormat="1" ht="57.6" customHeight="1" x14ac:dyDescent="0.2">
      <c r="A2" s="419" t="s">
        <v>82</v>
      </c>
      <c r="B2" s="493" t="str">
        <f>'Tender Cover Sheet'!C14</f>
        <v>The supply, delivery and off-loading of Liquid Chlorine to various Eskom power stations for a period of five (5) years on an “as and when required” basis</v>
      </c>
      <c r="C2" s="494"/>
      <c r="D2" s="494"/>
      <c r="E2" s="494"/>
      <c r="F2" s="494"/>
      <c r="G2" s="494"/>
      <c r="H2" s="495"/>
    </row>
    <row r="3" spans="1:24" s="6" customFormat="1" ht="21.6" customHeight="1" x14ac:dyDescent="0.2">
      <c r="A3" s="419" t="s">
        <v>83</v>
      </c>
      <c r="B3" s="493">
        <v>0</v>
      </c>
      <c r="C3" s="494"/>
      <c r="D3" s="494"/>
      <c r="E3" s="494"/>
      <c r="F3" s="494"/>
      <c r="G3" s="494"/>
      <c r="H3" s="495"/>
    </row>
    <row r="4" spans="1:24" s="6" customFormat="1" ht="24" customHeight="1" x14ac:dyDescent="0.2">
      <c r="A4" s="419" t="s">
        <v>87</v>
      </c>
      <c r="B4" s="493" t="s">
        <v>251</v>
      </c>
      <c r="C4" s="494"/>
      <c r="D4" s="494"/>
      <c r="E4" s="494"/>
      <c r="F4" s="494"/>
      <c r="G4" s="494"/>
      <c r="H4" s="495"/>
    </row>
    <row r="5" spans="1:24" s="6" customFormat="1" ht="15" x14ac:dyDescent="0.2">
      <c r="C5" s="281"/>
      <c r="D5" s="281"/>
      <c r="E5" s="281"/>
      <c r="F5" s="281"/>
      <c r="G5" s="281"/>
      <c r="H5" s="9"/>
    </row>
    <row r="6" spans="1:24" ht="18" x14ac:dyDescent="0.2">
      <c r="A6" s="200" t="s">
        <v>245</v>
      </c>
      <c r="B6" s="200"/>
      <c r="H6" s="19"/>
    </row>
    <row r="7" spans="1:24" ht="15" x14ac:dyDescent="0.2">
      <c r="A7" s="199"/>
      <c r="B7" s="199"/>
      <c r="C7" s="281"/>
      <c r="D7" s="281"/>
      <c r="E7" s="281"/>
      <c r="F7" s="281"/>
      <c r="G7" s="281"/>
      <c r="H7" s="19"/>
    </row>
    <row r="8" spans="1:24" ht="18.75" thickBot="1" x14ac:dyDescent="0.25">
      <c r="A8" s="200" t="s">
        <v>114</v>
      </c>
      <c r="B8" s="200"/>
      <c r="H8" s="19"/>
    </row>
    <row r="9" spans="1:24" ht="117.95" customHeight="1" thickBot="1" x14ac:dyDescent="0.25">
      <c r="A9" s="360">
        <v>1</v>
      </c>
      <c r="B9" s="490" t="s">
        <v>358</v>
      </c>
      <c r="C9" s="491"/>
      <c r="D9" s="491"/>
      <c r="E9" s="491"/>
      <c r="F9" s="491"/>
      <c r="G9" s="491"/>
      <c r="H9" s="492"/>
    </row>
    <row r="10" spans="1:24" ht="160.5" customHeight="1" thickBot="1" x14ac:dyDescent="0.25">
      <c r="A10" s="360">
        <v>2</v>
      </c>
      <c r="B10" s="490" t="s">
        <v>359</v>
      </c>
      <c r="C10" s="491"/>
      <c r="D10" s="491"/>
      <c r="E10" s="491"/>
      <c r="F10" s="491"/>
      <c r="G10" s="491"/>
      <c r="H10" s="492"/>
    </row>
    <row r="11" spans="1:24" s="67" customFormat="1" ht="35.450000000000003" customHeight="1" thickBot="1" x14ac:dyDescent="0.25">
      <c r="C11" s="40"/>
      <c r="D11" s="40"/>
      <c r="E11" s="40"/>
      <c r="F11" s="40"/>
      <c r="G11" s="40"/>
      <c r="H11" s="369"/>
    </row>
    <row r="12" spans="1:24" ht="20.45" customHeight="1" thickBot="1" x14ac:dyDescent="0.25">
      <c r="C12" s="409"/>
      <c r="D12" s="409"/>
      <c r="E12" s="409"/>
      <c r="F12" s="482" t="s">
        <v>234</v>
      </c>
      <c r="G12" s="486"/>
      <c r="H12" s="482" t="s">
        <v>263</v>
      </c>
      <c r="I12" s="483"/>
      <c r="J12" s="483"/>
      <c r="K12" s="483"/>
      <c r="L12" s="486"/>
      <c r="M12" s="482" t="s">
        <v>267</v>
      </c>
      <c r="N12" s="483"/>
      <c r="O12" s="483"/>
      <c r="P12" s="484" t="s">
        <v>235</v>
      </c>
      <c r="Q12" s="485"/>
      <c r="R12" s="488" t="s">
        <v>357</v>
      </c>
      <c r="S12" s="489"/>
      <c r="T12" s="489"/>
      <c r="U12" s="489"/>
      <c r="V12" s="489"/>
      <c r="W12" s="436" t="s">
        <v>363</v>
      </c>
      <c r="X12" s="439"/>
    </row>
    <row r="13" spans="1:24" s="67" customFormat="1" ht="80.25" customHeight="1" x14ac:dyDescent="0.2">
      <c r="A13" s="475" t="s">
        <v>316</v>
      </c>
      <c r="B13" s="477" t="s">
        <v>351</v>
      </c>
      <c r="C13" s="477" t="s">
        <v>378</v>
      </c>
      <c r="D13" s="477" t="s">
        <v>380</v>
      </c>
      <c r="E13" s="477" t="s">
        <v>381</v>
      </c>
      <c r="F13" s="477" t="s">
        <v>349</v>
      </c>
      <c r="G13" s="477" t="s">
        <v>259</v>
      </c>
      <c r="H13" s="477" t="s">
        <v>340</v>
      </c>
      <c r="I13" s="477" t="s">
        <v>260</v>
      </c>
      <c r="J13" s="477" t="s">
        <v>261</v>
      </c>
      <c r="K13" s="477" t="s">
        <v>320</v>
      </c>
      <c r="L13" s="477" t="s">
        <v>262</v>
      </c>
      <c r="M13" s="477" t="s">
        <v>264</v>
      </c>
      <c r="N13" s="477" t="s">
        <v>265</v>
      </c>
      <c r="O13" s="477" t="s">
        <v>266</v>
      </c>
      <c r="P13" s="477" t="s">
        <v>314</v>
      </c>
      <c r="Q13" s="477" t="s">
        <v>315</v>
      </c>
      <c r="R13" s="477" t="s">
        <v>360</v>
      </c>
      <c r="S13" s="477" t="s">
        <v>356</v>
      </c>
      <c r="T13" s="477" t="s">
        <v>355</v>
      </c>
      <c r="U13" s="477" t="s">
        <v>366</v>
      </c>
      <c r="V13" s="477" t="s">
        <v>365</v>
      </c>
      <c r="W13" s="477" t="s">
        <v>364</v>
      </c>
    </row>
    <row r="14" spans="1:24" s="67" customFormat="1" ht="25.15" customHeight="1" x14ac:dyDescent="0.2">
      <c r="A14" s="476"/>
      <c r="B14" s="478"/>
      <c r="C14" s="478"/>
      <c r="D14" s="478"/>
      <c r="E14" s="478"/>
      <c r="F14" s="478"/>
      <c r="G14" s="478"/>
      <c r="H14" s="478"/>
      <c r="I14" s="478"/>
      <c r="J14" s="478"/>
      <c r="K14" s="487"/>
      <c r="L14" s="487"/>
      <c r="M14" s="487"/>
      <c r="N14" s="487"/>
      <c r="O14" s="487"/>
      <c r="P14" s="487"/>
      <c r="Q14" s="476"/>
      <c r="R14" s="476"/>
      <c r="S14" s="476"/>
      <c r="T14" s="476"/>
      <c r="U14" s="476"/>
      <c r="V14" s="476"/>
      <c r="W14" s="487"/>
    </row>
    <row r="15" spans="1:24" s="67" customFormat="1" ht="25.15" customHeight="1" x14ac:dyDescent="0.2">
      <c r="A15" s="447"/>
      <c r="B15" s="429"/>
      <c r="C15" s="410"/>
      <c r="D15" s="410"/>
      <c r="E15" s="410"/>
      <c r="F15" s="410"/>
      <c r="G15" s="410"/>
      <c r="H15" s="410"/>
      <c r="I15" s="410"/>
      <c r="J15" s="410"/>
      <c r="K15" s="410"/>
      <c r="L15" s="410"/>
      <c r="M15" s="410"/>
      <c r="N15" s="410"/>
      <c r="O15" s="410"/>
      <c r="P15" s="410"/>
      <c r="Q15" s="411"/>
      <c r="R15" s="411"/>
      <c r="S15" s="411"/>
      <c r="T15" s="411"/>
      <c r="U15" s="411"/>
      <c r="V15" s="411"/>
      <c r="W15" s="448"/>
    </row>
    <row r="16" spans="1:24" s="30" customFormat="1" ht="24.95" customHeight="1" x14ac:dyDescent="0.2">
      <c r="A16" s="430">
        <v>1</v>
      </c>
      <c r="B16" s="431" t="s">
        <v>368</v>
      </c>
      <c r="C16" s="414" t="s">
        <v>379</v>
      </c>
      <c r="D16" s="414">
        <v>70</v>
      </c>
      <c r="E16" s="442">
        <v>27720</v>
      </c>
      <c r="F16" s="428"/>
      <c r="G16" s="415">
        <f>F16*E16</f>
        <v>0</v>
      </c>
      <c r="H16" s="416" t="s">
        <v>212</v>
      </c>
      <c r="I16" s="417">
        <f>IF(H16&lt;&gt;"",VLOOKUP(H16,'5.1.4 Exchange Rates'!$C$23:$D$37,2,FALSE),"")</f>
        <v>1</v>
      </c>
      <c r="J16" s="413"/>
      <c r="K16" s="418">
        <f t="shared" ref="K16" si="0">E16*J16</f>
        <v>0</v>
      </c>
      <c r="L16" s="418">
        <f t="shared" ref="L16" si="1">E16*I16*J16</f>
        <v>0</v>
      </c>
      <c r="M16" s="412">
        <f>L16+G16</f>
        <v>0</v>
      </c>
      <c r="N16" s="428">
        <f t="shared" ref="N16" si="2">M16*15%</f>
        <v>0</v>
      </c>
      <c r="O16" s="415">
        <f>M16+N16</f>
        <v>0</v>
      </c>
      <c r="P16" s="413"/>
      <c r="Q16" s="412" t="str">
        <f>IF(P16="","Fixed",VLOOKUP(P16,'5.1.2 CPA Formulae'!$B$9:$E$19,2,FALSE))</f>
        <v>Fixed</v>
      </c>
      <c r="R16" s="432"/>
      <c r="S16" s="432"/>
      <c r="T16" s="432"/>
      <c r="U16" s="433">
        <f t="shared" ref="U16" si="3">T16+S16+R16</f>
        <v>0</v>
      </c>
      <c r="V16" s="433">
        <f t="shared" ref="V16" si="4">U16*E16</f>
        <v>0</v>
      </c>
      <c r="W16" s="449">
        <f t="shared" ref="W16" si="5">V16+M16</f>
        <v>0</v>
      </c>
    </row>
    <row r="17" spans="1:23" s="30" customFormat="1" ht="24.95" customHeight="1" x14ac:dyDescent="0.2">
      <c r="A17" s="430">
        <v>2</v>
      </c>
      <c r="B17" s="431" t="s">
        <v>373</v>
      </c>
      <c r="C17" s="414" t="s">
        <v>379</v>
      </c>
      <c r="D17" s="414">
        <v>70</v>
      </c>
      <c r="E17" s="442">
        <v>9800</v>
      </c>
      <c r="F17" s="428"/>
      <c r="G17" s="415">
        <f t="shared" ref="G17:G29" si="6">F17*E17</f>
        <v>0</v>
      </c>
      <c r="H17" s="416" t="s">
        <v>212</v>
      </c>
      <c r="I17" s="417">
        <f>IF(H17&lt;&gt;"",VLOOKUP(H17,'5.1.4 Exchange Rates'!$C$23:$D$37,2,FALSE),"")</f>
        <v>1</v>
      </c>
      <c r="J17" s="413"/>
      <c r="K17" s="418">
        <f t="shared" ref="K17:K29" si="7">E17*J17</f>
        <v>0</v>
      </c>
      <c r="L17" s="418">
        <f t="shared" ref="L17:L29" si="8">E17*I17*J17</f>
        <v>0</v>
      </c>
      <c r="M17" s="412">
        <f t="shared" ref="M17:M29" si="9">L17+G17</f>
        <v>0</v>
      </c>
      <c r="N17" s="428">
        <f t="shared" ref="N17:N29" si="10">M17*15%</f>
        <v>0</v>
      </c>
      <c r="O17" s="415">
        <f t="shared" ref="O17:O29" si="11">M17+N17</f>
        <v>0</v>
      </c>
      <c r="P17" s="413"/>
      <c r="Q17" s="412" t="str">
        <f>IF(P17="","Fixed",VLOOKUP(P17,'5.1.2 CPA Formulae'!$B$9:$E$19,2,FALSE))</f>
        <v>Fixed</v>
      </c>
      <c r="R17" s="432"/>
      <c r="S17" s="432"/>
      <c r="T17" s="432"/>
      <c r="U17" s="433">
        <f t="shared" ref="U17:U29" si="12">T17+S17+R17</f>
        <v>0</v>
      </c>
      <c r="V17" s="433">
        <f t="shared" ref="V17:V29" si="13">U17*E17</f>
        <v>0</v>
      </c>
      <c r="W17" s="449">
        <f t="shared" ref="W17:W29" si="14">V17+M17</f>
        <v>0</v>
      </c>
    </row>
    <row r="18" spans="1:23" s="30" customFormat="1" ht="24.95" customHeight="1" x14ac:dyDescent="0.2">
      <c r="A18" s="430">
        <v>3</v>
      </c>
      <c r="B18" s="431" t="s">
        <v>352</v>
      </c>
      <c r="C18" s="414" t="s">
        <v>379</v>
      </c>
      <c r="D18" s="414">
        <v>925</v>
      </c>
      <c r="E18" s="442">
        <v>48400</v>
      </c>
      <c r="F18" s="428"/>
      <c r="G18" s="415">
        <f t="shared" si="6"/>
        <v>0</v>
      </c>
      <c r="H18" s="416" t="s">
        <v>212</v>
      </c>
      <c r="I18" s="417">
        <f>IF(H18&lt;&gt;"",VLOOKUP(H18,'5.1.4 Exchange Rates'!$C$23:$D$37,2,FALSE),"")</f>
        <v>1</v>
      </c>
      <c r="J18" s="413"/>
      <c r="K18" s="418">
        <f t="shared" si="7"/>
        <v>0</v>
      </c>
      <c r="L18" s="418">
        <f t="shared" si="8"/>
        <v>0</v>
      </c>
      <c r="M18" s="412">
        <f t="shared" si="9"/>
        <v>0</v>
      </c>
      <c r="N18" s="428">
        <f t="shared" si="10"/>
        <v>0</v>
      </c>
      <c r="O18" s="415">
        <f t="shared" si="11"/>
        <v>0</v>
      </c>
      <c r="P18" s="413"/>
      <c r="Q18" s="412" t="str">
        <f>IF(P18="","Fixed",VLOOKUP(P18,'5.1.2 CPA Formulae'!$B$9:$E$19,2,FALSE))</f>
        <v>Fixed</v>
      </c>
      <c r="R18" s="432"/>
      <c r="S18" s="432"/>
      <c r="T18" s="432"/>
      <c r="U18" s="433">
        <f t="shared" si="12"/>
        <v>0</v>
      </c>
      <c r="V18" s="433">
        <f t="shared" si="13"/>
        <v>0</v>
      </c>
      <c r="W18" s="449">
        <f t="shared" si="14"/>
        <v>0</v>
      </c>
    </row>
    <row r="19" spans="1:23" s="30" customFormat="1" ht="24.95" customHeight="1" x14ac:dyDescent="0.2">
      <c r="A19" s="430">
        <v>4</v>
      </c>
      <c r="B19" s="431" t="s">
        <v>374</v>
      </c>
      <c r="C19" s="414" t="s">
        <v>379</v>
      </c>
      <c r="D19" s="414">
        <v>70</v>
      </c>
      <c r="E19" s="442">
        <v>33000.000000000007</v>
      </c>
      <c r="F19" s="428"/>
      <c r="G19" s="415">
        <f t="shared" si="6"/>
        <v>0</v>
      </c>
      <c r="H19" s="416" t="s">
        <v>212</v>
      </c>
      <c r="I19" s="417">
        <f>IF(H19&lt;&gt;"",VLOOKUP(H19,'5.1.4 Exchange Rates'!$C$23:$D$37,2,FALSE),"")</f>
        <v>1</v>
      </c>
      <c r="J19" s="413"/>
      <c r="K19" s="418">
        <f t="shared" si="7"/>
        <v>0</v>
      </c>
      <c r="L19" s="418">
        <f t="shared" si="8"/>
        <v>0</v>
      </c>
      <c r="M19" s="412">
        <f t="shared" si="9"/>
        <v>0</v>
      </c>
      <c r="N19" s="428">
        <f t="shared" si="10"/>
        <v>0</v>
      </c>
      <c r="O19" s="415">
        <f t="shared" si="11"/>
        <v>0</v>
      </c>
      <c r="P19" s="413"/>
      <c r="Q19" s="412" t="str">
        <f>IF(P19="","Fixed",VLOOKUP(P19,'5.1.2 CPA Formulae'!$B$9:$E$19,2,FALSE))</f>
        <v>Fixed</v>
      </c>
      <c r="R19" s="432"/>
      <c r="S19" s="432"/>
      <c r="T19" s="432"/>
      <c r="U19" s="433">
        <f t="shared" si="12"/>
        <v>0</v>
      </c>
      <c r="V19" s="433">
        <f t="shared" si="13"/>
        <v>0</v>
      </c>
      <c r="W19" s="449">
        <f t="shared" si="14"/>
        <v>0</v>
      </c>
    </row>
    <row r="20" spans="1:23" s="30" customFormat="1" ht="24.95" customHeight="1" x14ac:dyDescent="0.2">
      <c r="A20" s="430">
        <v>5</v>
      </c>
      <c r="B20" s="431" t="s">
        <v>369</v>
      </c>
      <c r="C20" s="414" t="s">
        <v>379</v>
      </c>
      <c r="D20" s="414">
        <v>70</v>
      </c>
      <c r="E20" s="442">
        <v>20592</v>
      </c>
      <c r="F20" s="428"/>
      <c r="G20" s="415">
        <f t="shared" si="6"/>
        <v>0</v>
      </c>
      <c r="H20" s="416" t="s">
        <v>212</v>
      </c>
      <c r="I20" s="417">
        <f>IF(H20&lt;&gt;"",VLOOKUP(H20,'5.1.4 Exchange Rates'!$C$23:$D$37,2,FALSE),"")</f>
        <v>1</v>
      </c>
      <c r="J20" s="413"/>
      <c r="K20" s="418">
        <f t="shared" si="7"/>
        <v>0</v>
      </c>
      <c r="L20" s="418">
        <f t="shared" si="8"/>
        <v>0</v>
      </c>
      <c r="M20" s="412">
        <f t="shared" si="9"/>
        <v>0</v>
      </c>
      <c r="N20" s="428">
        <f t="shared" si="10"/>
        <v>0</v>
      </c>
      <c r="O20" s="415">
        <f t="shared" si="11"/>
        <v>0</v>
      </c>
      <c r="P20" s="413"/>
      <c r="Q20" s="412" t="str">
        <f>IF(P20="","Fixed",VLOOKUP(P20,'5.1.2 CPA Formulae'!$B$9:$E$19,2,FALSE))</f>
        <v>Fixed</v>
      </c>
      <c r="R20" s="432"/>
      <c r="S20" s="432"/>
      <c r="T20" s="432"/>
      <c r="U20" s="433">
        <f t="shared" si="12"/>
        <v>0</v>
      </c>
      <c r="V20" s="433">
        <f t="shared" si="13"/>
        <v>0</v>
      </c>
      <c r="W20" s="449">
        <f t="shared" si="14"/>
        <v>0</v>
      </c>
    </row>
    <row r="21" spans="1:23" s="30" customFormat="1" ht="24.95" customHeight="1" x14ac:dyDescent="0.2">
      <c r="A21" s="430">
        <v>6</v>
      </c>
      <c r="B21" s="431" t="s">
        <v>375</v>
      </c>
      <c r="C21" s="414" t="s">
        <v>379</v>
      </c>
      <c r="D21" s="414">
        <v>925</v>
      </c>
      <c r="E21" s="442">
        <v>59400.000000000007</v>
      </c>
      <c r="F21" s="428"/>
      <c r="G21" s="415">
        <f t="shared" si="6"/>
        <v>0</v>
      </c>
      <c r="H21" s="416" t="s">
        <v>212</v>
      </c>
      <c r="I21" s="417">
        <f>IF(H21&lt;&gt;"",VLOOKUP(H21,'5.1.4 Exchange Rates'!$C$23:$D$37,2,FALSE),"")</f>
        <v>1</v>
      </c>
      <c r="J21" s="413"/>
      <c r="K21" s="418">
        <f t="shared" si="7"/>
        <v>0</v>
      </c>
      <c r="L21" s="418">
        <f t="shared" si="8"/>
        <v>0</v>
      </c>
      <c r="M21" s="412">
        <f t="shared" si="9"/>
        <v>0</v>
      </c>
      <c r="N21" s="428">
        <f t="shared" si="10"/>
        <v>0</v>
      </c>
      <c r="O21" s="415">
        <f t="shared" si="11"/>
        <v>0</v>
      </c>
      <c r="P21" s="413"/>
      <c r="Q21" s="412" t="str">
        <f>IF(P21="","Fixed",VLOOKUP(P21,'5.1.2 CPA Formulae'!$B$9:$E$19,2,FALSE))</f>
        <v>Fixed</v>
      </c>
      <c r="R21" s="432"/>
      <c r="S21" s="432"/>
      <c r="T21" s="432"/>
      <c r="U21" s="433">
        <f t="shared" si="12"/>
        <v>0</v>
      </c>
      <c r="V21" s="433">
        <f t="shared" si="13"/>
        <v>0</v>
      </c>
      <c r="W21" s="449">
        <f t="shared" si="14"/>
        <v>0</v>
      </c>
    </row>
    <row r="22" spans="1:23" s="30" customFormat="1" ht="24.95" customHeight="1" x14ac:dyDescent="0.2">
      <c r="A22" s="430">
        <v>7</v>
      </c>
      <c r="B22" s="431" t="s">
        <v>376</v>
      </c>
      <c r="C22" s="414" t="s">
        <v>379</v>
      </c>
      <c r="D22" s="414">
        <v>925</v>
      </c>
      <c r="E22" s="442">
        <v>3465</v>
      </c>
      <c r="F22" s="428"/>
      <c r="G22" s="415">
        <f t="shared" si="6"/>
        <v>0</v>
      </c>
      <c r="H22" s="416" t="s">
        <v>212</v>
      </c>
      <c r="I22" s="417">
        <f>IF(H22&lt;&gt;"",VLOOKUP(H22,'5.1.4 Exchange Rates'!$C$23:$D$37,2,FALSE),"")</f>
        <v>1</v>
      </c>
      <c r="J22" s="413"/>
      <c r="K22" s="418">
        <f t="shared" si="7"/>
        <v>0</v>
      </c>
      <c r="L22" s="418">
        <f t="shared" si="8"/>
        <v>0</v>
      </c>
      <c r="M22" s="412">
        <f t="shared" si="9"/>
        <v>0</v>
      </c>
      <c r="N22" s="428">
        <f t="shared" si="10"/>
        <v>0</v>
      </c>
      <c r="O22" s="415">
        <f t="shared" si="11"/>
        <v>0</v>
      </c>
      <c r="P22" s="413"/>
      <c r="Q22" s="412" t="str">
        <f>IF(P22="","Fixed",VLOOKUP(P22,'5.1.2 CPA Formulae'!$B$9:$E$19,2,FALSE))</f>
        <v>Fixed</v>
      </c>
      <c r="R22" s="432"/>
      <c r="S22" s="432"/>
      <c r="T22" s="432"/>
      <c r="U22" s="433">
        <f t="shared" si="12"/>
        <v>0</v>
      </c>
      <c r="V22" s="433">
        <f t="shared" si="13"/>
        <v>0</v>
      </c>
      <c r="W22" s="449">
        <f t="shared" si="14"/>
        <v>0</v>
      </c>
    </row>
    <row r="23" spans="1:23" s="30" customFormat="1" ht="24.95" customHeight="1" x14ac:dyDescent="0.2">
      <c r="A23" s="430">
        <v>8</v>
      </c>
      <c r="B23" s="431" t="s">
        <v>362</v>
      </c>
      <c r="C23" s="414" t="s">
        <v>379</v>
      </c>
      <c r="D23" s="414">
        <v>925</v>
      </c>
      <c r="E23" s="442">
        <v>20350.000000000004</v>
      </c>
      <c r="F23" s="428"/>
      <c r="G23" s="415">
        <f t="shared" si="6"/>
        <v>0</v>
      </c>
      <c r="H23" s="416" t="s">
        <v>212</v>
      </c>
      <c r="I23" s="417">
        <f>IF(H23&lt;&gt;"",VLOOKUP(H23,'5.1.4 Exchange Rates'!$C$23:$D$37,2,FALSE),"")</f>
        <v>1</v>
      </c>
      <c r="J23" s="413"/>
      <c r="K23" s="418">
        <f t="shared" si="7"/>
        <v>0</v>
      </c>
      <c r="L23" s="418">
        <f t="shared" si="8"/>
        <v>0</v>
      </c>
      <c r="M23" s="412">
        <f t="shared" si="9"/>
        <v>0</v>
      </c>
      <c r="N23" s="428">
        <f t="shared" si="10"/>
        <v>0</v>
      </c>
      <c r="O23" s="415">
        <f t="shared" si="11"/>
        <v>0</v>
      </c>
      <c r="P23" s="413"/>
      <c r="Q23" s="412" t="str">
        <f>IF(P23="","Fixed",VLOOKUP(P23,'5.1.2 CPA Formulae'!$B$9:$E$19,2,FALSE))</f>
        <v>Fixed</v>
      </c>
      <c r="R23" s="432"/>
      <c r="S23" s="432"/>
      <c r="T23" s="432"/>
      <c r="U23" s="433">
        <f t="shared" si="12"/>
        <v>0</v>
      </c>
      <c r="V23" s="433">
        <f t="shared" si="13"/>
        <v>0</v>
      </c>
      <c r="W23" s="449">
        <f t="shared" si="14"/>
        <v>0</v>
      </c>
    </row>
    <row r="24" spans="1:23" s="30" customFormat="1" ht="24.95" customHeight="1" x14ac:dyDescent="0.2">
      <c r="A24" s="430">
        <v>9</v>
      </c>
      <c r="B24" s="431" t="s">
        <v>370</v>
      </c>
      <c r="C24" s="414" t="s">
        <v>379</v>
      </c>
      <c r="D24" s="414">
        <v>70</v>
      </c>
      <c r="E24" s="442">
        <v>21714</v>
      </c>
      <c r="F24" s="428"/>
      <c r="G24" s="415">
        <f t="shared" si="6"/>
        <v>0</v>
      </c>
      <c r="H24" s="416" t="s">
        <v>212</v>
      </c>
      <c r="I24" s="417">
        <f>IF(H24&lt;&gt;"",VLOOKUP(H24,'5.1.4 Exchange Rates'!$C$23:$D$37,2,FALSE),"")</f>
        <v>1</v>
      </c>
      <c r="J24" s="413"/>
      <c r="K24" s="418">
        <f t="shared" si="7"/>
        <v>0</v>
      </c>
      <c r="L24" s="418">
        <f t="shared" si="8"/>
        <v>0</v>
      </c>
      <c r="M24" s="412">
        <f t="shared" si="9"/>
        <v>0</v>
      </c>
      <c r="N24" s="428">
        <f t="shared" si="10"/>
        <v>0</v>
      </c>
      <c r="O24" s="415">
        <f t="shared" si="11"/>
        <v>0</v>
      </c>
      <c r="P24" s="413"/>
      <c r="Q24" s="412" t="str">
        <f>IF(P24="","Fixed",VLOOKUP(P24,'5.1.2 CPA Formulae'!$B$9:$E$19,2,FALSE))</f>
        <v>Fixed</v>
      </c>
      <c r="R24" s="432"/>
      <c r="S24" s="432"/>
      <c r="T24" s="432"/>
      <c r="U24" s="433">
        <f t="shared" si="12"/>
        <v>0</v>
      </c>
      <c r="V24" s="433">
        <f t="shared" si="13"/>
        <v>0</v>
      </c>
      <c r="W24" s="449">
        <f t="shared" si="14"/>
        <v>0</v>
      </c>
    </row>
    <row r="25" spans="1:23" s="30" customFormat="1" ht="24.95" customHeight="1" x14ac:dyDescent="0.2">
      <c r="A25" s="430">
        <v>10</v>
      </c>
      <c r="B25" s="431" t="s">
        <v>370</v>
      </c>
      <c r="C25" s="414" t="s">
        <v>379</v>
      </c>
      <c r="D25" s="414">
        <v>925</v>
      </c>
      <c r="E25" s="442">
        <v>71280.000000000015</v>
      </c>
      <c r="F25" s="428"/>
      <c r="G25" s="415">
        <f t="shared" si="6"/>
        <v>0</v>
      </c>
      <c r="H25" s="416" t="s">
        <v>212</v>
      </c>
      <c r="I25" s="417">
        <f>IF(H25&lt;&gt;"",VLOOKUP(H25,'5.1.4 Exchange Rates'!$C$23:$D$37,2,FALSE),"")</f>
        <v>1</v>
      </c>
      <c r="J25" s="413"/>
      <c r="K25" s="418">
        <f t="shared" si="7"/>
        <v>0</v>
      </c>
      <c r="L25" s="418">
        <f t="shared" si="8"/>
        <v>0</v>
      </c>
      <c r="M25" s="412">
        <f t="shared" si="9"/>
        <v>0</v>
      </c>
      <c r="N25" s="428">
        <f t="shared" si="10"/>
        <v>0</v>
      </c>
      <c r="O25" s="415">
        <f t="shared" si="11"/>
        <v>0</v>
      </c>
      <c r="P25" s="413"/>
      <c r="Q25" s="412" t="str">
        <f>IF(P25="","Fixed",VLOOKUP(P25,'5.1.2 CPA Formulae'!$B$9:$E$19,2,FALSE))</f>
        <v>Fixed</v>
      </c>
      <c r="R25" s="432"/>
      <c r="S25" s="432"/>
      <c r="T25" s="432"/>
      <c r="U25" s="433">
        <f t="shared" si="12"/>
        <v>0</v>
      </c>
      <c r="V25" s="433">
        <f t="shared" si="13"/>
        <v>0</v>
      </c>
      <c r="W25" s="449">
        <f t="shared" si="14"/>
        <v>0</v>
      </c>
    </row>
    <row r="26" spans="1:23" s="30" customFormat="1" ht="24.95" customHeight="1" x14ac:dyDescent="0.2">
      <c r="A26" s="430">
        <v>11</v>
      </c>
      <c r="B26" s="431" t="s">
        <v>353</v>
      </c>
      <c r="C26" s="414" t="s">
        <v>379</v>
      </c>
      <c r="D26" s="414">
        <v>925</v>
      </c>
      <c r="E26" s="442">
        <v>61050.000000000007</v>
      </c>
      <c r="F26" s="428"/>
      <c r="G26" s="415">
        <f t="shared" si="6"/>
        <v>0</v>
      </c>
      <c r="H26" s="416" t="s">
        <v>212</v>
      </c>
      <c r="I26" s="417">
        <f>IF(H26&lt;&gt;"",VLOOKUP(H26,'5.1.4 Exchange Rates'!$C$23:$D$37,2,FALSE),"")</f>
        <v>1</v>
      </c>
      <c r="J26" s="413"/>
      <c r="K26" s="418">
        <f t="shared" si="7"/>
        <v>0</v>
      </c>
      <c r="L26" s="418">
        <f t="shared" si="8"/>
        <v>0</v>
      </c>
      <c r="M26" s="412">
        <f t="shared" si="9"/>
        <v>0</v>
      </c>
      <c r="N26" s="428">
        <f t="shared" si="10"/>
        <v>0</v>
      </c>
      <c r="O26" s="415">
        <f t="shared" si="11"/>
        <v>0</v>
      </c>
      <c r="P26" s="413"/>
      <c r="Q26" s="412" t="str">
        <f>IF(P26="","Fixed",VLOOKUP(P26,'5.1.2 CPA Formulae'!$B$9:$E$19,2,FALSE))</f>
        <v>Fixed</v>
      </c>
      <c r="R26" s="432"/>
      <c r="S26" s="432"/>
      <c r="T26" s="432"/>
      <c r="U26" s="433">
        <f t="shared" si="12"/>
        <v>0</v>
      </c>
      <c r="V26" s="433">
        <f t="shared" si="13"/>
        <v>0</v>
      </c>
      <c r="W26" s="449">
        <f t="shared" si="14"/>
        <v>0</v>
      </c>
    </row>
    <row r="27" spans="1:23" s="30" customFormat="1" ht="24.95" customHeight="1" x14ac:dyDescent="0.2">
      <c r="A27" s="430">
        <v>12</v>
      </c>
      <c r="B27" s="431" t="s">
        <v>377</v>
      </c>
      <c r="C27" s="414" t="s">
        <v>379</v>
      </c>
      <c r="D27" s="414">
        <v>70</v>
      </c>
      <c r="E27" s="442">
        <v>42840</v>
      </c>
      <c r="F27" s="428"/>
      <c r="G27" s="415">
        <f t="shared" si="6"/>
        <v>0</v>
      </c>
      <c r="H27" s="416" t="s">
        <v>212</v>
      </c>
      <c r="I27" s="417">
        <f>IF(H27&lt;&gt;"",VLOOKUP(H27,'5.1.4 Exchange Rates'!$C$23:$D$37,2,FALSE),"")</f>
        <v>1</v>
      </c>
      <c r="J27" s="413"/>
      <c r="K27" s="418">
        <f t="shared" si="7"/>
        <v>0</v>
      </c>
      <c r="L27" s="418">
        <f t="shared" si="8"/>
        <v>0</v>
      </c>
      <c r="M27" s="412">
        <f t="shared" si="9"/>
        <v>0</v>
      </c>
      <c r="N27" s="428">
        <f t="shared" si="10"/>
        <v>0</v>
      </c>
      <c r="O27" s="415">
        <f t="shared" si="11"/>
        <v>0</v>
      </c>
      <c r="P27" s="413"/>
      <c r="Q27" s="412" t="str">
        <f>IF(P27="","Fixed",VLOOKUP(P27,'5.1.2 CPA Formulae'!$B$9:$E$19,2,FALSE))</f>
        <v>Fixed</v>
      </c>
      <c r="R27" s="432"/>
      <c r="S27" s="432"/>
      <c r="T27" s="432"/>
      <c r="U27" s="433">
        <f t="shared" si="12"/>
        <v>0</v>
      </c>
      <c r="V27" s="433">
        <f t="shared" si="13"/>
        <v>0</v>
      </c>
      <c r="W27" s="449">
        <f t="shared" si="14"/>
        <v>0</v>
      </c>
    </row>
    <row r="28" spans="1:23" s="30" customFormat="1" ht="24.95" customHeight="1" x14ac:dyDescent="0.2">
      <c r="A28" s="430">
        <v>13</v>
      </c>
      <c r="B28" s="431" t="s">
        <v>354</v>
      </c>
      <c r="C28" s="414" t="s">
        <v>379</v>
      </c>
      <c r="D28" s="414">
        <v>925</v>
      </c>
      <c r="E28" s="442">
        <v>58941</v>
      </c>
      <c r="F28" s="428"/>
      <c r="G28" s="415">
        <f t="shared" si="6"/>
        <v>0</v>
      </c>
      <c r="H28" s="416" t="s">
        <v>212</v>
      </c>
      <c r="I28" s="417">
        <f>IF(H28&lt;&gt;"",VLOOKUP(H28,'5.1.4 Exchange Rates'!$C$23:$D$37,2,FALSE),"")</f>
        <v>1</v>
      </c>
      <c r="J28" s="413"/>
      <c r="K28" s="418">
        <f t="shared" si="7"/>
        <v>0</v>
      </c>
      <c r="L28" s="418">
        <f t="shared" si="8"/>
        <v>0</v>
      </c>
      <c r="M28" s="412">
        <f t="shared" si="9"/>
        <v>0</v>
      </c>
      <c r="N28" s="428">
        <f t="shared" si="10"/>
        <v>0</v>
      </c>
      <c r="O28" s="415">
        <f t="shared" si="11"/>
        <v>0</v>
      </c>
      <c r="P28" s="413"/>
      <c r="Q28" s="412" t="str">
        <f>IF(P28="","Fixed",VLOOKUP(P28,'5.1.2 CPA Formulae'!$B$9:$E$19,2,FALSE))</f>
        <v>Fixed</v>
      </c>
      <c r="R28" s="432"/>
      <c r="S28" s="432"/>
      <c r="T28" s="432"/>
      <c r="U28" s="433">
        <f t="shared" si="12"/>
        <v>0</v>
      </c>
      <c r="V28" s="433">
        <f t="shared" si="13"/>
        <v>0</v>
      </c>
      <c r="W28" s="449">
        <f t="shared" si="14"/>
        <v>0</v>
      </c>
    </row>
    <row r="29" spans="1:23" s="30" customFormat="1" ht="24.95" customHeight="1" thickBot="1" x14ac:dyDescent="0.25">
      <c r="A29" s="450">
        <v>14</v>
      </c>
      <c r="B29" s="451" t="s">
        <v>371</v>
      </c>
      <c r="C29" s="452" t="s">
        <v>379</v>
      </c>
      <c r="D29" s="452">
        <v>925</v>
      </c>
      <c r="E29" s="453">
        <v>79200.000000000015</v>
      </c>
      <c r="F29" s="460"/>
      <c r="G29" s="455">
        <f t="shared" si="6"/>
        <v>0</v>
      </c>
      <c r="H29" s="456" t="s">
        <v>212</v>
      </c>
      <c r="I29" s="457">
        <f>IF(H29&lt;&gt;"",VLOOKUP(H29,'5.1.4 Exchange Rates'!$C$23:$D$37,2,FALSE),"")</f>
        <v>1</v>
      </c>
      <c r="J29" s="454"/>
      <c r="K29" s="458">
        <f t="shared" si="7"/>
        <v>0</v>
      </c>
      <c r="L29" s="458">
        <f t="shared" si="8"/>
        <v>0</v>
      </c>
      <c r="M29" s="459">
        <f t="shared" si="9"/>
        <v>0</v>
      </c>
      <c r="N29" s="460">
        <f t="shared" si="10"/>
        <v>0</v>
      </c>
      <c r="O29" s="455">
        <f t="shared" si="11"/>
        <v>0</v>
      </c>
      <c r="P29" s="454"/>
      <c r="Q29" s="459" t="str">
        <f>IF(P29="","Fixed",VLOOKUP(P29,'5.1.2 CPA Formulae'!$B$9:$E$19,2,FALSE))</f>
        <v>Fixed</v>
      </c>
      <c r="R29" s="454"/>
      <c r="S29" s="454"/>
      <c r="T29" s="454"/>
      <c r="U29" s="461">
        <f t="shared" si="12"/>
        <v>0</v>
      </c>
      <c r="V29" s="461">
        <f t="shared" si="13"/>
        <v>0</v>
      </c>
      <c r="W29" s="462">
        <f t="shared" si="14"/>
        <v>0</v>
      </c>
    </row>
    <row r="30" spans="1:23" s="30" customFormat="1" ht="31.15" customHeight="1" thickBot="1" x14ac:dyDescent="0.3">
      <c r="A30" s="443"/>
      <c r="B30" s="444"/>
      <c r="C30" s="445"/>
      <c r="D30" s="445"/>
      <c r="E30" s="445">
        <f>SUM(E16:E29)</f>
        <v>557752</v>
      </c>
      <c r="F30" s="446"/>
      <c r="G30" s="434">
        <f>SUM(G16:G29)</f>
        <v>0</v>
      </c>
      <c r="H30" s="479"/>
      <c r="I30" s="480"/>
      <c r="J30" s="481"/>
      <c r="K30" s="434">
        <f>SUM(K16:K29)</f>
        <v>0</v>
      </c>
      <c r="L30" s="434">
        <f>SUM(L16:L29)</f>
        <v>0</v>
      </c>
      <c r="M30" s="434">
        <f>SUM(M16:M29)</f>
        <v>0</v>
      </c>
      <c r="N30" s="434">
        <f>SUM(N16:N29)</f>
        <v>0</v>
      </c>
      <c r="O30" s="434">
        <f>SUM(O16:O29)</f>
        <v>0</v>
      </c>
      <c r="P30" s="358"/>
      <c r="Q30" s="420"/>
      <c r="U30" s="434">
        <f>SUM(U16:U29)</f>
        <v>0</v>
      </c>
      <c r="V30" s="434">
        <f>SUM(V16:V29)</f>
        <v>0</v>
      </c>
      <c r="W30" s="434">
        <f>SUM(W16:W29)</f>
        <v>0</v>
      </c>
    </row>
    <row r="31" spans="1:23" ht="25.5" x14ac:dyDescent="0.2">
      <c r="E31" s="440"/>
      <c r="M31" s="435"/>
      <c r="O31" s="435"/>
      <c r="U31" s="438"/>
      <c r="V31" s="438"/>
      <c r="W31" s="357" t="s">
        <v>319</v>
      </c>
    </row>
    <row r="32" spans="1:23" x14ac:dyDescent="0.2">
      <c r="E32" s="437"/>
      <c r="G32" s="437"/>
      <c r="V32" s="438"/>
    </row>
    <row r="33" spans="21:23" x14ac:dyDescent="0.2">
      <c r="U33" s="438"/>
      <c r="V33" s="438"/>
    </row>
    <row r="34" spans="21:23" x14ac:dyDescent="0.2">
      <c r="W34" s="438"/>
    </row>
  </sheetData>
  <dataConsolidate/>
  <mergeCells count="35">
    <mergeCell ref="B9:H9"/>
    <mergeCell ref="B10:H10"/>
    <mergeCell ref="B1:H1"/>
    <mergeCell ref="B2:H2"/>
    <mergeCell ref="B3:H3"/>
    <mergeCell ref="B4:H4"/>
    <mergeCell ref="R12:V12"/>
    <mergeCell ref="T13:T14"/>
    <mergeCell ref="U13:U14"/>
    <mergeCell ref="W13:W14"/>
    <mergeCell ref="R13:R14"/>
    <mergeCell ref="S13:S14"/>
    <mergeCell ref="V13:V14"/>
    <mergeCell ref="M12:O12"/>
    <mergeCell ref="P12:Q12"/>
    <mergeCell ref="G13:G14"/>
    <mergeCell ref="F12:G12"/>
    <mergeCell ref="H12:L12"/>
    <mergeCell ref="N13:N14"/>
    <mergeCell ref="O13:O14"/>
    <mergeCell ref="P13:P14"/>
    <mergeCell ref="Q13:Q14"/>
    <mergeCell ref="L13:L14"/>
    <mergeCell ref="M13:M14"/>
    <mergeCell ref="F13:F14"/>
    <mergeCell ref="K13:K14"/>
    <mergeCell ref="A13:A14"/>
    <mergeCell ref="E13:E14"/>
    <mergeCell ref="C13:C14"/>
    <mergeCell ref="H30:J30"/>
    <mergeCell ref="H13:H14"/>
    <mergeCell ref="I13:I14"/>
    <mergeCell ref="J13:J14"/>
    <mergeCell ref="B13:B14"/>
    <mergeCell ref="D13:D1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'5.1.2 CPA Formulae'!$B$9:$B$19</xm:f>
          </x14:formula1>
          <xm:sqref>P16:P29</xm:sqref>
        </x14:dataValidation>
        <x14:dataValidation type="list" allowBlank="1" showInputMessage="1" showErrorMessage="1" xr:uid="{00000000-0002-0000-0400-000001000000}">
          <x14:formula1>
            <xm:f>'5.1.4 Exchange Rates'!$C$24:$C$37</xm:f>
          </x14:formula1>
          <xm:sqref>H16:H29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BW184"/>
  <sheetViews>
    <sheetView view="pageBreakPreview" zoomScale="80" zoomScaleNormal="90" zoomScaleSheetLayoutView="80" workbookViewId="0">
      <selection activeCell="D126" sqref="D126"/>
    </sheetView>
  </sheetViews>
  <sheetFormatPr defaultColWidth="9.140625" defaultRowHeight="12.75" x14ac:dyDescent="0.2"/>
  <cols>
    <col min="1" max="1" width="20.85546875" style="273" customWidth="1"/>
    <col min="2" max="2" width="17.42578125" style="12" customWidth="1"/>
    <col min="3" max="3" width="40.42578125" style="12" customWidth="1"/>
    <col min="4" max="4" width="23.5703125" style="12" customWidth="1"/>
    <col min="5" max="5" width="23.140625" style="12" customWidth="1"/>
    <col min="6" max="6" width="18.42578125" style="12" customWidth="1"/>
    <col min="7" max="7" width="19.28515625" style="12" customWidth="1"/>
    <col min="8" max="8" width="14.7109375" style="12" customWidth="1"/>
    <col min="9" max="9" width="11.42578125" style="12" customWidth="1"/>
    <col min="10" max="10" width="9.42578125" style="12" bestFit="1" customWidth="1"/>
    <col min="11" max="11" width="10.42578125" style="12" bestFit="1" customWidth="1"/>
    <col min="12" max="12" width="10.28515625" style="12" bestFit="1" customWidth="1"/>
    <col min="13" max="13" width="10" style="12" bestFit="1" customWidth="1"/>
    <col min="14" max="14" width="10.5703125" style="12" bestFit="1" customWidth="1"/>
    <col min="15" max="16" width="10.42578125" style="12" bestFit="1" customWidth="1"/>
    <col min="17" max="17" width="10.28515625" style="12" bestFit="1" customWidth="1"/>
    <col min="18" max="18" width="10.140625" style="12" bestFit="1" customWidth="1"/>
    <col min="19" max="19" width="10.28515625" style="12" bestFit="1" customWidth="1"/>
    <col min="20" max="20" width="10.42578125" style="12" bestFit="1" customWidth="1"/>
    <col min="21" max="21" width="10.28515625" style="12" bestFit="1" customWidth="1"/>
    <col min="22" max="22" width="10.5703125" style="12" bestFit="1" customWidth="1"/>
    <col min="23" max="23" width="10.140625" style="12" bestFit="1" customWidth="1"/>
    <col min="24" max="24" width="10" style="12" bestFit="1" customWidth="1"/>
    <col min="25" max="25" width="10.42578125" style="12" bestFit="1" customWidth="1"/>
    <col min="26" max="26" width="10.28515625" style="12" bestFit="1" customWidth="1"/>
    <col min="27" max="27" width="10" style="12" bestFit="1" customWidth="1"/>
    <col min="28" max="29" width="10.42578125" style="12" bestFit="1" customWidth="1"/>
    <col min="30" max="30" width="10.5703125" style="12" bestFit="1" customWidth="1"/>
    <col min="31" max="31" width="10.42578125" style="12" bestFit="1" customWidth="1"/>
    <col min="32" max="32" width="10.5703125" style="12" bestFit="1" customWidth="1"/>
    <col min="33" max="33" width="9.85546875" style="12" bestFit="1" customWidth="1"/>
    <col min="34" max="34" width="9.42578125" style="12" bestFit="1" customWidth="1"/>
    <col min="35" max="35" width="10.42578125" style="12" bestFit="1" customWidth="1"/>
    <col min="36" max="36" width="10.28515625" style="12" bestFit="1" customWidth="1"/>
    <col min="37" max="37" width="10" style="12" bestFit="1" customWidth="1"/>
    <col min="38" max="38" width="10.42578125" style="12" bestFit="1" customWidth="1"/>
    <col min="39" max="39" width="10.28515625" style="12" bestFit="1" customWidth="1"/>
    <col min="40" max="40" width="9.85546875" style="12" bestFit="1" customWidth="1"/>
    <col min="41" max="41" width="10.28515625" style="12" bestFit="1" customWidth="1"/>
    <col min="42" max="42" width="10.42578125" style="12" bestFit="1" customWidth="1"/>
    <col min="43" max="43" width="10.28515625" style="12" bestFit="1" customWidth="1"/>
    <col min="44" max="44" width="10.5703125" style="12" bestFit="1" customWidth="1"/>
    <col min="45" max="45" width="9.85546875" style="12" bestFit="1" customWidth="1"/>
    <col min="46" max="46" width="9.42578125" style="12" bestFit="1" customWidth="1"/>
    <col min="47" max="47" width="10.42578125" style="12" bestFit="1" customWidth="1"/>
    <col min="48" max="48" width="10.28515625" style="12" bestFit="1" customWidth="1"/>
    <col min="49" max="49" width="10" style="12" bestFit="1" customWidth="1"/>
    <col min="50" max="50" width="10.42578125" style="12" bestFit="1" customWidth="1"/>
    <col min="51" max="51" width="10.28515625" style="12" bestFit="1" customWidth="1"/>
    <col min="52" max="52" width="9.85546875" style="12" bestFit="1" customWidth="1"/>
    <col min="53" max="53" width="10.28515625" style="12" bestFit="1" customWidth="1"/>
    <col min="54" max="54" width="10.42578125" style="12" bestFit="1" customWidth="1"/>
    <col min="55" max="55" width="10.28515625" style="12" bestFit="1" customWidth="1"/>
    <col min="56" max="56" width="10.5703125" style="12" bestFit="1" customWidth="1"/>
    <col min="57" max="57" width="9.85546875" style="12" bestFit="1" customWidth="1"/>
    <col min="58" max="58" width="9.42578125" style="12" bestFit="1" customWidth="1"/>
    <col min="59" max="59" width="10.42578125" style="12" bestFit="1" customWidth="1"/>
    <col min="60" max="60" width="10.28515625" style="12" bestFit="1" customWidth="1"/>
    <col min="61" max="61" width="10" style="12" bestFit="1" customWidth="1"/>
    <col min="62" max="62" width="10.42578125" style="12" bestFit="1" customWidth="1"/>
    <col min="63" max="63" width="10.28515625" style="12" bestFit="1" customWidth="1"/>
    <col min="64" max="64" width="9.7109375" style="12" bestFit="1" customWidth="1"/>
    <col min="65" max="16384" width="9.140625" style="12"/>
  </cols>
  <sheetData>
    <row r="1" spans="1:45" s="6" customFormat="1" ht="15.75" x14ac:dyDescent="0.2">
      <c r="A1" s="473" t="s">
        <v>81</v>
      </c>
      <c r="B1" s="474"/>
      <c r="C1" s="362">
        <f>'Tender Cover Sheet'!C12</f>
        <v>0</v>
      </c>
      <c r="D1" s="3"/>
      <c r="G1" s="35"/>
      <c r="I1" s="35"/>
      <c r="J1" s="10"/>
      <c r="K1" s="37"/>
      <c r="L1" s="7"/>
      <c r="N1" s="38"/>
      <c r="O1" s="7"/>
      <c r="P1" s="9"/>
    </row>
    <row r="2" spans="1:45" s="6" customFormat="1" ht="101.45" customHeight="1" x14ac:dyDescent="0.2">
      <c r="A2" s="473" t="s">
        <v>82</v>
      </c>
      <c r="B2" s="474"/>
      <c r="C2" s="363" t="str">
        <f>'Tender Cover Sheet'!C14</f>
        <v>The supply, delivery and off-loading of Liquid Chlorine to various Eskom power stations for a period of five (5) years on an “as and when required” basis</v>
      </c>
      <c r="G2" s="35"/>
      <c r="H2" s="8"/>
      <c r="I2" s="36"/>
      <c r="J2" s="11"/>
      <c r="K2" s="37"/>
      <c r="L2" s="7"/>
      <c r="N2" s="38"/>
      <c r="O2" s="7"/>
      <c r="P2" s="9"/>
    </row>
    <row r="3" spans="1:45" s="6" customFormat="1" ht="15.75" x14ac:dyDescent="0.2">
      <c r="A3" s="473" t="s">
        <v>83</v>
      </c>
      <c r="B3" s="474"/>
      <c r="C3" s="362">
        <f>'Tender Cover Sheet'!C16</f>
        <v>0</v>
      </c>
      <c r="G3" s="35"/>
      <c r="H3" s="8"/>
      <c r="I3" s="36"/>
      <c r="J3" s="11"/>
      <c r="K3" s="37"/>
      <c r="L3" s="7"/>
      <c r="N3" s="38"/>
      <c r="O3" s="7"/>
      <c r="P3" s="9"/>
    </row>
    <row r="4" spans="1:45" s="6" customFormat="1" ht="15.75" x14ac:dyDescent="0.2">
      <c r="A4" s="473" t="s">
        <v>87</v>
      </c>
      <c r="B4" s="474"/>
      <c r="C4" s="362" t="str">
        <f>'Read Me'!C4</f>
        <v>Main Offer Only</v>
      </c>
      <c r="G4" s="35"/>
      <c r="H4" s="8"/>
      <c r="I4" s="36"/>
      <c r="J4" s="11"/>
      <c r="K4" s="37"/>
      <c r="L4" s="7"/>
      <c r="N4" s="38"/>
      <c r="O4" s="7"/>
      <c r="P4" s="9"/>
    </row>
    <row r="5" spans="1:45" ht="15.75" x14ac:dyDescent="0.2">
      <c r="A5" s="216"/>
      <c r="B5" s="6"/>
      <c r="C5" s="39"/>
      <c r="N5" s="1"/>
      <c r="O5" s="1"/>
      <c r="P5" s="41"/>
      <c r="Q5" s="1"/>
    </row>
    <row r="6" spans="1:45" ht="48" customHeight="1" x14ac:dyDescent="0.2">
      <c r="A6" s="525" t="s">
        <v>244</v>
      </c>
      <c r="B6" s="525"/>
      <c r="C6" s="525"/>
      <c r="D6" s="525"/>
      <c r="E6" s="525"/>
      <c r="N6" s="1"/>
      <c r="O6" s="1"/>
      <c r="P6" s="1"/>
      <c r="Q6" s="41"/>
    </row>
    <row r="7" spans="1:45" ht="13.5" thickBot="1" x14ac:dyDescent="0.25">
      <c r="A7" s="264"/>
    </row>
    <row r="8" spans="1:45" ht="16.5" thickBot="1" x14ac:dyDescent="0.25">
      <c r="A8" s="265" t="s">
        <v>120</v>
      </c>
      <c r="B8" s="213" t="s">
        <v>118</v>
      </c>
      <c r="C8" s="214" t="s">
        <v>119</v>
      </c>
      <c r="D8" s="214"/>
      <c r="E8" s="215"/>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spans="1:45" ht="30.75" customHeight="1" thickBot="1" x14ac:dyDescent="0.25">
      <c r="A9" s="266">
        <v>1</v>
      </c>
      <c r="B9" s="379" t="s">
        <v>333</v>
      </c>
      <c r="C9" s="515" t="s">
        <v>335</v>
      </c>
      <c r="D9" s="515"/>
      <c r="E9" s="370"/>
      <c r="F9" s="498" t="s">
        <v>334</v>
      </c>
      <c r="G9" s="499"/>
      <c r="H9" s="500"/>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ht="14.25" x14ac:dyDescent="0.2">
      <c r="A10" s="267">
        <v>2</v>
      </c>
      <c r="B10" s="101" t="s">
        <v>1</v>
      </c>
      <c r="C10" s="512" t="str">
        <f>B41</f>
        <v>Tenderer's description of Formula A</v>
      </c>
      <c r="D10" s="513"/>
      <c r="E10" s="514"/>
      <c r="F10" s="503" t="s">
        <v>93</v>
      </c>
      <c r="G10" s="504"/>
      <c r="H10" s="505"/>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45" ht="14.25" x14ac:dyDescent="0.2">
      <c r="A11" s="267">
        <v>3</v>
      </c>
      <c r="B11" s="101" t="s">
        <v>2</v>
      </c>
      <c r="C11" s="512" t="str">
        <f>B52</f>
        <v>Tenderer's description of Formula B</v>
      </c>
      <c r="D11" s="513"/>
      <c r="E11" s="514"/>
      <c r="F11" s="506"/>
      <c r="G11" s="507"/>
      <c r="H11" s="508"/>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45" ht="14.25" x14ac:dyDescent="0.2">
      <c r="A12" s="267">
        <v>4</v>
      </c>
      <c r="B12" s="101" t="s">
        <v>3</v>
      </c>
      <c r="C12" s="513" t="str">
        <f>B63</f>
        <v>Tenderer's description of Formula C</v>
      </c>
      <c r="D12" s="513"/>
      <c r="E12" s="514"/>
      <c r="F12" s="506"/>
      <c r="G12" s="507"/>
      <c r="H12" s="508"/>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4.25" x14ac:dyDescent="0.2">
      <c r="A13" s="267">
        <v>5</v>
      </c>
      <c r="B13" s="101" t="s">
        <v>4</v>
      </c>
      <c r="C13" s="513" t="str">
        <f>B74</f>
        <v>Tenderer's description of Formula D</v>
      </c>
      <c r="D13" s="513"/>
      <c r="E13" s="514"/>
      <c r="F13" s="506"/>
      <c r="G13" s="507"/>
      <c r="H13" s="508"/>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4.25" x14ac:dyDescent="0.2">
      <c r="A14" s="267">
        <v>6</v>
      </c>
      <c r="B14" s="101" t="s">
        <v>5</v>
      </c>
      <c r="C14" s="513" t="str">
        <f>B85</f>
        <v>Tenderer's description of Formula E</v>
      </c>
      <c r="D14" s="513"/>
      <c r="E14" s="514"/>
      <c r="F14" s="506"/>
      <c r="G14" s="507"/>
      <c r="H14" s="508"/>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4.25" x14ac:dyDescent="0.2">
      <c r="A15" s="267">
        <v>7</v>
      </c>
      <c r="B15" s="101" t="s">
        <v>6</v>
      </c>
      <c r="C15" s="513" t="str">
        <f>B96</f>
        <v>Tenderer's description of Formula F</v>
      </c>
      <c r="D15" s="513"/>
      <c r="E15" s="514"/>
      <c r="F15" s="506"/>
      <c r="G15" s="507"/>
      <c r="H15" s="508"/>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4.25" x14ac:dyDescent="0.2">
      <c r="A16" s="267">
        <v>8</v>
      </c>
      <c r="B16" s="101" t="s">
        <v>7</v>
      </c>
      <c r="C16" s="513" t="str">
        <f>B107</f>
        <v>Tenderer's description of Formula G</v>
      </c>
      <c r="D16" s="513"/>
      <c r="E16" s="514"/>
      <c r="F16" s="506"/>
      <c r="G16" s="507"/>
      <c r="H16" s="508"/>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4.25" x14ac:dyDescent="0.2">
      <c r="A17" s="267">
        <v>9</v>
      </c>
      <c r="B17" s="101" t="s">
        <v>8</v>
      </c>
      <c r="C17" s="513" t="str">
        <f>B118</f>
        <v>Tenderer's description of Formula H</v>
      </c>
      <c r="D17" s="513"/>
      <c r="E17" s="514"/>
      <c r="F17" s="506"/>
      <c r="G17" s="507"/>
      <c r="H17" s="508"/>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4.25" x14ac:dyDescent="0.2">
      <c r="A18" s="267">
        <v>10</v>
      </c>
      <c r="B18" s="101" t="s">
        <v>9</v>
      </c>
      <c r="C18" s="513" t="str">
        <f>B129</f>
        <v>Tenderer's description of Formula I</v>
      </c>
      <c r="D18" s="513"/>
      <c r="E18" s="514"/>
      <c r="F18" s="506"/>
      <c r="G18" s="507"/>
      <c r="H18" s="508"/>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15" thickBot="1" x14ac:dyDescent="0.25">
      <c r="A19" s="268">
        <v>11</v>
      </c>
      <c r="B19" s="102" t="s">
        <v>10</v>
      </c>
      <c r="C19" s="501" t="str">
        <f>B140</f>
        <v>Tenderer's description of Formula J</v>
      </c>
      <c r="D19" s="501"/>
      <c r="E19" s="502"/>
      <c r="F19" s="509"/>
      <c r="G19" s="510"/>
      <c r="H19" s="511"/>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x14ac:dyDescent="0.2">
      <c r="A20" s="264"/>
      <c r="B20" s="84"/>
      <c r="C20" s="84"/>
      <c r="D20" s="8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row>
    <row r="21" spans="1:45" ht="54" x14ac:dyDescent="0.25">
      <c r="A21" s="269" t="s">
        <v>127</v>
      </c>
      <c r="B21" s="100"/>
      <c r="C21" s="84"/>
      <c r="D21" s="8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row>
    <row r="22" spans="1:45" ht="36.75" customHeight="1" x14ac:dyDescent="0.25">
      <c r="A22" s="270">
        <v>1</v>
      </c>
      <c r="B22" s="517" t="s">
        <v>249</v>
      </c>
      <c r="C22" s="518"/>
      <c r="D22" s="518"/>
      <c r="E22" s="518"/>
      <c r="F22" s="518"/>
      <c r="G22" s="519"/>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row>
    <row r="23" spans="1:45" ht="15" x14ac:dyDescent="0.25">
      <c r="A23" s="270">
        <v>2</v>
      </c>
      <c r="B23" s="520" t="s">
        <v>248</v>
      </c>
      <c r="C23" s="521"/>
      <c r="D23" s="521"/>
      <c r="E23" s="521"/>
      <c r="F23" s="521"/>
      <c r="G23" s="521"/>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pans="1:45" ht="15" x14ac:dyDescent="0.25">
      <c r="A24" s="271"/>
      <c r="B24" s="371"/>
      <c r="C24" s="84"/>
      <c r="D24" s="8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pans="1:45" ht="18" customHeight="1" x14ac:dyDescent="0.2">
      <c r="A25" s="211" t="s">
        <v>11</v>
      </c>
      <c r="B25" s="15"/>
      <c r="C25" s="15"/>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pans="1:45" s="6" customFormat="1" ht="15" customHeight="1" x14ac:dyDescent="0.2">
      <c r="A26" s="263">
        <v>1</v>
      </c>
      <c r="B26" s="516" t="s">
        <v>94</v>
      </c>
      <c r="C26" s="516"/>
      <c r="D26" s="516"/>
      <c r="E26" s="516"/>
      <c r="F26" s="516"/>
      <c r="G26" s="516"/>
    </row>
    <row r="27" spans="1:45" s="6" customFormat="1" ht="48" customHeight="1" x14ac:dyDescent="0.2">
      <c r="A27" s="263">
        <v>2</v>
      </c>
      <c r="B27" s="516" t="s">
        <v>95</v>
      </c>
      <c r="C27" s="516"/>
      <c r="D27" s="516"/>
      <c r="E27" s="516"/>
      <c r="F27" s="516"/>
      <c r="G27" s="516"/>
      <c r="H27" s="68"/>
      <c r="I27" s="68"/>
    </row>
    <row r="28" spans="1:45" s="6" customFormat="1" ht="72.75" customHeight="1" x14ac:dyDescent="0.2">
      <c r="A28" s="272">
        <v>3</v>
      </c>
      <c r="B28" s="516" t="s">
        <v>342</v>
      </c>
      <c r="C28" s="516"/>
      <c r="D28" s="516"/>
      <c r="E28" s="516"/>
      <c r="F28" s="516"/>
      <c r="G28" s="516"/>
    </row>
    <row r="29" spans="1:45" s="6" customFormat="1" ht="80.25" customHeight="1" x14ac:dyDescent="0.2">
      <c r="A29" s="272">
        <v>4</v>
      </c>
      <c r="B29" s="516" t="s">
        <v>331</v>
      </c>
      <c r="C29" s="516"/>
      <c r="D29" s="516"/>
      <c r="E29" s="516"/>
      <c r="F29" s="516"/>
      <c r="G29" s="516"/>
      <c r="H29" s="380"/>
    </row>
    <row r="30" spans="1:45" s="6" customFormat="1" ht="51" customHeight="1" x14ac:dyDescent="0.2">
      <c r="A30" s="272">
        <v>5</v>
      </c>
      <c r="B30" s="516" t="s">
        <v>255</v>
      </c>
      <c r="C30" s="516"/>
      <c r="D30" s="516"/>
      <c r="E30" s="516"/>
      <c r="F30" s="516"/>
      <c r="G30" s="516"/>
    </row>
    <row r="31" spans="1:45" s="6" customFormat="1" ht="51" customHeight="1" x14ac:dyDescent="0.2">
      <c r="A31" s="272">
        <v>6</v>
      </c>
      <c r="B31" s="516" t="s">
        <v>256</v>
      </c>
      <c r="C31" s="516"/>
      <c r="D31" s="516"/>
      <c r="E31" s="516"/>
      <c r="F31" s="516"/>
      <c r="G31" s="516"/>
    </row>
    <row r="32" spans="1:45" ht="64.5" customHeight="1" x14ac:dyDescent="0.2">
      <c r="A32" s="211" t="s">
        <v>111</v>
      </c>
      <c r="B32" s="372"/>
      <c r="C32" s="1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pans="1:75" s="87" customFormat="1" ht="63" customHeight="1" x14ac:dyDescent="0.2">
      <c r="A33" s="263">
        <v>1</v>
      </c>
      <c r="B33" s="523" t="s">
        <v>124</v>
      </c>
      <c r="C33" s="523"/>
      <c r="D33" s="523"/>
      <c r="E33" s="523"/>
      <c r="F33" s="523"/>
      <c r="G33" s="523"/>
      <c r="H33" s="85"/>
      <c r="I33" s="85"/>
      <c r="J33" s="85"/>
      <c r="K33" s="85"/>
      <c r="L33" s="85"/>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row>
    <row r="34" spans="1:75" s="87" customFormat="1" ht="51.75" customHeight="1" x14ac:dyDescent="0.2">
      <c r="A34" s="263">
        <v>2</v>
      </c>
      <c r="B34" s="523" t="s">
        <v>125</v>
      </c>
      <c r="C34" s="523"/>
      <c r="D34" s="523"/>
      <c r="E34" s="523"/>
      <c r="F34" s="523"/>
      <c r="G34" s="523"/>
      <c r="H34" s="85"/>
      <c r="I34" s="85"/>
      <c r="J34" s="85"/>
      <c r="K34" s="85"/>
      <c r="L34" s="85"/>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row>
    <row r="35" spans="1:75" s="87" customFormat="1" ht="66" customHeight="1" x14ac:dyDescent="0.2">
      <c r="A35" s="112">
        <v>3</v>
      </c>
      <c r="B35" s="522" t="s">
        <v>121</v>
      </c>
      <c r="C35" s="522"/>
      <c r="D35" s="522"/>
      <c r="E35" s="522"/>
      <c r="F35" s="522"/>
      <c r="G35" s="522"/>
      <c r="H35" s="85"/>
      <c r="I35" s="85"/>
      <c r="J35" s="85"/>
      <c r="K35" s="85"/>
      <c r="L35" s="85"/>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row>
    <row r="36" spans="1:75" s="87" customFormat="1" ht="87.75" customHeight="1" x14ac:dyDescent="0.2">
      <c r="A36" s="263">
        <v>4</v>
      </c>
      <c r="B36" s="523" t="s">
        <v>129</v>
      </c>
      <c r="C36" s="523"/>
      <c r="D36" s="523"/>
      <c r="E36" s="523"/>
      <c r="F36" s="523"/>
      <c r="G36" s="523"/>
      <c r="H36" s="85"/>
      <c r="I36" s="85"/>
      <c r="J36" s="85"/>
      <c r="K36" s="85"/>
      <c r="L36" s="85"/>
      <c r="M36" s="86" t="s">
        <v>77</v>
      </c>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row>
    <row r="37" spans="1:75" s="87" customFormat="1" ht="42" customHeight="1" x14ac:dyDescent="0.2">
      <c r="A37" s="113">
        <v>5</v>
      </c>
      <c r="B37" s="524" t="s">
        <v>122</v>
      </c>
      <c r="C37" s="524"/>
      <c r="D37" s="524"/>
      <c r="E37" s="524"/>
      <c r="F37" s="524"/>
      <c r="G37" s="524"/>
      <c r="H37" s="85"/>
      <c r="I37" s="85"/>
      <c r="J37" s="85"/>
      <c r="K37" s="85"/>
      <c r="L37" s="85"/>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row>
    <row r="38" spans="1:75" s="87" customFormat="1" ht="14.25" x14ac:dyDescent="0.2">
      <c r="A38" s="88" t="s">
        <v>77</v>
      </c>
      <c r="B38" s="89" t="s">
        <v>77</v>
      </c>
      <c r="C38" s="90"/>
      <c r="D38" s="91"/>
      <c r="E38" s="91"/>
      <c r="F38" s="91"/>
      <c r="G38" s="91"/>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row>
    <row r="39" spans="1:75" ht="14.25" x14ac:dyDescent="0.2">
      <c r="C39" s="15"/>
      <c r="D39" s="15"/>
      <c r="E39" s="15"/>
      <c r="F39" s="15"/>
      <c r="G39" s="15"/>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row>
    <row r="40" spans="1:75" x14ac:dyDescent="0.2">
      <c r="A40" s="48"/>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row>
    <row r="41" spans="1:75" ht="34.15" customHeight="1" x14ac:dyDescent="0.2">
      <c r="A41" s="274" t="s">
        <v>97</v>
      </c>
      <c r="B41" s="496" t="s">
        <v>330</v>
      </c>
      <c r="C41" s="497"/>
      <c r="D41" s="497"/>
      <c r="E41" s="497"/>
      <c r="F41" s="497"/>
      <c r="G41" s="497"/>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4"/>
    </row>
    <row r="42" spans="1:75" ht="81" customHeight="1" x14ac:dyDescent="0.2">
      <c r="A42" s="93" t="s">
        <v>105</v>
      </c>
      <c r="B42" s="92" t="s">
        <v>110</v>
      </c>
      <c r="C42" s="93" t="s">
        <v>107</v>
      </c>
      <c r="D42" s="93" t="s">
        <v>341</v>
      </c>
      <c r="E42" s="92" t="s">
        <v>108</v>
      </c>
      <c r="F42" s="92" t="s">
        <v>116</v>
      </c>
      <c r="G42" s="93" t="s">
        <v>115</v>
      </c>
      <c r="H42" s="94" t="s">
        <v>117</v>
      </c>
      <c r="I42" s="378" t="s">
        <v>332</v>
      </c>
      <c r="J42" s="378" t="s">
        <v>332</v>
      </c>
      <c r="K42" s="378" t="s">
        <v>332</v>
      </c>
      <c r="L42" s="378" t="s">
        <v>332</v>
      </c>
      <c r="M42" s="378" t="s">
        <v>332</v>
      </c>
      <c r="N42" s="378" t="s">
        <v>332</v>
      </c>
      <c r="O42" s="378" t="s">
        <v>332</v>
      </c>
      <c r="P42" s="378" t="s">
        <v>332</v>
      </c>
      <c r="Q42" s="378" t="s">
        <v>332</v>
      </c>
      <c r="R42" s="378" t="s">
        <v>332</v>
      </c>
      <c r="S42" s="378" t="s">
        <v>332</v>
      </c>
      <c r="T42" s="378" t="s">
        <v>332</v>
      </c>
      <c r="U42" s="378" t="s">
        <v>332</v>
      </c>
      <c r="V42" s="378" t="s">
        <v>332</v>
      </c>
      <c r="W42" s="378" t="s">
        <v>332</v>
      </c>
      <c r="X42" s="378" t="s">
        <v>332</v>
      </c>
      <c r="Y42" s="378" t="s">
        <v>332</v>
      </c>
      <c r="Z42" s="378" t="s">
        <v>332</v>
      </c>
      <c r="AA42" s="378" t="s">
        <v>332</v>
      </c>
      <c r="AB42" s="378" t="s">
        <v>332</v>
      </c>
      <c r="AC42" s="378" t="s">
        <v>332</v>
      </c>
      <c r="AD42" s="378" t="s">
        <v>332</v>
      </c>
      <c r="AE42" s="378" t="s">
        <v>332</v>
      </c>
      <c r="AF42" s="378" t="s">
        <v>332</v>
      </c>
      <c r="AG42" s="378" t="s">
        <v>332</v>
      </c>
      <c r="AH42" s="378" t="s">
        <v>332</v>
      </c>
      <c r="AI42" s="378" t="s">
        <v>332</v>
      </c>
      <c r="AJ42" s="378" t="s">
        <v>332</v>
      </c>
      <c r="AK42" s="378" t="s">
        <v>332</v>
      </c>
      <c r="AL42" s="378" t="s">
        <v>332</v>
      </c>
      <c r="AM42" s="378" t="s">
        <v>332</v>
      </c>
      <c r="AN42" s="378" t="s">
        <v>332</v>
      </c>
      <c r="AO42" s="378" t="s">
        <v>332</v>
      </c>
      <c r="AP42" s="378" t="s">
        <v>332</v>
      </c>
      <c r="AQ42" s="378" t="s">
        <v>332</v>
      </c>
      <c r="AR42" s="378" t="s">
        <v>332</v>
      </c>
      <c r="AS42" s="378" t="s">
        <v>332</v>
      </c>
      <c r="AT42" s="378" t="s">
        <v>332</v>
      </c>
      <c r="AU42" s="378" t="s">
        <v>332</v>
      </c>
      <c r="AV42" s="378" t="s">
        <v>332</v>
      </c>
      <c r="AW42" s="378" t="s">
        <v>332</v>
      </c>
      <c r="AX42" s="378" t="s">
        <v>332</v>
      </c>
      <c r="AY42" s="378" t="s">
        <v>332</v>
      </c>
      <c r="AZ42" s="378" t="s">
        <v>332</v>
      </c>
      <c r="BA42" s="378" t="s">
        <v>332</v>
      </c>
      <c r="BB42" s="378" t="s">
        <v>332</v>
      </c>
      <c r="BC42" s="378" t="s">
        <v>332</v>
      </c>
      <c r="BD42" s="378" t="s">
        <v>332</v>
      </c>
      <c r="BE42" s="378" t="s">
        <v>332</v>
      </c>
      <c r="BF42" s="378" t="s">
        <v>332</v>
      </c>
      <c r="BG42" s="378" t="s">
        <v>332</v>
      </c>
      <c r="BH42" s="378" t="s">
        <v>332</v>
      </c>
      <c r="BI42" s="378" t="s">
        <v>332</v>
      </c>
      <c r="BJ42" s="378" t="s">
        <v>332</v>
      </c>
      <c r="BK42" s="378" t="s">
        <v>332</v>
      </c>
      <c r="BL42" s="378" t="s">
        <v>332</v>
      </c>
      <c r="BM42" s="378" t="s">
        <v>332</v>
      </c>
      <c r="BN42" s="378" t="s">
        <v>332</v>
      </c>
      <c r="BO42" s="378" t="s">
        <v>332</v>
      </c>
      <c r="BP42" s="45"/>
      <c r="BQ42" s="45"/>
      <c r="BR42" s="45"/>
      <c r="BS42" s="45"/>
      <c r="BT42" s="45"/>
      <c r="BU42" s="45"/>
      <c r="BV42" s="45"/>
      <c r="BW42" s="45"/>
    </row>
    <row r="43" spans="1:75" x14ac:dyDescent="0.2">
      <c r="A43" s="275" t="s">
        <v>17</v>
      </c>
      <c r="B43" s="261"/>
      <c r="C43" s="59"/>
      <c r="D43" s="59"/>
      <c r="E43" s="60"/>
      <c r="F43" s="61"/>
      <c r="G43" s="62"/>
      <c r="H43" s="64"/>
      <c r="I43" s="55"/>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8"/>
      <c r="BQ43" s="58"/>
      <c r="BR43" s="58"/>
      <c r="BS43" s="58"/>
      <c r="BT43" s="58"/>
      <c r="BU43" s="58"/>
      <c r="BV43" s="58"/>
      <c r="BW43" s="58"/>
    </row>
    <row r="44" spans="1:75" x14ac:dyDescent="0.2">
      <c r="A44" s="275" t="s">
        <v>18</v>
      </c>
      <c r="B44" s="259"/>
      <c r="C44" s="63"/>
      <c r="D44" s="59"/>
      <c r="E44" s="60"/>
      <c r="F44" s="61"/>
      <c r="G44" s="62"/>
      <c r="H44" s="64"/>
      <c r="I44" s="55"/>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8"/>
      <c r="BQ44" s="58"/>
      <c r="BR44" s="58"/>
      <c r="BS44" s="58"/>
      <c r="BT44" s="58"/>
      <c r="BU44" s="58"/>
      <c r="BV44" s="58"/>
      <c r="BW44" s="58"/>
    </row>
    <row r="45" spans="1:75" x14ac:dyDescent="0.2">
      <c r="A45" s="275" t="s">
        <v>19</v>
      </c>
      <c r="B45" s="259"/>
      <c r="C45" s="63"/>
      <c r="D45" s="59"/>
      <c r="E45" s="60"/>
      <c r="F45" s="61"/>
      <c r="G45" s="62"/>
      <c r="H45" s="64"/>
      <c r="I45" s="55"/>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8"/>
      <c r="BQ45" s="58"/>
      <c r="BR45" s="58"/>
      <c r="BS45" s="58"/>
      <c r="BT45" s="58"/>
      <c r="BU45" s="58"/>
      <c r="BV45" s="58"/>
      <c r="BW45" s="58"/>
    </row>
    <row r="46" spans="1:75" x14ac:dyDescent="0.2">
      <c r="A46" s="275" t="s">
        <v>20</v>
      </c>
      <c r="B46" s="259" t="s">
        <v>77</v>
      </c>
      <c r="C46" s="56"/>
      <c r="D46" s="56"/>
      <c r="E46" s="56"/>
      <c r="F46" s="57"/>
      <c r="G46" s="57"/>
      <c r="H46" s="56"/>
      <c r="I46" s="55"/>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8"/>
      <c r="BQ46" s="58"/>
      <c r="BR46" s="58"/>
      <c r="BS46" s="58"/>
      <c r="BT46" s="58"/>
      <c r="BU46" s="58"/>
      <c r="BV46" s="58"/>
      <c r="BW46" s="58"/>
    </row>
    <row r="47" spans="1:75" x14ac:dyDescent="0.2">
      <c r="A47" s="275" t="s">
        <v>21</v>
      </c>
      <c r="B47" s="259"/>
      <c r="C47" s="56"/>
      <c r="D47" s="56"/>
      <c r="E47" s="56"/>
      <c r="F47" s="57"/>
      <c r="G47" s="57"/>
      <c r="H47" s="56"/>
      <c r="I47" s="55"/>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8"/>
      <c r="BQ47" s="58"/>
      <c r="BR47" s="58"/>
      <c r="BS47" s="58"/>
      <c r="BT47" s="58"/>
      <c r="BU47" s="58"/>
      <c r="BV47" s="58"/>
      <c r="BW47" s="58"/>
    </row>
    <row r="48" spans="1:75" x14ac:dyDescent="0.2">
      <c r="A48" s="275" t="s">
        <v>22</v>
      </c>
      <c r="B48" s="260">
        <v>0.15</v>
      </c>
      <c r="C48" s="51" t="s">
        <v>106</v>
      </c>
      <c r="D48" s="16"/>
      <c r="E48" s="17"/>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row>
    <row r="49" spans="1:67" x14ac:dyDescent="0.2">
      <c r="A49" s="276"/>
      <c r="B49" s="260">
        <f>SUM(B43:B48)</f>
        <v>0.15</v>
      </c>
      <c r="C49" s="18" t="s">
        <v>0</v>
      </c>
      <c r="D49" s="280" t="s">
        <v>252</v>
      </c>
      <c r="E49" s="280"/>
      <c r="F49" s="280"/>
      <c r="G49" s="280"/>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7" x14ac:dyDescent="0.2">
      <c r="A50" s="26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7" x14ac:dyDescent="0.2">
      <c r="A51" s="48"/>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7" ht="42.6" customHeight="1" x14ac:dyDescent="0.2">
      <c r="A52" s="274" t="s">
        <v>96</v>
      </c>
      <c r="B52" s="496" t="s">
        <v>329</v>
      </c>
      <c r="C52" s="497"/>
      <c r="D52" s="497"/>
      <c r="E52" s="497"/>
      <c r="F52" s="497"/>
      <c r="G52" s="497"/>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4"/>
    </row>
    <row r="53" spans="1:67" ht="78.75" customHeight="1" x14ac:dyDescent="0.2">
      <c r="A53" s="93" t="s">
        <v>105</v>
      </c>
      <c r="B53" s="92" t="s">
        <v>110</v>
      </c>
      <c r="C53" s="93" t="s">
        <v>107</v>
      </c>
      <c r="D53" s="93" t="s">
        <v>341</v>
      </c>
      <c r="E53" s="92" t="s">
        <v>108</v>
      </c>
      <c r="F53" s="92" t="s">
        <v>116</v>
      </c>
      <c r="G53" s="93" t="s">
        <v>115</v>
      </c>
      <c r="H53" s="94" t="s">
        <v>109</v>
      </c>
      <c r="I53" s="378" t="s">
        <v>332</v>
      </c>
      <c r="J53" s="378" t="s">
        <v>332</v>
      </c>
      <c r="K53" s="378" t="s">
        <v>332</v>
      </c>
      <c r="L53" s="378" t="s">
        <v>332</v>
      </c>
      <c r="M53" s="378" t="s">
        <v>332</v>
      </c>
      <c r="N53" s="378" t="s">
        <v>332</v>
      </c>
      <c r="O53" s="378" t="s">
        <v>332</v>
      </c>
      <c r="P53" s="378" t="s">
        <v>332</v>
      </c>
      <c r="Q53" s="378" t="s">
        <v>332</v>
      </c>
      <c r="R53" s="378" t="s">
        <v>332</v>
      </c>
      <c r="S53" s="378" t="s">
        <v>332</v>
      </c>
      <c r="T53" s="378" t="s">
        <v>332</v>
      </c>
      <c r="U53" s="378" t="s">
        <v>332</v>
      </c>
      <c r="V53" s="378" t="s">
        <v>332</v>
      </c>
      <c r="W53" s="378" t="s">
        <v>332</v>
      </c>
      <c r="X53" s="378" t="s">
        <v>332</v>
      </c>
      <c r="Y53" s="378" t="s">
        <v>332</v>
      </c>
      <c r="Z53" s="378" t="s">
        <v>332</v>
      </c>
      <c r="AA53" s="378" t="s">
        <v>332</v>
      </c>
      <c r="AB53" s="378" t="s">
        <v>332</v>
      </c>
      <c r="AC53" s="378" t="s">
        <v>332</v>
      </c>
      <c r="AD53" s="378" t="s">
        <v>332</v>
      </c>
      <c r="AE53" s="378" t="s">
        <v>332</v>
      </c>
      <c r="AF53" s="378" t="s">
        <v>332</v>
      </c>
      <c r="AG53" s="378" t="s">
        <v>332</v>
      </c>
      <c r="AH53" s="378" t="s">
        <v>332</v>
      </c>
      <c r="AI53" s="378" t="s">
        <v>332</v>
      </c>
      <c r="AJ53" s="378" t="s">
        <v>332</v>
      </c>
      <c r="AK53" s="378" t="s">
        <v>332</v>
      </c>
      <c r="AL53" s="378" t="s">
        <v>332</v>
      </c>
      <c r="AM53" s="378" t="s">
        <v>332</v>
      </c>
      <c r="AN53" s="378" t="s">
        <v>332</v>
      </c>
      <c r="AO53" s="378" t="s">
        <v>332</v>
      </c>
      <c r="AP53" s="378" t="s">
        <v>332</v>
      </c>
      <c r="AQ53" s="378" t="s">
        <v>332</v>
      </c>
      <c r="AR53" s="378" t="s">
        <v>332</v>
      </c>
      <c r="AS53" s="378" t="s">
        <v>332</v>
      </c>
      <c r="AT53" s="378" t="s">
        <v>332</v>
      </c>
      <c r="AU53" s="378" t="s">
        <v>332</v>
      </c>
      <c r="AV53" s="378" t="s">
        <v>332</v>
      </c>
      <c r="AW53" s="378" t="s">
        <v>332</v>
      </c>
      <c r="AX53" s="378" t="s">
        <v>332</v>
      </c>
      <c r="AY53" s="378" t="s">
        <v>332</v>
      </c>
      <c r="AZ53" s="378" t="s">
        <v>332</v>
      </c>
      <c r="BA53" s="378" t="s">
        <v>332</v>
      </c>
      <c r="BB53" s="378" t="s">
        <v>332</v>
      </c>
      <c r="BC53" s="378" t="s">
        <v>332</v>
      </c>
      <c r="BD53" s="378" t="s">
        <v>332</v>
      </c>
      <c r="BE53" s="378" t="s">
        <v>332</v>
      </c>
      <c r="BF53" s="378" t="s">
        <v>332</v>
      </c>
      <c r="BG53" s="378" t="s">
        <v>332</v>
      </c>
      <c r="BH53" s="378" t="s">
        <v>332</v>
      </c>
      <c r="BI53" s="378" t="s">
        <v>332</v>
      </c>
      <c r="BJ53" s="378" t="s">
        <v>332</v>
      </c>
      <c r="BK53" s="378" t="s">
        <v>332</v>
      </c>
      <c r="BL53" s="378" t="s">
        <v>332</v>
      </c>
      <c r="BM53" s="378" t="s">
        <v>332</v>
      </c>
      <c r="BN53" s="378" t="s">
        <v>332</v>
      </c>
      <c r="BO53" s="378" t="s">
        <v>332</v>
      </c>
    </row>
    <row r="54" spans="1:67" x14ac:dyDescent="0.2">
      <c r="A54" s="275" t="s">
        <v>23</v>
      </c>
      <c r="B54" s="261"/>
      <c r="C54" s="59"/>
      <c r="D54" s="59"/>
      <c r="E54" s="59"/>
      <c r="F54" s="61"/>
      <c r="G54" s="62"/>
      <c r="H54" s="64"/>
      <c r="I54" s="55"/>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row>
    <row r="55" spans="1:67" x14ac:dyDescent="0.2">
      <c r="A55" s="275" t="s">
        <v>24</v>
      </c>
      <c r="B55" s="259" t="s">
        <v>77</v>
      </c>
      <c r="C55" s="63"/>
      <c r="D55" s="59"/>
      <c r="E55" s="59"/>
      <c r="F55" s="61"/>
      <c r="G55" s="62"/>
      <c r="H55" s="64"/>
      <c r="I55" s="55"/>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row>
    <row r="56" spans="1:67" x14ac:dyDescent="0.2">
      <c r="A56" s="275" t="s">
        <v>25</v>
      </c>
      <c r="B56" s="259"/>
      <c r="C56" s="63"/>
      <c r="D56" s="59"/>
      <c r="E56" s="59"/>
      <c r="F56" s="61"/>
      <c r="G56" s="62"/>
      <c r="H56" s="64"/>
      <c r="I56" s="55"/>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row>
    <row r="57" spans="1:67" x14ac:dyDescent="0.2">
      <c r="A57" s="275" t="s">
        <v>26</v>
      </c>
      <c r="B57" s="259" t="s">
        <v>77</v>
      </c>
      <c r="C57" s="56"/>
      <c r="D57" s="56"/>
      <c r="E57" s="56"/>
      <c r="F57" s="57"/>
      <c r="G57" s="57"/>
      <c r="H57" s="56"/>
      <c r="I57" s="55"/>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row>
    <row r="58" spans="1:67" x14ac:dyDescent="0.2">
      <c r="A58" s="275" t="s">
        <v>27</v>
      </c>
      <c r="B58" s="259" t="s">
        <v>77</v>
      </c>
      <c r="C58" s="56"/>
      <c r="D58" s="56"/>
      <c r="E58" s="56"/>
      <c r="F58" s="57"/>
      <c r="G58" s="57"/>
      <c r="H58" s="56"/>
      <c r="I58" s="55"/>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row>
    <row r="59" spans="1:67" x14ac:dyDescent="0.2">
      <c r="A59" s="275" t="s">
        <v>28</v>
      </c>
      <c r="B59" s="260">
        <v>0.15</v>
      </c>
      <c r="C59" s="51" t="s">
        <v>106</v>
      </c>
      <c r="D59" s="16"/>
      <c r="E59" s="1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row>
    <row r="60" spans="1:67" x14ac:dyDescent="0.2">
      <c r="A60" s="276"/>
      <c r="B60" s="260">
        <f>SUM(B54:B59)</f>
        <v>0.15</v>
      </c>
      <c r="C60" s="18" t="s">
        <v>0</v>
      </c>
      <c r="D60" s="280" t="s">
        <v>252</v>
      </c>
      <c r="E60" s="280"/>
      <c r="F60" s="280"/>
      <c r="G60" s="280"/>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7" x14ac:dyDescent="0.2">
      <c r="A61" s="26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row>
    <row r="62" spans="1:67" x14ac:dyDescent="0.2">
      <c r="A62" s="48"/>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7" ht="31.15" customHeight="1" x14ac:dyDescent="0.2">
      <c r="A63" s="274" t="s">
        <v>236</v>
      </c>
      <c r="B63" s="496" t="s">
        <v>328</v>
      </c>
      <c r="C63" s="497"/>
      <c r="D63" s="497"/>
      <c r="E63" s="497"/>
      <c r="F63" s="497"/>
      <c r="G63" s="497"/>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4"/>
    </row>
    <row r="64" spans="1:67" ht="82.5" customHeight="1" x14ac:dyDescent="0.2">
      <c r="A64" s="93" t="s">
        <v>105</v>
      </c>
      <c r="B64" s="92" t="s">
        <v>110</v>
      </c>
      <c r="C64" s="93" t="s">
        <v>107</v>
      </c>
      <c r="D64" s="93" t="s">
        <v>341</v>
      </c>
      <c r="E64" s="92" t="s">
        <v>108</v>
      </c>
      <c r="F64" s="92" t="s">
        <v>116</v>
      </c>
      <c r="G64" s="93" t="s">
        <v>115</v>
      </c>
      <c r="H64" s="94" t="s">
        <v>109</v>
      </c>
      <c r="I64" s="378" t="s">
        <v>332</v>
      </c>
      <c r="J64" s="378" t="s">
        <v>332</v>
      </c>
      <c r="K64" s="378" t="s">
        <v>332</v>
      </c>
      <c r="L64" s="378" t="s">
        <v>332</v>
      </c>
      <c r="M64" s="378" t="s">
        <v>332</v>
      </c>
      <c r="N64" s="378" t="s">
        <v>332</v>
      </c>
      <c r="O64" s="378" t="s">
        <v>332</v>
      </c>
      <c r="P64" s="378" t="s">
        <v>332</v>
      </c>
      <c r="Q64" s="378" t="s">
        <v>332</v>
      </c>
      <c r="R64" s="378" t="s">
        <v>332</v>
      </c>
      <c r="S64" s="378" t="s">
        <v>332</v>
      </c>
      <c r="T64" s="378" t="s">
        <v>332</v>
      </c>
      <c r="U64" s="378" t="s">
        <v>332</v>
      </c>
      <c r="V64" s="378" t="s">
        <v>332</v>
      </c>
      <c r="W64" s="378" t="s">
        <v>332</v>
      </c>
      <c r="X64" s="378" t="s">
        <v>332</v>
      </c>
      <c r="Y64" s="378" t="s">
        <v>332</v>
      </c>
      <c r="Z64" s="378" t="s">
        <v>332</v>
      </c>
      <c r="AA64" s="378" t="s">
        <v>332</v>
      </c>
      <c r="AB64" s="378" t="s">
        <v>332</v>
      </c>
      <c r="AC64" s="378" t="s">
        <v>332</v>
      </c>
      <c r="AD64" s="378" t="s">
        <v>332</v>
      </c>
      <c r="AE64" s="378" t="s">
        <v>332</v>
      </c>
      <c r="AF64" s="378" t="s">
        <v>332</v>
      </c>
      <c r="AG64" s="378" t="s">
        <v>332</v>
      </c>
      <c r="AH64" s="378" t="s">
        <v>332</v>
      </c>
      <c r="AI64" s="378" t="s">
        <v>332</v>
      </c>
      <c r="AJ64" s="378" t="s">
        <v>332</v>
      </c>
      <c r="AK64" s="378" t="s">
        <v>332</v>
      </c>
      <c r="AL64" s="378" t="s">
        <v>332</v>
      </c>
      <c r="AM64" s="378" t="s">
        <v>332</v>
      </c>
      <c r="AN64" s="378" t="s">
        <v>332</v>
      </c>
      <c r="AO64" s="378" t="s">
        <v>332</v>
      </c>
      <c r="AP64" s="378" t="s">
        <v>332</v>
      </c>
      <c r="AQ64" s="378" t="s">
        <v>332</v>
      </c>
      <c r="AR64" s="378" t="s">
        <v>332</v>
      </c>
      <c r="AS64" s="378" t="s">
        <v>332</v>
      </c>
      <c r="AT64" s="378" t="s">
        <v>332</v>
      </c>
      <c r="AU64" s="378" t="s">
        <v>332</v>
      </c>
      <c r="AV64" s="378" t="s">
        <v>332</v>
      </c>
      <c r="AW64" s="378" t="s">
        <v>332</v>
      </c>
      <c r="AX64" s="378" t="s">
        <v>332</v>
      </c>
      <c r="AY64" s="378" t="s">
        <v>332</v>
      </c>
      <c r="AZ64" s="378" t="s">
        <v>332</v>
      </c>
      <c r="BA64" s="378" t="s">
        <v>332</v>
      </c>
      <c r="BB64" s="378" t="s">
        <v>332</v>
      </c>
      <c r="BC64" s="378" t="s">
        <v>332</v>
      </c>
      <c r="BD64" s="378" t="s">
        <v>332</v>
      </c>
      <c r="BE64" s="378" t="s">
        <v>332</v>
      </c>
      <c r="BF64" s="378" t="s">
        <v>332</v>
      </c>
      <c r="BG64" s="378" t="s">
        <v>332</v>
      </c>
      <c r="BH64" s="378" t="s">
        <v>332</v>
      </c>
      <c r="BI64" s="378" t="s">
        <v>332</v>
      </c>
      <c r="BJ64" s="378" t="s">
        <v>332</v>
      </c>
      <c r="BK64" s="378" t="s">
        <v>332</v>
      </c>
      <c r="BL64" s="378" t="s">
        <v>332</v>
      </c>
      <c r="BM64" s="378" t="s">
        <v>332</v>
      </c>
      <c r="BN64" s="378" t="s">
        <v>332</v>
      </c>
      <c r="BO64" s="378" t="s">
        <v>332</v>
      </c>
    </row>
    <row r="65" spans="1:74" x14ac:dyDescent="0.2">
      <c r="A65" s="275" t="s">
        <v>29</v>
      </c>
      <c r="B65" s="261"/>
      <c r="C65" s="59"/>
      <c r="D65" s="59"/>
      <c r="E65" s="60"/>
      <c r="F65" s="61" t="s">
        <v>77</v>
      </c>
      <c r="G65" s="62" t="s">
        <v>77</v>
      </c>
      <c r="H65" s="64" t="s">
        <v>77</v>
      </c>
      <c r="I65" s="55"/>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8"/>
      <c r="BQ65" s="58"/>
      <c r="BR65" s="58"/>
      <c r="BS65" s="58"/>
      <c r="BT65" s="58"/>
      <c r="BU65" s="58"/>
      <c r="BV65" s="58"/>
    </row>
    <row r="66" spans="1:74" x14ac:dyDescent="0.2">
      <c r="A66" s="275" t="s">
        <v>30</v>
      </c>
      <c r="B66" s="259" t="s">
        <v>77</v>
      </c>
      <c r="C66" s="56"/>
      <c r="D66" s="56"/>
      <c r="E66" s="56"/>
      <c r="F66" s="57"/>
      <c r="G66" s="57"/>
      <c r="H66" s="56"/>
      <c r="I66" s="55"/>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8"/>
      <c r="BQ66" s="58"/>
      <c r="BR66" s="58"/>
      <c r="BS66" s="58"/>
      <c r="BT66" s="58"/>
      <c r="BU66" s="58"/>
      <c r="BV66" s="58"/>
    </row>
    <row r="67" spans="1:74" x14ac:dyDescent="0.2">
      <c r="A67" s="275" t="s">
        <v>31</v>
      </c>
      <c r="B67" s="259"/>
      <c r="C67" s="56"/>
      <c r="D67" s="56"/>
      <c r="E67" s="56"/>
      <c r="F67" s="57"/>
      <c r="G67" s="57"/>
      <c r="H67" s="56"/>
      <c r="I67" s="55"/>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8"/>
      <c r="BQ67" s="58"/>
      <c r="BR67" s="58"/>
      <c r="BS67" s="58"/>
      <c r="BT67" s="58"/>
      <c r="BU67" s="58"/>
      <c r="BV67" s="58"/>
    </row>
    <row r="68" spans="1:74" x14ac:dyDescent="0.2">
      <c r="A68" s="275" t="s">
        <v>32</v>
      </c>
      <c r="B68" s="259" t="s">
        <v>77</v>
      </c>
      <c r="C68" s="56"/>
      <c r="D68" s="56"/>
      <c r="E68" s="56"/>
      <c r="F68" s="57"/>
      <c r="G68" s="57"/>
      <c r="H68" s="56"/>
      <c r="I68" s="55"/>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8"/>
      <c r="BQ68" s="58"/>
      <c r="BR68" s="58"/>
      <c r="BS68" s="58"/>
      <c r="BT68" s="58"/>
      <c r="BU68" s="58"/>
      <c r="BV68" s="58"/>
    </row>
    <row r="69" spans="1:74" x14ac:dyDescent="0.2">
      <c r="A69" s="275" t="s">
        <v>33</v>
      </c>
      <c r="B69" s="259" t="s">
        <v>77</v>
      </c>
      <c r="C69" s="56"/>
      <c r="D69" s="56"/>
      <c r="E69" s="56"/>
      <c r="F69" s="57"/>
      <c r="G69" s="57"/>
      <c r="H69" s="56"/>
      <c r="I69" s="55"/>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8"/>
      <c r="BQ69" s="58"/>
      <c r="BR69" s="58"/>
      <c r="BS69" s="58"/>
      <c r="BT69" s="58"/>
      <c r="BU69" s="58"/>
      <c r="BV69" s="58"/>
    </row>
    <row r="70" spans="1:74" x14ac:dyDescent="0.2">
      <c r="A70" s="275" t="s">
        <v>34</v>
      </c>
      <c r="B70" s="260">
        <v>0.15</v>
      </c>
      <c r="C70" s="51" t="s">
        <v>106</v>
      </c>
      <c r="D70" s="16"/>
      <c r="E70" s="17"/>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row>
    <row r="71" spans="1:74" x14ac:dyDescent="0.2">
      <c r="A71" s="276"/>
      <c r="B71" s="260">
        <f>SUM(B65:B70)</f>
        <v>0.15</v>
      </c>
      <c r="C71" s="18" t="s">
        <v>0</v>
      </c>
      <c r="D71" s="280" t="s">
        <v>252</v>
      </c>
      <c r="E71" s="280"/>
      <c r="F71" s="280"/>
      <c r="G71" s="280"/>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row>
    <row r="72" spans="1:74" x14ac:dyDescent="0.2">
      <c r="A72" s="26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row>
    <row r="73" spans="1:74" x14ac:dyDescent="0.2">
      <c r="A73" s="48"/>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row>
    <row r="74" spans="1:74" ht="36.6" customHeight="1" x14ac:dyDescent="0.2">
      <c r="A74" s="274" t="s">
        <v>237</v>
      </c>
      <c r="B74" s="496" t="s">
        <v>98</v>
      </c>
      <c r="C74" s="497"/>
      <c r="D74" s="497"/>
      <c r="E74" s="497"/>
      <c r="F74" s="497"/>
      <c r="G74" s="497"/>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4"/>
    </row>
    <row r="75" spans="1:74" ht="87" customHeight="1" x14ac:dyDescent="0.2">
      <c r="A75" s="93" t="s">
        <v>105</v>
      </c>
      <c r="B75" s="92" t="s">
        <v>110</v>
      </c>
      <c r="C75" s="93" t="s">
        <v>107</v>
      </c>
      <c r="D75" s="93" t="s">
        <v>341</v>
      </c>
      <c r="E75" s="92" t="s">
        <v>108</v>
      </c>
      <c r="F75" s="92" t="s">
        <v>116</v>
      </c>
      <c r="G75" s="93" t="s">
        <v>115</v>
      </c>
      <c r="H75" s="94" t="s">
        <v>109</v>
      </c>
      <c r="I75" s="378" t="s">
        <v>332</v>
      </c>
      <c r="J75" s="378" t="s">
        <v>332</v>
      </c>
      <c r="K75" s="378" t="s">
        <v>332</v>
      </c>
      <c r="L75" s="378" t="s">
        <v>332</v>
      </c>
      <c r="M75" s="378" t="s">
        <v>332</v>
      </c>
      <c r="N75" s="378" t="s">
        <v>332</v>
      </c>
      <c r="O75" s="378" t="s">
        <v>332</v>
      </c>
      <c r="P75" s="378" t="s">
        <v>332</v>
      </c>
      <c r="Q75" s="378" t="s">
        <v>332</v>
      </c>
      <c r="R75" s="378" t="s">
        <v>332</v>
      </c>
      <c r="S75" s="378" t="s">
        <v>332</v>
      </c>
      <c r="T75" s="378" t="s">
        <v>332</v>
      </c>
      <c r="U75" s="378" t="s">
        <v>332</v>
      </c>
      <c r="V75" s="378" t="s">
        <v>332</v>
      </c>
      <c r="W75" s="378" t="s">
        <v>332</v>
      </c>
      <c r="X75" s="378" t="s">
        <v>332</v>
      </c>
      <c r="Y75" s="378" t="s">
        <v>332</v>
      </c>
      <c r="Z75" s="378" t="s">
        <v>332</v>
      </c>
      <c r="AA75" s="378" t="s">
        <v>332</v>
      </c>
      <c r="AB75" s="378" t="s">
        <v>332</v>
      </c>
      <c r="AC75" s="378" t="s">
        <v>332</v>
      </c>
      <c r="AD75" s="378" t="s">
        <v>332</v>
      </c>
      <c r="AE75" s="378" t="s">
        <v>332</v>
      </c>
      <c r="AF75" s="378" t="s">
        <v>332</v>
      </c>
      <c r="AG75" s="378" t="s">
        <v>332</v>
      </c>
      <c r="AH75" s="378" t="s">
        <v>332</v>
      </c>
      <c r="AI75" s="378" t="s">
        <v>332</v>
      </c>
      <c r="AJ75" s="378" t="s">
        <v>332</v>
      </c>
      <c r="AK75" s="378" t="s">
        <v>332</v>
      </c>
      <c r="AL75" s="378" t="s">
        <v>332</v>
      </c>
      <c r="AM75" s="378" t="s">
        <v>332</v>
      </c>
      <c r="AN75" s="378" t="s">
        <v>332</v>
      </c>
      <c r="AO75" s="378" t="s">
        <v>332</v>
      </c>
      <c r="AP75" s="378" t="s">
        <v>332</v>
      </c>
      <c r="AQ75" s="378" t="s">
        <v>332</v>
      </c>
      <c r="AR75" s="378" t="s">
        <v>332</v>
      </c>
      <c r="AS75" s="378" t="s">
        <v>332</v>
      </c>
      <c r="AT75" s="378" t="s">
        <v>332</v>
      </c>
      <c r="AU75" s="378" t="s">
        <v>332</v>
      </c>
      <c r="AV75" s="378" t="s">
        <v>332</v>
      </c>
      <c r="AW75" s="378" t="s">
        <v>332</v>
      </c>
      <c r="AX75" s="378" t="s">
        <v>332</v>
      </c>
      <c r="AY75" s="378" t="s">
        <v>332</v>
      </c>
      <c r="AZ75" s="378" t="s">
        <v>332</v>
      </c>
      <c r="BA75" s="378" t="s">
        <v>332</v>
      </c>
      <c r="BB75" s="378" t="s">
        <v>332</v>
      </c>
      <c r="BC75" s="378" t="s">
        <v>332</v>
      </c>
      <c r="BD75" s="378" t="s">
        <v>332</v>
      </c>
      <c r="BE75" s="378" t="s">
        <v>332</v>
      </c>
      <c r="BF75" s="378" t="s">
        <v>332</v>
      </c>
      <c r="BG75" s="378" t="s">
        <v>332</v>
      </c>
      <c r="BH75" s="378" t="s">
        <v>332</v>
      </c>
      <c r="BI75" s="378" t="s">
        <v>332</v>
      </c>
      <c r="BJ75" s="378" t="s">
        <v>332</v>
      </c>
      <c r="BK75" s="378" t="s">
        <v>332</v>
      </c>
      <c r="BL75" s="378" t="s">
        <v>332</v>
      </c>
      <c r="BM75" s="378" t="s">
        <v>332</v>
      </c>
      <c r="BN75" s="378" t="s">
        <v>332</v>
      </c>
      <c r="BO75" s="378" t="s">
        <v>332</v>
      </c>
    </row>
    <row r="76" spans="1:74" x14ac:dyDescent="0.2">
      <c r="A76" s="275" t="s">
        <v>35</v>
      </c>
      <c r="B76" s="261" t="s">
        <v>77</v>
      </c>
      <c r="C76" s="52"/>
      <c r="D76" s="52"/>
      <c r="E76" s="53"/>
      <c r="F76" s="54"/>
      <c r="G76" s="54"/>
      <c r="H76" s="53"/>
      <c r="I76" s="55"/>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8"/>
      <c r="BQ76" s="58"/>
      <c r="BR76" s="58"/>
      <c r="BS76" s="58"/>
      <c r="BT76" s="58"/>
      <c r="BU76" s="58"/>
    </row>
    <row r="77" spans="1:74" x14ac:dyDescent="0.2">
      <c r="A77" s="275" t="s">
        <v>36</v>
      </c>
      <c r="B77" s="259" t="s">
        <v>77</v>
      </c>
      <c r="C77" s="56"/>
      <c r="D77" s="56"/>
      <c r="E77" s="56"/>
      <c r="F77" s="57"/>
      <c r="G77" s="57"/>
      <c r="H77" s="56"/>
      <c r="I77" s="55"/>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8"/>
      <c r="BQ77" s="58"/>
      <c r="BR77" s="58"/>
      <c r="BS77" s="58"/>
      <c r="BT77" s="58"/>
      <c r="BU77" s="58"/>
    </row>
    <row r="78" spans="1:74" x14ac:dyDescent="0.2">
      <c r="A78" s="275" t="s">
        <v>37</v>
      </c>
      <c r="B78" s="259"/>
      <c r="C78" s="56"/>
      <c r="D78" s="56"/>
      <c r="E78" s="56"/>
      <c r="F78" s="57"/>
      <c r="G78" s="57"/>
      <c r="H78" s="56"/>
      <c r="I78" s="55"/>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8"/>
      <c r="BQ78" s="58"/>
      <c r="BR78" s="58"/>
      <c r="BS78" s="58"/>
      <c r="BT78" s="58"/>
      <c r="BU78" s="58"/>
    </row>
    <row r="79" spans="1:74" x14ac:dyDescent="0.2">
      <c r="A79" s="275" t="s">
        <v>38</v>
      </c>
      <c r="B79" s="259" t="s">
        <v>77</v>
      </c>
      <c r="C79" s="56"/>
      <c r="D79" s="56"/>
      <c r="E79" s="56"/>
      <c r="F79" s="57"/>
      <c r="G79" s="57"/>
      <c r="H79" s="56"/>
      <c r="I79" s="55"/>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8"/>
      <c r="BQ79" s="58"/>
      <c r="BR79" s="58"/>
      <c r="BS79" s="58"/>
      <c r="BT79" s="58"/>
      <c r="BU79" s="58"/>
    </row>
    <row r="80" spans="1:74" x14ac:dyDescent="0.2">
      <c r="A80" s="275" t="s">
        <v>39</v>
      </c>
      <c r="B80" s="259" t="s">
        <v>77</v>
      </c>
      <c r="C80" s="56"/>
      <c r="D80" s="56"/>
      <c r="E80" s="56"/>
      <c r="F80" s="57"/>
      <c r="G80" s="57"/>
      <c r="H80" s="56"/>
      <c r="I80" s="55"/>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8"/>
      <c r="BQ80" s="58"/>
      <c r="BR80" s="58"/>
      <c r="BS80" s="58"/>
      <c r="BT80" s="58"/>
      <c r="BU80" s="58"/>
    </row>
    <row r="81" spans="1:75" x14ac:dyDescent="0.2">
      <c r="A81" s="275" t="s">
        <v>40</v>
      </c>
      <c r="B81" s="260">
        <v>0.15</v>
      </c>
      <c r="C81" s="51" t="s">
        <v>106</v>
      </c>
      <c r="D81" s="16"/>
      <c r="E81" s="17"/>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row>
    <row r="82" spans="1:75" x14ac:dyDescent="0.2">
      <c r="A82" s="276"/>
      <c r="B82" s="260">
        <f>SUM(B76:B81)</f>
        <v>0.15</v>
      </c>
      <c r="C82" s="18" t="s">
        <v>0</v>
      </c>
      <c r="D82" s="280" t="s">
        <v>252</v>
      </c>
      <c r="E82" s="280"/>
      <c r="F82" s="280"/>
      <c r="G82" s="280"/>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row>
    <row r="83" spans="1:75" x14ac:dyDescent="0.2">
      <c r="A83" s="26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row>
    <row r="84" spans="1:75" x14ac:dyDescent="0.2">
      <c r="A84" s="48"/>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row>
    <row r="85" spans="1:75" ht="37.15" customHeight="1" x14ac:dyDescent="0.2">
      <c r="A85" s="274" t="s">
        <v>238</v>
      </c>
      <c r="B85" s="496" t="s">
        <v>99</v>
      </c>
      <c r="C85" s="497"/>
      <c r="D85" s="497"/>
      <c r="E85" s="497"/>
      <c r="F85" s="497"/>
      <c r="G85" s="497"/>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4"/>
    </row>
    <row r="86" spans="1:75" ht="81.75" customHeight="1" x14ac:dyDescent="0.2">
      <c r="A86" s="93" t="s">
        <v>105</v>
      </c>
      <c r="B86" s="92" t="s">
        <v>110</v>
      </c>
      <c r="C86" s="93" t="s">
        <v>107</v>
      </c>
      <c r="D86" s="93" t="s">
        <v>341</v>
      </c>
      <c r="E86" s="92" t="s">
        <v>108</v>
      </c>
      <c r="F86" s="92" t="s">
        <v>116</v>
      </c>
      <c r="G86" s="93" t="s">
        <v>115</v>
      </c>
      <c r="H86" s="94" t="s">
        <v>109</v>
      </c>
      <c r="I86" s="378" t="s">
        <v>332</v>
      </c>
      <c r="J86" s="378" t="s">
        <v>332</v>
      </c>
      <c r="K86" s="378" t="s">
        <v>332</v>
      </c>
      <c r="L86" s="378" t="s">
        <v>332</v>
      </c>
      <c r="M86" s="378" t="s">
        <v>332</v>
      </c>
      <c r="N86" s="378" t="s">
        <v>332</v>
      </c>
      <c r="O86" s="378" t="s">
        <v>332</v>
      </c>
      <c r="P86" s="378" t="s">
        <v>332</v>
      </c>
      <c r="Q86" s="378" t="s">
        <v>332</v>
      </c>
      <c r="R86" s="378" t="s">
        <v>332</v>
      </c>
      <c r="S86" s="378" t="s">
        <v>332</v>
      </c>
      <c r="T86" s="378" t="s">
        <v>332</v>
      </c>
      <c r="U86" s="378" t="s">
        <v>332</v>
      </c>
      <c r="V86" s="378" t="s">
        <v>332</v>
      </c>
      <c r="W86" s="378" t="s">
        <v>332</v>
      </c>
      <c r="X86" s="378" t="s">
        <v>332</v>
      </c>
      <c r="Y86" s="378" t="s">
        <v>332</v>
      </c>
      <c r="Z86" s="378" t="s">
        <v>332</v>
      </c>
      <c r="AA86" s="378" t="s">
        <v>332</v>
      </c>
      <c r="AB86" s="378" t="s">
        <v>332</v>
      </c>
      <c r="AC86" s="378" t="s">
        <v>332</v>
      </c>
      <c r="AD86" s="378" t="s">
        <v>332</v>
      </c>
      <c r="AE86" s="378" t="s">
        <v>332</v>
      </c>
      <c r="AF86" s="378" t="s">
        <v>332</v>
      </c>
      <c r="AG86" s="378" t="s">
        <v>332</v>
      </c>
      <c r="AH86" s="378" t="s">
        <v>332</v>
      </c>
      <c r="AI86" s="378" t="s">
        <v>332</v>
      </c>
      <c r="AJ86" s="378" t="s">
        <v>332</v>
      </c>
      <c r="AK86" s="378" t="s">
        <v>332</v>
      </c>
      <c r="AL86" s="378" t="s">
        <v>332</v>
      </c>
      <c r="AM86" s="378" t="s">
        <v>332</v>
      </c>
      <c r="AN86" s="378" t="s">
        <v>332</v>
      </c>
      <c r="AO86" s="378" t="s">
        <v>332</v>
      </c>
      <c r="AP86" s="378" t="s">
        <v>332</v>
      </c>
      <c r="AQ86" s="378" t="s">
        <v>332</v>
      </c>
      <c r="AR86" s="378" t="s">
        <v>332</v>
      </c>
      <c r="AS86" s="378" t="s">
        <v>332</v>
      </c>
      <c r="AT86" s="378" t="s">
        <v>332</v>
      </c>
      <c r="AU86" s="378" t="s">
        <v>332</v>
      </c>
      <c r="AV86" s="378" t="s">
        <v>332</v>
      </c>
      <c r="AW86" s="378" t="s">
        <v>332</v>
      </c>
      <c r="AX86" s="378" t="s">
        <v>332</v>
      </c>
      <c r="AY86" s="378" t="s">
        <v>332</v>
      </c>
      <c r="AZ86" s="378" t="s">
        <v>332</v>
      </c>
      <c r="BA86" s="378" t="s">
        <v>332</v>
      </c>
      <c r="BB86" s="378" t="s">
        <v>332</v>
      </c>
      <c r="BC86" s="378" t="s">
        <v>332</v>
      </c>
      <c r="BD86" s="378" t="s">
        <v>332</v>
      </c>
      <c r="BE86" s="378" t="s">
        <v>332</v>
      </c>
      <c r="BF86" s="378" t="s">
        <v>332</v>
      </c>
      <c r="BG86" s="378" t="s">
        <v>332</v>
      </c>
      <c r="BH86" s="378" t="s">
        <v>332</v>
      </c>
      <c r="BI86" s="378" t="s">
        <v>332</v>
      </c>
      <c r="BJ86" s="378" t="s">
        <v>332</v>
      </c>
      <c r="BK86" s="378" t="s">
        <v>332</v>
      </c>
      <c r="BL86" s="378" t="s">
        <v>332</v>
      </c>
      <c r="BM86" s="378" t="s">
        <v>332</v>
      </c>
      <c r="BN86" s="378" t="s">
        <v>332</v>
      </c>
      <c r="BO86" s="378" t="s">
        <v>332</v>
      </c>
    </row>
    <row r="87" spans="1:75" x14ac:dyDescent="0.2">
      <c r="A87" s="275" t="s">
        <v>41</v>
      </c>
      <c r="B87" s="261" t="s">
        <v>77</v>
      </c>
      <c r="C87" s="52"/>
      <c r="D87" s="52"/>
      <c r="E87" s="53"/>
      <c r="F87" s="54"/>
      <c r="G87" s="54"/>
      <c r="H87" s="53"/>
      <c r="I87" s="55"/>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8"/>
      <c r="BQ87" s="58"/>
      <c r="BR87" s="58"/>
      <c r="BS87" s="58"/>
      <c r="BT87" s="58"/>
      <c r="BU87" s="58"/>
      <c r="BV87" s="58"/>
      <c r="BW87" s="58"/>
    </row>
    <row r="88" spans="1:75" x14ac:dyDescent="0.2">
      <c r="A88" s="275" t="s">
        <v>42</v>
      </c>
      <c r="B88" s="259" t="s">
        <v>77</v>
      </c>
      <c r="C88" s="56"/>
      <c r="D88" s="56"/>
      <c r="E88" s="56"/>
      <c r="F88" s="57"/>
      <c r="G88" s="57"/>
      <c r="H88" s="56"/>
      <c r="I88" s="55"/>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8"/>
      <c r="BQ88" s="58"/>
      <c r="BR88" s="58"/>
      <c r="BS88" s="58"/>
      <c r="BT88" s="58"/>
      <c r="BU88" s="58"/>
      <c r="BV88" s="58"/>
      <c r="BW88" s="58"/>
    </row>
    <row r="89" spans="1:75" x14ac:dyDescent="0.2">
      <c r="A89" s="275" t="s">
        <v>43</v>
      </c>
      <c r="B89" s="259"/>
      <c r="C89" s="56"/>
      <c r="D89" s="56"/>
      <c r="E89" s="56"/>
      <c r="F89" s="57"/>
      <c r="G89" s="57"/>
      <c r="H89" s="56"/>
      <c r="I89" s="55"/>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8"/>
      <c r="BQ89" s="58"/>
      <c r="BR89" s="58"/>
      <c r="BS89" s="58"/>
      <c r="BT89" s="58"/>
      <c r="BU89" s="58"/>
      <c r="BV89" s="58"/>
      <c r="BW89" s="58"/>
    </row>
    <row r="90" spans="1:75" x14ac:dyDescent="0.2">
      <c r="A90" s="275" t="s">
        <v>44</v>
      </c>
      <c r="B90" s="259" t="s">
        <v>77</v>
      </c>
      <c r="C90" s="56"/>
      <c r="D90" s="56"/>
      <c r="E90" s="56"/>
      <c r="F90" s="57"/>
      <c r="G90" s="57"/>
      <c r="H90" s="56"/>
      <c r="I90" s="55"/>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8"/>
      <c r="BQ90" s="58"/>
      <c r="BR90" s="58"/>
      <c r="BS90" s="58"/>
      <c r="BT90" s="58"/>
      <c r="BU90" s="58"/>
      <c r="BV90" s="58"/>
      <c r="BW90" s="58"/>
    </row>
    <row r="91" spans="1:75" x14ac:dyDescent="0.2">
      <c r="A91" s="275" t="s">
        <v>45</v>
      </c>
      <c r="B91" s="259" t="s">
        <v>77</v>
      </c>
      <c r="C91" s="56"/>
      <c r="D91" s="56"/>
      <c r="E91" s="56"/>
      <c r="F91" s="57"/>
      <c r="G91" s="57"/>
      <c r="H91" s="56"/>
      <c r="I91" s="55"/>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8"/>
      <c r="BQ91" s="58"/>
      <c r="BR91" s="58"/>
      <c r="BS91" s="58"/>
      <c r="BT91" s="58"/>
      <c r="BU91" s="58"/>
      <c r="BV91" s="58"/>
      <c r="BW91" s="58"/>
    </row>
    <row r="92" spans="1:75" x14ac:dyDescent="0.2">
      <c r="A92" s="275" t="s">
        <v>46</v>
      </c>
      <c r="B92" s="260">
        <v>0.15</v>
      </c>
      <c r="C92" s="51" t="s">
        <v>106</v>
      </c>
      <c r="D92" s="16"/>
      <c r="E92" s="17"/>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row>
    <row r="93" spans="1:75" x14ac:dyDescent="0.2">
      <c r="A93" s="276"/>
      <c r="B93" s="260">
        <f>SUM(B87:B92)</f>
        <v>0.15</v>
      </c>
      <c r="C93" s="18" t="s">
        <v>0</v>
      </c>
      <c r="D93" s="280" t="s">
        <v>252</v>
      </c>
      <c r="E93" s="280"/>
      <c r="F93" s="280"/>
      <c r="G93" s="280"/>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row>
    <row r="94" spans="1:75" x14ac:dyDescent="0.2">
      <c r="A94" s="26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row>
    <row r="95" spans="1:75" x14ac:dyDescent="0.2">
      <c r="A95" s="48"/>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row>
    <row r="96" spans="1:75" ht="41.45" customHeight="1" x14ac:dyDescent="0.2">
      <c r="A96" s="274" t="s">
        <v>239</v>
      </c>
      <c r="B96" s="496" t="s">
        <v>100</v>
      </c>
      <c r="C96" s="497"/>
      <c r="D96" s="497"/>
      <c r="E96" s="497"/>
      <c r="F96" s="497"/>
      <c r="G96" s="497"/>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4"/>
    </row>
    <row r="97" spans="1:74" ht="83.25" customHeight="1" x14ac:dyDescent="0.2">
      <c r="A97" s="93" t="s">
        <v>105</v>
      </c>
      <c r="B97" s="92" t="s">
        <v>110</v>
      </c>
      <c r="C97" s="93" t="s">
        <v>107</v>
      </c>
      <c r="D97" s="93" t="s">
        <v>341</v>
      </c>
      <c r="E97" s="92" t="s">
        <v>108</v>
      </c>
      <c r="F97" s="92" t="s">
        <v>116</v>
      </c>
      <c r="G97" s="93" t="s">
        <v>115</v>
      </c>
      <c r="H97" s="94" t="s">
        <v>109</v>
      </c>
      <c r="I97" s="378" t="s">
        <v>332</v>
      </c>
      <c r="J97" s="378" t="s">
        <v>332</v>
      </c>
      <c r="K97" s="378" t="s">
        <v>332</v>
      </c>
      <c r="L97" s="378" t="s">
        <v>332</v>
      </c>
      <c r="M97" s="378" t="s">
        <v>332</v>
      </c>
      <c r="N97" s="378" t="s">
        <v>332</v>
      </c>
      <c r="O97" s="378" t="s">
        <v>332</v>
      </c>
      <c r="P97" s="378" t="s">
        <v>332</v>
      </c>
      <c r="Q97" s="378" t="s">
        <v>332</v>
      </c>
      <c r="R97" s="378" t="s">
        <v>332</v>
      </c>
      <c r="S97" s="378" t="s">
        <v>332</v>
      </c>
      <c r="T97" s="378" t="s">
        <v>332</v>
      </c>
      <c r="U97" s="378" t="s">
        <v>332</v>
      </c>
      <c r="V97" s="378" t="s">
        <v>332</v>
      </c>
      <c r="W97" s="378" t="s">
        <v>332</v>
      </c>
      <c r="X97" s="378" t="s">
        <v>332</v>
      </c>
      <c r="Y97" s="378" t="s">
        <v>332</v>
      </c>
      <c r="Z97" s="378" t="s">
        <v>332</v>
      </c>
      <c r="AA97" s="378" t="s">
        <v>332</v>
      </c>
      <c r="AB97" s="378" t="s">
        <v>332</v>
      </c>
      <c r="AC97" s="378" t="s">
        <v>332</v>
      </c>
      <c r="AD97" s="378" t="s">
        <v>332</v>
      </c>
      <c r="AE97" s="378" t="s">
        <v>332</v>
      </c>
      <c r="AF97" s="378" t="s">
        <v>332</v>
      </c>
      <c r="AG97" s="378" t="s">
        <v>332</v>
      </c>
      <c r="AH97" s="378" t="s">
        <v>332</v>
      </c>
      <c r="AI97" s="378" t="s">
        <v>332</v>
      </c>
      <c r="AJ97" s="378" t="s">
        <v>332</v>
      </c>
      <c r="AK97" s="378" t="s">
        <v>332</v>
      </c>
      <c r="AL97" s="378" t="s">
        <v>332</v>
      </c>
      <c r="AM97" s="378" t="s">
        <v>332</v>
      </c>
      <c r="AN97" s="378" t="s">
        <v>332</v>
      </c>
      <c r="AO97" s="378" t="s">
        <v>332</v>
      </c>
      <c r="AP97" s="378" t="s">
        <v>332</v>
      </c>
      <c r="AQ97" s="378" t="s">
        <v>332</v>
      </c>
      <c r="AR97" s="378" t="s">
        <v>332</v>
      </c>
      <c r="AS97" s="378" t="s">
        <v>332</v>
      </c>
      <c r="AT97" s="378" t="s">
        <v>332</v>
      </c>
      <c r="AU97" s="378" t="s">
        <v>332</v>
      </c>
      <c r="AV97" s="378" t="s">
        <v>332</v>
      </c>
      <c r="AW97" s="378" t="s">
        <v>332</v>
      </c>
      <c r="AX97" s="378" t="s">
        <v>332</v>
      </c>
      <c r="AY97" s="378" t="s">
        <v>332</v>
      </c>
      <c r="AZ97" s="378" t="s">
        <v>332</v>
      </c>
      <c r="BA97" s="378" t="s">
        <v>332</v>
      </c>
      <c r="BB97" s="378" t="s">
        <v>332</v>
      </c>
      <c r="BC97" s="378" t="s">
        <v>332</v>
      </c>
      <c r="BD97" s="378" t="s">
        <v>332</v>
      </c>
      <c r="BE97" s="378" t="s">
        <v>332</v>
      </c>
      <c r="BF97" s="378" t="s">
        <v>332</v>
      </c>
      <c r="BG97" s="378" t="s">
        <v>332</v>
      </c>
      <c r="BH97" s="378" t="s">
        <v>332</v>
      </c>
      <c r="BI97" s="378" t="s">
        <v>332</v>
      </c>
      <c r="BJ97" s="378" t="s">
        <v>332</v>
      </c>
      <c r="BK97" s="378" t="s">
        <v>332</v>
      </c>
      <c r="BL97" s="378" t="s">
        <v>332</v>
      </c>
      <c r="BM97" s="378" t="s">
        <v>332</v>
      </c>
      <c r="BN97" s="378" t="s">
        <v>332</v>
      </c>
      <c r="BO97" s="378" t="s">
        <v>332</v>
      </c>
    </row>
    <row r="98" spans="1:74" x14ac:dyDescent="0.2">
      <c r="A98" s="275" t="s">
        <v>47</v>
      </c>
      <c r="B98" s="261"/>
      <c r="C98" s="52"/>
      <c r="D98" s="52"/>
      <c r="E98" s="53"/>
      <c r="F98" s="54"/>
      <c r="G98" s="54"/>
      <c r="H98" s="53"/>
      <c r="I98" s="55"/>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8"/>
      <c r="BQ98" s="58"/>
      <c r="BR98" s="58"/>
      <c r="BS98" s="58"/>
      <c r="BT98" s="58"/>
      <c r="BU98" s="58"/>
      <c r="BV98" s="58"/>
    </row>
    <row r="99" spans="1:74" x14ac:dyDescent="0.2">
      <c r="A99" s="275" t="s">
        <v>48</v>
      </c>
      <c r="B99" s="259"/>
      <c r="C99" s="56"/>
      <c r="D99" s="56"/>
      <c r="E99" s="56"/>
      <c r="F99" s="57"/>
      <c r="G99" s="57"/>
      <c r="H99" s="56"/>
      <c r="I99" s="55"/>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8"/>
      <c r="BQ99" s="58"/>
      <c r="BR99" s="58"/>
      <c r="BS99" s="58"/>
      <c r="BT99" s="58"/>
      <c r="BU99" s="58"/>
      <c r="BV99" s="58"/>
    </row>
    <row r="100" spans="1:74" x14ac:dyDescent="0.2">
      <c r="A100" s="275" t="s">
        <v>49</v>
      </c>
      <c r="B100" s="259"/>
      <c r="C100" s="56"/>
      <c r="D100" s="56"/>
      <c r="E100" s="56"/>
      <c r="F100" s="57"/>
      <c r="G100" s="57"/>
      <c r="H100" s="56"/>
      <c r="I100" s="55"/>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8"/>
      <c r="BQ100" s="58"/>
      <c r="BR100" s="58"/>
      <c r="BS100" s="58"/>
      <c r="BT100" s="58"/>
      <c r="BU100" s="58"/>
      <c r="BV100" s="58"/>
    </row>
    <row r="101" spans="1:74" x14ac:dyDescent="0.2">
      <c r="A101" s="275" t="s">
        <v>50</v>
      </c>
      <c r="B101" s="259"/>
      <c r="C101" s="56"/>
      <c r="D101" s="56"/>
      <c r="E101" s="56"/>
      <c r="F101" s="57"/>
      <c r="G101" s="57"/>
      <c r="H101" s="56"/>
      <c r="I101" s="55"/>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8"/>
      <c r="BQ101" s="58"/>
      <c r="BR101" s="58"/>
      <c r="BS101" s="58"/>
      <c r="BT101" s="58"/>
      <c r="BU101" s="58"/>
      <c r="BV101" s="58"/>
    </row>
    <row r="102" spans="1:74" x14ac:dyDescent="0.2">
      <c r="A102" s="275" t="s">
        <v>51</v>
      </c>
      <c r="B102" s="259"/>
      <c r="C102" s="56"/>
      <c r="D102" s="56"/>
      <c r="E102" s="56"/>
      <c r="F102" s="57"/>
      <c r="G102" s="57"/>
      <c r="H102" s="56"/>
      <c r="I102" s="55"/>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8"/>
      <c r="BQ102" s="58"/>
      <c r="BR102" s="58"/>
      <c r="BS102" s="58"/>
      <c r="BT102" s="58"/>
      <c r="BU102" s="58"/>
      <c r="BV102" s="58"/>
    </row>
    <row r="103" spans="1:74" x14ac:dyDescent="0.2">
      <c r="A103" s="275" t="s">
        <v>52</v>
      </c>
      <c r="B103" s="260">
        <v>0.15</v>
      </c>
      <c r="C103" s="51" t="s">
        <v>106</v>
      </c>
      <c r="D103" s="16"/>
      <c r="E103" s="17"/>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row>
    <row r="104" spans="1:74" x14ac:dyDescent="0.2">
      <c r="A104" s="276"/>
      <c r="B104" s="260">
        <f>SUM(B98:B103)</f>
        <v>0.15</v>
      </c>
      <c r="C104" s="18" t="s">
        <v>0</v>
      </c>
      <c r="D104" s="280" t="s">
        <v>252</v>
      </c>
      <c r="E104" s="280"/>
      <c r="F104" s="280"/>
      <c r="G104" s="280"/>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row>
    <row r="105" spans="1:74" x14ac:dyDescent="0.2">
      <c r="A105" s="26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row>
    <row r="106" spans="1:74" x14ac:dyDescent="0.2">
      <c r="A106" s="48"/>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row>
    <row r="107" spans="1:74" ht="40.15" customHeight="1" x14ac:dyDescent="0.2">
      <c r="A107" s="274" t="s">
        <v>240</v>
      </c>
      <c r="B107" s="496" t="s">
        <v>101</v>
      </c>
      <c r="C107" s="497"/>
      <c r="D107" s="497"/>
      <c r="E107" s="497"/>
      <c r="F107" s="497"/>
      <c r="G107" s="497"/>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4"/>
    </row>
    <row r="108" spans="1:74" ht="79.5" customHeight="1" x14ac:dyDescent="0.2">
      <c r="A108" s="93" t="s">
        <v>105</v>
      </c>
      <c r="B108" s="92" t="s">
        <v>110</v>
      </c>
      <c r="C108" s="93" t="s">
        <v>107</v>
      </c>
      <c r="D108" s="93" t="s">
        <v>341</v>
      </c>
      <c r="E108" s="92" t="s">
        <v>108</v>
      </c>
      <c r="F108" s="92" t="s">
        <v>116</v>
      </c>
      <c r="G108" s="93" t="s">
        <v>115</v>
      </c>
      <c r="H108" s="94" t="s">
        <v>109</v>
      </c>
      <c r="I108" s="378" t="s">
        <v>332</v>
      </c>
      <c r="J108" s="378" t="s">
        <v>332</v>
      </c>
      <c r="K108" s="378" t="s">
        <v>332</v>
      </c>
      <c r="L108" s="378" t="s">
        <v>332</v>
      </c>
      <c r="M108" s="378" t="s">
        <v>332</v>
      </c>
      <c r="N108" s="378" t="s">
        <v>332</v>
      </c>
      <c r="O108" s="378" t="s">
        <v>332</v>
      </c>
      <c r="P108" s="378" t="s">
        <v>332</v>
      </c>
      <c r="Q108" s="378" t="s">
        <v>332</v>
      </c>
      <c r="R108" s="378" t="s">
        <v>332</v>
      </c>
      <c r="S108" s="378" t="s">
        <v>332</v>
      </c>
      <c r="T108" s="378" t="s">
        <v>332</v>
      </c>
      <c r="U108" s="378" t="s">
        <v>332</v>
      </c>
      <c r="V108" s="378" t="s">
        <v>332</v>
      </c>
      <c r="W108" s="378" t="s">
        <v>332</v>
      </c>
      <c r="X108" s="378" t="s">
        <v>332</v>
      </c>
      <c r="Y108" s="378" t="s">
        <v>332</v>
      </c>
      <c r="Z108" s="378" t="s">
        <v>332</v>
      </c>
      <c r="AA108" s="378" t="s">
        <v>332</v>
      </c>
      <c r="AB108" s="378" t="s">
        <v>332</v>
      </c>
      <c r="AC108" s="378" t="s">
        <v>332</v>
      </c>
      <c r="AD108" s="378" t="s">
        <v>332</v>
      </c>
      <c r="AE108" s="378" t="s">
        <v>332</v>
      </c>
      <c r="AF108" s="378" t="s">
        <v>332</v>
      </c>
      <c r="AG108" s="378" t="s">
        <v>332</v>
      </c>
      <c r="AH108" s="378" t="s">
        <v>332</v>
      </c>
      <c r="AI108" s="378" t="s">
        <v>332</v>
      </c>
      <c r="AJ108" s="378" t="s">
        <v>332</v>
      </c>
      <c r="AK108" s="378" t="s">
        <v>332</v>
      </c>
      <c r="AL108" s="378" t="s">
        <v>332</v>
      </c>
      <c r="AM108" s="378" t="s">
        <v>332</v>
      </c>
      <c r="AN108" s="378" t="s">
        <v>332</v>
      </c>
      <c r="AO108" s="378" t="s">
        <v>332</v>
      </c>
      <c r="AP108" s="378" t="s">
        <v>332</v>
      </c>
      <c r="AQ108" s="378" t="s">
        <v>332</v>
      </c>
      <c r="AR108" s="378" t="s">
        <v>332</v>
      </c>
      <c r="AS108" s="378" t="s">
        <v>332</v>
      </c>
      <c r="AT108" s="378" t="s">
        <v>332</v>
      </c>
      <c r="AU108" s="378" t="s">
        <v>332</v>
      </c>
      <c r="AV108" s="378" t="s">
        <v>332</v>
      </c>
      <c r="AW108" s="378" t="s">
        <v>332</v>
      </c>
      <c r="AX108" s="378" t="s">
        <v>332</v>
      </c>
      <c r="AY108" s="378" t="s">
        <v>332</v>
      </c>
      <c r="AZ108" s="378" t="s">
        <v>332</v>
      </c>
      <c r="BA108" s="378" t="s">
        <v>332</v>
      </c>
      <c r="BB108" s="378" t="s">
        <v>332</v>
      </c>
      <c r="BC108" s="378" t="s">
        <v>332</v>
      </c>
      <c r="BD108" s="378" t="s">
        <v>332</v>
      </c>
      <c r="BE108" s="378" t="s">
        <v>332</v>
      </c>
      <c r="BF108" s="378" t="s">
        <v>332</v>
      </c>
      <c r="BG108" s="378" t="s">
        <v>332</v>
      </c>
      <c r="BH108" s="378" t="s">
        <v>332</v>
      </c>
      <c r="BI108" s="378" t="s">
        <v>332</v>
      </c>
      <c r="BJ108" s="378" t="s">
        <v>332</v>
      </c>
      <c r="BK108" s="378" t="s">
        <v>332</v>
      </c>
      <c r="BL108" s="378" t="s">
        <v>332</v>
      </c>
      <c r="BM108" s="378" t="s">
        <v>332</v>
      </c>
      <c r="BN108" s="378" t="s">
        <v>332</v>
      </c>
      <c r="BO108" s="378" t="s">
        <v>332</v>
      </c>
    </row>
    <row r="109" spans="1:74" x14ac:dyDescent="0.2">
      <c r="A109" s="275" t="s">
        <v>53</v>
      </c>
      <c r="B109" s="261" t="s">
        <v>77</v>
      </c>
      <c r="C109" s="52"/>
      <c r="D109" s="52"/>
      <c r="E109" s="53"/>
      <c r="F109" s="54"/>
      <c r="G109" s="54"/>
      <c r="H109" s="53"/>
      <c r="I109" s="55"/>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8"/>
      <c r="BQ109" s="58"/>
      <c r="BR109" s="58"/>
      <c r="BS109" s="58"/>
      <c r="BT109" s="58"/>
      <c r="BU109" s="58"/>
      <c r="BV109" s="58"/>
    </row>
    <row r="110" spans="1:74" x14ac:dyDescent="0.2">
      <c r="A110" s="275" t="s">
        <v>54</v>
      </c>
      <c r="B110" s="259" t="s">
        <v>77</v>
      </c>
      <c r="C110" s="56"/>
      <c r="D110" s="56"/>
      <c r="E110" s="56"/>
      <c r="F110" s="57"/>
      <c r="G110" s="57"/>
      <c r="H110" s="56"/>
      <c r="I110" s="55"/>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8"/>
      <c r="BQ110" s="58"/>
      <c r="BR110" s="58"/>
      <c r="BS110" s="58"/>
      <c r="BT110" s="58"/>
      <c r="BU110" s="58"/>
      <c r="BV110" s="58"/>
    </row>
    <row r="111" spans="1:74" x14ac:dyDescent="0.2">
      <c r="A111" s="275" t="s">
        <v>55</v>
      </c>
      <c r="B111" s="259" t="s">
        <v>77</v>
      </c>
      <c r="C111" s="56"/>
      <c r="D111" s="56"/>
      <c r="E111" s="56"/>
      <c r="F111" s="57"/>
      <c r="G111" s="57"/>
      <c r="H111" s="56"/>
      <c r="I111" s="55"/>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8"/>
      <c r="BQ111" s="58"/>
      <c r="BR111" s="58"/>
      <c r="BS111" s="58"/>
      <c r="BT111" s="58"/>
      <c r="BU111" s="58"/>
      <c r="BV111" s="58"/>
    </row>
    <row r="112" spans="1:74" x14ac:dyDescent="0.2">
      <c r="A112" s="275" t="s">
        <v>56</v>
      </c>
      <c r="B112" s="259"/>
      <c r="C112" s="56"/>
      <c r="D112" s="56"/>
      <c r="E112" s="56"/>
      <c r="F112" s="57"/>
      <c r="G112" s="57"/>
      <c r="H112" s="56"/>
      <c r="I112" s="55"/>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8"/>
      <c r="BQ112" s="58"/>
      <c r="BR112" s="58"/>
      <c r="BS112" s="58"/>
      <c r="BT112" s="58"/>
      <c r="BU112" s="58"/>
      <c r="BV112" s="58"/>
    </row>
    <row r="113" spans="1:75" x14ac:dyDescent="0.2">
      <c r="A113" s="275" t="s">
        <v>57</v>
      </c>
      <c r="B113" s="259" t="s">
        <v>77</v>
      </c>
      <c r="C113" s="56"/>
      <c r="D113" s="56"/>
      <c r="E113" s="56"/>
      <c r="F113" s="57"/>
      <c r="G113" s="57"/>
      <c r="H113" s="56"/>
      <c r="I113" s="55"/>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8"/>
      <c r="BQ113" s="58"/>
      <c r="BR113" s="58"/>
      <c r="BS113" s="58"/>
      <c r="BT113" s="58"/>
      <c r="BU113" s="58"/>
      <c r="BV113" s="58"/>
    </row>
    <row r="114" spans="1:75" x14ac:dyDescent="0.2">
      <c r="A114" s="275" t="s">
        <v>58</v>
      </c>
      <c r="B114" s="260">
        <v>0.15</v>
      </c>
      <c r="C114" s="51" t="s">
        <v>106</v>
      </c>
      <c r="D114" s="16"/>
      <c r="E114" s="17"/>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row>
    <row r="115" spans="1:75" x14ac:dyDescent="0.2">
      <c r="A115" s="276"/>
      <c r="B115" s="260">
        <f>SUM(B109:B114)</f>
        <v>0.15</v>
      </c>
      <c r="C115" s="18" t="s">
        <v>0</v>
      </c>
      <c r="D115" s="280" t="s">
        <v>252</v>
      </c>
      <c r="E115" s="280"/>
      <c r="F115" s="280"/>
      <c r="G115" s="280"/>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row>
    <row r="116" spans="1:75" x14ac:dyDescent="0.2">
      <c r="A116" s="26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row>
    <row r="117" spans="1:75" x14ac:dyDescent="0.2">
      <c r="A117" s="48"/>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row>
    <row r="118" spans="1:75" ht="34.9" customHeight="1" x14ac:dyDescent="0.2">
      <c r="A118" s="274" t="s">
        <v>241</v>
      </c>
      <c r="B118" s="496" t="s">
        <v>102</v>
      </c>
      <c r="C118" s="497"/>
      <c r="D118" s="497"/>
      <c r="E118" s="497"/>
      <c r="F118" s="497"/>
      <c r="G118" s="497"/>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4"/>
    </row>
    <row r="119" spans="1:75" ht="78" customHeight="1" x14ac:dyDescent="0.2">
      <c r="A119" s="93" t="s">
        <v>105</v>
      </c>
      <c r="B119" s="92" t="s">
        <v>110</v>
      </c>
      <c r="C119" s="93" t="s">
        <v>107</v>
      </c>
      <c r="D119" s="93" t="s">
        <v>341</v>
      </c>
      <c r="E119" s="92" t="s">
        <v>108</v>
      </c>
      <c r="F119" s="92" t="s">
        <v>116</v>
      </c>
      <c r="G119" s="93" t="s">
        <v>115</v>
      </c>
      <c r="H119" s="94" t="s">
        <v>109</v>
      </c>
      <c r="I119" s="378" t="s">
        <v>332</v>
      </c>
      <c r="J119" s="378" t="s">
        <v>332</v>
      </c>
      <c r="K119" s="378" t="s">
        <v>332</v>
      </c>
      <c r="L119" s="378" t="s">
        <v>332</v>
      </c>
      <c r="M119" s="378" t="s">
        <v>332</v>
      </c>
      <c r="N119" s="378" t="s">
        <v>332</v>
      </c>
      <c r="O119" s="378" t="s">
        <v>332</v>
      </c>
      <c r="P119" s="378" t="s">
        <v>332</v>
      </c>
      <c r="Q119" s="378" t="s">
        <v>332</v>
      </c>
      <c r="R119" s="378" t="s">
        <v>332</v>
      </c>
      <c r="S119" s="378" t="s">
        <v>332</v>
      </c>
      <c r="T119" s="378" t="s">
        <v>332</v>
      </c>
      <c r="U119" s="378" t="s">
        <v>332</v>
      </c>
      <c r="V119" s="378" t="s">
        <v>332</v>
      </c>
      <c r="W119" s="378" t="s">
        <v>332</v>
      </c>
      <c r="X119" s="378" t="s">
        <v>332</v>
      </c>
      <c r="Y119" s="378" t="s">
        <v>332</v>
      </c>
      <c r="Z119" s="378" t="s">
        <v>332</v>
      </c>
      <c r="AA119" s="378" t="s">
        <v>332</v>
      </c>
      <c r="AB119" s="378" t="s">
        <v>332</v>
      </c>
      <c r="AC119" s="378" t="s">
        <v>332</v>
      </c>
      <c r="AD119" s="378" t="s">
        <v>332</v>
      </c>
      <c r="AE119" s="378" t="s">
        <v>332</v>
      </c>
      <c r="AF119" s="378" t="s">
        <v>332</v>
      </c>
      <c r="AG119" s="378" t="s">
        <v>332</v>
      </c>
      <c r="AH119" s="378" t="s">
        <v>332</v>
      </c>
      <c r="AI119" s="378" t="s">
        <v>332</v>
      </c>
      <c r="AJ119" s="378" t="s">
        <v>332</v>
      </c>
      <c r="AK119" s="378" t="s">
        <v>332</v>
      </c>
      <c r="AL119" s="378" t="s">
        <v>332</v>
      </c>
      <c r="AM119" s="378" t="s">
        <v>332</v>
      </c>
      <c r="AN119" s="378" t="s">
        <v>332</v>
      </c>
      <c r="AO119" s="378" t="s">
        <v>332</v>
      </c>
      <c r="AP119" s="378" t="s">
        <v>332</v>
      </c>
      <c r="AQ119" s="378" t="s">
        <v>332</v>
      </c>
      <c r="AR119" s="378" t="s">
        <v>332</v>
      </c>
      <c r="AS119" s="378" t="s">
        <v>332</v>
      </c>
      <c r="AT119" s="378" t="s">
        <v>332</v>
      </c>
      <c r="AU119" s="378" t="s">
        <v>332</v>
      </c>
      <c r="AV119" s="378" t="s">
        <v>332</v>
      </c>
      <c r="AW119" s="378" t="s">
        <v>332</v>
      </c>
      <c r="AX119" s="378" t="s">
        <v>332</v>
      </c>
      <c r="AY119" s="378" t="s">
        <v>332</v>
      </c>
      <c r="AZ119" s="378" t="s">
        <v>332</v>
      </c>
      <c r="BA119" s="378" t="s">
        <v>332</v>
      </c>
      <c r="BB119" s="378" t="s">
        <v>332</v>
      </c>
      <c r="BC119" s="378" t="s">
        <v>332</v>
      </c>
      <c r="BD119" s="378" t="s">
        <v>332</v>
      </c>
      <c r="BE119" s="378" t="s">
        <v>332</v>
      </c>
      <c r="BF119" s="378" t="s">
        <v>332</v>
      </c>
      <c r="BG119" s="378" t="s">
        <v>332</v>
      </c>
      <c r="BH119" s="378" t="s">
        <v>332</v>
      </c>
      <c r="BI119" s="378" t="s">
        <v>332</v>
      </c>
      <c r="BJ119" s="378" t="s">
        <v>332</v>
      </c>
      <c r="BK119" s="378" t="s">
        <v>332</v>
      </c>
      <c r="BL119" s="378" t="s">
        <v>332</v>
      </c>
      <c r="BM119" s="378" t="s">
        <v>332</v>
      </c>
      <c r="BN119" s="378" t="s">
        <v>332</v>
      </c>
      <c r="BO119" s="378" t="s">
        <v>332</v>
      </c>
    </row>
    <row r="120" spans="1:75" x14ac:dyDescent="0.2">
      <c r="A120" s="275" t="s">
        <v>59</v>
      </c>
      <c r="B120" s="261" t="s">
        <v>77</v>
      </c>
      <c r="C120" s="52"/>
      <c r="D120" s="52"/>
      <c r="E120" s="53"/>
      <c r="F120" s="54"/>
      <c r="G120" s="54"/>
      <c r="H120" s="53"/>
      <c r="I120" s="55"/>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8"/>
      <c r="BQ120" s="58"/>
      <c r="BR120" s="58"/>
      <c r="BS120" s="58"/>
      <c r="BT120" s="58"/>
      <c r="BU120" s="58"/>
      <c r="BV120" s="58"/>
      <c r="BW120" s="58"/>
    </row>
    <row r="121" spans="1:75" x14ac:dyDescent="0.2">
      <c r="A121" s="275" t="s">
        <v>60</v>
      </c>
      <c r="B121" s="259" t="s">
        <v>77</v>
      </c>
      <c r="C121" s="56"/>
      <c r="D121" s="56"/>
      <c r="E121" s="56"/>
      <c r="F121" s="57"/>
      <c r="G121" s="57"/>
      <c r="H121" s="56"/>
      <c r="I121" s="55"/>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8"/>
      <c r="BQ121" s="58"/>
      <c r="BR121" s="58"/>
      <c r="BS121" s="58"/>
      <c r="BT121" s="58"/>
      <c r="BU121" s="58"/>
      <c r="BV121" s="58"/>
      <c r="BW121" s="58"/>
    </row>
    <row r="122" spans="1:75" x14ac:dyDescent="0.2">
      <c r="A122" s="275" t="s">
        <v>61</v>
      </c>
      <c r="B122" s="259" t="s">
        <v>77</v>
      </c>
      <c r="C122" s="56"/>
      <c r="D122" s="56"/>
      <c r="E122" s="56"/>
      <c r="F122" s="57"/>
      <c r="G122" s="57"/>
      <c r="H122" s="56"/>
      <c r="I122" s="55"/>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8"/>
      <c r="BQ122" s="58"/>
      <c r="BR122" s="58"/>
      <c r="BS122" s="58"/>
      <c r="BT122" s="58"/>
      <c r="BU122" s="58"/>
      <c r="BV122" s="58"/>
      <c r="BW122" s="58"/>
    </row>
    <row r="123" spans="1:75" x14ac:dyDescent="0.2">
      <c r="A123" s="275" t="s">
        <v>62</v>
      </c>
      <c r="B123" s="259" t="s">
        <v>77</v>
      </c>
      <c r="C123" s="56"/>
      <c r="D123" s="56"/>
      <c r="E123" s="56"/>
      <c r="F123" s="57"/>
      <c r="G123" s="57"/>
      <c r="H123" s="56"/>
      <c r="I123" s="55"/>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8"/>
      <c r="BQ123" s="58"/>
      <c r="BR123" s="58"/>
      <c r="BS123" s="58"/>
      <c r="BT123" s="58"/>
      <c r="BU123" s="58"/>
      <c r="BV123" s="58"/>
      <c r="BW123" s="58"/>
    </row>
    <row r="124" spans="1:75" x14ac:dyDescent="0.2">
      <c r="A124" s="275" t="s">
        <v>63</v>
      </c>
      <c r="B124" s="259" t="s">
        <v>77</v>
      </c>
      <c r="C124" s="56"/>
      <c r="D124" s="56"/>
      <c r="E124" s="56"/>
      <c r="F124" s="57"/>
      <c r="G124" s="57"/>
      <c r="H124" s="56"/>
      <c r="I124" s="55"/>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8"/>
      <c r="BQ124" s="58"/>
      <c r="BR124" s="58"/>
      <c r="BS124" s="58"/>
      <c r="BT124" s="58"/>
      <c r="BU124" s="58"/>
      <c r="BV124" s="58"/>
      <c r="BW124" s="58"/>
    </row>
    <row r="125" spans="1:75" x14ac:dyDescent="0.2">
      <c r="A125" s="275" t="s">
        <v>64</v>
      </c>
      <c r="B125" s="260">
        <v>0.15</v>
      </c>
      <c r="C125" s="51" t="s">
        <v>106</v>
      </c>
      <c r="D125" s="16"/>
      <c r="E125" s="17"/>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row>
    <row r="126" spans="1:75" x14ac:dyDescent="0.2">
      <c r="A126" s="276"/>
      <c r="B126" s="260">
        <f>SUM(B120:B125)</f>
        <v>0.15</v>
      </c>
      <c r="C126" s="18" t="s">
        <v>0</v>
      </c>
      <c r="D126" s="280" t="s">
        <v>252</v>
      </c>
      <c r="E126" s="280"/>
      <c r="F126" s="280"/>
      <c r="G126" s="280"/>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row>
    <row r="127" spans="1:75" x14ac:dyDescent="0.2">
      <c r="A127" s="262"/>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row>
    <row r="128" spans="1:75" x14ac:dyDescent="0.2">
      <c r="A128" s="48"/>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row>
    <row r="129" spans="1:74" ht="29.45" customHeight="1" x14ac:dyDescent="0.2">
      <c r="A129" s="274" t="s">
        <v>242</v>
      </c>
      <c r="B129" s="496" t="s">
        <v>103</v>
      </c>
      <c r="C129" s="497"/>
      <c r="D129" s="497"/>
      <c r="E129" s="497"/>
      <c r="F129" s="497"/>
      <c r="G129" s="497"/>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4"/>
    </row>
    <row r="130" spans="1:74" ht="78" customHeight="1" x14ac:dyDescent="0.2">
      <c r="A130" s="93" t="s">
        <v>105</v>
      </c>
      <c r="B130" s="92" t="s">
        <v>110</v>
      </c>
      <c r="C130" s="93" t="s">
        <v>107</v>
      </c>
      <c r="D130" s="93" t="s">
        <v>341</v>
      </c>
      <c r="E130" s="92" t="s">
        <v>108</v>
      </c>
      <c r="F130" s="92" t="s">
        <v>116</v>
      </c>
      <c r="G130" s="93" t="s">
        <v>115</v>
      </c>
      <c r="H130" s="94" t="s">
        <v>109</v>
      </c>
      <c r="I130" s="378" t="s">
        <v>332</v>
      </c>
      <c r="J130" s="378" t="s">
        <v>332</v>
      </c>
      <c r="K130" s="378" t="s">
        <v>332</v>
      </c>
      <c r="L130" s="378" t="s">
        <v>332</v>
      </c>
      <c r="M130" s="378" t="s">
        <v>332</v>
      </c>
      <c r="N130" s="378" t="s">
        <v>332</v>
      </c>
      <c r="O130" s="378" t="s">
        <v>332</v>
      </c>
      <c r="P130" s="378" t="s">
        <v>332</v>
      </c>
      <c r="Q130" s="378" t="s">
        <v>332</v>
      </c>
      <c r="R130" s="378" t="s">
        <v>332</v>
      </c>
      <c r="S130" s="378" t="s">
        <v>332</v>
      </c>
      <c r="T130" s="378" t="s">
        <v>332</v>
      </c>
      <c r="U130" s="378" t="s">
        <v>332</v>
      </c>
      <c r="V130" s="378" t="s">
        <v>332</v>
      </c>
      <c r="W130" s="378" t="s">
        <v>332</v>
      </c>
      <c r="X130" s="378" t="s">
        <v>332</v>
      </c>
      <c r="Y130" s="378" t="s">
        <v>332</v>
      </c>
      <c r="Z130" s="378" t="s">
        <v>332</v>
      </c>
      <c r="AA130" s="378" t="s">
        <v>332</v>
      </c>
      <c r="AB130" s="378" t="s">
        <v>332</v>
      </c>
      <c r="AC130" s="378" t="s">
        <v>332</v>
      </c>
      <c r="AD130" s="378" t="s">
        <v>332</v>
      </c>
      <c r="AE130" s="378" t="s">
        <v>332</v>
      </c>
      <c r="AF130" s="378" t="s">
        <v>332</v>
      </c>
      <c r="AG130" s="378" t="s">
        <v>332</v>
      </c>
      <c r="AH130" s="378" t="s">
        <v>332</v>
      </c>
      <c r="AI130" s="378" t="s">
        <v>332</v>
      </c>
      <c r="AJ130" s="378" t="s">
        <v>332</v>
      </c>
      <c r="AK130" s="378" t="s">
        <v>332</v>
      </c>
      <c r="AL130" s="378" t="s">
        <v>332</v>
      </c>
      <c r="AM130" s="378" t="s">
        <v>332</v>
      </c>
      <c r="AN130" s="378" t="s">
        <v>332</v>
      </c>
      <c r="AO130" s="378" t="s">
        <v>332</v>
      </c>
      <c r="AP130" s="378" t="s">
        <v>332</v>
      </c>
      <c r="AQ130" s="378" t="s">
        <v>332</v>
      </c>
      <c r="AR130" s="378" t="s">
        <v>332</v>
      </c>
      <c r="AS130" s="378" t="s">
        <v>332</v>
      </c>
      <c r="AT130" s="378" t="s">
        <v>332</v>
      </c>
      <c r="AU130" s="378" t="s">
        <v>332</v>
      </c>
      <c r="AV130" s="378" t="s">
        <v>332</v>
      </c>
      <c r="AW130" s="378" t="s">
        <v>332</v>
      </c>
      <c r="AX130" s="378" t="s">
        <v>332</v>
      </c>
      <c r="AY130" s="378" t="s">
        <v>332</v>
      </c>
      <c r="AZ130" s="378" t="s">
        <v>332</v>
      </c>
      <c r="BA130" s="378" t="s">
        <v>332</v>
      </c>
      <c r="BB130" s="378" t="s">
        <v>332</v>
      </c>
      <c r="BC130" s="378" t="s">
        <v>332</v>
      </c>
      <c r="BD130" s="378" t="s">
        <v>332</v>
      </c>
      <c r="BE130" s="378" t="s">
        <v>332</v>
      </c>
      <c r="BF130" s="378" t="s">
        <v>332</v>
      </c>
      <c r="BG130" s="378" t="s">
        <v>332</v>
      </c>
      <c r="BH130" s="378" t="s">
        <v>332</v>
      </c>
      <c r="BI130" s="378" t="s">
        <v>332</v>
      </c>
      <c r="BJ130" s="378" t="s">
        <v>332</v>
      </c>
      <c r="BK130" s="378" t="s">
        <v>332</v>
      </c>
      <c r="BL130" s="378" t="s">
        <v>332</v>
      </c>
      <c r="BM130" s="378" t="s">
        <v>332</v>
      </c>
      <c r="BN130" s="378" t="s">
        <v>332</v>
      </c>
      <c r="BO130" s="378" t="s">
        <v>332</v>
      </c>
    </row>
    <row r="131" spans="1:74" x14ac:dyDescent="0.2">
      <c r="A131" s="275" t="s">
        <v>65</v>
      </c>
      <c r="B131" s="261" t="s">
        <v>77</v>
      </c>
      <c r="C131" s="52"/>
      <c r="D131" s="52"/>
      <c r="E131" s="53"/>
      <c r="F131" s="54"/>
      <c r="G131" s="54"/>
      <c r="H131" s="53"/>
      <c r="I131" s="55"/>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8"/>
      <c r="BQ131" s="58"/>
      <c r="BR131" s="58"/>
      <c r="BS131" s="58"/>
      <c r="BT131" s="58"/>
      <c r="BU131" s="58"/>
      <c r="BV131" s="58"/>
    </row>
    <row r="132" spans="1:74" x14ac:dyDescent="0.2">
      <c r="A132" s="275" t="s">
        <v>66</v>
      </c>
      <c r="B132" s="259" t="s">
        <v>77</v>
      </c>
      <c r="C132" s="56"/>
      <c r="D132" s="56"/>
      <c r="E132" s="56"/>
      <c r="F132" s="57"/>
      <c r="G132" s="57"/>
      <c r="H132" s="56"/>
      <c r="I132" s="55"/>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8"/>
      <c r="BQ132" s="58"/>
      <c r="BR132" s="58"/>
      <c r="BS132" s="58"/>
      <c r="BT132" s="58"/>
      <c r="BU132" s="58"/>
      <c r="BV132" s="58"/>
    </row>
    <row r="133" spans="1:74" x14ac:dyDescent="0.2">
      <c r="A133" s="275" t="s">
        <v>67</v>
      </c>
      <c r="B133" s="259" t="s">
        <v>77</v>
      </c>
      <c r="C133" s="56"/>
      <c r="D133" s="56"/>
      <c r="E133" s="56"/>
      <c r="F133" s="57"/>
      <c r="G133" s="57"/>
      <c r="H133" s="56"/>
      <c r="I133" s="55"/>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8"/>
      <c r="BQ133" s="58"/>
      <c r="BR133" s="58"/>
      <c r="BS133" s="58"/>
      <c r="BT133" s="58"/>
      <c r="BU133" s="58"/>
      <c r="BV133" s="58"/>
    </row>
    <row r="134" spans="1:74" x14ac:dyDescent="0.2">
      <c r="A134" s="275" t="s">
        <v>68</v>
      </c>
      <c r="B134" s="259"/>
      <c r="C134" s="56"/>
      <c r="D134" s="56"/>
      <c r="E134" s="56"/>
      <c r="F134" s="57"/>
      <c r="G134" s="57"/>
      <c r="H134" s="56"/>
      <c r="I134" s="55"/>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8"/>
      <c r="BQ134" s="58"/>
      <c r="BR134" s="58"/>
      <c r="BS134" s="58"/>
      <c r="BT134" s="58"/>
      <c r="BU134" s="58"/>
      <c r="BV134" s="58"/>
    </row>
    <row r="135" spans="1:74" x14ac:dyDescent="0.2">
      <c r="A135" s="275" t="s">
        <v>69</v>
      </c>
      <c r="B135" s="259" t="s">
        <v>77</v>
      </c>
      <c r="C135" s="56"/>
      <c r="D135" s="56"/>
      <c r="E135" s="56"/>
      <c r="F135" s="57"/>
      <c r="G135" s="57"/>
      <c r="H135" s="56"/>
      <c r="I135" s="55"/>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8"/>
      <c r="BQ135" s="58"/>
      <c r="BR135" s="58"/>
      <c r="BS135" s="58"/>
      <c r="BT135" s="58"/>
      <c r="BU135" s="58"/>
      <c r="BV135" s="58"/>
    </row>
    <row r="136" spans="1:74" x14ac:dyDescent="0.2">
      <c r="A136" s="275" t="s">
        <v>70</v>
      </c>
      <c r="B136" s="260">
        <v>0.15</v>
      </c>
      <c r="C136" s="51" t="s">
        <v>106</v>
      </c>
      <c r="D136" s="16"/>
      <c r="E136" s="17"/>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row>
    <row r="137" spans="1:74" x14ac:dyDescent="0.2">
      <c r="A137" s="276"/>
      <c r="B137" s="260">
        <f>SUM(B131:B136)</f>
        <v>0.15</v>
      </c>
      <c r="C137" s="18" t="s">
        <v>0</v>
      </c>
      <c r="D137" s="280" t="s">
        <v>252</v>
      </c>
      <c r="E137" s="280"/>
      <c r="F137" s="280"/>
      <c r="G137" s="280"/>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row>
    <row r="138" spans="1:74" x14ac:dyDescent="0.2">
      <c r="A138" s="262"/>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row>
    <row r="139" spans="1:74" x14ac:dyDescent="0.2">
      <c r="A139" s="48"/>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row>
    <row r="140" spans="1:74" ht="30" customHeight="1" x14ac:dyDescent="0.2">
      <c r="A140" s="274" t="s">
        <v>243</v>
      </c>
      <c r="B140" s="496" t="s">
        <v>104</v>
      </c>
      <c r="C140" s="497"/>
      <c r="D140" s="497"/>
      <c r="E140" s="497"/>
      <c r="F140" s="497"/>
      <c r="G140" s="497"/>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4"/>
    </row>
    <row r="141" spans="1:74" ht="79.5" customHeight="1" x14ac:dyDescent="0.2">
      <c r="A141" s="93" t="s">
        <v>105</v>
      </c>
      <c r="B141" s="92" t="s">
        <v>110</v>
      </c>
      <c r="C141" s="93" t="s">
        <v>107</v>
      </c>
      <c r="D141" s="93" t="s">
        <v>341</v>
      </c>
      <c r="E141" s="92" t="s">
        <v>108</v>
      </c>
      <c r="F141" s="92" t="s">
        <v>116</v>
      </c>
      <c r="G141" s="93" t="s">
        <v>115</v>
      </c>
      <c r="H141" s="94" t="s">
        <v>109</v>
      </c>
      <c r="I141" s="378" t="s">
        <v>332</v>
      </c>
      <c r="J141" s="378" t="s">
        <v>332</v>
      </c>
      <c r="K141" s="378" t="s">
        <v>332</v>
      </c>
      <c r="L141" s="378" t="s">
        <v>332</v>
      </c>
      <c r="M141" s="378" t="s">
        <v>332</v>
      </c>
      <c r="N141" s="378" t="s">
        <v>332</v>
      </c>
      <c r="O141" s="378" t="s">
        <v>332</v>
      </c>
      <c r="P141" s="378" t="s">
        <v>332</v>
      </c>
      <c r="Q141" s="378" t="s">
        <v>332</v>
      </c>
      <c r="R141" s="378" t="s">
        <v>332</v>
      </c>
      <c r="S141" s="378" t="s">
        <v>332</v>
      </c>
      <c r="T141" s="378" t="s">
        <v>332</v>
      </c>
      <c r="U141" s="378" t="s">
        <v>332</v>
      </c>
      <c r="V141" s="378" t="s">
        <v>332</v>
      </c>
      <c r="W141" s="378" t="s">
        <v>332</v>
      </c>
      <c r="X141" s="378" t="s">
        <v>332</v>
      </c>
      <c r="Y141" s="378" t="s">
        <v>332</v>
      </c>
      <c r="Z141" s="378" t="s">
        <v>332</v>
      </c>
      <c r="AA141" s="378" t="s">
        <v>332</v>
      </c>
      <c r="AB141" s="378" t="s">
        <v>332</v>
      </c>
      <c r="AC141" s="378" t="s">
        <v>332</v>
      </c>
      <c r="AD141" s="378" t="s">
        <v>332</v>
      </c>
      <c r="AE141" s="378" t="s">
        <v>332</v>
      </c>
      <c r="AF141" s="378" t="s">
        <v>332</v>
      </c>
      <c r="AG141" s="378" t="s">
        <v>332</v>
      </c>
      <c r="AH141" s="378" t="s">
        <v>332</v>
      </c>
      <c r="AI141" s="378" t="s">
        <v>332</v>
      </c>
      <c r="AJ141" s="378" t="s">
        <v>332</v>
      </c>
      <c r="AK141" s="378" t="s">
        <v>332</v>
      </c>
      <c r="AL141" s="378" t="s">
        <v>332</v>
      </c>
      <c r="AM141" s="378" t="s">
        <v>332</v>
      </c>
      <c r="AN141" s="378" t="s">
        <v>332</v>
      </c>
      <c r="AO141" s="378" t="s">
        <v>332</v>
      </c>
      <c r="AP141" s="378" t="s">
        <v>332</v>
      </c>
      <c r="AQ141" s="378" t="s">
        <v>332</v>
      </c>
      <c r="AR141" s="378" t="s">
        <v>332</v>
      </c>
      <c r="AS141" s="378" t="s">
        <v>332</v>
      </c>
      <c r="AT141" s="378" t="s">
        <v>332</v>
      </c>
      <c r="AU141" s="378" t="s">
        <v>332</v>
      </c>
      <c r="AV141" s="378" t="s">
        <v>332</v>
      </c>
      <c r="AW141" s="378" t="s">
        <v>332</v>
      </c>
      <c r="AX141" s="378" t="s">
        <v>332</v>
      </c>
      <c r="AY141" s="378" t="s">
        <v>332</v>
      </c>
      <c r="AZ141" s="378" t="s">
        <v>332</v>
      </c>
      <c r="BA141" s="378" t="s">
        <v>332</v>
      </c>
      <c r="BB141" s="378" t="s">
        <v>332</v>
      </c>
      <c r="BC141" s="378" t="s">
        <v>332</v>
      </c>
      <c r="BD141" s="378" t="s">
        <v>332</v>
      </c>
      <c r="BE141" s="378" t="s">
        <v>332</v>
      </c>
      <c r="BF141" s="378" t="s">
        <v>332</v>
      </c>
      <c r="BG141" s="378" t="s">
        <v>332</v>
      </c>
      <c r="BH141" s="378" t="s">
        <v>332</v>
      </c>
      <c r="BI141" s="378" t="s">
        <v>332</v>
      </c>
      <c r="BJ141" s="378" t="s">
        <v>332</v>
      </c>
      <c r="BK141" s="378" t="s">
        <v>332</v>
      </c>
      <c r="BL141" s="378" t="s">
        <v>332</v>
      </c>
      <c r="BM141" s="378" t="s">
        <v>332</v>
      </c>
      <c r="BN141" s="378" t="s">
        <v>332</v>
      </c>
      <c r="BO141" s="378" t="s">
        <v>332</v>
      </c>
    </row>
    <row r="142" spans="1:74" x14ac:dyDescent="0.2">
      <c r="A142" s="275" t="s">
        <v>71</v>
      </c>
      <c r="B142" s="261" t="s">
        <v>77</v>
      </c>
      <c r="C142" s="52"/>
      <c r="D142" s="52"/>
      <c r="E142" s="53"/>
      <c r="F142" s="54"/>
      <c r="G142" s="54"/>
      <c r="H142" s="53"/>
      <c r="I142" s="55"/>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8"/>
      <c r="BQ142" s="58"/>
      <c r="BR142" s="58"/>
      <c r="BS142" s="58"/>
      <c r="BT142" s="58"/>
      <c r="BU142" s="58"/>
      <c r="BV142" s="58"/>
    </row>
    <row r="143" spans="1:74" x14ac:dyDescent="0.2">
      <c r="A143" s="275" t="s">
        <v>72</v>
      </c>
      <c r="B143" s="259"/>
      <c r="C143" s="56"/>
      <c r="D143" s="56"/>
      <c r="E143" s="56"/>
      <c r="F143" s="57"/>
      <c r="G143" s="57"/>
      <c r="H143" s="56"/>
      <c r="I143" s="55"/>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8"/>
      <c r="BQ143" s="58"/>
      <c r="BR143" s="58"/>
      <c r="BS143" s="58"/>
      <c r="BT143" s="58"/>
      <c r="BU143" s="58"/>
      <c r="BV143" s="58"/>
    </row>
    <row r="144" spans="1:74" x14ac:dyDescent="0.2">
      <c r="A144" s="275" t="s">
        <v>73</v>
      </c>
      <c r="B144" s="259" t="s">
        <v>77</v>
      </c>
      <c r="C144" s="56"/>
      <c r="D144" s="56"/>
      <c r="E144" s="56"/>
      <c r="F144" s="57"/>
      <c r="G144" s="57"/>
      <c r="H144" s="56"/>
      <c r="I144" s="55"/>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8"/>
      <c r="BQ144" s="58"/>
      <c r="BR144" s="58"/>
      <c r="BS144" s="58"/>
      <c r="BT144" s="58"/>
      <c r="BU144" s="58"/>
      <c r="BV144" s="58"/>
    </row>
    <row r="145" spans="1:74" x14ac:dyDescent="0.2">
      <c r="A145" s="275" t="s">
        <v>74</v>
      </c>
      <c r="B145" s="259" t="s">
        <v>77</v>
      </c>
      <c r="C145" s="56"/>
      <c r="D145" s="56"/>
      <c r="E145" s="56"/>
      <c r="F145" s="57"/>
      <c r="G145" s="57"/>
      <c r="H145" s="56"/>
      <c r="I145" s="55"/>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8"/>
      <c r="BQ145" s="58"/>
      <c r="BR145" s="58"/>
      <c r="BS145" s="58"/>
      <c r="BT145" s="58"/>
      <c r="BU145" s="58"/>
      <c r="BV145" s="58"/>
    </row>
    <row r="146" spans="1:74" x14ac:dyDescent="0.2">
      <c r="A146" s="275" t="s">
        <v>75</v>
      </c>
      <c r="B146" s="259" t="s">
        <v>77</v>
      </c>
      <c r="C146" s="56"/>
      <c r="D146" s="56"/>
      <c r="E146" s="56"/>
      <c r="F146" s="57"/>
      <c r="G146" s="57"/>
      <c r="H146" s="56"/>
      <c r="I146" s="55"/>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8"/>
      <c r="BQ146" s="58"/>
      <c r="BR146" s="58"/>
      <c r="BS146" s="58"/>
      <c r="BT146" s="58"/>
      <c r="BU146" s="58"/>
      <c r="BV146" s="58"/>
    </row>
    <row r="147" spans="1:74" x14ac:dyDescent="0.2">
      <c r="A147" s="275" t="s">
        <v>76</v>
      </c>
      <c r="B147" s="260">
        <v>0.15</v>
      </c>
      <c r="C147" s="51" t="s">
        <v>106</v>
      </c>
      <c r="D147" s="16"/>
      <c r="E147" s="17"/>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row>
    <row r="148" spans="1:74" x14ac:dyDescent="0.2">
      <c r="A148" s="276"/>
      <c r="B148" s="260">
        <f>SUM(B142:B147)</f>
        <v>0.15</v>
      </c>
      <c r="C148" s="18" t="s">
        <v>0</v>
      </c>
      <c r="D148" s="280" t="s">
        <v>252</v>
      </c>
      <c r="E148" s="280"/>
      <c r="F148" s="280"/>
      <c r="G148" s="280"/>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row>
    <row r="149" spans="1:74" x14ac:dyDescent="0.2">
      <c r="A149" s="262"/>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row>
    <row r="150" spans="1:74" x14ac:dyDescent="0.2">
      <c r="A150" s="277"/>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74" x14ac:dyDescent="0.2">
      <c r="A151" s="277"/>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74" x14ac:dyDescent="0.2">
      <c r="A152" s="277"/>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74" x14ac:dyDescent="0.2">
      <c r="A153" s="277"/>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74" x14ac:dyDescent="0.2">
      <c r="A154" s="277"/>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74" x14ac:dyDescent="0.2">
      <c r="A155" s="277"/>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74" x14ac:dyDescent="0.2">
      <c r="A156" s="277"/>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74" x14ac:dyDescent="0.2">
      <c r="A157" s="277"/>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74" x14ac:dyDescent="0.2">
      <c r="A158" s="277"/>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74" x14ac:dyDescent="0.2">
      <c r="A159" s="277"/>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74" x14ac:dyDescent="0.2">
      <c r="A160" s="277"/>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x14ac:dyDescent="0.2">
      <c r="A161" s="277"/>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x14ac:dyDescent="0.2">
      <c r="A162" s="277"/>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x14ac:dyDescent="0.2">
      <c r="A163" s="277"/>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x14ac:dyDescent="0.2">
      <c r="A164" s="277"/>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x14ac:dyDescent="0.2">
      <c r="A165" s="277"/>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x14ac:dyDescent="0.2">
      <c r="A166" s="277"/>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x14ac:dyDescent="0.2">
      <c r="A167" s="277"/>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x14ac:dyDescent="0.2">
      <c r="A168" s="277"/>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x14ac:dyDescent="0.2">
      <c r="A169" s="277"/>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x14ac:dyDescent="0.2">
      <c r="A170" s="277"/>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x14ac:dyDescent="0.2">
      <c r="A171" s="277"/>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x14ac:dyDescent="0.2">
      <c r="A172" s="277"/>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x14ac:dyDescent="0.2">
      <c r="A173" s="277"/>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x14ac:dyDescent="0.2">
      <c r="A174" s="277"/>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x14ac:dyDescent="0.2">
      <c r="A175" s="277"/>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x14ac:dyDescent="0.2">
      <c r="A176" s="277"/>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x14ac:dyDescent="0.2">
      <c r="A177" s="277"/>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x14ac:dyDescent="0.2">
      <c r="A178" s="277"/>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x14ac:dyDescent="0.2">
      <c r="A179" s="277"/>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x14ac:dyDescent="0.2">
      <c r="A180" s="277"/>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x14ac:dyDescent="0.2">
      <c r="A181" s="277"/>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x14ac:dyDescent="0.2">
      <c r="A182" s="277"/>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x14ac:dyDescent="0.2">
      <c r="A183" s="277"/>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x14ac:dyDescent="0.2">
      <c r="A184" s="277"/>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row>
  </sheetData>
  <mergeCells count="41">
    <mergeCell ref="B28:G28"/>
    <mergeCell ref="A1:B1"/>
    <mergeCell ref="A2:B2"/>
    <mergeCell ref="A3:B3"/>
    <mergeCell ref="A4:B4"/>
    <mergeCell ref="A6:E6"/>
    <mergeCell ref="C11:E11"/>
    <mergeCell ref="C12:E12"/>
    <mergeCell ref="C13:E13"/>
    <mergeCell ref="C14:E14"/>
    <mergeCell ref="B27:G27"/>
    <mergeCell ref="B140:G140"/>
    <mergeCell ref="B52:G52"/>
    <mergeCell ref="B63:G63"/>
    <mergeCell ref="B107:G107"/>
    <mergeCell ref="B118:G118"/>
    <mergeCell ref="B129:G129"/>
    <mergeCell ref="B74:G74"/>
    <mergeCell ref="B96:G96"/>
    <mergeCell ref="B85:G85"/>
    <mergeCell ref="B35:G35"/>
    <mergeCell ref="B36:G36"/>
    <mergeCell ref="B37:G37"/>
    <mergeCell ref="B33:G33"/>
    <mergeCell ref="B34:G34"/>
    <mergeCell ref="B41:G41"/>
    <mergeCell ref="F9:H9"/>
    <mergeCell ref="C19:E19"/>
    <mergeCell ref="F10:H19"/>
    <mergeCell ref="C10:E10"/>
    <mergeCell ref="C15:E15"/>
    <mergeCell ref="C16:E16"/>
    <mergeCell ref="C9:D9"/>
    <mergeCell ref="C17:E17"/>
    <mergeCell ref="C18:E18"/>
    <mergeCell ref="B30:G30"/>
    <mergeCell ref="B22:G22"/>
    <mergeCell ref="B23:G23"/>
    <mergeCell ref="B31:G31"/>
    <mergeCell ref="B29:G29"/>
    <mergeCell ref="B26:G26"/>
  </mergeCells>
  <phoneticPr fontId="3" type="noConversion"/>
  <pageMargins left="0.78740157480314965" right="0.78740157480314965" top="0.98425196850393704" bottom="0.78740157480314965" header="0.51181102362204722" footer="0.51181102362204722"/>
  <pageSetup paperSize="8" scale="25" fitToHeight="0" orientation="landscape" r:id="rId1"/>
  <headerFooter>
    <oddHeader>&amp;R&amp;14Eskom Holdings SOC Limited
)&amp;A</oddHeader>
    <oddFooter>&amp;C&amp;11Page &amp;P of &amp;N&amp;R&amp;11&amp;D&amp;L&amp;11&amp;F
&amp;A</oddFooter>
  </headerFooter>
  <rowBreaks count="1" manualBreakCount="1">
    <brk id="127" max="6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W111"/>
  <sheetViews>
    <sheetView view="pageBreakPreview" topLeftCell="A2" zoomScale="70" zoomScaleNormal="55" zoomScaleSheetLayoutView="70" workbookViewId="0">
      <selection activeCell="C3" sqref="C3"/>
    </sheetView>
  </sheetViews>
  <sheetFormatPr defaultRowHeight="12.75" x14ac:dyDescent="0.2"/>
  <cols>
    <col min="1" max="1" width="10.7109375" customWidth="1"/>
    <col min="2" max="2" width="34.85546875" customWidth="1"/>
    <col min="3" max="3" width="40.85546875" customWidth="1"/>
    <col min="4" max="4" width="30.85546875" customWidth="1"/>
    <col min="5" max="5" width="27.7109375" customWidth="1"/>
    <col min="6" max="6" width="30.85546875" customWidth="1"/>
    <col min="7" max="7" width="40" customWidth="1"/>
    <col min="8" max="8" width="18.7109375" bestFit="1" customWidth="1"/>
  </cols>
  <sheetData>
    <row r="1" spans="1:101" ht="20.25" x14ac:dyDescent="0.2">
      <c r="A1" s="530" t="s">
        <v>81</v>
      </c>
      <c r="B1" s="531"/>
      <c r="C1" s="441">
        <f>'Tender Cover Sheet'!C12</f>
        <v>0</v>
      </c>
      <c r="D1" s="39"/>
      <c r="E1" s="353"/>
      <c r="F1" s="352"/>
      <c r="G1" s="352"/>
      <c r="H1" s="340"/>
      <c r="I1" s="340"/>
      <c r="J1" s="345"/>
      <c r="K1" s="344"/>
      <c r="L1" s="347"/>
      <c r="M1" s="341"/>
      <c r="N1" s="340"/>
      <c r="O1" s="348"/>
      <c r="P1" s="341"/>
      <c r="Q1" s="343"/>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row>
    <row r="2" spans="1:101" ht="129.6" customHeight="1" x14ac:dyDescent="0.2">
      <c r="A2" s="530" t="s">
        <v>82</v>
      </c>
      <c r="B2" s="531"/>
      <c r="C2" s="407" t="str">
        <f>'Tender Cover Sheet'!C14</f>
        <v>The supply, delivery and off-loading of Liquid Chlorine to various Eskom power stations for a period of five (5) years on an “as and when required” basis</v>
      </c>
      <c r="D2" s="356"/>
      <c r="E2" s="352"/>
      <c r="F2" s="352"/>
      <c r="G2" s="352"/>
      <c r="H2" s="340"/>
      <c r="I2" s="342"/>
      <c r="J2" s="346"/>
      <c r="K2" s="11"/>
      <c r="L2" s="347"/>
      <c r="M2" s="341"/>
      <c r="N2" s="340"/>
      <c r="O2" s="348"/>
      <c r="P2" s="341"/>
      <c r="Q2" s="343"/>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row>
    <row r="3" spans="1:101" ht="20.25" x14ac:dyDescent="0.2">
      <c r="A3" s="530" t="s">
        <v>83</v>
      </c>
      <c r="B3" s="531"/>
      <c r="C3" s="406">
        <f>'Tender Cover Sheet'!C16</f>
        <v>0</v>
      </c>
      <c r="D3" s="39"/>
      <c r="E3" s="352"/>
      <c r="F3" s="352"/>
      <c r="G3" s="352"/>
      <c r="H3" s="340"/>
      <c r="I3" s="342"/>
      <c r="J3" s="346"/>
      <c r="K3" s="11"/>
      <c r="L3" s="347"/>
      <c r="M3" s="341"/>
      <c r="N3" s="340"/>
      <c r="O3" s="348"/>
      <c r="P3" s="341"/>
      <c r="Q3" s="343"/>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row>
    <row r="4" spans="1:101" ht="20.25" x14ac:dyDescent="0.2">
      <c r="A4" s="530" t="s">
        <v>87</v>
      </c>
      <c r="B4" s="531"/>
      <c r="C4" s="406" t="str">
        <f>'Read Me'!C4</f>
        <v>Main Offer Only</v>
      </c>
      <c r="D4" s="39"/>
      <c r="E4" s="352"/>
      <c r="F4" s="352"/>
      <c r="G4" s="352"/>
      <c r="H4" s="340"/>
      <c r="I4" s="342"/>
      <c r="J4" s="346"/>
      <c r="K4" s="11"/>
      <c r="L4" s="347"/>
      <c r="M4" s="341"/>
      <c r="N4" s="340"/>
      <c r="O4" s="348"/>
      <c r="P4" s="341"/>
      <c r="Q4" s="343"/>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0"/>
      <c r="CV4" s="340"/>
      <c r="CW4" s="340"/>
    </row>
    <row r="5" spans="1:101" ht="15.75" x14ac:dyDescent="0.2">
      <c r="A5" s="339"/>
      <c r="B5" s="350"/>
      <c r="C5" s="349"/>
      <c r="D5" s="349"/>
      <c r="E5" s="352"/>
      <c r="F5" s="352"/>
      <c r="G5" s="352"/>
      <c r="H5" s="340"/>
      <c r="I5" s="342"/>
      <c r="J5" s="346"/>
      <c r="K5" s="11"/>
      <c r="L5" s="347"/>
      <c r="M5" s="341"/>
      <c r="N5" s="340"/>
      <c r="O5" s="348"/>
      <c r="P5" s="341"/>
      <c r="Q5" s="343"/>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row>
    <row r="6" spans="1:101" ht="20.25" x14ac:dyDescent="0.2">
      <c r="A6" s="383" t="s">
        <v>336</v>
      </c>
      <c r="B6" s="384"/>
      <c r="C6" s="385"/>
      <c r="D6" s="385"/>
      <c r="E6" s="386"/>
      <c r="F6" s="386"/>
      <c r="G6" s="400"/>
      <c r="H6" s="401" t="s">
        <v>308</v>
      </c>
      <c r="I6" s="401"/>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8"/>
      <c r="BM6" s="338"/>
      <c r="BN6" s="338"/>
      <c r="BO6" s="338"/>
      <c r="BP6" s="338"/>
      <c r="BQ6" s="338"/>
      <c r="BR6" s="338"/>
      <c r="BS6" s="338"/>
      <c r="BT6" s="338"/>
      <c r="BU6" s="338"/>
      <c r="BV6" s="338"/>
      <c r="BW6" s="338"/>
      <c r="BX6" s="338"/>
      <c r="BY6" s="338"/>
      <c r="BZ6" s="338"/>
      <c r="CA6" s="338"/>
      <c r="CB6" s="338"/>
      <c r="CC6" s="338"/>
      <c r="CD6" s="338"/>
      <c r="CE6" s="338"/>
      <c r="CF6" s="338"/>
      <c r="CG6" s="338"/>
      <c r="CH6" s="338"/>
      <c r="CI6" s="338"/>
      <c r="CJ6" s="338"/>
      <c r="CK6" s="338"/>
      <c r="CL6" s="338"/>
      <c r="CM6" s="338"/>
      <c r="CN6" s="338"/>
      <c r="CO6" s="338"/>
      <c r="CP6" s="338"/>
      <c r="CQ6" s="338"/>
      <c r="CR6" s="338"/>
      <c r="CS6" s="338"/>
      <c r="CT6" s="338"/>
      <c r="CU6" s="338"/>
      <c r="CV6" s="338"/>
      <c r="CW6" s="338"/>
    </row>
    <row r="7" spans="1:101" ht="21" thickBot="1" x14ac:dyDescent="0.35">
      <c r="A7" s="310"/>
      <c r="B7" s="310"/>
      <c r="C7" s="310"/>
      <c r="D7" s="310"/>
      <c r="E7" s="387"/>
      <c r="F7" s="387"/>
      <c r="G7" s="387"/>
      <c r="H7" s="310"/>
      <c r="I7" s="310"/>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row>
    <row r="8" spans="1:101" ht="21" thickBot="1" x14ac:dyDescent="0.35">
      <c r="A8" s="388"/>
      <c r="B8" s="389"/>
      <c r="C8" s="390"/>
      <c r="D8" s="532" t="s">
        <v>309</v>
      </c>
      <c r="E8" s="533"/>
      <c r="F8" s="534"/>
      <c r="G8" s="423"/>
      <c r="H8" s="402"/>
      <c r="I8" s="402"/>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1"/>
      <c r="BD8" s="351"/>
      <c r="BE8" s="351"/>
      <c r="BF8" s="351"/>
      <c r="BG8" s="351"/>
      <c r="BH8" s="351"/>
      <c r="BI8" s="351"/>
      <c r="BJ8" s="351"/>
      <c r="BK8" s="351"/>
      <c r="BL8" s="351"/>
      <c r="BM8" s="351"/>
      <c r="BN8" s="351"/>
      <c r="BO8" s="351"/>
      <c r="BP8" s="351"/>
      <c r="BQ8" s="351"/>
      <c r="BR8" s="351"/>
      <c r="BS8" s="351"/>
      <c r="BT8" s="351"/>
      <c r="BU8" s="351"/>
      <c r="BV8" s="351"/>
      <c r="BW8" s="351"/>
      <c r="BX8" s="351"/>
      <c r="BY8" s="351"/>
      <c r="BZ8" s="351"/>
      <c r="CA8" s="351"/>
      <c r="CB8" s="351"/>
      <c r="CC8" s="351"/>
      <c r="CD8" s="351"/>
      <c r="CE8" s="351"/>
      <c r="CF8" s="351"/>
      <c r="CG8" s="351"/>
      <c r="CH8" s="351"/>
      <c r="CI8" s="351"/>
      <c r="CJ8" s="351"/>
      <c r="CK8" s="351"/>
      <c r="CL8" s="351"/>
      <c r="CM8" s="351"/>
      <c r="CN8" s="351"/>
      <c r="CO8" s="351"/>
      <c r="CP8" s="351"/>
      <c r="CQ8" s="351"/>
      <c r="CR8" s="351"/>
      <c r="CS8" s="351"/>
      <c r="CT8" s="351"/>
      <c r="CU8" s="351"/>
      <c r="CV8" s="351"/>
      <c r="CW8" s="351"/>
    </row>
    <row r="9" spans="1:101" ht="40.5" customHeight="1" thickBot="1" x14ac:dyDescent="0.35">
      <c r="A9" s="391" t="s">
        <v>344</v>
      </c>
      <c r="B9" s="391" t="s">
        <v>310</v>
      </c>
      <c r="C9" s="391" t="s">
        <v>322</v>
      </c>
      <c r="D9" s="391" t="s">
        <v>323</v>
      </c>
      <c r="E9" s="391" t="s">
        <v>253</v>
      </c>
      <c r="F9" s="392" t="s">
        <v>317</v>
      </c>
      <c r="G9" s="403"/>
      <c r="H9" s="403"/>
      <c r="I9" s="310"/>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s="351"/>
      <c r="CR9" s="351"/>
      <c r="CS9" s="351"/>
      <c r="CT9" s="351"/>
      <c r="CU9" s="351"/>
      <c r="CV9" s="351"/>
    </row>
    <row r="10" spans="1:101" ht="19.899999999999999" customHeight="1" x14ac:dyDescent="0.3">
      <c r="A10" s="421">
        <v>1</v>
      </c>
      <c r="B10" s="426" t="s">
        <v>361</v>
      </c>
      <c r="C10" s="427">
        <f>'5.1.1 Price Table'!K30</f>
        <v>0</v>
      </c>
      <c r="D10" s="427">
        <f>'5.1.1 Price Table'!L30</f>
        <v>0</v>
      </c>
      <c r="E10" s="427">
        <f>'5.1.1 Price Table'!G30</f>
        <v>0</v>
      </c>
      <c r="F10" s="427">
        <f>'5.1.1 Price Table'!W30</f>
        <v>0</v>
      </c>
      <c r="G10" s="402"/>
      <c r="H10" s="402"/>
      <c r="I10" s="310"/>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1"/>
      <c r="BO10" s="351"/>
      <c r="BP10" s="351"/>
      <c r="BQ10" s="351"/>
      <c r="BR10" s="351"/>
      <c r="BS10" s="351"/>
      <c r="BT10" s="351"/>
      <c r="BU10" s="351"/>
      <c r="BV10" s="351"/>
      <c r="BW10" s="351"/>
      <c r="BX10" s="351"/>
      <c r="BY10" s="351"/>
      <c r="BZ10" s="351"/>
      <c r="CA10" s="351"/>
      <c r="CB10" s="351"/>
      <c r="CC10" s="351"/>
      <c r="CD10" s="351"/>
      <c r="CE10" s="351"/>
      <c r="CF10" s="351"/>
      <c r="CG10" s="351"/>
      <c r="CH10" s="351"/>
      <c r="CI10" s="351"/>
      <c r="CJ10" s="351"/>
      <c r="CK10" s="351"/>
      <c r="CL10" s="351"/>
      <c r="CM10" s="351"/>
      <c r="CN10" s="351"/>
      <c r="CO10" s="351"/>
      <c r="CP10" s="351"/>
      <c r="CQ10" s="351"/>
      <c r="CR10" s="351"/>
      <c r="CS10" s="351"/>
      <c r="CT10" s="351"/>
      <c r="CU10" s="351"/>
      <c r="CV10" s="351"/>
    </row>
    <row r="11" spans="1:101" ht="19.899999999999999" customHeight="1" thickBot="1" x14ac:dyDescent="0.35">
      <c r="A11" s="421"/>
      <c r="B11" s="422"/>
      <c r="C11" s="394"/>
      <c r="D11" s="424"/>
      <c r="E11" s="424"/>
      <c r="F11" s="425"/>
      <c r="G11" s="402"/>
      <c r="H11" s="402"/>
      <c r="I11" s="310"/>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row>
    <row r="12" spans="1:101" ht="41.25" thickBot="1" x14ac:dyDescent="0.25">
      <c r="A12" s="393"/>
      <c r="B12" s="395" t="s">
        <v>311</v>
      </c>
      <c r="C12" s="396">
        <f>SUM(C10:C10)</f>
        <v>0</v>
      </c>
      <c r="D12" s="396">
        <f>SUM(D10:D10)</f>
        <v>0</v>
      </c>
      <c r="E12" s="396">
        <f>SUM(E10:E10)</f>
        <v>0</v>
      </c>
      <c r="F12" s="396">
        <f>SUM(F10:F10)</f>
        <v>0</v>
      </c>
      <c r="G12" s="526" t="s">
        <v>318</v>
      </c>
      <c r="H12" s="527"/>
      <c r="I12" s="527"/>
    </row>
    <row r="13" spans="1:101" ht="62.25" customHeight="1" thickBot="1" x14ac:dyDescent="0.35">
      <c r="A13" s="393"/>
      <c r="B13" s="395" t="s">
        <v>312</v>
      </c>
      <c r="C13" s="397">
        <f>C12*15%</f>
        <v>0</v>
      </c>
      <c r="D13" s="397">
        <f t="shared" ref="D13" si="0">D12*15%</f>
        <v>0</v>
      </c>
      <c r="E13" s="397">
        <f>E12*15%</f>
        <v>0</v>
      </c>
      <c r="F13" s="398">
        <f>F12*15%</f>
        <v>0</v>
      </c>
      <c r="G13" s="404" t="s">
        <v>77</v>
      </c>
      <c r="H13" s="405"/>
      <c r="I13" s="390"/>
    </row>
    <row r="14" spans="1:101" ht="39.950000000000003" customHeight="1" thickBot="1" x14ac:dyDescent="0.25">
      <c r="A14" s="393"/>
      <c r="B14" s="395" t="s">
        <v>313</v>
      </c>
      <c r="C14" s="399">
        <f>C12+C13</f>
        <v>0</v>
      </c>
      <c r="D14" s="399">
        <f>D12+D13</f>
        <v>0</v>
      </c>
      <c r="E14" s="399">
        <f>E12+E13</f>
        <v>0</v>
      </c>
      <c r="F14" s="399">
        <f>F12+F13</f>
        <v>0</v>
      </c>
      <c r="G14" s="528" t="s">
        <v>319</v>
      </c>
      <c r="H14" s="529"/>
      <c r="I14" s="529"/>
    </row>
    <row r="15" spans="1:101" x14ac:dyDescent="0.2">
      <c r="A15" s="351"/>
      <c r="B15" s="351"/>
      <c r="C15" s="351"/>
      <c r="D15" s="351"/>
      <c r="E15" s="355"/>
      <c r="F15" s="355"/>
      <c r="G15" s="355"/>
    </row>
    <row r="16" spans="1:101" x14ac:dyDescent="0.2">
      <c r="A16" s="351"/>
      <c r="B16" s="351"/>
      <c r="C16" s="351"/>
      <c r="D16" s="351"/>
      <c r="E16" s="355"/>
      <c r="F16" s="355"/>
      <c r="G16" s="355"/>
    </row>
    <row r="17" spans="1:7" x14ac:dyDescent="0.2">
      <c r="A17" s="351"/>
      <c r="B17" s="351"/>
      <c r="C17" s="351"/>
      <c r="D17" s="351"/>
      <c r="E17" s="355"/>
      <c r="F17" s="355"/>
      <c r="G17" s="355"/>
    </row>
    <row r="18" spans="1:7" x14ac:dyDescent="0.2">
      <c r="A18" s="351"/>
      <c r="B18" s="351"/>
      <c r="C18" s="351"/>
      <c r="D18" s="351"/>
      <c r="E18" s="355"/>
      <c r="F18" s="355"/>
      <c r="G18" s="355"/>
    </row>
    <row r="19" spans="1:7" x14ac:dyDescent="0.2">
      <c r="A19" s="351"/>
      <c r="B19" s="351"/>
      <c r="C19" s="351"/>
      <c r="D19" s="351"/>
      <c r="E19" s="355"/>
      <c r="F19" s="355"/>
      <c r="G19" s="355"/>
    </row>
    <row r="20" spans="1:7" x14ac:dyDescent="0.2">
      <c r="A20" s="351"/>
      <c r="B20" s="351"/>
      <c r="C20" s="351"/>
      <c r="D20" s="351"/>
      <c r="E20" s="355"/>
      <c r="F20" s="355"/>
      <c r="G20" s="355"/>
    </row>
    <row r="21" spans="1:7" x14ac:dyDescent="0.2">
      <c r="A21" s="351"/>
      <c r="B21" s="351"/>
      <c r="C21" s="351"/>
      <c r="D21" s="351"/>
      <c r="E21" s="355"/>
      <c r="F21" s="355"/>
      <c r="G21" s="355"/>
    </row>
    <row r="22" spans="1:7" x14ac:dyDescent="0.2">
      <c r="A22" s="351"/>
      <c r="B22" s="351"/>
      <c r="C22" s="351"/>
      <c r="D22" s="351"/>
      <c r="E22" s="355"/>
      <c r="F22" s="355"/>
      <c r="G22" s="355"/>
    </row>
    <row r="23" spans="1:7" x14ac:dyDescent="0.2">
      <c r="A23" s="351"/>
      <c r="B23" s="351"/>
      <c r="C23" s="351"/>
      <c r="D23" s="351"/>
      <c r="E23" s="355"/>
      <c r="F23" s="355"/>
      <c r="G23" s="355"/>
    </row>
    <row r="24" spans="1:7" x14ac:dyDescent="0.2">
      <c r="A24" s="351"/>
      <c r="B24" s="351"/>
      <c r="C24" s="351"/>
      <c r="D24" s="351"/>
      <c r="E24" s="355"/>
      <c r="F24" s="355"/>
      <c r="G24" s="355"/>
    </row>
    <row r="25" spans="1:7" x14ac:dyDescent="0.2">
      <c r="A25" s="351"/>
      <c r="B25" s="351"/>
      <c r="C25" s="351"/>
      <c r="D25" s="351"/>
      <c r="E25" s="355"/>
      <c r="F25" s="355"/>
      <c r="G25" s="355"/>
    </row>
    <row r="26" spans="1:7" x14ac:dyDescent="0.2">
      <c r="A26" s="351"/>
      <c r="B26" s="351"/>
      <c r="C26" s="351"/>
      <c r="D26" s="351"/>
      <c r="E26" s="355"/>
      <c r="F26" s="355"/>
      <c r="G26" s="355"/>
    </row>
    <row r="27" spans="1:7" x14ac:dyDescent="0.2">
      <c r="A27" s="351"/>
      <c r="B27" s="351"/>
      <c r="C27" s="351"/>
      <c r="D27" s="351"/>
      <c r="E27" s="355"/>
      <c r="F27" s="355"/>
      <c r="G27" s="355"/>
    </row>
    <row r="28" spans="1:7" x14ac:dyDescent="0.2">
      <c r="E28" s="355"/>
      <c r="F28" s="355"/>
      <c r="G28" s="355"/>
    </row>
    <row r="29" spans="1:7" x14ac:dyDescent="0.2">
      <c r="E29" s="355"/>
      <c r="F29" s="355"/>
      <c r="G29" s="355"/>
    </row>
    <row r="30" spans="1:7" x14ac:dyDescent="0.2">
      <c r="E30" s="355"/>
      <c r="F30" s="355"/>
      <c r="G30" s="355"/>
    </row>
    <row r="31" spans="1:7" x14ac:dyDescent="0.2">
      <c r="E31" s="355"/>
      <c r="F31" s="355"/>
      <c r="G31" s="355"/>
    </row>
    <row r="32" spans="1:7" x14ac:dyDescent="0.2">
      <c r="E32" s="355"/>
      <c r="F32" s="355"/>
      <c r="G32" s="355"/>
    </row>
    <row r="33" spans="5:7" x14ac:dyDescent="0.2">
      <c r="E33" s="355"/>
      <c r="F33" s="355"/>
      <c r="G33" s="355"/>
    </row>
    <row r="34" spans="5:7" x14ac:dyDescent="0.2">
      <c r="E34" s="355"/>
      <c r="F34" s="355"/>
      <c r="G34" s="355"/>
    </row>
    <row r="35" spans="5:7" x14ac:dyDescent="0.2">
      <c r="E35" s="355"/>
      <c r="F35" s="355"/>
      <c r="G35" s="355"/>
    </row>
    <row r="36" spans="5:7" x14ac:dyDescent="0.2">
      <c r="E36" s="355"/>
      <c r="F36" s="355"/>
      <c r="G36" s="355"/>
    </row>
    <row r="37" spans="5:7" x14ac:dyDescent="0.2">
      <c r="E37" s="355"/>
      <c r="F37" s="355"/>
      <c r="G37" s="355"/>
    </row>
    <row r="38" spans="5:7" x14ac:dyDescent="0.2">
      <c r="E38" s="355"/>
      <c r="F38" s="355"/>
      <c r="G38" s="355"/>
    </row>
    <row r="39" spans="5:7" x14ac:dyDescent="0.2">
      <c r="E39" s="355"/>
      <c r="F39" s="355"/>
      <c r="G39" s="355"/>
    </row>
    <row r="40" spans="5:7" x14ac:dyDescent="0.2">
      <c r="E40" s="355"/>
      <c r="F40" s="355"/>
      <c r="G40" s="355"/>
    </row>
    <row r="41" spans="5:7" x14ac:dyDescent="0.2">
      <c r="E41" s="355"/>
      <c r="F41" s="355"/>
      <c r="G41" s="355"/>
    </row>
    <row r="42" spans="5:7" x14ac:dyDescent="0.2">
      <c r="E42" s="355"/>
      <c r="F42" s="355"/>
      <c r="G42" s="355"/>
    </row>
    <row r="43" spans="5:7" x14ac:dyDescent="0.2">
      <c r="E43" s="355"/>
      <c r="F43" s="355"/>
      <c r="G43" s="355"/>
    </row>
    <row r="44" spans="5:7" x14ac:dyDescent="0.2">
      <c r="E44" s="355"/>
      <c r="F44" s="355"/>
      <c r="G44" s="355"/>
    </row>
    <row r="45" spans="5:7" x14ac:dyDescent="0.2">
      <c r="E45" s="355"/>
      <c r="F45" s="355"/>
      <c r="G45" s="355"/>
    </row>
    <row r="46" spans="5:7" x14ac:dyDescent="0.2">
      <c r="E46" s="355"/>
      <c r="F46" s="355"/>
      <c r="G46" s="355"/>
    </row>
    <row r="47" spans="5:7" x14ac:dyDescent="0.2">
      <c r="E47" s="355"/>
      <c r="F47" s="355"/>
      <c r="G47" s="355"/>
    </row>
    <row r="48" spans="5:7" x14ac:dyDescent="0.2">
      <c r="E48" s="355"/>
      <c r="F48" s="355"/>
      <c r="G48" s="355"/>
    </row>
    <row r="49" spans="5:7" x14ac:dyDescent="0.2">
      <c r="E49" s="355"/>
      <c r="F49" s="355"/>
      <c r="G49" s="355"/>
    </row>
    <row r="50" spans="5:7" x14ac:dyDescent="0.2">
      <c r="E50" s="355"/>
      <c r="F50" s="355"/>
      <c r="G50" s="355"/>
    </row>
    <row r="51" spans="5:7" x14ac:dyDescent="0.2">
      <c r="E51" s="355"/>
      <c r="F51" s="355"/>
      <c r="G51" s="355"/>
    </row>
    <row r="52" spans="5:7" x14ac:dyDescent="0.2">
      <c r="E52" s="355"/>
      <c r="F52" s="355"/>
      <c r="G52" s="355"/>
    </row>
    <row r="53" spans="5:7" x14ac:dyDescent="0.2">
      <c r="E53" s="355"/>
      <c r="F53" s="355"/>
      <c r="G53" s="355"/>
    </row>
    <row r="54" spans="5:7" x14ac:dyDescent="0.2">
      <c r="E54" s="355"/>
      <c r="F54" s="355"/>
      <c r="G54" s="355"/>
    </row>
    <row r="55" spans="5:7" x14ac:dyDescent="0.2">
      <c r="E55" s="355"/>
      <c r="F55" s="355"/>
      <c r="G55" s="355"/>
    </row>
    <row r="56" spans="5:7" x14ac:dyDescent="0.2">
      <c r="E56" s="355"/>
      <c r="F56" s="355"/>
      <c r="G56" s="355"/>
    </row>
    <row r="57" spans="5:7" x14ac:dyDescent="0.2">
      <c r="E57" s="355"/>
      <c r="F57" s="355"/>
      <c r="G57" s="355"/>
    </row>
    <row r="58" spans="5:7" x14ac:dyDescent="0.2">
      <c r="E58" s="355"/>
      <c r="F58" s="355"/>
      <c r="G58" s="355"/>
    </row>
    <row r="59" spans="5:7" x14ac:dyDescent="0.2">
      <c r="E59" s="355"/>
      <c r="F59" s="355"/>
      <c r="G59" s="355"/>
    </row>
    <row r="60" spans="5:7" x14ac:dyDescent="0.2">
      <c r="E60" s="355"/>
      <c r="F60" s="355"/>
      <c r="G60" s="355"/>
    </row>
    <row r="61" spans="5:7" x14ac:dyDescent="0.2">
      <c r="E61" s="355"/>
      <c r="F61" s="355"/>
      <c r="G61" s="355"/>
    </row>
    <row r="62" spans="5:7" x14ac:dyDescent="0.2">
      <c r="E62" s="355"/>
      <c r="F62" s="355"/>
      <c r="G62" s="355"/>
    </row>
    <row r="63" spans="5:7" x14ac:dyDescent="0.2">
      <c r="E63" s="355"/>
      <c r="F63" s="355"/>
      <c r="G63" s="355"/>
    </row>
    <row r="64" spans="5:7" x14ac:dyDescent="0.2">
      <c r="E64" s="355"/>
      <c r="F64" s="355"/>
      <c r="G64" s="355"/>
    </row>
    <row r="65" spans="5:7" x14ac:dyDescent="0.2">
      <c r="E65" s="355"/>
      <c r="F65" s="355"/>
      <c r="G65" s="355"/>
    </row>
    <row r="66" spans="5:7" x14ac:dyDescent="0.2">
      <c r="E66" s="355"/>
      <c r="F66" s="355"/>
      <c r="G66" s="355"/>
    </row>
    <row r="67" spans="5:7" x14ac:dyDescent="0.2">
      <c r="E67" s="355"/>
      <c r="F67" s="355"/>
      <c r="G67" s="355"/>
    </row>
    <row r="68" spans="5:7" x14ac:dyDescent="0.2">
      <c r="E68" s="355"/>
      <c r="F68" s="355"/>
      <c r="G68" s="355"/>
    </row>
    <row r="69" spans="5:7" x14ac:dyDescent="0.2">
      <c r="E69" s="355"/>
      <c r="F69" s="355"/>
      <c r="G69" s="355"/>
    </row>
    <row r="70" spans="5:7" x14ac:dyDescent="0.2">
      <c r="E70" s="355"/>
      <c r="F70" s="355"/>
      <c r="G70" s="355"/>
    </row>
    <row r="71" spans="5:7" x14ac:dyDescent="0.2">
      <c r="E71" s="355"/>
      <c r="F71" s="355"/>
      <c r="G71" s="355"/>
    </row>
    <row r="72" spans="5:7" x14ac:dyDescent="0.2">
      <c r="E72" s="355"/>
      <c r="F72" s="355"/>
      <c r="G72" s="355"/>
    </row>
    <row r="73" spans="5:7" x14ac:dyDescent="0.2">
      <c r="E73" s="355"/>
      <c r="F73" s="355"/>
      <c r="G73" s="355"/>
    </row>
    <row r="74" spans="5:7" x14ac:dyDescent="0.2">
      <c r="E74" s="355"/>
      <c r="F74" s="355"/>
      <c r="G74" s="355"/>
    </row>
    <row r="75" spans="5:7" x14ac:dyDescent="0.2">
      <c r="E75" s="355"/>
      <c r="F75" s="355"/>
      <c r="G75" s="355"/>
    </row>
    <row r="76" spans="5:7" x14ac:dyDescent="0.2">
      <c r="E76" s="355"/>
      <c r="F76" s="355"/>
      <c r="G76" s="355"/>
    </row>
    <row r="77" spans="5:7" x14ac:dyDescent="0.2">
      <c r="E77" s="355"/>
      <c r="F77" s="355"/>
      <c r="G77" s="355"/>
    </row>
    <row r="78" spans="5:7" x14ac:dyDescent="0.2">
      <c r="E78" s="355"/>
      <c r="F78" s="355"/>
      <c r="G78" s="355"/>
    </row>
    <row r="79" spans="5:7" x14ac:dyDescent="0.2">
      <c r="E79" s="355"/>
      <c r="F79" s="355"/>
      <c r="G79" s="355"/>
    </row>
    <row r="80" spans="5:7" x14ac:dyDescent="0.2">
      <c r="E80" s="355"/>
      <c r="F80" s="355"/>
      <c r="G80" s="355"/>
    </row>
    <row r="81" spans="5:7" x14ac:dyDescent="0.2">
      <c r="E81" s="355"/>
      <c r="F81" s="355"/>
      <c r="G81" s="355"/>
    </row>
    <row r="82" spans="5:7" x14ac:dyDescent="0.2">
      <c r="E82" s="355"/>
      <c r="F82" s="355"/>
      <c r="G82" s="355"/>
    </row>
    <row r="83" spans="5:7" x14ac:dyDescent="0.2">
      <c r="E83" s="355"/>
      <c r="F83" s="355"/>
      <c r="G83" s="355"/>
    </row>
    <row r="84" spans="5:7" x14ac:dyDescent="0.2">
      <c r="E84" s="355"/>
      <c r="F84" s="355"/>
      <c r="G84" s="355"/>
    </row>
    <row r="85" spans="5:7" x14ac:dyDescent="0.2">
      <c r="E85" s="355"/>
      <c r="F85" s="355"/>
      <c r="G85" s="355"/>
    </row>
    <row r="86" spans="5:7" x14ac:dyDescent="0.2">
      <c r="E86" s="355"/>
      <c r="F86" s="355"/>
      <c r="G86" s="355"/>
    </row>
    <row r="87" spans="5:7" x14ac:dyDescent="0.2">
      <c r="E87" s="355"/>
      <c r="F87" s="355"/>
      <c r="G87" s="355"/>
    </row>
    <row r="88" spans="5:7" x14ac:dyDescent="0.2">
      <c r="E88" s="355"/>
      <c r="F88" s="355"/>
      <c r="G88" s="355"/>
    </row>
    <row r="89" spans="5:7" x14ac:dyDescent="0.2">
      <c r="E89" s="355"/>
      <c r="F89" s="355"/>
      <c r="G89" s="355"/>
    </row>
    <row r="90" spans="5:7" x14ac:dyDescent="0.2">
      <c r="E90" s="355"/>
      <c r="F90" s="355"/>
      <c r="G90" s="355"/>
    </row>
    <row r="91" spans="5:7" x14ac:dyDescent="0.2">
      <c r="E91" s="355"/>
      <c r="F91" s="355"/>
      <c r="G91" s="355"/>
    </row>
    <row r="92" spans="5:7" x14ac:dyDescent="0.2">
      <c r="E92" s="355"/>
      <c r="F92" s="355"/>
      <c r="G92" s="355"/>
    </row>
    <row r="93" spans="5:7" x14ac:dyDescent="0.2">
      <c r="E93" s="355"/>
      <c r="F93" s="355"/>
      <c r="G93" s="355"/>
    </row>
    <row r="94" spans="5:7" x14ac:dyDescent="0.2">
      <c r="E94" s="355"/>
      <c r="F94" s="355"/>
      <c r="G94" s="355"/>
    </row>
    <row r="95" spans="5:7" x14ac:dyDescent="0.2">
      <c r="E95" s="355"/>
      <c r="F95" s="355"/>
      <c r="G95" s="355"/>
    </row>
    <row r="96" spans="5:7" x14ac:dyDescent="0.2">
      <c r="E96" s="355"/>
      <c r="F96" s="355"/>
      <c r="G96" s="355"/>
    </row>
    <row r="97" spans="2:9" x14ac:dyDescent="0.2">
      <c r="E97" s="355"/>
      <c r="F97" s="355"/>
      <c r="G97" s="355"/>
    </row>
    <row r="98" spans="2:9" x14ac:dyDescent="0.2">
      <c r="E98" s="355"/>
      <c r="F98" s="355"/>
      <c r="G98" s="355"/>
    </row>
    <row r="99" spans="2:9" x14ac:dyDescent="0.2">
      <c r="E99" s="355"/>
      <c r="F99" s="355"/>
      <c r="G99" s="355"/>
    </row>
    <row r="100" spans="2:9" x14ac:dyDescent="0.2">
      <c r="E100" s="355"/>
      <c r="F100" s="355"/>
      <c r="G100" s="355"/>
    </row>
    <row r="101" spans="2:9" x14ac:dyDescent="0.2">
      <c r="E101" s="355"/>
      <c r="F101" s="355"/>
      <c r="G101" s="355"/>
    </row>
    <row r="102" spans="2:9" x14ac:dyDescent="0.2">
      <c r="E102" s="355"/>
      <c r="F102" s="355"/>
      <c r="G102" s="355"/>
    </row>
    <row r="103" spans="2:9" x14ac:dyDescent="0.2">
      <c r="E103" s="355"/>
      <c r="F103" s="355"/>
      <c r="G103" s="355"/>
    </row>
    <row r="104" spans="2:9" x14ac:dyDescent="0.2">
      <c r="E104" s="355"/>
      <c r="F104" s="355"/>
      <c r="G104" s="355"/>
    </row>
    <row r="105" spans="2:9" x14ac:dyDescent="0.2">
      <c r="E105" s="355"/>
      <c r="F105" s="355"/>
      <c r="G105" s="355"/>
    </row>
    <row r="106" spans="2:9" x14ac:dyDescent="0.2">
      <c r="E106" s="355"/>
      <c r="F106" s="355"/>
      <c r="G106" s="355"/>
    </row>
    <row r="107" spans="2:9" x14ac:dyDescent="0.2">
      <c r="E107" s="355"/>
      <c r="F107" s="355"/>
      <c r="G107" s="355"/>
    </row>
    <row r="108" spans="2:9" x14ac:dyDescent="0.2">
      <c r="B108" s="351"/>
      <c r="C108" s="351"/>
      <c r="D108" s="351"/>
      <c r="E108" s="355"/>
      <c r="F108" s="355"/>
      <c r="G108" s="355"/>
      <c r="H108" s="351"/>
      <c r="I108" s="351"/>
    </row>
    <row r="109" spans="2:9" ht="15" x14ac:dyDescent="0.2">
      <c r="B109" s="299"/>
      <c r="C109" s="299"/>
      <c r="D109" s="299"/>
      <c r="E109" s="354"/>
      <c r="F109" s="354"/>
      <c r="G109" s="354"/>
      <c r="H109" s="299"/>
      <c r="I109" s="299"/>
    </row>
    <row r="110" spans="2:9" ht="15" x14ac:dyDescent="0.2">
      <c r="B110" s="299"/>
      <c r="C110" s="299"/>
      <c r="D110" s="299"/>
      <c r="E110" s="354"/>
      <c r="F110" s="354"/>
      <c r="G110" s="354"/>
      <c r="H110" s="299"/>
      <c r="I110" s="299"/>
    </row>
    <row r="111" spans="2:9" ht="15" x14ac:dyDescent="0.2">
      <c r="B111" s="299"/>
      <c r="C111" s="299"/>
      <c r="D111" s="299"/>
      <c r="E111" s="354"/>
      <c r="F111" s="354"/>
      <c r="G111" s="354"/>
      <c r="H111" s="299"/>
      <c r="I111" s="299"/>
    </row>
  </sheetData>
  <mergeCells count="7">
    <mergeCell ref="G12:I12"/>
    <mergeCell ref="G14:I14"/>
    <mergeCell ref="A1:B1"/>
    <mergeCell ref="A2:B2"/>
    <mergeCell ref="A3:B3"/>
    <mergeCell ref="A4:B4"/>
    <mergeCell ref="D8:F8"/>
  </mergeCells>
  <pageMargins left="0.7" right="0.7" top="0.75" bottom="0.75" header="0.3" footer="0.3"/>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66"/>
  </sheetPr>
  <dimension ref="A1:S83"/>
  <sheetViews>
    <sheetView topLeftCell="A18" zoomScaleNormal="100" workbookViewId="0">
      <selection activeCell="K75" sqref="K75"/>
    </sheetView>
  </sheetViews>
  <sheetFormatPr defaultRowHeight="12.75" x14ac:dyDescent="0.2"/>
  <cols>
    <col min="1" max="1" width="11.42578125" style="108" customWidth="1"/>
    <col min="3" max="3" width="12.28515625" customWidth="1"/>
    <col min="4" max="4" width="11" customWidth="1"/>
    <col min="6" max="6" width="3.42578125" customWidth="1"/>
    <col min="7" max="7" width="6" customWidth="1"/>
    <col min="8" max="8" width="12.5703125" customWidth="1"/>
    <col min="9" max="9" width="8.5703125" customWidth="1"/>
    <col min="10" max="10" width="10.7109375" customWidth="1"/>
    <col min="11" max="11" width="20.42578125" customWidth="1"/>
    <col min="12" max="18" width="20.42578125" style="196" customWidth="1"/>
    <col min="85" max="85" width="11" customWidth="1"/>
    <col min="88" max="88" width="10.140625" customWidth="1"/>
    <col min="92" max="97" width="17.7109375" customWidth="1"/>
    <col min="98" max="98" width="19" customWidth="1"/>
    <col min="99" max="99" width="19.28515625" customWidth="1"/>
    <col min="100" max="100" width="18.7109375" customWidth="1"/>
    <col min="101" max="101" width="17.42578125" customWidth="1"/>
    <col min="102" max="102" width="16.140625" customWidth="1"/>
    <col min="103" max="107" width="5.7109375" customWidth="1"/>
    <col min="108" max="108" width="17.140625" customWidth="1"/>
  </cols>
  <sheetData>
    <row r="1" spans="1:18" s="6" customFormat="1" ht="15.75" x14ac:dyDescent="0.2">
      <c r="A1" s="3" t="s">
        <v>81</v>
      </c>
      <c r="B1" s="78"/>
      <c r="C1" s="39">
        <f>'Tender Cover Sheet'!C12</f>
        <v>0</v>
      </c>
      <c r="D1" s="3"/>
      <c r="G1" s="35"/>
      <c r="L1" s="35"/>
      <c r="M1" s="10"/>
      <c r="N1" s="37"/>
      <c r="O1" s="7"/>
      <c r="Q1" s="38"/>
      <c r="R1" s="7"/>
    </row>
    <row r="2" spans="1:18" s="6" customFormat="1" ht="15.75" x14ac:dyDescent="0.2">
      <c r="A2" s="3" t="s">
        <v>82</v>
      </c>
      <c r="B2" s="78"/>
      <c r="C2" s="39" t="str">
        <f>'Tender Cover Sheet'!C14</f>
        <v>The supply, delivery and off-loading of Liquid Chlorine to various Eskom power stations for a period of five (5) years on an “as and when required” basis</v>
      </c>
      <c r="G2" s="35"/>
      <c r="K2" s="8"/>
      <c r="L2" s="36"/>
      <c r="M2" s="11"/>
      <c r="N2" s="37"/>
      <c r="O2" s="7"/>
      <c r="Q2" s="38"/>
      <c r="R2" s="7"/>
    </row>
    <row r="3" spans="1:18" s="6" customFormat="1" ht="15.75" x14ac:dyDescent="0.2">
      <c r="A3" s="3" t="s">
        <v>83</v>
      </c>
      <c r="B3" s="78"/>
      <c r="C3" s="95">
        <f>'Tender Cover Sheet'!C16</f>
        <v>0</v>
      </c>
      <c r="G3" s="35"/>
      <c r="K3" s="8"/>
      <c r="L3" s="36"/>
      <c r="M3" s="11"/>
      <c r="N3" s="37"/>
      <c r="O3" s="7"/>
      <c r="Q3" s="38"/>
      <c r="R3" s="7"/>
    </row>
    <row r="4" spans="1:18" s="6" customFormat="1" ht="15.75" x14ac:dyDescent="0.2">
      <c r="A4" s="3" t="s">
        <v>87</v>
      </c>
      <c r="B4" s="78"/>
      <c r="C4" s="95" t="str">
        <f>'Tender Cover Sheet'!C18</f>
        <v>Main Offer Only</v>
      </c>
      <c r="G4" s="35"/>
      <c r="K4" s="8"/>
      <c r="L4" s="36"/>
      <c r="M4" s="11"/>
      <c r="N4" s="37"/>
      <c r="O4" s="7"/>
      <c r="Q4" s="38"/>
      <c r="R4" s="7"/>
    </row>
    <row r="5" spans="1:18" s="6" customFormat="1" ht="15.75" x14ac:dyDescent="0.2">
      <c r="A5" s="199"/>
      <c r="B5" s="68"/>
      <c r="C5" s="3"/>
      <c r="D5" s="3"/>
      <c r="E5" s="3"/>
      <c r="F5" s="9"/>
      <c r="G5" s="69"/>
      <c r="H5" s="9"/>
      <c r="I5" s="9"/>
      <c r="J5" s="7"/>
      <c r="K5" s="7"/>
      <c r="L5" s="170"/>
      <c r="M5" s="170"/>
      <c r="N5" s="170"/>
      <c r="O5" s="170"/>
      <c r="P5" s="171"/>
      <c r="Q5" s="172"/>
      <c r="R5" s="173"/>
    </row>
    <row r="6" spans="1:18" s="4" customFormat="1" ht="18" x14ac:dyDescent="0.2">
      <c r="A6" s="200" t="s">
        <v>213</v>
      </c>
      <c r="B6" s="65"/>
      <c r="C6" s="49"/>
      <c r="D6" s="49"/>
      <c r="E6" s="49"/>
      <c r="F6" s="19"/>
      <c r="G6" s="66"/>
      <c r="H6" s="19"/>
      <c r="I6" s="19"/>
      <c r="J6" s="5"/>
      <c r="K6" s="5"/>
      <c r="L6" s="174"/>
      <c r="M6" s="174"/>
      <c r="N6" s="174"/>
      <c r="O6" s="174"/>
      <c r="P6" s="171"/>
      <c r="Q6" s="172"/>
      <c r="R6" s="173"/>
    </row>
    <row r="7" spans="1:18" s="4" customFormat="1" ht="14.25" x14ac:dyDescent="0.2">
      <c r="A7" s="199"/>
      <c r="B7" s="65"/>
      <c r="C7" s="49"/>
      <c r="D7" s="49"/>
      <c r="E7" s="49"/>
      <c r="F7" s="19"/>
      <c r="G7" s="66"/>
      <c r="H7" s="19"/>
      <c r="I7" s="19"/>
      <c r="J7" s="5"/>
      <c r="K7" s="5"/>
      <c r="L7" s="174"/>
      <c r="M7" s="174"/>
      <c r="N7" s="174"/>
      <c r="O7" s="174"/>
      <c r="P7" s="171"/>
      <c r="Q7" s="172"/>
      <c r="R7" s="173"/>
    </row>
    <row r="8" spans="1:18" s="4" customFormat="1" ht="18" x14ac:dyDescent="0.2">
      <c r="A8" s="200" t="s">
        <v>114</v>
      </c>
      <c r="B8" s="65"/>
      <c r="C8" s="49"/>
      <c r="D8" s="49"/>
      <c r="E8" s="49"/>
      <c r="F8" s="19"/>
      <c r="G8" s="66"/>
      <c r="H8" s="19"/>
      <c r="I8" s="19"/>
      <c r="J8" s="5"/>
      <c r="K8" s="5"/>
      <c r="L8" s="174"/>
      <c r="M8" s="174"/>
      <c r="N8" s="174"/>
      <c r="O8" s="174"/>
      <c r="P8" s="171"/>
      <c r="Q8" s="172"/>
      <c r="R8" s="173"/>
    </row>
    <row r="9" spans="1:18" s="4" customFormat="1" ht="42" customHeight="1" x14ac:dyDescent="0.2">
      <c r="A9" s="251">
        <v>1</v>
      </c>
      <c r="B9" s="516" t="s">
        <v>220</v>
      </c>
      <c r="C9" s="516"/>
      <c r="D9" s="516"/>
      <c r="E9" s="516"/>
      <c r="F9" s="516"/>
      <c r="G9" s="516"/>
      <c r="H9" s="516"/>
      <c r="I9" s="19"/>
      <c r="J9" s="5"/>
      <c r="K9" s="5"/>
      <c r="L9" s="174"/>
      <c r="M9" s="174"/>
      <c r="N9" s="174"/>
      <c r="O9" s="174"/>
      <c r="P9" s="171"/>
      <c r="Q9" s="172"/>
      <c r="R9" s="173"/>
    </row>
    <row r="10" spans="1:18" s="4" customFormat="1" ht="18.75" thickBot="1" x14ac:dyDescent="0.25">
      <c r="A10" s="200"/>
      <c r="B10" s="65"/>
      <c r="C10" s="49"/>
      <c r="D10" s="49"/>
      <c r="E10" s="49"/>
      <c r="F10" s="19"/>
      <c r="G10" s="66"/>
      <c r="H10" s="19"/>
      <c r="I10" s="19"/>
      <c r="J10" s="5"/>
      <c r="K10" s="239"/>
      <c r="L10" s="239"/>
      <c r="M10" s="239"/>
      <c r="N10" s="239"/>
      <c r="O10" s="239"/>
      <c r="P10" s="239"/>
      <c r="Q10" s="239"/>
      <c r="R10" s="239"/>
    </row>
    <row r="11" spans="1:18" s="115" customFormat="1" ht="18.75" thickBot="1" x14ac:dyDescent="0.25">
      <c r="A11" s="201"/>
      <c r="B11" s="243"/>
      <c r="F11" s="244"/>
      <c r="G11" s="245"/>
      <c r="H11" s="244"/>
      <c r="I11" s="244"/>
      <c r="J11" s="246"/>
      <c r="K11" s="250">
        <v>1</v>
      </c>
      <c r="L11" s="250">
        <v>2</v>
      </c>
      <c r="M11" s="250">
        <v>3</v>
      </c>
      <c r="N11" s="249">
        <v>4</v>
      </c>
      <c r="O11" s="249">
        <v>5</v>
      </c>
      <c r="P11" s="249">
        <v>6</v>
      </c>
      <c r="Q11" s="249">
        <v>7</v>
      </c>
      <c r="R11" s="249">
        <v>8</v>
      </c>
    </row>
    <row r="12" spans="1:18" s="229" customFormat="1" ht="87" customHeight="1" thickBot="1" x14ac:dyDescent="0.25">
      <c r="A12" s="240" t="s">
        <v>120</v>
      </c>
      <c r="B12" s="535" t="s">
        <v>226</v>
      </c>
      <c r="C12" s="536"/>
      <c r="D12" s="536"/>
      <c r="E12" s="536"/>
      <c r="F12" s="536"/>
      <c r="G12" s="536"/>
      <c r="H12" s="537"/>
      <c r="I12" s="241" t="s">
        <v>77</v>
      </c>
      <c r="J12" s="241"/>
      <c r="K12" s="247" t="e">
        <f>#REF!</f>
        <v>#REF!</v>
      </c>
      <c r="L12" s="248" t="e">
        <f>#REF!</f>
        <v>#REF!</v>
      </c>
      <c r="M12" s="248" t="e">
        <f>#REF!</f>
        <v>#REF!</v>
      </c>
      <c r="N12" s="248" t="e">
        <f>#REF!</f>
        <v>#REF!</v>
      </c>
      <c r="O12" s="248" t="e">
        <f>#REF!</f>
        <v>#REF!</v>
      </c>
      <c r="P12" s="248" t="e">
        <f>#REF!</f>
        <v>#REF!</v>
      </c>
      <c r="Q12" s="248" t="e">
        <f>#REF!</f>
        <v>#REF!</v>
      </c>
      <c r="R12" s="248" t="e">
        <f>#REF!</f>
        <v>#REF!</v>
      </c>
    </row>
    <row r="13" spans="1:18" ht="18" customHeight="1" x14ac:dyDescent="0.2">
      <c r="A13" s="202"/>
      <c r="B13" s="539" t="s">
        <v>130</v>
      </c>
      <c r="C13" s="540"/>
      <c r="D13" s="540"/>
      <c r="E13" s="540"/>
      <c r="F13" s="540"/>
      <c r="G13" s="540"/>
      <c r="H13" s="541"/>
      <c r="I13" s="124" t="s">
        <v>77</v>
      </c>
      <c r="J13" s="125"/>
      <c r="K13" s="242"/>
      <c r="L13" s="242"/>
      <c r="M13" s="242"/>
      <c r="N13" s="242"/>
      <c r="O13" s="242"/>
      <c r="P13" s="242"/>
      <c r="Q13" s="242"/>
      <c r="R13" s="242"/>
    </row>
    <row r="14" spans="1:18" ht="18" customHeight="1" x14ac:dyDescent="0.2">
      <c r="A14" s="203"/>
      <c r="B14" s="152" t="s">
        <v>131</v>
      </c>
      <c r="C14" s="126"/>
      <c r="D14" s="126"/>
      <c r="E14" s="126"/>
      <c r="F14" s="126"/>
      <c r="G14" s="126"/>
      <c r="H14" s="127"/>
      <c r="I14" s="128"/>
      <c r="J14" s="116"/>
      <c r="K14" s="206"/>
      <c r="L14" s="206"/>
      <c r="M14" s="206"/>
      <c r="N14" s="206"/>
      <c r="O14" s="206"/>
      <c r="P14" s="206"/>
      <c r="Q14" s="206"/>
      <c r="R14" s="206"/>
    </row>
    <row r="15" spans="1:18" ht="22.5" customHeight="1" thickBot="1" x14ac:dyDescent="0.25">
      <c r="A15" s="204"/>
      <c r="B15" s="129" t="s">
        <v>132</v>
      </c>
      <c r="C15" s="129"/>
      <c r="D15" s="129"/>
      <c r="E15" s="129"/>
      <c r="F15" s="129"/>
      <c r="G15" s="129"/>
      <c r="H15" s="130"/>
      <c r="I15" s="131"/>
      <c r="J15" s="130"/>
      <c r="K15" s="207"/>
      <c r="L15" s="207"/>
      <c r="M15" s="207"/>
      <c r="N15" s="207"/>
      <c r="O15" s="207"/>
      <c r="P15" s="207"/>
      <c r="Q15" s="207"/>
      <c r="R15" s="207"/>
    </row>
    <row r="16" spans="1:18" ht="15" x14ac:dyDescent="0.25">
      <c r="A16" s="205"/>
      <c r="B16" s="218" t="s">
        <v>133</v>
      </c>
      <c r="C16" s="218"/>
      <c r="D16" s="218"/>
      <c r="E16" s="150"/>
      <c r="F16" s="150"/>
      <c r="G16" s="150"/>
      <c r="H16" s="150"/>
      <c r="I16" s="223"/>
      <c r="J16" s="220" t="s">
        <v>134</v>
      </c>
      <c r="K16" s="235"/>
      <c r="L16" s="235"/>
      <c r="M16" s="176"/>
      <c r="N16" s="176"/>
      <c r="O16" s="176"/>
      <c r="P16" s="176"/>
      <c r="Q16" s="176"/>
      <c r="R16" s="176"/>
    </row>
    <row r="17" spans="1:18" x14ac:dyDescent="0.2">
      <c r="A17" s="114">
        <v>1</v>
      </c>
      <c r="B17" t="s">
        <v>135</v>
      </c>
      <c r="I17" s="104"/>
      <c r="J17" s="224" t="s">
        <v>134</v>
      </c>
      <c r="K17" s="177">
        <v>1000</v>
      </c>
      <c r="L17" s="177"/>
      <c r="M17" s="177"/>
      <c r="N17" s="177"/>
      <c r="O17" s="177"/>
      <c r="P17" s="177"/>
      <c r="Q17" s="177"/>
      <c r="R17" s="177"/>
    </row>
    <row r="18" spans="1:18" x14ac:dyDescent="0.2">
      <c r="A18" s="114">
        <v>2</v>
      </c>
      <c r="B18" t="s">
        <v>136</v>
      </c>
      <c r="I18" s="104"/>
      <c r="J18" s="224" t="s">
        <v>134</v>
      </c>
      <c r="K18" s="179"/>
      <c r="L18" s="179"/>
      <c r="M18" s="179"/>
      <c r="N18" s="179"/>
      <c r="O18" s="179"/>
      <c r="P18" s="179"/>
      <c r="Q18" s="179"/>
      <c r="R18" s="179"/>
    </row>
    <row r="19" spans="1:18" x14ac:dyDescent="0.2">
      <c r="A19" s="114">
        <v>3</v>
      </c>
      <c r="B19" t="s">
        <v>137</v>
      </c>
      <c r="I19" s="104"/>
      <c r="J19" s="224" t="s">
        <v>134</v>
      </c>
      <c r="K19" s="177"/>
      <c r="L19" s="177"/>
      <c r="M19" s="177"/>
      <c r="N19" s="177"/>
      <c r="O19" s="177"/>
      <c r="P19" s="177"/>
      <c r="Q19" s="177"/>
      <c r="R19" s="177"/>
    </row>
    <row r="20" spans="1:18" ht="13.5" thickBot="1" x14ac:dyDescent="0.25">
      <c r="A20" s="118">
        <v>4</v>
      </c>
      <c r="B20" t="s">
        <v>138</v>
      </c>
      <c r="I20" s="104"/>
      <c r="J20" s="224" t="s">
        <v>134</v>
      </c>
      <c r="K20" s="181"/>
      <c r="L20" s="181"/>
      <c r="M20" s="181"/>
      <c r="N20" s="181"/>
      <c r="O20" s="181"/>
      <c r="P20" s="181"/>
      <c r="Q20" s="181"/>
      <c r="R20" s="181"/>
    </row>
    <row r="21" spans="1:18" ht="13.5" thickBot="1" x14ac:dyDescent="0.25">
      <c r="A21" s="138">
        <v>5</v>
      </c>
      <c r="B21" s="139" t="s">
        <v>139</v>
      </c>
      <c r="C21" s="139"/>
      <c r="D21" s="139"/>
      <c r="E21" s="139"/>
      <c r="F21" s="139"/>
      <c r="G21" s="139"/>
      <c r="H21" s="139" t="s">
        <v>140</v>
      </c>
      <c r="I21" s="140"/>
      <c r="J21" s="225" t="s">
        <v>134</v>
      </c>
      <c r="K21" s="184">
        <f>SUM(K17:K20)</f>
        <v>1000</v>
      </c>
      <c r="L21" s="184">
        <f t="shared" ref="L21:R21" si="0">SUM(L17:L20)</f>
        <v>0</v>
      </c>
      <c r="M21" s="184">
        <f t="shared" si="0"/>
        <v>0</v>
      </c>
      <c r="N21" s="184">
        <f t="shared" si="0"/>
        <v>0</v>
      </c>
      <c r="O21" s="184">
        <f t="shared" si="0"/>
        <v>0</v>
      </c>
      <c r="P21" s="184">
        <f t="shared" si="0"/>
        <v>0</v>
      </c>
      <c r="Q21" s="184">
        <f t="shared" si="0"/>
        <v>0</v>
      </c>
      <c r="R21" s="184">
        <f t="shared" si="0"/>
        <v>0</v>
      </c>
    </row>
    <row r="22" spans="1:18" x14ac:dyDescent="0.2">
      <c r="A22" s="117">
        <v>6</v>
      </c>
      <c r="B22" t="s">
        <v>141</v>
      </c>
      <c r="I22" s="104"/>
      <c r="J22" s="224" t="s">
        <v>134</v>
      </c>
      <c r="K22" s="177"/>
      <c r="L22" s="177"/>
      <c r="M22" s="185"/>
      <c r="N22" s="185"/>
      <c r="O22" s="185"/>
      <c r="P22" s="185"/>
      <c r="Q22" s="185"/>
      <c r="R22" s="185"/>
    </row>
    <row r="23" spans="1:18" x14ac:dyDescent="0.2">
      <c r="A23" s="114">
        <v>7</v>
      </c>
      <c r="B23" t="s">
        <v>142</v>
      </c>
      <c r="I23" s="104"/>
      <c r="J23" s="224" t="s">
        <v>134</v>
      </c>
      <c r="K23" s="179"/>
      <c r="L23" s="179"/>
      <c r="M23" s="177"/>
      <c r="N23" s="177"/>
      <c r="O23" s="177"/>
      <c r="P23" s="177"/>
      <c r="Q23" s="177"/>
      <c r="R23" s="177"/>
    </row>
    <row r="24" spans="1:18" x14ac:dyDescent="0.2">
      <c r="A24" s="114">
        <v>8</v>
      </c>
      <c r="B24" t="s">
        <v>143</v>
      </c>
      <c r="I24" s="104"/>
      <c r="J24" s="224" t="s">
        <v>134</v>
      </c>
      <c r="K24" s="177"/>
      <c r="L24" s="177"/>
      <c r="M24" s="179"/>
      <c r="N24" s="179"/>
      <c r="O24" s="179"/>
      <c r="P24" s="179"/>
      <c r="Q24" s="179"/>
      <c r="R24" s="179"/>
    </row>
    <row r="25" spans="1:18" x14ac:dyDescent="0.2">
      <c r="A25" s="114">
        <v>9</v>
      </c>
      <c r="B25" t="s">
        <v>144</v>
      </c>
      <c r="I25" s="104"/>
      <c r="J25" s="224" t="s">
        <v>134</v>
      </c>
      <c r="K25" s="181"/>
      <c r="L25" s="181"/>
      <c r="M25" s="177"/>
      <c r="N25" s="177"/>
      <c r="O25" s="177"/>
      <c r="P25" s="177"/>
      <c r="Q25" s="177"/>
      <c r="R25" s="177"/>
    </row>
    <row r="26" spans="1:18" ht="13.5" thickBot="1" x14ac:dyDescent="0.25">
      <c r="A26" s="118">
        <v>10</v>
      </c>
      <c r="B26" t="s">
        <v>145</v>
      </c>
      <c r="I26" s="104"/>
      <c r="J26" s="224" t="s">
        <v>134</v>
      </c>
      <c r="K26" s="177"/>
      <c r="L26" s="177"/>
      <c r="M26" s="181"/>
      <c r="N26" s="181"/>
      <c r="O26" s="181"/>
      <c r="P26" s="181"/>
      <c r="Q26" s="181"/>
      <c r="R26" s="181"/>
    </row>
    <row r="27" spans="1:18" ht="13.5" thickBot="1" x14ac:dyDescent="0.25">
      <c r="A27" s="138">
        <v>11</v>
      </c>
      <c r="B27" s="139" t="s">
        <v>146</v>
      </c>
      <c r="C27" s="139"/>
      <c r="D27" s="139"/>
      <c r="E27" s="139"/>
      <c r="F27" s="139"/>
      <c r="G27" s="139"/>
      <c r="H27" s="139" t="s">
        <v>147</v>
      </c>
      <c r="I27" s="140"/>
      <c r="J27" s="225" t="s">
        <v>134</v>
      </c>
      <c r="K27" s="187">
        <f t="shared" ref="K27:R27" si="1">SUM(K22:K26)</f>
        <v>0</v>
      </c>
      <c r="L27" s="187">
        <f t="shared" si="1"/>
        <v>0</v>
      </c>
      <c r="M27" s="187">
        <f t="shared" si="1"/>
        <v>0</v>
      </c>
      <c r="N27" s="187">
        <f t="shared" si="1"/>
        <v>0</v>
      </c>
      <c r="O27" s="187">
        <f t="shared" si="1"/>
        <v>0</v>
      </c>
      <c r="P27" s="187">
        <f t="shared" si="1"/>
        <v>0</v>
      </c>
      <c r="Q27" s="187">
        <f t="shared" si="1"/>
        <v>0</v>
      </c>
      <c r="R27" s="187">
        <f t="shared" si="1"/>
        <v>0</v>
      </c>
    </row>
    <row r="28" spans="1:18" x14ac:dyDescent="0.2">
      <c r="A28" s="117">
        <v>12</v>
      </c>
      <c r="B28" t="s">
        <v>148</v>
      </c>
      <c r="I28" s="104"/>
      <c r="J28" s="224" t="s">
        <v>134</v>
      </c>
      <c r="K28" s="177"/>
      <c r="L28" s="177"/>
      <c r="M28" s="186"/>
      <c r="N28" s="186"/>
      <c r="O28" s="186"/>
      <c r="P28" s="186"/>
      <c r="Q28" s="186"/>
      <c r="R28" s="186"/>
    </row>
    <row r="29" spans="1:18" ht="13.5" thickBot="1" x14ac:dyDescent="0.25">
      <c r="A29" s="118">
        <v>13</v>
      </c>
      <c r="B29" t="s">
        <v>149</v>
      </c>
      <c r="I29" s="104"/>
      <c r="J29" s="224" t="s">
        <v>134</v>
      </c>
      <c r="K29" s="179"/>
      <c r="L29" s="179"/>
      <c r="M29" s="183"/>
      <c r="N29" s="183"/>
      <c r="O29" s="183"/>
      <c r="P29" s="183"/>
      <c r="Q29" s="183"/>
      <c r="R29" s="183"/>
    </row>
    <row r="30" spans="1:18" ht="13.5" thickBot="1" x14ac:dyDescent="0.25">
      <c r="A30" s="138">
        <v>14</v>
      </c>
      <c r="B30" s="139" t="s">
        <v>150</v>
      </c>
      <c r="C30" s="139"/>
      <c r="D30" s="139"/>
      <c r="E30" s="139"/>
      <c r="F30" s="139"/>
      <c r="G30" s="139"/>
      <c r="H30" s="139" t="s">
        <v>151</v>
      </c>
      <c r="I30" s="140"/>
      <c r="J30" s="225" t="s">
        <v>134</v>
      </c>
      <c r="K30" s="184">
        <f t="shared" ref="K30:P30" si="2">SUM(K28:K29)</f>
        <v>0</v>
      </c>
      <c r="L30" s="184">
        <f t="shared" si="2"/>
        <v>0</v>
      </c>
      <c r="M30" s="184">
        <f t="shared" si="2"/>
        <v>0</v>
      </c>
      <c r="N30" s="184">
        <f t="shared" si="2"/>
        <v>0</v>
      </c>
      <c r="O30" s="184">
        <f t="shared" si="2"/>
        <v>0</v>
      </c>
      <c r="P30" s="184">
        <f t="shared" si="2"/>
        <v>0</v>
      </c>
      <c r="Q30" s="184">
        <f>SUM(Q28:Q29)</f>
        <v>0</v>
      </c>
      <c r="R30" s="184">
        <f>SUM(R28:R29)</f>
        <v>0</v>
      </c>
    </row>
    <row r="31" spans="1:18" ht="13.5" thickBot="1" x14ac:dyDescent="0.25">
      <c r="A31" s="141">
        <v>15</v>
      </c>
      <c r="B31" s="142" t="s">
        <v>152</v>
      </c>
      <c r="C31" s="142"/>
      <c r="D31" s="142"/>
      <c r="E31" s="142"/>
      <c r="F31" s="142"/>
      <c r="G31" s="142"/>
      <c r="H31" s="142" t="s">
        <v>153</v>
      </c>
      <c r="I31" s="143"/>
      <c r="J31" s="226" t="s">
        <v>134</v>
      </c>
      <c r="K31" s="189">
        <f t="shared" ref="K31:P31" si="3">K21+K27+K30</f>
        <v>1000</v>
      </c>
      <c r="L31" s="189">
        <f t="shared" si="3"/>
        <v>0</v>
      </c>
      <c r="M31" s="189">
        <f t="shared" si="3"/>
        <v>0</v>
      </c>
      <c r="N31" s="189">
        <f t="shared" si="3"/>
        <v>0</v>
      </c>
      <c r="O31" s="189">
        <f t="shared" si="3"/>
        <v>0</v>
      </c>
      <c r="P31" s="189">
        <f t="shared" si="3"/>
        <v>0</v>
      </c>
      <c r="Q31" s="189">
        <f>Q21+Q27+Q30</f>
        <v>0</v>
      </c>
      <c r="R31" s="189">
        <f>R21+R27+R30</f>
        <v>0</v>
      </c>
    </row>
    <row r="32" spans="1:18" ht="13.5" thickBot="1" x14ac:dyDescent="0.25">
      <c r="A32" s="148"/>
      <c r="B32" s="130"/>
      <c r="C32" s="130"/>
      <c r="D32" s="130"/>
      <c r="E32" s="130"/>
      <c r="F32" s="130"/>
      <c r="G32" s="130"/>
      <c r="H32" s="130"/>
      <c r="I32" s="128"/>
      <c r="J32" s="222"/>
      <c r="K32" s="221"/>
      <c r="L32" s="221"/>
      <c r="M32" s="221"/>
      <c r="N32" s="221"/>
      <c r="O32" s="221"/>
      <c r="P32" s="221"/>
      <c r="Q32" s="221"/>
      <c r="R32" s="221"/>
    </row>
    <row r="33" spans="1:18" ht="15" x14ac:dyDescent="0.25">
      <c r="A33" s="149" t="s">
        <v>77</v>
      </c>
      <c r="B33" s="218" t="s">
        <v>154</v>
      </c>
      <c r="C33" s="219"/>
      <c r="D33" s="219"/>
      <c r="E33" s="219"/>
      <c r="F33" s="116"/>
      <c r="G33" s="116"/>
      <c r="H33" s="116"/>
      <c r="I33" s="151"/>
      <c r="J33" s="227"/>
      <c r="K33" s="236"/>
      <c r="L33" s="236"/>
      <c r="M33" s="175"/>
      <c r="N33" s="175"/>
      <c r="O33" s="175"/>
      <c r="P33" s="175"/>
      <c r="Q33" s="175"/>
      <c r="R33" s="175"/>
    </row>
    <row r="34" spans="1:18" x14ac:dyDescent="0.2">
      <c r="A34" s="114">
        <v>16</v>
      </c>
      <c r="B34" t="s">
        <v>155</v>
      </c>
      <c r="I34" s="104"/>
      <c r="J34" s="224"/>
      <c r="K34" s="177"/>
      <c r="L34" s="177"/>
      <c r="M34" s="177"/>
      <c r="N34" s="177"/>
      <c r="O34" s="177"/>
      <c r="P34" s="177"/>
      <c r="Q34" s="177"/>
      <c r="R34" s="177"/>
    </row>
    <row r="35" spans="1:18" ht="13.5" thickBot="1" x14ac:dyDescent="0.25">
      <c r="A35" s="118">
        <v>17</v>
      </c>
      <c r="B35" s="103" t="s">
        <v>156</v>
      </c>
      <c r="I35" s="107"/>
      <c r="J35" s="228"/>
      <c r="K35" s="179"/>
      <c r="L35" s="179"/>
      <c r="M35" s="181"/>
      <c r="N35" s="181"/>
      <c r="O35" s="181"/>
      <c r="P35" s="181"/>
      <c r="Q35" s="181"/>
      <c r="R35" s="181"/>
    </row>
    <row r="36" spans="1:18" ht="13.5" thickBot="1" x14ac:dyDescent="0.25">
      <c r="A36" s="138">
        <v>18</v>
      </c>
      <c r="B36" s="144" t="s">
        <v>157</v>
      </c>
      <c r="C36" s="139"/>
      <c r="D36" s="139"/>
      <c r="E36" s="144"/>
      <c r="F36" s="139"/>
      <c r="G36" s="139"/>
      <c r="H36" s="144" t="s">
        <v>158</v>
      </c>
      <c r="I36" s="140"/>
      <c r="J36" s="225"/>
      <c r="K36" s="187">
        <f t="shared" ref="K36:P36" si="4">SUM(K34:K35)</f>
        <v>0</v>
      </c>
      <c r="L36" s="187">
        <f t="shared" si="4"/>
        <v>0</v>
      </c>
      <c r="M36" s="187">
        <f t="shared" si="4"/>
        <v>0</v>
      </c>
      <c r="N36" s="187">
        <f t="shared" si="4"/>
        <v>0</v>
      </c>
      <c r="O36" s="187">
        <f t="shared" si="4"/>
        <v>0</v>
      </c>
      <c r="P36" s="187">
        <f t="shared" si="4"/>
        <v>0</v>
      </c>
      <c r="Q36" s="187">
        <f>SUM(Q34:Q35)</f>
        <v>0</v>
      </c>
      <c r="R36" s="187">
        <f>SUM(R34:R35)</f>
        <v>0</v>
      </c>
    </row>
    <row r="37" spans="1:18" x14ac:dyDescent="0.2">
      <c r="A37" s="117">
        <v>19</v>
      </c>
      <c r="B37" s="103" t="s">
        <v>159</v>
      </c>
      <c r="I37" s="104"/>
      <c r="J37" s="224"/>
      <c r="K37" s="177"/>
      <c r="L37" s="177"/>
      <c r="M37" s="186"/>
      <c r="N37" s="186"/>
      <c r="O37" s="186"/>
      <c r="P37" s="186"/>
      <c r="Q37" s="186"/>
      <c r="R37" s="186"/>
    </row>
    <row r="38" spans="1:18" ht="13.5" thickBot="1" x14ac:dyDescent="0.25">
      <c r="A38" s="118">
        <v>20</v>
      </c>
      <c r="B38" s="103" t="s">
        <v>160</v>
      </c>
      <c r="I38" s="104"/>
      <c r="J38" s="224"/>
      <c r="K38" s="179"/>
      <c r="L38" s="179"/>
      <c r="M38" s="183"/>
      <c r="N38" s="183"/>
      <c r="O38" s="183"/>
      <c r="P38" s="183"/>
      <c r="Q38" s="183"/>
      <c r="R38" s="183"/>
    </row>
    <row r="39" spans="1:18" ht="13.5" thickBot="1" x14ac:dyDescent="0.25">
      <c r="A39" s="138">
        <v>21</v>
      </c>
      <c r="B39" s="144" t="s">
        <v>161</v>
      </c>
      <c r="C39" s="139"/>
      <c r="D39" s="139"/>
      <c r="E39" s="139"/>
      <c r="F39" s="139"/>
      <c r="G39" s="139"/>
      <c r="H39" s="139" t="s">
        <v>162</v>
      </c>
      <c r="I39" s="140"/>
      <c r="J39" s="225"/>
      <c r="K39" s="187">
        <f t="shared" ref="K39:P39" si="5">SUM(K37:K38)</f>
        <v>0</v>
      </c>
      <c r="L39" s="187">
        <f t="shared" si="5"/>
        <v>0</v>
      </c>
      <c r="M39" s="187">
        <f t="shared" si="5"/>
        <v>0</v>
      </c>
      <c r="N39" s="187">
        <f t="shared" si="5"/>
        <v>0</v>
      </c>
      <c r="O39" s="187">
        <f t="shared" si="5"/>
        <v>0</v>
      </c>
      <c r="P39" s="187">
        <f t="shared" si="5"/>
        <v>0</v>
      </c>
      <c r="Q39" s="187">
        <f>SUM(Q37:Q38)</f>
        <v>0</v>
      </c>
      <c r="R39" s="187">
        <f>SUM(R37:R38)</f>
        <v>0</v>
      </c>
    </row>
    <row r="40" spans="1:18" ht="13.5" thickBot="1" x14ac:dyDescent="0.25">
      <c r="A40" s="141">
        <v>22</v>
      </c>
      <c r="B40" s="145" t="s">
        <v>163</v>
      </c>
      <c r="C40" s="142"/>
      <c r="D40" s="142"/>
      <c r="E40" s="142"/>
      <c r="F40" s="142"/>
      <c r="G40" s="142"/>
      <c r="H40" s="142" t="s">
        <v>164</v>
      </c>
      <c r="I40" s="143"/>
      <c r="J40" s="226"/>
      <c r="K40" s="193">
        <f t="shared" ref="K40:P40" si="6">K36+K39</f>
        <v>0</v>
      </c>
      <c r="L40" s="193">
        <f t="shared" si="6"/>
        <v>0</v>
      </c>
      <c r="M40" s="193">
        <f t="shared" si="6"/>
        <v>0</v>
      </c>
      <c r="N40" s="193">
        <f t="shared" si="6"/>
        <v>0</v>
      </c>
      <c r="O40" s="193">
        <f t="shared" si="6"/>
        <v>0</v>
      </c>
      <c r="P40" s="193">
        <f t="shared" si="6"/>
        <v>0</v>
      </c>
      <c r="Q40" s="193">
        <f>Q36+Q39</f>
        <v>0</v>
      </c>
      <c r="R40" s="193">
        <f>R36+R39</f>
        <v>0</v>
      </c>
    </row>
    <row r="41" spans="1:18" x14ac:dyDescent="0.2">
      <c r="A41" s="133" t="s">
        <v>77</v>
      </c>
      <c r="B41" s="252" t="s">
        <v>165</v>
      </c>
      <c r="C41" s="253"/>
      <c r="D41" s="253"/>
      <c r="E41" s="253"/>
      <c r="F41" s="253"/>
      <c r="G41" s="253"/>
      <c r="H41" s="253"/>
      <c r="I41" s="104"/>
      <c r="J41" s="224"/>
      <c r="K41" s="238"/>
      <c r="L41" s="238"/>
      <c r="M41" s="186"/>
      <c r="N41" s="186"/>
      <c r="O41" s="186"/>
      <c r="P41" s="186"/>
      <c r="Q41" s="186"/>
      <c r="R41" s="186"/>
    </row>
    <row r="42" spans="1:18" x14ac:dyDescent="0.2">
      <c r="A42" s="114">
        <v>23</v>
      </c>
      <c r="B42" s="103" t="s">
        <v>166</v>
      </c>
      <c r="I42" s="104"/>
      <c r="J42" s="224"/>
      <c r="K42" s="177"/>
      <c r="L42" s="177"/>
      <c r="M42" s="177"/>
      <c r="N42" s="177"/>
      <c r="O42" s="177"/>
      <c r="P42" s="177"/>
      <c r="Q42" s="177"/>
      <c r="R42" s="177"/>
    </row>
    <row r="43" spans="1:18" ht="13.5" thickBot="1" x14ac:dyDescent="0.25">
      <c r="A43" s="118">
        <v>24</v>
      </c>
      <c r="B43" s="103" t="s">
        <v>167</v>
      </c>
      <c r="I43" s="104"/>
      <c r="J43" s="224"/>
      <c r="K43" s="179"/>
      <c r="L43" s="179"/>
      <c r="M43" s="181"/>
      <c r="N43" s="181"/>
      <c r="O43" s="181"/>
      <c r="P43" s="181"/>
      <c r="Q43" s="181"/>
      <c r="R43" s="181"/>
    </row>
    <row r="44" spans="1:18" ht="13.5" thickBot="1" x14ac:dyDescent="0.25">
      <c r="A44" s="138">
        <v>25</v>
      </c>
      <c r="B44" s="144" t="s">
        <v>168</v>
      </c>
      <c r="C44" s="139"/>
      <c r="D44" s="139"/>
      <c r="E44" s="139"/>
      <c r="F44" s="139"/>
      <c r="G44" s="139"/>
      <c r="H44" s="139" t="s">
        <v>169</v>
      </c>
      <c r="I44" s="140"/>
      <c r="J44" s="225"/>
      <c r="K44" s="187">
        <f>SUM(K42:K43)</f>
        <v>0</v>
      </c>
      <c r="L44" s="187">
        <f t="shared" ref="L44:R44" si="7">SUM(L42:L43)</f>
        <v>0</v>
      </c>
      <c r="M44" s="187">
        <f t="shared" si="7"/>
        <v>0</v>
      </c>
      <c r="N44" s="187">
        <f t="shared" si="7"/>
        <v>0</v>
      </c>
      <c r="O44" s="187">
        <f t="shared" si="7"/>
        <v>0</v>
      </c>
      <c r="P44" s="187">
        <f t="shared" si="7"/>
        <v>0</v>
      </c>
      <c r="Q44" s="187">
        <f t="shared" si="7"/>
        <v>0</v>
      </c>
      <c r="R44" s="187">
        <f t="shared" si="7"/>
        <v>0</v>
      </c>
    </row>
    <row r="45" spans="1:18" x14ac:dyDescent="0.2">
      <c r="A45" s="117">
        <v>26</v>
      </c>
      <c r="B45" s="103" t="s">
        <v>170</v>
      </c>
      <c r="I45" s="104"/>
      <c r="J45" s="224"/>
      <c r="K45" s="177"/>
      <c r="L45" s="177"/>
      <c r="M45" s="186"/>
      <c r="N45" s="186"/>
      <c r="O45" s="186"/>
      <c r="P45" s="186"/>
      <c r="Q45" s="186"/>
      <c r="R45" s="186"/>
    </row>
    <row r="46" spans="1:18" ht="13.5" thickBot="1" x14ac:dyDescent="0.25">
      <c r="A46" s="118">
        <v>27</v>
      </c>
      <c r="B46" s="103" t="s">
        <v>171</v>
      </c>
      <c r="I46" s="104"/>
      <c r="J46" s="224"/>
      <c r="K46" s="179"/>
      <c r="L46" s="179"/>
      <c r="M46" s="183"/>
      <c r="N46" s="183"/>
      <c r="O46" s="183"/>
      <c r="P46" s="183"/>
      <c r="Q46" s="183"/>
      <c r="R46" s="183"/>
    </row>
    <row r="47" spans="1:18" ht="13.5" thickBot="1" x14ac:dyDescent="0.25">
      <c r="A47" s="119">
        <v>28</v>
      </c>
      <c r="B47" s="144" t="s">
        <v>172</v>
      </c>
      <c r="C47" s="139"/>
      <c r="D47" s="139"/>
      <c r="E47" s="139"/>
      <c r="F47" s="139"/>
      <c r="G47" s="144"/>
      <c r="H47" s="144" t="s">
        <v>173</v>
      </c>
      <c r="I47" s="140"/>
      <c r="J47" s="225"/>
      <c r="K47" s="187">
        <f t="shared" ref="K47:R47" si="8">SUM(K45:K46)</f>
        <v>0</v>
      </c>
      <c r="L47" s="187">
        <f t="shared" si="8"/>
        <v>0</v>
      </c>
      <c r="M47" s="187">
        <f t="shared" si="8"/>
        <v>0</v>
      </c>
      <c r="N47" s="187">
        <f t="shared" si="8"/>
        <v>0</v>
      </c>
      <c r="O47" s="187">
        <f t="shared" si="8"/>
        <v>0</v>
      </c>
      <c r="P47" s="187">
        <f t="shared" si="8"/>
        <v>0</v>
      </c>
      <c r="Q47" s="187">
        <f t="shared" si="8"/>
        <v>0</v>
      </c>
      <c r="R47" s="187">
        <f t="shared" si="8"/>
        <v>0</v>
      </c>
    </row>
    <row r="48" spans="1:18" ht="13.5" thickBot="1" x14ac:dyDescent="0.25">
      <c r="A48" s="132">
        <v>29</v>
      </c>
      <c r="B48" s="146" t="s">
        <v>184</v>
      </c>
      <c r="C48" s="142"/>
      <c r="D48" s="142"/>
      <c r="E48" s="142"/>
      <c r="F48" s="142"/>
      <c r="G48" s="145"/>
      <c r="H48" s="145" t="s">
        <v>174</v>
      </c>
      <c r="I48" s="143"/>
      <c r="J48" s="226"/>
      <c r="K48" s="184" t="s">
        <v>77</v>
      </c>
      <c r="L48" s="193">
        <f t="shared" ref="L48:R48" si="9">L31+L40+L44+L47</f>
        <v>0</v>
      </c>
      <c r="M48" s="193">
        <f t="shared" si="9"/>
        <v>0</v>
      </c>
      <c r="N48" s="193">
        <f t="shared" si="9"/>
        <v>0</v>
      </c>
      <c r="O48" s="193">
        <f t="shared" si="9"/>
        <v>0</v>
      </c>
      <c r="P48" s="193">
        <f t="shared" si="9"/>
        <v>0</v>
      </c>
      <c r="Q48" s="193">
        <f t="shared" si="9"/>
        <v>0</v>
      </c>
      <c r="R48" s="193">
        <f t="shared" si="9"/>
        <v>0</v>
      </c>
    </row>
    <row r="49" spans="1:19" ht="13.5" thickBot="1" x14ac:dyDescent="0.25">
      <c r="A49" s="134">
        <v>30</v>
      </c>
      <c r="B49" s="109" t="s">
        <v>185</v>
      </c>
      <c r="G49" s="103"/>
      <c r="H49" s="103"/>
      <c r="I49" s="104"/>
      <c r="J49" s="224"/>
      <c r="K49" s="179" t="s">
        <v>77</v>
      </c>
      <c r="L49" s="179" t="s">
        <v>77</v>
      </c>
      <c r="M49" s="194"/>
      <c r="N49" s="194"/>
      <c r="O49" s="194"/>
      <c r="P49" s="194"/>
      <c r="Q49" s="194"/>
      <c r="R49" s="194"/>
    </row>
    <row r="50" spans="1:19" ht="13.5" thickBot="1" x14ac:dyDescent="0.25">
      <c r="A50" s="138">
        <v>31</v>
      </c>
      <c r="B50" s="147" t="s">
        <v>214</v>
      </c>
      <c r="C50" s="139"/>
      <c r="D50" s="139"/>
      <c r="E50" s="139"/>
      <c r="F50" s="139"/>
      <c r="G50" s="139"/>
      <c r="H50" s="147" t="s">
        <v>221</v>
      </c>
      <c r="I50" s="140"/>
      <c r="J50" s="225"/>
      <c r="K50" s="187">
        <f t="shared" ref="K50:R50" si="10">SUM(K48:K49)</f>
        <v>0</v>
      </c>
      <c r="L50" s="195">
        <f t="shared" si="10"/>
        <v>0</v>
      </c>
      <c r="M50" s="195">
        <f t="shared" si="10"/>
        <v>0</v>
      </c>
      <c r="N50" s="195">
        <f t="shared" si="10"/>
        <v>0</v>
      </c>
      <c r="O50" s="195">
        <f t="shared" si="10"/>
        <v>0</v>
      </c>
      <c r="P50" s="195">
        <f t="shared" si="10"/>
        <v>0</v>
      </c>
      <c r="Q50" s="195">
        <f t="shared" si="10"/>
        <v>0</v>
      </c>
      <c r="R50" s="195">
        <f t="shared" si="10"/>
        <v>0</v>
      </c>
      <c r="S50" s="210" t="s">
        <v>222</v>
      </c>
    </row>
    <row r="51" spans="1:19" x14ac:dyDescent="0.2">
      <c r="A51" s="137"/>
      <c r="B51" s="109" t="s">
        <v>77</v>
      </c>
      <c r="D51" s="135" t="s">
        <v>77</v>
      </c>
      <c r="E51" s="105"/>
      <c r="F51" s="136" t="s">
        <v>215</v>
      </c>
      <c r="K51" s="196"/>
    </row>
    <row r="52" spans="1:19" x14ac:dyDescent="0.2">
      <c r="A52" s="137"/>
      <c r="K52" s="196"/>
    </row>
    <row r="53" spans="1:19" x14ac:dyDescent="0.2">
      <c r="A53" s="137"/>
      <c r="B53" s="109" t="s">
        <v>77</v>
      </c>
      <c r="K53" s="196"/>
    </row>
    <row r="54" spans="1:19" ht="13.5" thickBot="1" x14ac:dyDescent="0.25">
      <c r="A54" s="137"/>
      <c r="K54" s="196"/>
    </row>
    <row r="55" spans="1:19" s="229" customFormat="1" ht="24.6" customHeight="1" thickBot="1" x14ac:dyDescent="0.25">
      <c r="A55" s="229" t="s">
        <v>77</v>
      </c>
      <c r="B55" s="538" t="s">
        <v>77</v>
      </c>
      <c r="C55" s="538"/>
      <c r="D55" s="538"/>
      <c r="E55" s="538"/>
      <c r="F55" s="538"/>
      <c r="G55" s="538"/>
      <c r="H55" s="538"/>
      <c r="K55" s="250">
        <v>1</v>
      </c>
      <c r="L55" s="250">
        <v>2</v>
      </c>
      <c r="M55" s="250">
        <v>3</v>
      </c>
      <c r="N55" s="249">
        <v>4</v>
      </c>
      <c r="O55" s="249">
        <v>5</v>
      </c>
      <c r="P55" s="249">
        <v>6</v>
      </c>
      <c r="Q55" s="249">
        <v>7</v>
      </c>
      <c r="R55" s="249">
        <v>8</v>
      </c>
    </row>
    <row r="56" spans="1:19" ht="78.75" customHeight="1" thickBot="1" x14ac:dyDescent="0.25">
      <c r="A56" s="159"/>
      <c r="B56" s="122" t="s">
        <v>130</v>
      </c>
      <c r="C56" s="122"/>
      <c r="D56" s="122"/>
      <c r="E56" s="122"/>
      <c r="F56" s="122"/>
      <c r="G56" s="122"/>
      <c r="H56" s="123" t="s">
        <v>77</v>
      </c>
      <c r="I56" s="125" t="s">
        <v>77</v>
      </c>
      <c r="J56" s="125"/>
      <c r="K56" s="247" t="s">
        <v>227</v>
      </c>
      <c r="L56" s="248" t="s">
        <v>228</v>
      </c>
      <c r="M56" s="248" t="s">
        <v>229</v>
      </c>
      <c r="N56" s="248" t="s">
        <v>230</v>
      </c>
      <c r="O56" s="248" t="s">
        <v>231</v>
      </c>
      <c r="P56" s="248" t="s">
        <v>231</v>
      </c>
      <c r="Q56" s="248" t="s">
        <v>232</v>
      </c>
      <c r="R56" s="248" t="s">
        <v>233</v>
      </c>
    </row>
    <row r="57" spans="1:19" ht="15.75" customHeight="1" x14ac:dyDescent="0.2">
      <c r="A57" s="160"/>
      <c r="B57" s="152" t="s">
        <v>131</v>
      </c>
      <c r="C57" s="126"/>
      <c r="D57" s="126"/>
      <c r="E57" s="126"/>
      <c r="F57" s="126"/>
      <c r="G57" s="126"/>
      <c r="H57" s="127"/>
      <c r="I57" s="116"/>
      <c r="J57" s="116"/>
      <c r="K57" s="232"/>
      <c r="L57" s="232"/>
      <c r="M57" s="232"/>
      <c r="N57" s="208"/>
      <c r="O57" s="232"/>
      <c r="P57" s="208"/>
      <c r="Q57" s="230"/>
      <c r="R57" s="208"/>
    </row>
    <row r="58" spans="1:19" ht="15" customHeight="1" thickBot="1" x14ac:dyDescent="0.25">
      <c r="A58" s="154"/>
      <c r="B58" s="129" t="s">
        <v>132</v>
      </c>
      <c r="C58" s="129"/>
      <c r="D58" s="129"/>
      <c r="E58" s="129"/>
      <c r="F58" s="129"/>
      <c r="G58" s="129"/>
      <c r="H58" s="130"/>
      <c r="I58" s="130"/>
      <c r="J58" s="130"/>
      <c r="K58" s="217"/>
      <c r="L58" s="217"/>
      <c r="M58" s="217"/>
      <c r="N58" s="209"/>
      <c r="O58" s="217"/>
      <c r="P58" s="209"/>
      <c r="Q58" s="231"/>
      <c r="R58" s="209"/>
    </row>
    <row r="59" spans="1:19" x14ac:dyDescent="0.2">
      <c r="A59" s="148"/>
      <c r="B59" s="155" t="s">
        <v>175</v>
      </c>
      <c r="C59" s="116"/>
      <c r="D59" s="116"/>
      <c r="E59" s="116"/>
      <c r="F59" s="116"/>
      <c r="G59" s="116"/>
      <c r="H59" s="116"/>
      <c r="I59" s="156" t="s">
        <v>176</v>
      </c>
      <c r="J59" s="116"/>
      <c r="K59" s="254"/>
      <c r="L59" s="237"/>
      <c r="M59" s="190"/>
      <c r="N59" s="190"/>
      <c r="O59" s="190"/>
      <c r="P59" s="190"/>
      <c r="Q59" s="192"/>
      <c r="R59" s="191"/>
    </row>
    <row r="60" spans="1:19" x14ac:dyDescent="0.2">
      <c r="A60" s="114">
        <v>32</v>
      </c>
      <c r="B60" s="109" t="s">
        <v>186</v>
      </c>
      <c r="E60" s="105" t="s">
        <v>177</v>
      </c>
      <c r="F60" s="105"/>
      <c r="G60" s="105"/>
      <c r="H60" s="105"/>
      <c r="I60" s="121" t="s">
        <v>176</v>
      </c>
      <c r="J60" s="105"/>
      <c r="K60" s="255"/>
      <c r="L60" s="177"/>
      <c r="M60" s="177"/>
      <c r="N60" s="177"/>
      <c r="O60" s="177"/>
      <c r="P60" s="177"/>
      <c r="Q60" s="179"/>
      <c r="R60" s="178"/>
    </row>
    <row r="61" spans="1:19" x14ac:dyDescent="0.2">
      <c r="A61" s="114">
        <v>33</v>
      </c>
      <c r="B61" s="109" t="s">
        <v>187</v>
      </c>
      <c r="E61" s="105" t="s">
        <v>177</v>
      </c>
      <c r="F61" s="105"/>
      <c r="G61" s="105"/>
      <c r="H61" s="105"/>
      <c r="I61" s="121" t="s">
        <v>176</v>
      </c>
      <c r="J61" s="105"/>
      <c r="K61" s="255"/>
      <c r="L61" s="177"/>
      <c r="M61" s="177"/>
      <c r="N61" s="177"/>
      <c r="O61" s="177"/>
      <c r="P61" s="177"/>
      <c r="Q61" s="179"/>
      <c r="R61" s="178"/>
    </row>
    <row r="62" spans="1:19" x14ac:dyDescent="0.2">
      <c r="A62" s="114">
        <v>34</v>
      </c>
      <c r="B62" s="109" t="s">
        <v>188</v>
      </c>
      <c r="E62" s="105" t="s">
        <v>177</v>
      </c>
      <c r="F62" s="105"/>
      <c r="G62" s="105"/>
      <c r="H62" s="105"/>
      <c r="I62" s="121" t="s">
        <v>176</v>
      </c>
      <c r="J62" s="105"/>
      <c r="K62" s="256"/>
      <c r="L62" s="179"/>
      <c r="M62" s="179"/>
      <c r="N62" s="179"/>
      <c r="O62" s="179"/>
      <c r="P62" s="179"/>
      <c r="Q62" s="179"/>
      <c r="R62" s="180"/>
    </row>
    <row r="63" spans="1:19" x14ac:dyDescent="0.2">
      <c r="A63" s="114">
        <v>35</v>
      </c>
      <c r="B63" s="109" t="s">
        <v>189</v>
      </c>
      <c r="E63" s="105" t="s">
        <v>178</v>
      </c>
      <c r="F63" s="105"/>
      <c r="G63" s="105"/>
      <c r="H63" s="105"/>
      <c r="I63" s="121" t="s">
        <v>176</v>
      </c>
      <c r="J63" s="105"/>
      <c r="K63" s="255"/>
      <c r="L63" s="177"/>
      <c r="M63" s="177"/>
      <c r="N63" s="177"/>
      <c r="O63" s="177"/>
      <c r="P63" s="177"/>
      <c r="Q63" s="179"/>
      <c r="R63" s="178"/>
    </row>
    <row r="64" spans="1:19" ht="13.5" thickBot="1" x14ac:dyDescent="0.25">
      <c r="A64" s="118">
        <v>36</v>
      </c>
      <c r="B64" s="109" t="s">
        <v>190</v>
      </c>
      <c r="E64" s="105" t="s">
        <v>179</v>
      </c>
      <c r="F64" s="105"/>
      <c r="G64" s="105"/>
      <c r="H64" s="105"/>
      <c r="I64" s="121" t="s">
        <v>176</v>
      </c>
      <c r="J64" s="105"/>
      <c r="K64" s="257"/>
      <c r="L64" s="181"/>
      <c r="M64" s="181"/>
      <c r="N64" s="181"/>
      <c r="O64" s="181"/>
      <c r="P64" s="181"/>
      <c r="Q64" s="183"/>
      <c r="R64" s="182"/>
    </row>
    <row r="65" spans="1:18" ht="13.5" thickBot="1" x14ac:dyDescent="0.25">
      <c r="A65" s="138">
        <v>37</v>
      </c>
      <c r="B65" s="161" t="s">
        <v>191</v>
      </c>
      <c r="C65" s="139"/>
      <c r="D65" s="139"/>
      <c r="E65" s="139"/>
      <c r="F65" s="139"/>
      <c r="G65" s="139"/>
      <c r="H65" s="147" t="s">
        <v>216</v>
      </c>
      <c r="I65" s="140"/>
      <c r="J65" s="139"/>
      <c r="K65" s="184">
        <f>SUM(K60:K64)</f>
        <v>0</v>
      </c>
      <c r="L65" s="184">
        <f t="shared" ref="L65:R65" si="11">SUM(L60:L64)</f>
        <v>0</v>
      </c>
      <c r="M65" s="184">
        <f t="shared" si="11"/>
        <v>0</v>
      </c>
      <c r="N65" s="184">
        <f t="shared" si="11"/>
        <v>0</v>
      </c>
      <c r="O65" s="184">
        <f t="shared" si="11"/>
        <v>0</v>
      </c>
      <c r="P65" s="184">
        <f t="shared" si="11"/>
        <v>0</v>
      </c>
      <c r="Q65" s="184">
        <f t="shared" si="11"/>
        <v>0</v>
      </c>
      <c r="R65" s="184">
        <f t="shared" si="11"/>
        <v>0</v>
      </c>
    </row>
    <row r="66" spans="1:18" x14ac:dyDescent="0.2">
      <c r="A66" s="148"/>
      <c r="B66" s="168" t="s">
        <v>180</v>
      </c>
      <c r="C66" s="116"/>
      <c r="D66" s="116"/>
      <c r="E66" s="116"/>
      <c r="F66" s="116"/>
      <c r="G66" s="116"/>
      <c r="H66" s="127"/>
      <c r="I66" s="156" t="s">
        <v>176</v>
      </c>
      <c r="J66" s="116"/>
      <c r="K66" s="237"/>
      <c r="L66" s="237"/>
      <c r="M66" s="190"/>
      <c r="N66" s="190"/>
      <c r="O66" s="190"/>
      <c r="P66" s="190"/>
      <c r="Q66" s="192"/>
      <c r="R66" s="191"/>
    </row>
    <row r="67" spans="1:18" x14ac:dyDescent="0.2">
      <c r="A67" s="114">
        <v>38</v>
      </c>
      <c r="B67" s="109" t="s">
        <v>192</v>
      </c>
      <c r="H67" s="103"/>
      <c r="I67" s="121" t="s">
        <v>176</v>
      </c>
      <c r="K67" s="255"/>
      <c r="L67" s="177"/>
      <c r="M67" s="177"/>
      <c r="N67" s="177"/>
      <c r="O67" s="177"/>
      <c r="P67" s="177"/>
      <c r="Q67" s="179"/>
      <c r="R67" s="178"/>
    </row>
    <row r="68" spans="1:18" x14ac:dyDescent="0.2">
      <c r="A68" s="114">
        <v>39</v>
      </c>
      <c r="B68" s="109" t="s">
        <v>193</v>
      </c>
      <c r="H68" s="103"/>
      <c r="I68" s="121" t="s">
        <v>176</v>
      </c>
      <c r="K68" s="255"/>
      <c r="L68" s="177"/>
      <c r="M68" s="177"/>
      <c r="N68" s="177"/>
      <c r="O68" s="177"/>
      <c r="P68" s="177"/>
      <c r="Q68" s="179"/>
      <c r="R68" s="178"/>
    </row>
    <row r="69" spans="1:18" x14ac:dyDescent="0.2">
      <c r="A69" s="114">
        <v>40</v>
      </c>
      <c r="B69" s="109" t="s">
        <v>194</v>
      </c>
      <c r="H69" s="103"/>
      <c r="I69" s="121" t="s">
        <v>176</v>
      </c>
      <c r="K69" s="256"/>
      <c r="L69" s="179"/>
      <c r="M69" s="179"/>
      <c r="N69" s="179"/>
      <c r="O69" s="179"/>
      <c r="P69" s="179"/>
      <c r="Q69" s="179"/>
      <c r="R69" s="180"/>
    </row>
    <row r="70" spans="1:18" x14ac:dyDescent="0.2">
      <c r="A70" s="114">
        <v>41</v>
      </c>
      <c r="B70" s="109" t="s">
        <v>195</v>
      </c>
      <c r="H70" s="103"/>
      <c r="I70" s="121" t="s">
        <v>176</v>
      </c>
      <c r="K70" s="255"/>
      <c r="L70" s="177"/>
      <c r="M70" s="179"/>
      <c r="N70" s="179"/>
      <c r="O70" s="179"/>
      <c r="P70" s="179"/>
      <c r="Q70" s="179"/>
      <c r="R70" s="180"/>
    </row>
    <row r="71" spans="1:18" ht="13.5" thickBot="1" x14ac:dyDescent="0.25">
      <c r="A71" s="118">
        <v>42</v>
      </c>
      <c r="B71" s="110" t="s">
        <v>196</v>
      </c>
      <c r="H71" s="103"/>
      <c r="I71" s="121" t="s">
        <v>176</v>
      </c>
      <c r="K71" s="257"/>
      <c r="L71" s="181"/>
      <c r="M71" s="183"/>
      <c r="N71" s="183"/>
      <c r="O71" s="183"/>
      <c r="P71" s="183"/>
      <c r="Q71" s="183"/>
      <c r="R71" s="188"/>
    </row>
    <row r="72" spans="1:18" ht="13.5" thickBot="1" x14ac:dyDescent="0.25">
      <c r="A72" s="138">
        <v>43</v>
      </c>
      <c r="B72" s="158" t="s">
        <v>197</v>
      </c>
      <c r="C72" s="157"/>
      <c r="D72" s="140"/>
      <c r="E72" s="139"/>
      <c r="F72" s="139"/>
      <c r="G72" s="139"/>
      <c r="H72" s="162" t="s">
        <v>217</v>
      </c>
      <c r="I72" s="140"/>
      <c r="J72" s="139"/>
      <c r="K72" s="187">
        <f t="shared" ref="K72:R72" si="12">SUM(K67:K71)</f>
        <v>0</v>
      </c>
      <c r="L72" s="187">
        <f t="shared" si="12"/>
        <v>0</v>
      </c>
      <c r="M72" s="187">
        <f t="shared" si="12"/>
        <v>0</v>
      </c>
      <c r="N72" s="187">
        <f t="shared" si="12"/>
        <v>0</v>
      </c>
      <c r="O72" s="187">
        <f t="shared" si="12"/>
        <v>0</v>
      </c>
      <c r="P72" s="187">
        <f t="shared" si="12"/>
        <v>0</v>
      </c>
      <c r="Q72" s="187">
        <f t="shared" si="12"/>
        <v>0</v>
      </c>
      <c r="R72" s="187">
        <f t="shared" si="12"/>
        <v>0</v>
      </c>
    </row>
    <row r="73" spans="1:18" x14ac:dyDescent="0.2">
      <c r="A73" s="148"/>
      <c r="B73" s="169" t="s">
        <v>181</v>
      </c>
      <c r="C73" s="116"/>
      <c r="D73" s="116"/>
      <c r="E73" s="116"/>
      <c r="F73" s="116"/>
      <c r="G73" s="116"/>
      <c r="H73" s="116"/>
      <c r="I73" s="156" t="s">
        <v>176</v>
      </c>
      <c r="J73" s="116"/>
      <c r="K73" s="238"/>
      <c r="L73" s="238"/>
      <c r="M73" s="192"/>
      <c r="N73" s="192"/>
      <c r="O73" s="192"/>
      <c r="P73" s="192"/>
      <c r="Q73" s="192"/>
      <c r="R73" s="197"/>
    </row>
    <row r="74" spans="1:18" x14ac:dyDescent="0.2">
      <c r="A74" s="114">
        <v>44</v>
      </c>
      <c r="B74" s="109" t="s">
        <v>198</v>
      </c>
      <c r="E74" s="105"/>
      <c r="F74" s="105"/>
      <c r="G74" s="105"/>
      <c r="H74" s="105"/>
      <c r="I74" s="121" t="s">
        <v>176</v>
      </c>
      <c r="J74" s="105"/>
      <c r="K74" s="255"/>
      <c r="L74" s="177"/>
      <c r="M74" s="179"/>
      <c r="N74" s="179"/>
      <c r="O74" s="179"/>
      <c r="P74" s="179"/>
      <c r="Q74" s="179"/>
      <c r="R74" s="180"/>
    </row>
    <row r="75" spans="1:18" x14ac:dyDescent="0.2">
      <c r="A75" s="114">
        <v>45</v>
      </c>
      <c r="B75" s="109" t="s">
        <v>199</v>
      </c>
      <c r="E75" s="105"/>
      <c r="F75" s="105"/>
      <c r="G75" s="105"/>
      <c r="H75" s="105"/>
      <c r="I75" s="121" t="s">
        <v>176</v>
      </c>
      <c r="J75" s="105"/>
      <c r="K75" s="255"/>
      <c r="L75" s="177"/>
      <c r="M75" s="179"/>
      <c r="N75" s="179"/>
      <c r="O75" s="179"/>
      <c r="P75" s="179"/>
      <c r="Q75" s="179"/>
      <c r="R75" s="180"/>
    </row>
    <row r="76" spans="1:18" x14ac:dyDescent="0.2">
      <c r="A76" s="114">
        <v>46</v>
      </c>
      <c r="B76" s="109" t="s">
        <v>200</v>
      </c>
      <c r="E76" s="105"/>
      <c r="F76" s="105"/>
      <c r="G76" s="105"/>
      <c r="H76" s="105"/>
      <c r="I76" s="121" t="s">
        <v>176</v>
      </c>
      <c r="J76" s="105"/>
      <c r="K76" s="256"/>
      <c r="L76" s="179"/>
      <c r="M76" s="179"/>
      <c r="N76" s="179"/>
      <c r="O76" s="179"/>
      <c r="P76" s="179"/>
      <c r="Q76" s="179"/>
      <c r="R76" s="180"/>
    </row>
    <row r="77" spans="1:18" x14ac:dyDescent="0.2">
      <c r="A77" s="114">
        <v>47</v>
      </c>
      <c r="B77" s="109" t="s">
        <v>201</v>
      </c>
      <c r="E77" s="105"/>
      <c r="F77" s="105"/>
      <c r="G77" s="105"/>
      <c r="H77" s="105"/>
      <c r="I77" s="121" t="s">
        <v>176</v>
      </c>
      <c r="J77" s="105"/>
      <c r="K77" s="255"/>
      <c r="L77" s="177"/>
      <c r="M77" s="179"/>
      <c r="N77" s="179"/>
      <c r="O77" s="179"/>
      <c r="P77" s="179"/>
      <c r="Q77" s="179"/>
      <c r="R77" s="180"/>
    </row>
    <row r="78" spans="1:18" ht="13.5" thickBot="1" x14ac:dyDescent="0.25">
      <c r="A78" s="118">
        <v>48</v>
      </c>
      <c r="B78" s="109" t="s">
        <v>202</v>
      </c>
      <c r="E78" s="105"/>
      <c r="F78" s="105"/>
      <c r="G78" s="105"/>
      <c r="H78" s="105"/>
      <c r="I78" s="121" t="s">
        <v>176</v>
      </c>
      <c r="J78" s="105"/>
      <c r="K78" s="257"/>
      <c r="L78" s="181"/>
      <c r="M78" s="183"/>
      <c r="N78" s="183"/>
      <c r="O78" s="183"/>
      <c r="P78" s="183"/>
      <c r="Q78" s="183"/>
      <c r="R78" s="188"/>
    </row>
    <row r="79" spans="1:18" ht="13.5" thickBot="1" x14ac:dyDescent="0.25">
      <c r="A79" s="165">
        <v>49</v>
      </c>
      <c r="B79" s="166" t="s">
        <v>203</v>
      </c>
      <c r="C79" s="167"/>
      <c r="D79" s="167"/>
      <c r="E79" s="167"/>
      <c r="F79" s="167"/>
      <c r="G79" s="167"/>
      <c r="H79" s="167"/>
      <c r="I79" s="163" t="s">
        <v>218</v>
      </c>
      <c r="J79" s="164"/>
      <c r="K79" s="198">
        <f t="shared" ref="K79:R79" si="13">SUM(K74:K78)</f>
        <v>0</v>
      </c>
      <c r="L79" s="198">
        <f t="shared" si="13"/>
        <v>0</v>
      </c>
      <c r="M79" s="198">
        <f t="shared" si="13"/>
        <v>0</v>
      </c>
      <c r="N79" s="198">
        <f t="shared" si="13"/>
        <v>0</v>
      </c>
      <c r="O79" s="198">
        <f t="shared" si="13"/>
        <v>0</v>
      </c>
      <c r="P79" s="198">
        <f t="shared" si="13"/>
        <v>0</v>
      </c>
      <c r="Q79" s="198">
        <f t="shared" si="13"/>
        <v>0</v>
      </c>
      <c r="R79" s="198">
        <f t="shared" si="13"/>
        <v>0</v>
      </c>
    </row>
    <row r="80" spans="1:18" ht="13.5" thickBot="1" x14ac:dyDescent="0.25">
      <c r="A80" s="138">
        <v>50</v>
      </c>
      <c r="B80" s="161" t="s">
        <v>204</v>
      </c>
      <c r="C80" s="139"/>
      <c r="D80" s="139"/>
      <c r="E80" s="139"/>
      <c r="F80" s="139"/>
      <c r="G80" s="139"/>
      <c r="H80" s="147" t="s">
        <v>219</v>
      </c>
      <c r="I80" s="120"/>
      <c r="J80" s="106"/>
      <c r="K80" s="187">
        <f t="shared" ref="K80:R80" si="14">K65+K72+K79</f>
        <v>0</v>
      </c>
      <c r="L80" s="187">
        <f t="shared" si="14"/>
        <v>0</v>
      </c>
      <c r="M80" s="187">
        <f t="shared" si="14"/>
        <v>0</v>
      </c>
      <c r="N80" s="187">
        <f t="shared" si="14"/>
        <v>0</v>
      </c>
      <c r="O80" s="187">
        <f t="shared" si="14"/>
        <v>0</v>
      </c>
      <c r="P80" s="187">
        <f t="shared" si="14"/>
        <v>0</v>
      </c>
      <c r="Q80" s="187">
        <f>Q65+Q72+Q79</f>
        <v>0</v>
      </c>
      <c r="R80" s="187">
        <f t="shared" si="14"/>
        <v>0</v>
      </c>
    </row>
    <row r="82" spans="2:9" x14ac:dyDescent="0.2">
      <c r="B82" s="153"/>
    </row>
    <row r="83" spans="2:9" x14ac:dyDescent="0.2">
      <c r="B83" t="s">
        <v>182</v>
      </c>
      <c r="I83" t="s">
        <v>183</v>
      </c>
    </row>
  </sheetData>
  <mergeCells count="4">
    <mergeCell ref="B12:H12"/>
    <mergeCell ref="B55:H55"/>
    <mergeCell ref="B9:H9"/>
    <mergeCell ref="B13:H13"/>
  </mergeCells>
  <printOptions horizontalCentered="1" verticalCentered="1" gridLines="1"/>
  <pageMargins left="0.11811023622047245" right="0.11811023622047245" top="0.31496062992125984" bottom="0.11811023622047245" header="0.11811023622047245" footer="0.11811023622047245"/>
  <pageSetup paperSize="9" scale="70" orientation="landscape" horizontalDpi="4294967292" r:id="rId1"/>
  <headerFooter alignWithMargins="0">
    <oddHeader>&amp;CSCHEDULE PS 5</oddHeader>
    <oddFooter>Page &amp;P</oddFooter>
  </headerFooter>
  <rowBreaks count="16" manualBreakCount="16">
    <brk id="46" max="65535" man="1"/>
    <brk id="127" max="65535" man="1"/>
    <brk id="158" max="65535" man="1"/>
    <brk id="207" max="65535" man="1"/>
    <brk id="237" max="65535" man="1"/>
    <brk id="286" max="65535" man="1"/>
    <brk id="316" max="65535" man="1"/>
    <brk id="365" max="65535" man="1"/>
    <brk id="395" max="65535" man="1"/>
    <brk id="444" max="65535" man="1"/>
    <brk id="474" max="65535" man="1"/>
    <brk id="523" max="65535" man="1"/>
    <brk id="553" max="65535" man="1"/>
    <brk id="602" max="65535" man="1"/>
    <brk id="632" max="65535" man="1"/>
    <brk id="681"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Y39"/>
  <sheetViews>
    <sheetView zoomScale="70" zoomScaleNormal="70" workbookViewId="0">
      <selection activeCell="K16" sqref="K16"/>
    </sheetView>
  </sheetViews>
  <sheetFormatPr defaultRowHeight="12.75" x14ac:dyDescent="0.2"/>
  <cols>
    <col min="1" max="1" width="11.42578125" customWidth="1"/>
    <col min="2" max="2" width="30.140625" customWidth="1"/>
    <col min="3" max="3" width="20.85546875" customWidth="1"/>
    <col min="4" max="5" width="18.5703125" customWidth="1"/>
    <col min="6" max="6" width="29.28515625" customWidth="1"/>
    <col min="7" max="7" width="18.5703125" customWidth="1"/>
    <col min="8" max="8" width="19.28515625" customWidth="1"/>
  </cols>
  <sheetData>
    <row r="1" spans="1:103" ht="15.6" customHeight="1" x14ac:dyDescent="0.2">
      <c r="A1" s="473" t="s">
        <v>81</v>
      </c>
      <c r="B1" s="474"/>
      <c r="C1" s="473">
        <f>'Tender Cover Sheet'!C12</f>
        <v>0</v>
      </c>
      <c r="D1" s="566"/>
      <c r="E1" s="474"/>
      <c r="F1" s="352"/>
      <c r="G1" s="340"/>
      <c r="H1" s="340"/>
      <c r="I1" s="345"/>
      <c r="J1" s="344"/>
      <c r="K1" s="347"/>
      <c r="L1" s="341"/>
      <c r="M1" s="340"/>
      <c r="N1" s="348"/>
      <c r="O1" s="341"/>
      <c r="P1" s="343"/>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row>
    <row r="2" spans="1:103" ht="80.099999999999994" customHeight="1" x14ac:dyDescent="0.2">
      <c r="A2" s="473" t="s">
        <v>82</v>
      </c>
      <c r="B2" s="474"/>
      <c r="C2" s="493" t="str">
        <f>'Tender Cover Sheet'!C14</f>
        <v>The supply, delivery and off-loading of Liquid Chlorine to various Eskom power stations for a period of five (5) years on an “as and when required” basis</v>
      </c>
      <c r="D2" s="564"/>
      <c r="E2" s="565"/>
      <c r="F2" s="352"/>
      <c r="G2" s="340"/>
      <c r="H2" s="342"/>
      <c r="I2" s="346"/>
      <c r="J2" s="11"/>
      <c r="K2" s="347"/>
      <c r="L2" s="341"/>
      <c r="M2" s="340"/>
      <c r="N2" s="348"/>
      <c r="O2" s="341"/>
      <c r="P2" s="343"/>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row>
    <row r="3" spans="1:103" ht="15.6" customHeight="1" x14ac:dyDescent="0.2">
      <c r="A3" s="473" t="s">
        <v>83</v>
      </c>
      <c r="B3" s="474"/>
      <c r="C3" s="473">
        <f>'Tender Cover Sheet'!C16</f>
        <v>0</v>
      </c>
      <c r="D3" s="566"/>
      <c r="E3" s="474"/>
      <c r="F3" s="352"/>
      <c r="G3" s="340"/>
      <c r="H3" s="342"/>
      <c r="I3" s="346"/>
      <c r="J3" s="11"/>
      <c r="K3" s="347"/>
      <c r="L3" s="341"/>
      <c r="M3" s="340"/>
      <c r="N3" s="348"/>
      <c r="O3" s="341"/>
      <c r="P3" s="343"/>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row>
    <row r="4" spans="1:103" ht="15.6" customHeight="1" x14ac:dyDescent="0.2">
      <c r="A4" s="473" t="s">
        <v>87</v>
      </c>
      <c r="B4" s="474"/>
      <c r="C4" s="473" t="str">
        <f>'Read Me'!C4</f>
        <v>Main Offer Only</v>
      </c>
      <c r="D4" s="566"/>
      <c r="E4" s="474"/>
      <c r="F4" s="352"/>
      <c r="G4" s="340"/>
      <c r="H4" s="342"/>
      <c r="I4" s="346"/>
      <c r="J4" s="11"/>
      <c r="K4" s="347"/>
      <c r="L4" s="341"/>
      <c r="M4" s="340"/>
      <c r="N4" s="348"/>
      <c r="O4" s="341"/>
      <c r="P4" s="343"/>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0"/>
      <c r="CV4" s="340"/>
    </row>
    <row r="5" spans="1:103" ht="18" x14ac:dyDescent="0.25">
      <c r="A5" s="296"/>
      <c r="B5" s="327"/>
      <c r="C5" s="295"/>
      <c r="D5" s="295"/>
      <c r="E5" s="295"/>
      <c r="F5" s="295"/>
      <c r="G5" s="295"/>
      <c r="H5" s="294"/>
      <c r="I5" s="294"/>
      <c r="J5" s="294"/>
      <c r="K5" s="294"/>
      <c r="L5" s="294"/>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row>
    <row r="6" spans="1:103" ht="18" x14ac:dyDescent="0.2">
      <c r="A6" s="291" t="s">
        <v>337</v>
      </c>
      <c r="B6" s="292"/>
      <c r="C6" s="289"/>
      <c r="D6" s="289"/>
      <c r="E6" s="289"/>
      <c r="F6" s="289"/>
      <c r="G6" s="289"/>
      <c r="H6" s="289"/>
      <c r="I6" s="289"/>
      <c r="J6" s="289"/>
      <c r="K6" s="289"/>
      <c r="L6" s="289"/>
      <c r="M6" s="289"/>
      <c r="N6" s="289"/>
      <c r="O6" s="289"/>
      <c r="P6" s="289"/>
      <c r="Q6" s="289"/>
      <c r="R6" s="289"/>
      <c r="S6" s="289"/>
      <c r="T6" s="290"/>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289"/>
      <c r="BN6" s="289"/>
      <c r="BO6" s="289"/>
      <c r="BP6" s="289"/>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row>
    <row r="7" spans="1:103" ht="15.75" x14ac:dyDescent="0.25">
      <c r="A7" s="300"/>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row>
    <row r="8" spans="1:103" ht="18.75" thickBot="1" x14ac:dyDescent="0.25">
      <c r="A8" s="293" t="s">
        <v>114</v>
      </c>
    </row>
    <row r="9" spans="1:103" ht="87" customHeight="1" x14ac:dyDescent="0.2">
      <c r="A9" s="301">
        <v>1</v>
      </c>
      <c r="B9" s="567" t="s">
        <v>324</v>
      </c>
      <c r="C9" s="568"/>
      <c r="D9" s="568"/>
      <c r="E9" s="568"/>
      <c r="F9" s="568"/>
      <c r="G9" s="569"/>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row>
    <row r="10" spans="1:103" ht="27" customHeight="1" x14ac:dyDescent="0.2">
      <c r="A10" s="570">
        <v>2</v>
      </c>
      <c r="B10" s="571" t="s">
        <v>269</v>
      </c>
      <c r="C10" s="572"/>
      <c r="D10" s="572"/>
      <c r="E10" s="572"/>
      <c r="F10" s="572"/>
      <c r="G10" s="573"/>
      <c r="H10" s="302"/>
      <c r="I10" s="302"/>
      <c r="J10" s="303"/>
      <c r="K10" s="302"/>
      <c r="L10" s="302"/>
      <c r="M10" s="302"/>
      <c r="N10" s="302"/>
      <c r="O10" s="557"/>
      <c r="P10" s="558"/>
      <c r="Q10" s="558"/>
      <c r="R10" s="558"/>
      <c r="S10" s="558"/>
      <c r="T10" s="558"/>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row>
    <row r="11" spans="1:103" ht="15.75" x14ac:dyDescent="0.2">
      <c r="A11" s="570"/>
      <c r="B11" s="559" t="s">
        <v>343</v>
      </c>
      <c r="C11" s="558"/>
      <c r="D11" s="558"/>
      <c r="E11" s="558"/>
      <c r="F11" s="558"/>
      <c r="G11" s="560"/>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row>
    <row r="12" spans="1:103" ht="110.25" customHeight="1" x14ac:dyDescent="0.2">
      <c r="A12" s="570"/>
      <c r="B12" s="561" t="s">
        <v>270</v>
      </c>
      <c r="C12" s="562"/>
      <c r="D12" s="562"/>
      <c r="E12" s="562"/>
      <c r="F12" s="562"/>
      <c r="G12" s="563"/>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row>
    <row r="13" spans="1:103" ht="68.25" customHeight="1" x14ac:dyDescent="0.2">
      <c r="A13" s="304">
        <v>3</v>
      </c>
      <c r="B13" s="548" t="s">
        <v>338</v>
      </c>
      <c r="C13" s="549"/>
      <c r="D13" s="549"/>
      <c r="E13" s="549"/>
      <c r="F13" s="549"/>
      <c r="G13" s="550"/>
      <c r="H13" s="302"/>
      <c r="I13" s="302"/>
      <c r="J13" s="302"/>
      <c r="K13" s="302"/>
      <c r="L13" s="302"/>
      <c r="M13" s="305"/>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row>
    <row r="14" spans="1:103" ht="84.75" customHeight="1" x14ac:dyDescent="0.2">
      <c r="A14" s="304">
        <v>4</v>
      </c>
      <c r="B14" s="551" t="s">
        <v>271</v>
      </c>
      <c r="C14" s="552"/>
      <c r="D14" s="552"/>
      <c r="E14" s="552"/>
      <c r="F14" s="552"/>
      <c r="G14" s="553"/>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row>
    <row r="15" spans="1:103" ht="15" x14ac:dyDescent="0.2">
      <c r="A15" s="547">
        <v>5</v>
      </c>
      <c r="B15" s="554" t="s">
        <v>272</v>
      </c>
      <c r="C15" s="555"/>
      <c r="D15" s="555"/>
      <c r="E15" s="555"/>
      <c r="F15" s="555"/>
      <c r="G15" s="556"/>
      <c r="H15" s="297"/>
      <c r="I15" s="297"/>
      <c r="J15" s="297"/>
      <c r="K15" s="294"/>
      <c r="L15" s="294"/>
      <c r="M15" s="294"/>
      <c r="N15" s="294"/>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row>
    <row r="16" spans="1:103" ht="64.5" customHeight="1" x14ac:dyDescent="0.2">
      <c r="A16" s="547"/>
      <c r="B16" s="554" t="s">
        <v>273</v>
      </c>
      <c r="C16" s="555"/>
      <c r="D16" s="555"/>
      <c r="E16" s="555"/>
      <c r="F16" s="555"/>
      <c r="G16" s="556"/>
      <c r="H16" s="306"/>
      <c r="I16" s="307"/>
      <c r="J16" s="307"/>
      <c r="K16" s="307"/>
      <c r="L16" s="307"/>
      <c r="M16" s="298"/>
      <c r="N16" s="307"/>
    </row>
    <row r="17" spans="1:14" ht="34.9" customHeight="1" thickBot="1" x14ac:dyDescent="0.25">
      <c r="A17" s="547"/>
      <c r="B17" s="542" t="s">
        <v>321</v>
      </c>
      <c r="C17" s="543"/>
      <c r="D17" s="543"/>
      <c r="E17" s="543"/>
      <c r="F17" s="543"/>
      <c r="G17" s="544"/>
      <c r="H17" s="299"/>
      <c r="I17" s="299"/>
      <c r="J17" s="299"/>
      <c r="K17" s="288"/>
      <c r="L17" s="288"/>
      <c r="M17" s="288"/>
      <c r="N17" s="288"/>
    </row>
    <row r="18" spans="1:14" ht="15.75" x14ac:dyDescent="0.2">
      <c r="A18" s="335" t="s">
        <v>77</v>
      </c>
      <c r="B18" s="328"/>
      <c r="C18" s="299"/>
      <c r="D18" s="299"/>
      <c r="E18" s="299"/>
      <c r="F18" s="299"/>
      <c r="G18" s="299"/>
      <c r="H18" s="299"/>
      <c r="I18" s="299"/>
      <c r="J18" s="299"/>
      <c r="K18" s="288"/>
      <c r="L18" s="288"/>
      <c r="M18" s="288"/>
      <c r="N18" s="288"/>
    </row>
    <row r="19" spans="1:14" ht="15.75" x14ac:dyDescent="0.2">
      <c r="A19" s="335" t="s">
        <v>77</v>
      </c>
      <c r="B19" s="329"/>
      <c r="C19" s="299"/>
      <c r="D19" s="299"/>
      <c r="E19" s="299"/>
      <c r="F19" s="299"/>
      <c r="G19" s="299"/>
      <c r="H19" s="299"/>
      <c r="I19" s="299"/>
      <c r="J19" s="299"/>
      <c r="K19" s="288"/>
      <c r="L19" s="288"/>
      <c r="M19" s="288"/>
      <c r="N19" s="288"/>
    </row>
    <row r="20" spans="1:14" ht="20.25" x14ac:dyDescent="0.3">
      <c r="A20" s="298" t="s">
        <v>274</v>
      </c>
      <c r="B20" s="330"/>
      <c r="C20" s="308"/>
      <c r="D20" s="309"/>
      <c r="E20" s="309"/>
      <c r="F20" s="309"/>
      <c r="G20" s="309"/>
      <c r="H20" s="310"/>
      <c r="I20" s="310"/>
      <c r="J20" s="310"/>
      <c r="K20" s="310"/>
      <c r="L20" s="310"/>
      <c r="M20" s="310"/>
      <c r="N20" s="310"/>
    </row>
    <row r="21" spans="1:14" ht="18.75" thickBot="1" x14ac:dyDescent="0.3">
      <c r="A21" s="311" t="s">
        <v>275</v>
      </c>
      <c r="B21" s="331"/>
      <c r="C21" s="311"/>
      <c r="D21" s="312"/>
      <c r="E21" s="312"/>
      <c r="F21" s="312"/>
      <c r="G21" s="312"/>
      <c r="H21" s="313"/>
      <c r="I21" s="313"/>
      <c r="J21" s="313"/>
      <c r="K21" s="313"/>
      <c r="L21" s="313"/>
      <c r="M21" s="313"/>
      <c r="N21" s="313"/>
    </row>
    <row r="22" spans="1:14" ht="46.15" customHeight="1" thickBot="1" x14ac:dyDescent="0.3">
      <c r="A22" s="314"/>
      <c r="B22" s="332"/>
      <c r="C22" s="315"/>
      <c r="D22" s="316"/>
      <c r="E22" s="317" t="s">
        <v>276</v>
      </c>
      <c r="F22" s="318"/>
      <c r="H22" s="545" t="s">
        <v>325</v>
      </c>
      <c r="I22" s="546"/>
      <c r="J22" s="546"/>
      <c r="K22" s="546"/>
      <c r="L22" s="546"/>
      <c r="M22" s="546"/>
      <c r="N22" s="288"/>
    </row>
    <row r="23" spans="1:14" ht="46.15" customHeight="1" thickBot="1" x14ac:dyDescent="0.25">
      <c r="A23" s="377" t="s">
        <v>277</v>
      </c>
      <c r="B23" s="333" t="s">
        <v>278</v>
      </c>
      <c r="C23" s="319" t="s">
        <v>279</v>
      </c>
      <c r="D23" s="375" t="s">
        <v>280</v>
      </c>
      <c r="E23" s="320" t="s">
        <v>281</v>
      </c>
      <c r="F23" s="373" t="s">
        <v>327</v>
      </c>
      <c r="G23" s="287"/>
      <c r="H23" s="287"/>
      <c r="I23" s="287"/>
      <c r="J23" s="287"/>
      <c r="K23" s="287"/>
      <c r="L23" s="288"/>
    </row>
    <row r="24" spans="1:14" ht="15" x14ac:dyDescent="0.2">
      <c r="A24" s="323">
        <v>1</v>
      </c>
      <c r="B24" s="376" t="s">
        <v>282</v>
      </c>
      <c r="C24" s="321" t="s">
        <v>212</v>
      </c>
      <c r="D24" s="337">
        <v>1</v>
      </c>
      <c r="E24" s="322"/>
      <c r="F24" s="325"/>
      <c r="G24" s="287"/>
      <c r="H24" s="287"/>
      <c r="I24" s="287"/>
      <c r="J24" s="287"/>
      <c r="K24" s="287"/>
      <c r="L24" s="288"/>
    </row>
    <row r="25" spans="1:14" ht="15" x14ac:dyDescent="0.2">
      <c r="A25" s="323">
        <v>2</v>
      </c>
      <c r="B25" s="334" t="s">
        <v>283</v>
      </c>
      <c r="C25" s="324" t="s">
        <v>284</v>
      </c>
      <c r="D25" s="359">
        <v>0</v>
      </c>
      <c r="E25" s="374"/>
      <c r="F25" s="325"/>
      <c r="G25" s="299"/>
      <c r="H25" s="299"/>
      <c r="I25" s="288"/>
      <c r="J25" s="288"/>
      <c r="K25" s="288"/>
      <c r="L25" s="288"/>
    </row>
    <row r="26" spans="1:14" ht="15" x14ac:dyDescent="0.2">
      <c r="A26" s="323">
        <v>3</v>
      </c>
      <c r="B26" s="334" t="s">
        <v>285</v>
      </c>
      <c r="C26" s="324" t="s">
        <v>286</v>
      </c>
      <c r="D26" s="359">
        <v>0</v>
      </c>
      <c r="E26" s="374"/>
      <c r="F26" s="325"/>
      <c r="G26" s="299"/>
      <c r="H26" s="299"/>
      <c r="I26" s="288"/>
      <c r="J26" s="288"/>
      <c r="K26" s="288"/>
      <c r="L26" s="288"/>
    </row>
    <row r="27" spans="1:14" ht="15" x14ac:dyDescent="0.2">
      <c r="A27" s="323">
        <v>4</v>
      </c>
      <c r="B27" s="334" t="s">
        <v>287</v>
      </c>
      <c r="C27" s="324" t="s">
        <v>288</v>
      </c>
      <c r="D27" s="359">
        <v>0</v>
      </c>
      <c r="E27" s="374"/>
      <c r="F27" s="325"/>
      <c r="G27" s="299"/>
      <c r="H27" s="299"/>
      <c r="I27" s="288"/>
      <c r="J27" s="288"/>
      <c r="K27" s="288"/>
      <c r="L27" s="288"/>
    </row>
    <row r="28" spans="1:14" ht="15" x14ac:dyDescent="0.2">
      <c r="A28" s="323">
        <v>5</v>
      </c>
      <c r="B28" s="334" t="s">
        <v>289</v>
      </c>
      <c r="C28" s="324" t="s">
        <v>290</v>
      </c>
      <c r="D28" s="359">
        <v>0</v>
      </c>
      <c r="E28" s="374"/>
      <c r="F28" s="325"/>
      <c r="G28" s="299"/>
      <c r="H28" s="299"/>
      <c r="I28" s="288"/>
      <c r="J28" s="288"/>
      <c r="K28" s="288"/>
      <c r="L28" s="288"/>
    </row>
    <row r="29" spans="1:14" ht="15" x14ac:dyDescent="0.2">
      <c r="A29" s="323">
        <v>6</v>
      </c>
      <c r="B29" s="334" t="s">
        <v>291</v>
      </c>
      <c r="C29" s="324" t="s">
        <v>292</v>
      </c>
      <c r="D29" s="359">
        <v>0</v>
      </c>
      <c r="E29" s="374"/>
      <c r="F29" s="325"/>
      <c r="G29" s="299"/>
      <c r="H29" s="299"/>
      <c r="I29" s="288"/>
      <c r="J29" s="288"/>
      <c r="K29" s="288"/>
      <c r="L29" s="288"/>
    </row>
    <row r="30" spans="1:14" ht="15" x14ac:dyDescent="0.2">
      <c r="A30" s="323">
        <v>7</v>
      </c>
      <c r="B30" s="334" t="s">
        <v>293</v>
      </c>
      <c r="C30" s="324" t="s">
        <v>294</v>
      </c>
      <c r="D30" s="359">
        <v>0</v>
      </c>
      <c r="E30" s="374"/>
      <c r="F30" s="325"/>
      <c r="G30" s="299"/>
      <c r="H30" s="299"/>
      <c r="I30" s="288"/>
      <c r="J30" s="288"/>
      <c r="K30" s="288"/>
      <c r="L30" s="288"/>
    </row>
    <row r="31" spans="1:14" ht="15" x14ac:dyDescent="0.2">
      <c r="A31" s="323">
        <v>8</v>
      </c>
      <c r="B31" s="334" t="s">
        <v>295</v>
      </c>
      <c r="C31" s="324" t="s">
        <v>296</v>
      </c>
      <c r="D31" s="359">
        <v>0</v>
      </c>
      <c r="E31" s="374"/>
      <c r="F31" s="325"/>
      <c r="G31" s="299"/>
      <c r="H31" s="299"/>
      <c r="I31" s="288"/>
      <c r="J31" s="288"/>
      <c r="K31" s="288"/>
      <c r="L31" s="288"/>
    </row>
    <row r="32" spans="1:14" ht="15" x14ac:dyDescent="0.2">
      <c r="A32" s="323">
        <v>9</v>
      </c>
      <c r="B32" s="334" t="s">
        <v>297</v>
      </c>
      <c r="C32" s="324" t="s">
        <v>298</v>
      </c>
      <c r="D32" s="359">
        <v>0</v>
      </c>
      <c r="E32" s="374"/>
      <c r="F32" s="325"/>
      <c r="G32" s="299"/>
      <c r="H32" s="299"/>
    </row>
    <row r="33" spans="1:10" ht="15" x14ac:dyDescent="0.2">
      <c r="A33" s="323">
        <v>10</v>
      </c>
      <c r="B33" s="334" t="s">
        <v>299</v>
      </c>
      <c r="C33" s="324" t="s">
        <v>300</v>
      </c>
      <c r="D33" s="359">
        <v>0</v>
      </c>
      <c r="E33" s="374"/>
      <c r="F33" s="325"/>
      <c r="G33" s="299"/>
      <c r="H33" s="299"/>
    </row>
    <row r="34" spans="1:10" ht="15" x14ac:dyDescent="0.2">
      <c r="A34" s="323">
        <v>11</v>
      </c>
      <c r="B34" s="334" t="s">
        <v>301</v>
      </c>
      <c r="C34" s="324" t="s">
        <v>302</v>
      </c>
      <c r="D34" s="359">
        <v>0</v>
      </c>
      <c r="E34" s="374"/>
      <c r="F34" s="325"/>
      <c r="G34" s="299"/>
      <c r="H34" s="299"/>
    </row>
    <row r="35" spans="1:10" ht="15" x14ac:dyDescent="0.2">
      <c r="A35" s="323">
        <v>12</v>
      </c>
      <c r="B35" s="334" t="s">
        <v>303</v>
      </c>
      <c r="C35" s="324" t="s">
        <v>304</v>
      </c>
      <c r="D35" s="359">
        <v>0</v>
      </c>
      <c r="E35" s="374"/>
      <c r="F35" s="325"/>
      <c r="G35" s="299"/>
      <c r="H35" s="299"/>
    </row>
    <row r="36" spans="1:10" ht="15" x14ac:dyDescent="0.2">
      <c r="A36" s="323">
        <v>13</v>
      </c>
      <c r="B36" s="334" t="s">
        <v>305</v>
      </c>
      <c r="C36" s="324" t="s">
        <v>306</v>
      </c>
      <c r="D36" s="359">
        <v>0</v>
      </c>
      <c r="E36" s="374"/>
      <c r="F36" s="325"/>
      <c r="G36" s="299"/>
      <c r="H36" s="299"/>
    </row>
    <row r="37" spans="1:10" ht="15" x14ac:dyDescent="0.2">
      <c r="A37" s="323">
        <v>14</v>
      </c>
      <c r="B37" s="334" t="s">
        <v>307</v>
      </c>
      <c r="C37" s="324" t="s">
        <v>268</v>
      </c>
      <c r="D37" s="359">
        <v>0</v>
      </c>
      <c r="E37" s="374"/>
      <c r="F37" s="325"/>
      <c r="G37" s="299"/>
      <c r="H37" s="299"/>
    </row>
    <row r="38" spans="1:10" ht="15.75" x14ac:dyDescent="0.25">
      <c r="A38" s="288"/>
      <c r="B38" s="336"/>
      <c r="C38" s="299"/>
      <c r="D38" s="299"/>
      <c r="E38" s="326"/>
      <c r="F38" s="326"/>
      <c r="G38" s="326"/>
      <c r="H38" s="326"/>
    </row>
    <row r="39" spans="1:10" x14ac:dyDescent="0.2">
      <c r="A39" s="288"/>
      <c r="B39" s="288"/>
      <c r="C39" s="288"/>
      <c r="D39" s="288"/>
      <c r="E39" s="288"/>
      <c r="F39" s="288"/>
      <c r="G39" s="288"/>
      <c r="H39" s="288"/>
      <c r="I39" s="288"/>
      <c r="J39" s="288"/>
    </row>
  </sheetData>
  <mergeCells count="21">
    <mergeCell ref="O10:T10"/>
    <mergeCell ref="B11:G11"/>
    <mergeCell ref="B12:G12"/>
    <mergeCell ref="C2:E2"/>
    <mergeCell ref="C1:E1"/>
    <mergeCell ref="C3:E3"/>
    <mergeCell ref="C4:E4"/>
    <mergeCell ref="A1:B1"/>
    <mergeCell ref="A2:B2"/>
    <mergeCell ref="A3:B3"/>
    <mergeCell ref="A4:B4"/>
    <mergeCell ref="B9:G9"/>
    <mergeCell ref="A10:A12"/>
    <mergeCell ref="B10:G10"/>
    <mergeCell ref="B17:G17"/>
    <mergeCell ref="H22:M22"/>
    <mergeCell ref="A15:A17"/>
    <mergeCell ref="B13:G13"/>
    <mergeCell ref="B14:G14"/>
    <mergeCell ref="B15:G15"/>
    <mergeCell ref="B16:G16"/>
  </mergeCells>
  <hyperlinks>
    <hyperlink ref="B11" r:id="rId1" display="WWW.resbank.co.za" xr:uid="{00000000-0004-0000-0B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Read Me</vt:lpstr>
      <vt:lpstr>Tender Cover Sheet</vt:lpstr>
      <vt:lpstr>5.1.0 Preamble</vt:lpstr>
      <vt:lpstr>5.1.1 Price Table</vt:lpstr>
      <vt:lpstr>5.1.2 CPA Formulae</vt:lpstr>
      <vt:lpstr>5.1.3 Summary</vt:lpstr>
      <vt:lpstr>5.1.4 PS5</vt:lpstr>
      <vt:lpstr>5.1.4 Exchange Rates</vt:lpstr>
      <vt:lpstr>'5.1.2 CPA Formulae'!Print_Area</vt:lpstr>
      <vt:lpstr>'5.1.3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MCW</dc:creator>
  <cp:lastModifiedBy>Lefa Sefatsa</cp:lastModifiedBy>
  <cp:lastPrinted>2019-04-03T07:55:04Z</cp:lastPrinted>
  <dcterms:created xsi:type="dcterms:W3CDTF">2006-05-06T13:44:49Z</dcterms:created>
  <dcterms:modified xsi:type="dcterms:W3CDTF">2026-06-30T10:55:35Z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ThalaNN@eskom.co.za</vt:lpwstr>
  </property>
  <property fmtid="{D5CDD505-2E9C-101B-9397-08002B2CF9AE}" pid="6" name="MSIP_Label_dd17a35c-9c67-4dda-b948-74ee3b80cf57_SetDate">
    <vt:lpwstr>2019-04-09T12:03:04.9590968+02:00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ies>
</file>