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2"/>
  <workbookPr/>
  <mc:AlternateContent xmlns:mc="http://schemas.openxmlformats.org/markup-compatibility/2006">
    <mc:Choice Requires="x15">
      <x15ac:absPath xmlns:x15ac="http://schemas.microsoft.com/office/spreadsheetml/2010/11/ac" url="/Users/macbookpro/Documents/Work/lekhuleni cons eng/Paving KaMabuza.matangalen phase 2/COTO BOQ/Rev04/"/>
    </mc:Choice>
  </mc:AlternateContent>
  <xr:revisionPtr revIDLastSave="0" documentId="8_{5B6A8D87-C87D-2345-AF5D-4170A8CDA56C}" xr6:coauthVersionLast="47" xr6:coauthVersionMax="47" xr10:uidLastSave="{00000000-0000-0000-0000-000000000000}"/>
  <bookViews>
    <workbookView xWindow="2860" yWindow="2280" windowWidth="25940" windowHeight="14400" xr2:uid="{00000000-000D-0000-FFFF-FFFF00000000}"/>
  </bookViews>
  <sheets>
    <sheet name="Schedule Priced" sheetId="1" r:id="rId1"/>
    <sheet name="Schedule Blank" sheetId="4" state="hidden" r:id="rId2"/>
    <sheet name="Roads Qty's" sheetId="2" state="hidden" r:id="rId3"/>
    <sheet name="SW Qty's" sheetId="3" state="hidden" r:id="rId4"/>
  </sheets>
  <externalReferences>
    <externalReference r:id="rId5"/>
  </externalReferences>
  <definedNames>
    <definedName name="_Parse_Out" localSheetId="1" hidden="1">#REF!</definedName>
    <definedName name="_Parse_Out" hidden="1">#REF!</definedName>
    <definedName name="_SEC1200" localSheetId="1">#REF!</definedName>
    <definedName name="_SEC1200">#REF!</definedName>
    <definedName name="ALL" localSheetId="1">#REF!</definedName>
    <definedName name="ALL">#REF!</definedName>
    <definedName name="Items_01" localSheetId="1">#REF!</definedName>
    <definedName name="Items_01">#REF!</definedName>
    <definedName name="_xlnm.Print_Area" localSheetId="1">'Schedule Blank'!$A$1:$H$2631</definedName>
    <definedName name="_xlnm.Print_Area" localSheetId="0">'Schedule Priced'!$A$1:$H$2594</definedName>
    <definedName name="Road" localSheetId="1">[1]Roads!#REF!</definedName>
    <definedName name="Road">[1]Roads!#REF!</definedName>
    <definedName name="SCHED1" localSheetId="1">#REF!</definedName>
    <definedName name="SCHED1">#REF!</definedName>
    <definedName name="SCHED2" localSheetId="1">#REF!</definedName>
    <definedName name="SCHED2">#REF!</definedName>
    <definedName name="Size" localSheetId="1">#REF!</definedName>
    <definedName name="Size">#REF!</definedName>
  </definedNames>
  <calcPr calcId="191029" fullPrecision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G317" i="1" l="1"/>
  <c r="E1249" i="1"/>
  <c r="E2008" i="1"/>
  <c r="E1704" i="1"/>
  <c r="E1625" i="1"/>
  <c r="E2083" i="1"/>
  <c r="E1546" i="1"/>
  <c r="F2522" i="1"/>
  <c r="F2520" i="1"/>
  <c r="K1430" i="1"/>
  <c r="L1430" i="1" s="1"/>
  <c r="L1431" i="1" s="1"/>
  <c r="K1429" i="1"/>
  <c r="E1416" i="1"/>
  <c r="E1324" i="1"/>
  <c r="E1261" i="1" l="1"/>
  <c r="E1175" i="1"/>
  <c r="E960" i="1"/>
  <c r="G127" i="1"/>
  <c r="E129" i="1" s="1"/>
  <c r="E2516" i="1"/>
  <c r="E1042" i="1" l="1"/>
  <c r="G1033" i="1"/>
  <c r="G1035" i="1"/>
  <c r="G1037" i="1"/>
  <c r="G1039" i="1"/>
  <c r="G2562" i="4" l="1"/>
  <c r="G2558" i="4"/>
  <c r="F2558" i="4"/>
  <c r="G2552" i="4"/>
  <c r="E2554" i="4" s="1"/>
  <c r="G2550" i="4"/>
  <c r="G2548" i="4"/>
  <c r="G2518" i="4"/>
  <c r="G2515" i="4"/>
  <c r="G2437" i="4"/>
  <c r="E2439" i="4" s="1"/>
  <c r="G2137" i="4"/>
  <c r="E2139" i="4" s="1"/>
  <c r="E2064" i="4"/>
  <c r="G2058" i="4"/>
  <c r="E2060" i="4" s="1"/>
  <c r="E1978" i="4"/>
  <c r="E1748" i="4"/>
  <c r="E1753" i="4" s="1"/>
  <c r="E1665" i="4"/>
  <c r="G1525" i="4"/>
  <c r="E1527" i="4" s="1"/>
  <c r="G1517" i="4"/>
  <c r="E1519" i="4" s="1"/>
  <c r="E1482" i="4"/>
  <c r="E1374" i="4"/>
  <c r="E1366" i="4"/>
  <c r="E1368" i="4" s="1"/>
  <c r="G1087" i="4"/>
  <c r="G1081" i="4"/>
  <c r="E1083" i="4" s="1"/>
  <c r="G1077" i="4"/>
  <c r="E1079" i="4" s="1"/>
  <c r="G1073" i="4"/>
  <c r="G1069" i="4"/>
  <c r="E1071" i="4" s="1"/>
  <c r="E1006" i="4"/>
  <c r="G919" i="4"/>
  <c r="E921" i="4" s="1"/>
  <c r="G766" i="4"/>
  <c r="E768" i="4" s="1"/>
  <c r="G488" i="4"/>
  <c r="E490" i="4" s="1"/>
  <c r="G484" i="4"/>
  <c r="E486" i="4" s="1"/>
  <c r="G480" i="4"/>
  <c r="E482" i="4" s="1"/>
  <c r="F476" i="4"/>
  <c r="G476" i="4" s="1"/>
  <c r="E478" i="4" s="1"/>
  <c r="G472" i="4"/>
  <c r="E474" i="4" s="1"/>
  <c r="F468" i="4"/>
  <c r="G468" i="4" s="1"/>
  <c r="E470" i="4" s="1"/>
  <c r="F327" i="4"/>
  <c r="G327" i="4" s="1"/>
  <c r="E329" i="4" s="1"/>
  <c r="E256" i="4"/>
  <c r="G254" i="4"/>
  <c r="G162" i="4"/>
  <c r="G156" i="4"/>
  <c r="E158" i="4" s="1"/>
  <c r="G85" i="4"/>
  <c r="E87" i="4" s="1"/>
  <c r="G2526" i="1"/>
  <c r="G2524" i="1"/>
  <c r="G2522" i="1"/>
  <c r="G2520" i="1"/>
  <c r="G2512" i="1"/>
  <c r="G2505" i="1"/>
  <c r="G1875" i="1"/>
  <c r="E1708" i="1"/>
  <c r="E1713" i="1" s="1"/>
  <c r="E1442" i="1"/>
  <c r="E1372" i="4" l="1"/>
  <c r="E1751" i="4"/>
  <c r="E2520" i="4"/>
  <c r="E1711" i="1"/>
  <c r="E2569" i="4" l="1"/>
  <c r="G152" i="1" l="1"/>
  <c r="M14" i="3" l="1"/>
  <c r="I14" i="3"/>
  <c r="H14" i="3"/>
  <c r="L14" i="3" s="1"/>
  <c r="D14" i="3"/>
  <c r="C14" i="3"/>
  <c r="M13" i="3"/>
  <c r="I13" i="3"/>
  <c r="H13" i="3"/>
  <c r="L13" i="3" s="1"/>
  <c r="D13" i="3"/>
  <c r="G13" i="3" s="1"/>
  <c r="C13" i="3"/>
  <c r="M12" i="3"/>
  <c r="I12" i="3"/>
  <c r="H12" i="3"/>
  <c r="L12" i="3" s="1"/>
  <c r="D12" i="3"/>
  <c r="C12" i="3"/>
  <c r="M11" i="3"/>
  <c r="I11" i="3"/>
  <c r="H11" i="3"/>
  <c r="L11" i="3" s="1"/>
  <c r="D11" i="3"/>
  <c r="G11" i="3" s="1"/>
  <c r="C11" i="3"/>
  <c r="M10" i="3"/>
  <c r="I10" i="3"/>
  <c r="H10" i="3"/>
  <c r="L10" i="3" s="1"/>
  <c r="D10" i="3"/>
  <c r="C10" i="3"/>
  <c r="BZ14" i="2"/>
  <c r="Q14" i="2"/>
  <c r="CC10" i="2"/>
  <c r="BB10" i="2"/>
  <c r="BA10" i="2"/>
  <c r="AW10" i="2"/>
  <c r="AV10" i="2" s="1"/>
  <c r="AR10" i="2"/>
  <c r="AJ10" i="2"/>
  <c r="AF10" i="2"/>
  <c r="AK10" i="2" s="1"/>
  <c r="AE10" i="2"/>
  <c r="I10" i="2"/>
  <c r="H10" i="2"/>
  <c r="G10" i="2"/>
  <c r="BO10" i="2" s="1"/>
  <c r="BN10" i="2" s="1"/>
  <c r="D10" i="2"/>
  <c r="CC9" i="2"/>
  <c r="AW9" i="2"/>
  <c r="AJ9" i="2"/>
  <c r="AF9" i="2"/>
  <c r="AK9" i="2" s="1"/>
  <c r="AE9" i="2"/>
  <c r="I9" i="2"/>
  <c r="H9" i="2"/>
  <c r="G9" i="2"/>
  <c r="D9" i="2"/>
  <c r="E9" i="2" s="1"/>
  <c r="CC8" i="2"/>
  <c r="AJ8" i="2"/>
  <c r="AE8" i="2"/>
  <c r="I8" i="2"/>
  <c r="H8" i="2"/>
  <c r="F8" i="2"/>
  <c r="AF8" i="2" s="1"/>
  <c r="D8" i="2"/>
  <c r="E8" i="2" s="1"/>
  <c r="CC7" i="2"/>
  <c r="AZ7" i="2"/>
  <c r="BB7" i="2" s="1"/>
  <c r="BA7" i="2" s="1"/>
  <c r="AJ7" i="2"/>
  <c r="AE7" i="2"/>
  <c r="I7" i="2"/>
  <c r="H7" i="2"/>
  <c r="F7" i="2"/>
  <c r="G7" i="2" s="1"/>
  <c r="D7" i="2"/>
  <c r="E7" i="2" s="1"/>
  <c r="AZ6" i="2"/>
  <c r="BB6" i="2" s="1"/>
  <c r="BA6" i="2" s="1"/>
  <c r="AR6" i="2"/>
  <c r="AQ6" i="2"/>
  <c r="AJ6" i="2"/>
  <c r="AE6" i="2"/>
  <c r="AB6" i="2"/>
  <c r="I6" i="2"/>
  <c r="H6" i="2"/>
  <c r="G6" i="2"/>
  <c r="BT6" i="2" s="1"/>
  <c r="BS6" i="2" s="1"/>
  <c r="F6" i="2"/>
  <c r="AF6" i="2" s="1"/>
  <c r="AK6" i="2" s="1"/>
  <c r="AM6" i="2" s="1"/>
  <c r="D6" i="2"/>
  <c r="E6" i="2" s="1"/>
  <c r="AH6" i="2" l="1"/>
  <c r="G12" i="3"/>
  <c r="K12" i="3" s="1"/>
  <c r="P9" i="2"/>
  <c r="AA6" i="2"/>
  <c r="AU6" i="2" s="1"/>
  <c r="AW6" i="2" s="1"/>
  <c r="AV6" i="2" s="1"/>
  <c r="BT10" i="2"/>
  <c r="BS10" i="2" s="1"/>
  <c r="AH10" i="2"/>
  <c r="G10" i="3"/>
  <c r="K10" i="3" s="1"/>
  <c r="G14" i="3"/>
  <c r="K14" i="3" s="1"/>
  <c r="P14" i="3" s="1"/>
  <c r="D17" i="3"/>
  <c r="AM9" i="2"/>
  <c r="BX10" i="2"/>
  <c r="BV10" i="2" s="1"/>
  <c r="BY10" i="2" s="1"/>
  <c r="BX7" i="2"/>
  <c r="BV7" i="2" s="1"/>
  <c r="BY7" i="2" s="1"/>
  <c r="BF6" i="2"/>
  <c r="BE6" i="2" s="1"/>
  <c r="BX8" i="2"/>
  <c r="BV8" i="2" s="1"/>
  <c r="BY8" i="2" s="1"/>
  <c r="AR7" i="2"/>
  <c r="AQ7" i="2" s="1"/>
  <c r="BF9" i="2"/>
  <c r="BX9" i="2"/>
  <c r="BV9" i="2" s="1"/>
  <c r="BY9" i="2" s="1"/>
  <c r="AM10" i="2"/>
  <c r="CB14" i="2"/>
  <c r="AH9" i="2"/>
  <c r="N10" i="3"/>
  <c r="P10" i="3"/>
  <c r="O10" i="3"/>
  <c r="N14" i="3"/>
  <c r="J13" i="3"/>
  <c r="K13" i="3"/>
  <c r="AH8" i="2"/>
  <c r="AK8" i="2"/>
  <c r="AM8" i="2" s="1"/>
  <c r="J11" i="3"/>
  <c r="K11" i="3"/>
  <c r="P6" i="2"/>
  <c r="N6" i="2"/>
  <c r="K6" i="2"/>
  <c r="BO7" i="2"/>
  <c r="BN7" i="2" s="1"/>
  <c r="N7" i="2"/>
  <c r="X7" i="2"/>
  <c r="BK7" i="2"/>
  <c r="BJ7" i="2" s="1"/>
  <c r="K7" i="2"/>
  <c r="AA7" i="2"/>
  <c r="P7" i="2"/>
  <c r="BT7" i="2"/>
  <c r="BS7" i="2" s="1"/>
  <c r="BF7" i="2"/>
  <c r="BE7" i="2" s="1"/>
  <c r="N12" i="3"/>
  <c r="P12" i="3"/>
  <c r="O12" i="3"/>
  <c r="BO9" i="2"/>
  <c r="BN9" i="2" s="1"/>
  <c r="J10" i="3"/>
  <c r="J12" i="3"/>
  <c r="BK6" i="2"/>
  <c r="X9" i="2"/>
  <c r="W9" i="2" s="1"/>
  <c r="BT9" i="2"/>
  <c r="X10" i="2"/>
  <c r="W10" i="2" s="1"/>
  <c r="BF10" i="2"/>
  <c r="BE10" i="2" s="1"/>
  <c r="AX14" i="2"/>
  <c r="BK9" i="2"/>
  <c r="BJ9" i="2" s="1"/>
  <c r="AF7" i="2"/>
  <c r="AK7" i="2" s="1"/>
  <c r="AM7" i="2" s="1"/>
  <c r="AR8" i="2"/>
  <c r="AQ8" i="2" s="1"/>
  <c r="AA9" i="2"/>
  <c r="AC9" i="2" s="1"/>
  <c r="AB9" i="2" s="1"/>
  <c r="AA10" i="2"/>
  <c r="AC10" i="2" s="1"/>
  <c r="AB10" i="2" s="1"/>
  <c r="BX6" i="2"/>
  <c r="E10" i="2"/>
  <c r="P10" i="2" s="1"/>
  <c r="BO6" i="2"/>
  <c r="K9" i="2"/>
  <c r="BK10" i="2"/>
  <c r="BJ10" i="2" s="1"/>
  <c r="G8" i="2"/>
  <c r="X6" i="2"/>
  <c r="N9" i="2"/>
  <c r="K10" i="2" l="1"/>
  <c r="AC6" i="2"/>
  <c r="G17" i="3"/>
  <c r="O14" i="3"/>
  <c r="J14" i="3"/>
  <c r="AM14" i="2"/>
  <c r="BW14" i="2"/>
  <c r="BV6" i="2"/>
  <c r="BU14" i="2" s="1"/>
  <c r="AU7" i="2"/>
  <c r="AW7" i="2" s="1"/>
  <c r="AC7" i="2"/>
  <c r="AB7" i="2" s="1"/>
  <c r="T6" i="2"/>
  <c r="S6" i="2"/>
  <c r="P11" i="3"/>
  <c r="P17" i="3" s="1"/>
  <c r="O11" i="3"/>
  <c r="N11" i="3"/>
  <c r="P13" i="3"/>
  <c r="O13" i="3"/>
  <c r="N13" i="3"/>
  <c r="N17" i="3" s="1"/>
  <c r="X8" i="2"/>
  <c r="W8" i="2" s="1"/>
  <c r="BF8" i="2"/>
  <c r="BC14" i="2" s="1"/>
  <c r="P8" i="2"/>
  <c r="O14" i="2" s="1"/>
  <c r="BO8" i="2"/>
  <c r="BN8" i="2" s="1"/>
  <c r="BK8" i="2"/>
  <c r="BJ8" i="2" s="1"/>
  <c r="N8" i="2"/>
  <c r="BT8" i="2"/>
  <c r="BS8" i="2" s="1"/>
  <c r="K8" i="2"/>
  <c r="AA8" i="2"/>
  <c r="AC8" i="2" s="1"/>
  <c r="AB8" i="2" s="1"/>
  <c r="W6" i="2"/>
  <c r="BJ6" i="2"/>
  <c r="N10" i="2"/>
  <c r="S9" i="2"/>
  <c r="T9" i="2"/>
  <c r="J17" i="3"/>
  <c r="BL14" i="2"/>
  <c r="BN6" i="2"/>
  <c r="V14" i="2"/>
  <c r="W7" i="2"/>
  <c r="AH7" i="2"/>
  <c r="AH14" i="2" s="1"/>
  <c r="T7" i="2"/>
  <c r="S7" i="2"/>
  <c r="G14" i="2"/>
  <c r="E1221" i="4" l="1"/>
  <c r="J14" i="2"/>
  <c r="O17" i="3"/>
  <c r="BY6" i="2"/>
  <c r="BY14" i="2" s="1"/>
  <c r="BQ14" i="2"/>
  <c r="U14" i="2"/>
  <c r="AV7" i="2"/>
  <c r="AS14" i="2"/>
  <c r="BG14" i="2"/>
  <c r="S8" i="2"/>
  <c r="T8" i="2"/>
  <c r="T10" i="2"/>
  <c r="S10" i="2"/>
  <c r="L14" i="2"/>
  <c r="Y14" i="2"/>
  <c r="E1223" i="4" l="1"/>
  <c r="E1225" i="4"/>
  <c r="S14" i="2"/>
  <c r="T14" i="2"/>
  <c r="G2502" i="1"/>
  <c r="G2480" i="1"/>
  <c r="E2482" i="1" s="1"/>
  <c r="G2477" i="1"/>
  <c r="G2399" i="1"/>
  <c r="G2093" i="1"/>
  <c r="E2095" i="1" s="1"/>
  <c r="G2014" i="1"/>
  <c r="G1997" i="1"/>
  <c r="G1485" i="1"/>
  <c r="E1487" i="1" s="1"/>
  <c r="G1483" i="1"/>
  <c r="G1477" i="1"/>
  <c r="E1479" i="1" s="1"/>
  <c r="E883" i="1"/>
  <c r="G728" i="1"/>
  <c r="E730" i="1" s="1"/>
  <c r="G451" i="1"/>
  <c r="E453" i="1" s="1"/>
  <c r="G447" i="1"/>
  <c r="E449" i="1" s="1"/>
  <c r="G443" i="1"/>
  <c r="E445" i="1" s="1"/>
  <c r="G439" i="1"/>
  <c r="G435" i="1"/>
  <c r="E437" i="1" s="1"/>
  <c r="G431" i="1"/>
  <c r="E433" i="1" s="1"/>
  <c r="E319" i="1"/>
  <c r="G244" i="1"/>
  <c r="E81" i="1"/>
  <c r="G21" i="1"/>
  <c r="E2401" i="1" l="1"/>
  <c r="E441" i="1"/>
  <c r="E2016" i="1"/>
  <c r="G945" i="1" l="1"/>
  <c r="G2529" i="1" l="1"/>
  <c r="E2531" i="1" s="1"/>
  <c r="G2531" i="1" s="1"/>
</calcChain>
</file>

<file path=xl/sharedStrings.xml><?xml version="1.0" encoding="utf-8"?>
<sst xmlns="http://schemas.openxmlformats.org/spreadsheetml/2006/main" count="2918" uniqueCount="934">
  <si>
    <t>BILL OF QUANTITIES</t>
  </si>
  <si>
    <t>SECTION C1.2</t>
  </si>
  <si>
    <t>Item</t>
  </si>
  <si>
    <t>Description</t>
  </si>
  <si>
    <t>Unit</t>
  </si>
  <si>
    <t>Quantity</t>
  </si>
  <si>
    <t>Rate</t>
  </si>
  <si>
    <t>Amount R</t>
  </si>
  <si>
    <t>C1.2</t>
  </si>
  <si>
    <t>GENERAL REQUIREMENTS AND PROVISIONS</t>
  </si>
  <si>
    <t>C1.2.1</t>
  </si>
  <si>
    <t>Environmental Management:</t>
  </si>
  <si>
    <t>C1.2.1.1</t>
  </si>
  <si>
    <t>Monitoring of compliance with and reporting on the EMP</t>
  </si>
  <si>
    <t>month</t>
  </si>
  <si>
    <t>C1.2.1.2</t>
  </si>
  <si>
    <t>Dedicated environmental officer (if specified in the Contract Documentation)</t>
  </si>
  <si>
    <t>C1.2.2</t>
  </si>
  <si>
    <t>Programming and Reporting:</t>
  </si>
  <si>
    <t>C1.2.2.1</t>
  </si>
  <si>
    <t>Submission of a Scheme 1 Programme</t>
  </si>
  <si>
    <t>Lump sum</t>
  </si>
  <si>
    <t>C1.2.2.2</t>
  </si>
  <si>
    <t>Reviewing and updating a Scheme 1 Programme</t>
  </si>
  <si>
    <t>C1.2.2.3</t>
  </si>
  <si>
    <t>Submission of a Scheme 2 Initial Programme</t>
  </si>
  <si>
    <t>C1.2.2.4</t>
  </si>
  <si>
    <t>Submission of a Scheme 2 Full Programme</t>
  </si>
  <si>
    <t>C1.2.2.5</t>
  </si>
  <si>
    <t>Reviewing and updating a Scheme 2 programme every month</t>
  </si>
  <si>
    <t>C1.2.2.6</t>
  </si>
  <si>
    <t>Preparation and submission of all information and reports specified in the Contract Documentation</t>
  </si>
  <si>
    <t>C1.2.3</t>
  </si>
  <si>
    <t>Routine road maintenance of existing public roads within the Site of the Works or other public roads outside the Site of the Works which are used as detours:</t>
  </si>
  <si>
    <t>ha</t>
  </si>
  <si>
    <t>km</t>
  </si>
  <si>
    <t>m³</t>
  </si>
  <si>
    <t>kg</t>
  </si>
  <si>
    <t>t</t>
  </si>
  <si>
    <t>m</t>
  </si>
  <si>
    <t>Prov sum</t>
  </si>
  <si>
    <t>%</t>
  </si>
  <si>
    <t>C1.2.4</t>
  </si>
  <si>
    <t>Stakeholder liaison</t>
  </si>
  <si>
    <t>C1.2.5</t>
  </si>
  <si>
    <t>Safety:</t>
  </si>
  <si>
    <t>C1.2.5.1</t>
  </si>
  <si>
    <t>Health and safety plan</t>
  </si>
  <si>
    <t>C1.2.5.2</t>
  </si>
  <si>
    <t>Implementation of health and safety plan</t>
  </si>
  <si>
    <t xml:space="preserve"> Total Carried Forward</t>
  </si>
  <si>
    <t xml:space="preserve"> Brought Forward</t>
  </si>
  <si>
    <t>C1.2.6</t>
  </si>
  <si>
    <t>Work adjacent to properties:</t>
  </si>
  <si>
    <t>C1.2.6.1</t>
  </si>
  <si>
    <t>Survey of adjacent properties</t>
  </si>
  <si>
    <t>No</t>
  </si>
  <si>
    <t>C1.2.6.2</t>
  </si>
  <si>
    <t>Preventive and / or mitigation measures</t>
  </si>
  <si>
    <t>C1.2.6.3</t>
  </si>
  <si>
    <t>Handling cost, profit and all other charges in respect of item C1.2.6.2</t>
  </si>
  <si>
    <t>C1.2.8</t>
  </si>
  <si>
    <t>Dayworks:</t>
  </si>
  <si>
    <t>C1.2.8.1</t>
  </si>
  <si>
    <t>Personnel:</t>
  </si>
  <si>
    <t>(a) Unskilled labourer</t>
  </si>
  <si>
    <t>h</t>
  </si>
  <si>
    <t>(b) Semi-skilled labourer</t>
  </si>
  <si>
    <t>(c) Skilled labourer</t>
  </si>
  <si>
    <t>(d) Gang leader</t>
  </si>
  <si>
    <t>(e) Foreman</t>
  </si>
  <si>
    <t>(f) Skilled Artisan</t>
  </si>
  <si>
    <t>C1.2.8.2</t>
  </si>
  <si>
    <t>Construction equipment (specify size and / or model number):</t>
  </si>
  <si>
    <t>(a) Motor grader</t>
  </si>
  <si>
    <t>(b) Vibratory roller</t>
  </si>
  <si>
    <t>(c) Pneumatic roller</t>
  </si>
  <si>
    <t>(d) Front end loader</t>
  </si>
  <si>
    <t>(e) Tractor loader backhoe</t>
  </si>
  <si>
    <t>(f) Excavator</t>
  </si>
  <si>
    <t>(g) Compressor</t>
  </si>
  <si>
    <t>(h) Other equipment (specify)</t>
  </si>
  <si>
    <t>C1.2.8.3</t>
  </si>
  <si>
    <t>Vehicles (specify size):</t>
  </si>
  <si>
    <t>(a) Light delivery vehicle</t>
  </si>
  <si>
    <t>(b) Flatbed truck</t>
  </si>
  <si>
    <t>(c) Dump truck</t>
  </si>
  <si>
    <t>(d) Other vehicles (specify)</t>
  </si>
  <si>
    <t>C1.2.8.4</t>
  </si>
  <si>
    <t>Materials:</t>
  </si>
  <si>
    <t>(a) Procurement of materials</t>
  </si>
  <si>
    <t>(b) Contractor's handling costs, profit and all other charges in respect of item C1.2.8.4(a)</t>
  </si>
  <si>
    <t>PC1.2.10</t>
  </si>
  <si>
    <t>Dispute Adjudication Board (DAB):</t>
  </si>
  <si>
    <t>C1.2.10.1</t>
  </si>
  <si>
    <t>Employer's contribution to DAB (50%)</t>
  </si>
  <si>
    <t>PC sum</t>
  </si>
  <si>
    <t xml:space="preserve"> Total Carried Forward To Summary</t>
  </si>
  <si>
    <t>SECTION C1.3</t>
  </si>
  <si>
    <t>C1.3</t>
  </si>
  <si>
    <t>CONTRACTOR’S SITE ESTABLISHMENT AND GENERAL OBLIGATIONS</t>
  </si>
  <si>
    <t>C1.3.1</t>
  </si>
  <si>
    <t>The Contractor's general obligations:</t>
  </si>
  <si>
    <t>C1.3.1.1</t>
  </si>
  <si>
    <t>Fixed obligations</t>
  </si>
  <si>
    <t>C1.3.1.2</t>
  </si>
  <si>
    <t>Value-related obligations</t>
  </si>
  <si>
    <t>C1.3.1.3</t>
  </si>
  <si>
    <t>Time-related obligations:</t>
  </si>
  <si>
    <t>(a) Time-related obligations</t>
  </si>
  <si>
    <t>(b) Execution of the works</t>
  </si>
  <si>
    <t>C1.3.1.4</t>
  </si>
  <si>
    <t>Suspension Cost:</t>
  </si>
  <si>
    <t>(a) De-establishment</t>
  </si>
  <si>
    <t>(b) Re-establishment</t>
  </si>
  <si>
    <t>(c) Suspension period</t>
  </si>
  <si>
    <t>(d) Engineer's cost</t>
  </si>
  <si>
    <t>C1.3.2</t>
  </si>
  <si>
    <t>Contract sign boards</t>
  </si>
  <si>
    <t>m²</t>
  </si>
  <si>
    <t>SECTION C1.4</t>
  </si>
  <si>
    <t>C1.4</t>
  </si>
  <si>
    <t>FACILITIES FOR THE ENGINEER</t>
  </si>
  <si>
    <t>C1.4.1</t>
  </si>
  <si>
    <t>Site accommodation:</t>
  </si>
  <si>
    <t>C1.4.1.1</t>
  </si>
  <si>
    <t>Offices and conference room</t>
  </si>
  <si>
    <t>C1.4.1.3</t>
  </si>
  <si>
    <t>Open concrete working floors and verandas</t>
  </si>
  <si>
    <t>C1.4.1.4</t>
  </si>
  <si>
    <t>Roofs over open concrete working floors and verandas</t>
  </si>
  <si>
    <t>C1.4.1.6</t>
  </si>
  <si>
    <t>Car ports</t>
  </si>
  <si>
    <t>C1.4.1.7</t>
  </si>
  <si>
    <t>Ablution unit (equipped as specified)</t>
  </si>
  <si>
    <t>C1.4.1.9</t>
  </si>
  <si>
    <t>Kitchen unit (equipped as specified)</t>
  </si>
  <si>
    <t>C1.4.1.10</t>
  </si>
  <si>
    <t>Type A prefabricated house (equipped as specified)</t>
  </si>
  <si>
    <t>C1.4.1.13</t>
  </si>
  <si>
    <t>Rented housing paid for by the Contractor</t>
  </si>
  <si>
    <t>C1.4.1.14</t>
  </si>
  <si>
    <t>Contractor's handling costs, profit and all other charges in respect of item C1.4.1.13</t>
  </si>
  <si>
    <t>C1.4.2</t>
  </si>
  <si>
    <t>Items measured by area:</t>
  </si>
  <si>
    <t>C1.4.2.1</t>
  </si>
  <si>
    <t>Shelving as specified, complete with brackets</t>
  </si>
  <si>
    <t>C1.4.2.8</t>
  </si>
  <si>
    <t>Notice boards</t>
  </si>
  <si>
    <t>C1.4.2.10</t>
  </si>
  <si>
    <t>Galvanised wire mesh fencing for store rooms</t>
  </si>
  <si>
    <t>C1.4.2.11</t>
  </si>
  <si>
    <t>Galvanised wire mesh store room gate with a padlock</t>
  </si>
  <si>
    <t>C1.4.3</t>
  </si>
  <si>
    <t>Items measured by number:</t>
  </si>
  <si>
    <t>C1.4.3.1</t>
  </si>
  <si>
    <t>Office swivel chair</t>
  </si>
  <si>
    <t>C1.4.3.2</t>
  </si>
  <si>
    <t>Office chair</t>
  </si>
  <si>
    <t>C1.4.3.3</t>
  </si>
  <si>
    <t>Draughtsman's stool</t>
  </si>
  <si>
    <t>C1.4.3.5</t>
  </si>
  <si>
    <t>Office desk with 3 drawers (at least one lockable drawer)</t>
  </si>
  <si>
    <t>C1.4.3.8</t>
  </si>
  <si>
    <t>Conference table</t>
  </si>
  <si>
    <t>C1.4.3.10</t>
  </si>
  <si>
    <t>Filing cabinet</t>
  </si>
  <si>
    <t>C1.4.3.13</t>
  </si>
  <si>
    <t>220 / 250 volt power outlet plug point</t>
  </si>
  <si>
    <t>C1.4.3.14</t>
  </si>
  <si>
    <t>400 / 231 volt 3-phase power outlet plug point</t>
  </si>
  <si>
    <t>C1.4.3.15</t>
  </si>
  <si>
    <t>Single 1 500 mm, 58 watt fluorescent tube ceiling light</t>
  </si>
  <si>
    <t>C1.4.3.16</t>
  </si>
  <si>
    <t>Single 1 500 mm, 22 watt LED tube ceiling light</t>
  </si>
  <si>
    <t>C1.4.3.19</t>
  </si>
  <si>
    <t>Wash-hand basin</t>
  </si>
  <si>
    <t>C1.4.3.21</t>
  </si>
  <si>
    <t>Extractor fan</t>
  </si>
  <si>
    <t>C1.4.3.23</t>
  </si>
  <si>
    <t>Fire extinguisher 9,0 kg, dry powder type</t>
  </si>
  <si>
    <t>C1.4.3.24</t>
  </si>
  <si>
    <t>Air-conditioning unit</t>
  </si>
  <si>
    <t>C1.4.3.25</t>
  </si>
  <si>
    <t>Heater</t>
  </si>
  <si>
    <t>C1.4.3.26</t>
  </si>
  <si>
    <t>Concrete specimen curing bath</t>
  </si>
  <si>
    <t>C1.4.3.27</t>
  </si>
  <si>
    <t>Waste paper basket</t>
  </si>
  <si>
    <t>C1.4.3.29</t>
  </si>
  <si>
    <t>A3 / A4 colour printer, copier, scanner</t>
  </si>
  <si>
    <t>C1.4.3.31</t>
  </si>
  <si>
    <t>Rain gauge</t>
  </si>
  <si>
    <t>C1.4.3.32</t>
  </si>
  <si>
    <t>Minimum / maximum atmospheric temperature gauge</t>
  </si>
  <si>
    <t>C1.4.3.35</t>
  </si>
  <si>
    <t>3,0 m aluminium straight edge complete with two measuring wedges</t>
  </si>
  <si>
    <t>C1.4.3.36</t>
  </si>
  <si>
    <t>Measuring wheel</t>
  </si>
  <si>
    <t>C1.4.3.37</t>
  </si>
  <si>
    <t>First aid kit</t>
  </si>
  <si>
    <t>C1.4.3.38</t>
  </si>
  <si>
    <t>Standpipe complete with 30 m of 19 mm dia. heavy duty hose pipe</t>
  </si>
  <si>
    <t>C1.4.4</t>
  </si>
  <si>
    <t>Prime cost items:</t>
  </si>
  <si>
    <t>C1.4.4.1</t>
  </si>
  <si>
    <t>Cell phones costs, including pro-rata rentals, for calls made in connection with contract administration</t>
  </si>
  <si>
    <t>C1.4.4.2</t>
  </si>
  <si>
    <t>Handling costs and profit in respect of item C1.4.4.1</t>
  </si>
  <si>
    <t>C1.4.4.3</t>
  </si>
  <si>
    <t>The provision of a direct independent telephone line for the Engineer, including the monthly rental charges and the cost of business calls</t>
  </si>
  <si>
    <t>C1.4.4.4</t>
  </si>
  <si>
    <t>Handling costs and profit in respect of item C1.4.4.3</t>
  </si>
  <si>
    <t>C1.4.4.5</t>
  </si>
  <si>
    <t>The provision of internet connectivity and WiFi data for Engineer’s site staff</t>
  </si>
  <si>
    <t>C1.4.4.6</t>
  </si>
  <si>
    <t>Handling costs and profit in respect of item C1.4.4.5</t>
  </si>
  <si>
    <t>C1.4.4.7</t>
  </si>
  <si>
    <t>The provision of paper and ink for a combination colour printer / copier / scanner</t>
  </si>
  <si>
    <t>C1.4.4.8</t>
  </si>
  <si>
    <t>Handling costs and profit in respect of item C1.4.4.7</t>
  </si>
  <si>
    <t>C1.4.4.9</t>
  </si>
  <si>
    <t xml:space="preserve">The provision of a complete 220 / 250 volt single phase electrical power installation, including all poles, insulators, wiring, switchboards, mains connections, meters, etc. </t>
  </si>
  <si>
    <t>C1.4.4.10</t>
  </si>
  <si>
    <t>Handling costs and profit in respect of item C1.4.4.9</t>
  </si>
  <si>
    <t>C1.4.4.11</t>
  </si>
  <si>
    <t>The provision of a complete 440 / 231 volt three phase electrical power installation, including all poles, insulators, wiring, switchboards, mains connections, meters, etc.</t>
  </si>
  <si>
    <t>C1.4.4.12</t>
  </si>
  <si>
    <t>Handling costs and profit in respect of item C1.4.4.11</t>
  </si>
  <si>
    <t>C1.4.5</t>
  </si>
  <si>
    <t>Services at site offices, laboratories and site accommodation:</t>
  </si>
  <si>
    <t>C1.4.5.1</t>
  </si>
  <si>
    <t>Fixed costs</t>
  </si>
  <si>
    <t>C1.4.5.2</t>
  </si>
  <si>
    <t>Running costs</t>
  </si>
  <si>
    <t>C1.4.6</t>
  </si>
  <si>
    <t>Office staff:</t>
  </si>
  <si>
    <t>C1.4.6.1</t>
  </si>
  <si>
    <t>Secretary / receptionist</t>
  </si>
  <si>
    <t>C1.4.6.2</t>
  </si>
  <si>
    <t>Technical assistant</t>
  </si>
  <si>
    <t>C1.4.7</t>
  </si>
  <si>
    <t>Site inspection transport:</t>
  </si>
  <si>
    <t>C1.4.7.1</t>
  </si>
  <si>
    <t>Provision of a bus, mini-bus or combi van for site inspection purposes (specify type and size of vehicle)</t>
  </si>
  <si>
    <t>per day</t>
  </si>
  <si>
    <t>C1.4.7.2</t>
  </si>
  <si>
    <t>Travel on site</t>
  </si>
  <si>
    <t>C1.4.8</t>
  </si>
  <si>
    <t>Site security measures for the Engineer’s facilities:</t>
  </si>
  <si>
    <t>C1.4.8.1</t>
  </si>
  <si>
    <t>Supply and installation of all required security measures at the Engineer’s site offices and laboratories</t>
  </si>
  <si>
    <t>C1.4.8.2</t>
  </si>
  <si>
    <t>Provision of security guards / watchmen and an armed response service at the Engineer’s site offices and laboratories</t>
  </si>
  <si>
    <t>C1.4.8.3</t>
  </si>
  <si>
    <t>Supply and installation of all required security measures at the Engineer’s site accommodation</t>
  </si>
  <si>
    <t>C1.4.8.4</t>
  </si>
  <si>
    <t>Provision of security guards / watchmen and an armed response service at the Engineer’s site accommodation</t>
  </si>
  <si>
    <t>SECTION C1.5</t>
  </si>
  <si>
    <t>C1.5</t>
  </si>
  <si>
    <t>ACCOMMODATION OF TRAFFIC</t>
  </si>
  <si>
    <t>C1.5.1</t>
  </si>
  <si>
    <t>Accommodation of pedestrian and non-motorised traffic:</t>
  </si>
  <si>
    <t>C.1.5.1.1</t>
  </si>
  <si>
    <t xml:space="preserve">Accommodation of pedestrian and non-motorised traffic </t>
  </si>
  <si>
    <t>C.1.5.1.2</t>
  </si>
  <si>
    <t>Construction of temporary pedestrian walkways and / or cycle paths:</t>
  </si>
  <si>
    <t>C1.5.7.1</t>
  </si>
  <si>
    <t>Delineators including mounting bases and ballast:</t>
  </si>
  <si>
    <t>(a) Single sided, reversible left or right (size indicated)</t>
  </si>
  <si>
    <t>(b) Double sided, reversible left or right (size indicated)</t>
  </si>
  <si>
    <t>C1.5.7.2</t>
  </si>
  <si>
    <t>Traffic cones, minimum height 750 mm</t>
  </si>
  <si>
    <t>C1.5.7.3</t>
  </si>
  <si>
    <t>Flagmen</t>
  </si>
  <si>
    <t>man-shift</t>
  </si>
  <si>
    <t>C1.5.7.4</t>
  </si>
  <si>
    <t>Traffic controllers</t>
  </si>
  <si>
    <t>C1.5.7.5</t>
  </si>
  <si>
    <t>Provision of illuminated traffic signs:</t>
  </si>
  <si>
    <t>(a) Sign mounted flashing amber lights (2 lights with the specified power supply) mounted on a backing board which is:</t>
  </si>
  <si>
    <t>(i) 900 mm wide x 150 mm high</t>
  </si>
  <si>
    <t>(ii) 1 200 mm wide x 200 mm high</t>
  </si>
  <si>
    <t>(b) Flashing LED illuminated arrow board</t>
  </si>
  <si>
    <t>(c) Illuminated road sign – R &amp; TR series (diameter indicated)</t>
  </si>
  <si>
    <t>(d) Illuminated road sign – TW series (length of sides indicated)</t>
  </si>
  <si>
    <t>C1.5.8</t>
  </si>
  <si>
    <t>Traffic safety officer</t>
  </si>
  <si>
    <t>man-month</t>
  </si>
  <si>
    <t>C1.5.9</t>
  </si>
  <si>
    <t>Traffic safety vehicle</t>
  </si>
  <si>
    <t>C1.5.10</t>
  </si>
  <si>
    <t>Tow trucks:</t>
  </si>
  <si>
    <t>C1.5.11</t>
  </si>
  <si>
    <t>Provision of safety equipment for visitors:</t>
  </si>
  <si>
    <t>C1.5.11.1</t>
  </si>
  <si>
    <t>Provision of reflective safety vests for visitors</t>
  </si>
  <si>
    <t>C1.5.11.2</t>
  </si>
  <si>
    <t>Provision of hard hats for visitors</t>
  </si>
  <si>
    <t>C1.5.12</t>
  </si>
  <si>
    <t>Additional traffic accommodation facilities ordered by the Engineer:</t>
  </si>
  <si>
    <t>C1.5.12.1</t>
  </si>
  <si>
    <t>Provision of additional traffic accommodation facilities</t>
  </si>
  <si>
    <t>C1.5.12.2</t>
  </si>
  <si>
    <t>Handling cost, profit and all other charges in respect of item C1.5.12.1</t>
  </si>
  <si>
    <t>SECTION C1.6</t>
  </si>
  <si>
    <t>C1.6</t>
  </si>
  <si>
    <t>CLEARING AND GRUBBING</t>
  </si>
  <si>
    <t>C1.6.1</t>
  </si>
  <si>
    <t>Clearing:</t>
  </si>
  <si>
    <t>C1.6.1.1</t>
  </si>
  <si>
    <t>Clearing with machines and some hand labour where necessary</t>
  </si>
  <si>
    <t>C1.6.1.4</t>
  </si>
  <si>
    <t>Clearing for service trenches (over the agreed width required)</t>
  </si>
  <si>
    <t>C1.6.3</t>
  </si>
  <si>
    <t>Removal and grubbing of large trees and tree stumps:</t>
  </si>
  <si>
    <t>C1.6.3.1</t>
  </si>
  <si>
    <t>Girth equal to or exceeding 1,0 m up to and including 2,0 m</t>
  </si>
  <si>
    <t>C1.6.3.2</t>
  </si>
  <si>
    <t>Girth exceeding 2,0 m up to and including 3,0 m</t>
  </si>
  <si>
    <t>C1.6.3.3</t>
  </si>
  <si>
    <t>Girth exceeding 3,0 m</t>
  </si>
  <si>
    <t>C1.6.4</t>
  </si>
  <si>
    <t>Removal of buildings and structures:</t>
  </si>
  <si>
    <t>C1.6.4.1</t>
  </si>
  <si>
    <t>(Identify type and location of each building or structure with a separate sub-item)</t>
  </si>
  <si>
    <t>C1.6.9</t>
  </si>
  <si>
    <t>Conservation of topsoil:</t>
  </si>
  <si>
    <t>C1.6.9.1</t>
  </si>
  <si>
    <t>Stockpiling topsoil</t>
  </si>
  <si>
    <t>C1.6.10</t>
  </si>
  <si>
    <t>Disposal of hazardous waste material:</t>
  </si>
  <si>
    <t>C1.6.10.1</t>
  </si>
  <si>
    <t>Disposal of hazardous waste material at an approved hazardous waste material facility</t>
  </si>
  <si>
    <t>C1.6.10.2</t>
  </si>
  <si>
    <t>Handling cost, profit and all other charges in respect of item C1.6.10.1</t>
  </si>
  <si>
    <t>SECTION C1.7</t>
  </si>
  <si>
    <t>C1.7</t>
  </si>
  <si>
    <t>LOADING AND HAULING</t>
  </si>
  <si>
    <t>C1.7.1</t>
  </si>
  <si>
    <t>Loading:</t>
  </si>
  <si>
    <t>C1.7.1.1</t>
  </si>
  <si>
    <t>Loading from stockpile using machines and some hand labour where necessary</t>
  </si>
  <si>
    <t>C1.7.2</t>
  </si>
  <si>
    <t>Hauling:</t>
  </si>
  <si>
    <t>C1.7.2.1</t>
  </si>
  <si>
    <t>Hauling material for use in the Works and off-loading it on the site of the Works:</t>
  </si>
  <si>
    <t>(a) Soil, gravel, crushed stone and pavement layer material</t>
  </si>
  <si>
    <t>m³-km</t>
  </si>
  <si>
    <t>(b) Boulders and hard material</t>
  </si>
  <si>
    <t>C1.7.2.2</t>
  </si>
  <si>
    <t>Hauling material to spoil and off-loading it at a designated spoil area:</t>
  </si>
  <si>
    <t>SECTION C2.1</t>
  </si>
  <si>
    <t>C2.1</t>
  </si>
  <si>
    <t>GENERAL REQUIREMENTS AND TRENCHING FOR SERVICES</t>
  </si>
  <si>
    <t>C2.1.1</t>
  </si>
  <si>
    <t>Location, identification, protection and relocation of existing services:</t>
  </si>
  <si>
    <t>C2.1.1.1</t>
  </si>
  <si>
    <t>Contractor’s obligations</t>
  </si>
  <si>
    <t>C2.1.1.2</t>
  </si>
  <si>
    <t>C2.1.1.3</t>
  </si>
  <si>
    <t>Handling costs and profit in respect of item C2.1.1.2 above</t>
  </si>
  <si>
    <t>C2.1.1.4</t>
  </si>
  <si>
    <t>Permanent services relocation or protection work by the Contractor</t>
  </si>
  <si>
    <t>C2.1.2</t>
  </si>
  <si>
    <t>Existing services location, detection and verification:</t>
  </si>
  <si>
    <t>C2.1.2.1</t>
  </si>
  <si>
    <t>Using specialist detection services (ground penetrating radar, radio detection, etc.)</t>
  </si>
  <si>
    <t>C2.1.2.2</t>
  </si>
  <si>
    <t>Handling costs and profit in respect of item C2.1.2.1 above</t>
  </si>
  <si>
    <t>C2.1.2.3</t>
  </si>
  <si>
    <t>Survey to verify existing service positions</t>
  </si>
  <si>
    <t>C2.1.2.4</t>
  </si>
  <si>
    <t>Handling costs and profit in respect of item C2.1.2.3 above</t>
  </si>
  <si>
    <t>C2.1.2.5</t>
  </si>
  <si>
    <t>Using hand excavation to locate, expose and verify services</t>
  </si>
  <si>
    <t>C2.1.3</t>
  </si>
  <si>
    <t>Obtaining construction or work permits</t>
  </si>
  <si>
    <t>C2.1.6</t>
  </si>
  <si>
    <t>Trench excavation (in soft material):</t>
  </si>
  <si>
    <t>C2.1.6.1</t>
  </si>
  <si>
    <t>Trenches up to 1,0 m wide:</t>
  </si>
  <si>
    <t>(a) Up to 1,0 m deep</t>
  </si>
  <si>
    <t>(b) Over 1,0 m and up to 2,0 m deep</t>
  </si>
  <si>
    <t>(c) Over 2,0 m deep, etc. to be inserted, increased by additional 1,0 m depths as required</t>
  </si>
  <si>
    <t>C2.1.7</t>
  </si>
  <si>
    <t>Extra over items C2.1.6, C2.1.8 and C2.1.16 for excavating in:</t>
  </si>
  <si>
    <t>C2.1.7.1</t>
  </si>
  <si>
    <t>Hard material irrespective of depth</t>
  </si>
  <si>
    <t>C2.1.7.2</t>
  </si>
  <si>
    <t>Stabilised material irrespective of depth</t>
  </si>
  <si>
    <t>C2.1.8</t>
  </si>
  <si>
    <t>Excavations outside the normal trench profile</t>
  </si>
  <si>
    <t>C2.1.9</t>
  </si>
  <si>
    <t>Trench excavation using labour enhanced construction methods:</t>
  </si>
  <si>
    <t>C2.1.9.1</t>
  </si>
  <si>
    <t>Trenches up to 1,0 m wide (in soft material):</t>
  </si>
  <si>
    <t>(b) Over 1,0 m and up to 1,5 m deep</t>
  </si>
  <si>
    <t>C2.1.19</t>
  </si>
  <si>
    <t>Dealing with water during services work:</t>
  </si>
  <si>
    <t>C2.1.19.1</t>
  </si>
  <si>
    <t>Dealing with surface water</t>
  </si>
  <si>
    <t>C2.1.19.2</t>
  </si>
  <si>
    <t>Dealing with subsurface water</t>
  </si>
  <si>
    <t>SECTION C3.1</t>
  </si>
  <si>
    <t>C3.1</t>
  </si>
  <si>
    <t>DRAINS</t>
  </si>
  <si>
    <t>C3.1.1</t>
  </si>
  <si>
    <t xml:space="preserve">Excavation for open drains: </t>
  </si>
  <si>
    <t>C3.1.1.1</t>
  </si>
  <si>
    <t>Excavating all material situated within the following depth ranges below the surface level using conventional methods:</t>
  </si>
  <si>
    <t>(a) 0 m to 1,5 m</t>
  </si>
  <si>
    <t>(b) Exceeding 1,5 m and up to 3,0 m</t>
  </si>
  <si>
    <t>C3.1.1.2</t>
  </si>
  <si>
    <t>Extra over sub-item C3.1.1.1 for excavation in hard and boulder material irrespective of depth</t>
  </si>
  <si>
    <t>C3.1.1.5</t>
  </si>
  <si>
    <t>Excavating intermediate material situated 0 m to 1,5 m below the surface level using labour enhanced construction methods</t>
  </si>
  <si>
    <t>C3.1.2</t>
  </si>
  <si>
    <t xml:space="preserve">Clearing, shaping and disposal of accumulated sediment in existing unlined open drains: </t>
  </si>
  <si>
    <t>C3.1.2.1</t>
  </si>
  <si>
    <t>Using conventional methods</t>
  </si>
  <si>
    <t>C3.1.2.2</t>
  </si>
  <si>
    <t xml:space="preserve">Using labour enhanced construction methods  </t>
  </si>
  <si>
    <t>(c) Etc., in increments of 1,5 m</t>
  </si>
  <si>
    <t>SECTION C3.2</t>
  </si>
  <si>
    <t>C3.2</t>
  </si>
  <si>
    <t>CULVERTS</t>
  </si>
  <si>
    <t>C3.2.1</t>
  </si>
  <si>
    <t>Excavation for culvert structures:</t>
  </si>
  <si>
    <t>C3.2.1.1</t>
  </si>
  <si>
    <t>Excavating in all material situated within the following depth ranges below the surface level:</t>
  </si>
  <si>
    <t>C3.2.1.4</t>
  </si>
  <si>
    <t>Extra over sub-item C3.2.1.1 for excavation in hard or boulder material, irrespective of depth</t>
  </si>
  <si>
    <t>C3.2.1.5</t>
  </si>
  <si>
    <t>Extra over sub-item C3.2.1.1 for excavation in stabilised existing road layers, irrespective of depth</t>
  </si>
  <si>
    <t>C3.2.2</t>
  </si>
  <si>
    <t>Backfilling:</t>
  </si>
  <si>
    <t>C3.2.2.1</t>
  </si>
  <si>
    <t>Using the excavated material</t>
  </si>
  <si>
    <t>C3.2.2.2</t>
  </si>
  <si>
    <t>Using imported selected material:</t>
  </si>
  <si>
    <t>(a) From commercial sources (state type)</t>
  </si>
  <si>
    <t>(b) From sources on site (state type)</t>
  </si>
  <si>
    <t>C3.2.2.3</t>
  </si>
  <si>
    <t>Extra over sub-items C3.2.2.1 and C3.2.2.2 for soil cement backfilling:</t>
  </si>
  <si>
    <t>(a) With wet mixture (specify cement content) of 3 % cement</t>
  </si>
  <si>
    <t>(b) With dry mixture (specify cement content) of 3 % cement</t>
  </si>
  <si>
    <t>(c) Variation in cement</t>
  </si>
  <si>
    <t>C3.2.2.4</t>
  </si>
  <si>
    <t>Extra over sub-items C3.2.2.1 and C3.2.2.2 for screed layers (class of concrete indicated)</t>
  </si>
  <si>
    <t>C3.2.3</t>
  </si>
  <si>
    <t>Concrete pipe culverts:</t>
  </si>
  <si>
    <t>C3.2.3.1</t>
  </si>
  <si>
    <t>On Class A bedding (type and diameter indicated)</t>
  </si>
  <si>
    <t>C3.2.3.2</t>
  </si>
  <si>
    <t>C3.2.10</t>
  </si>
  <si>
    <t>Reinforcement:</t>
  </si>
  <si>
    <t>C3.2.10.1</t>
  </si>
  <si>
    <t>Mild steel bars</t>
  </si>
  <si>
    <t>High-tensile steel bars</t>
  </si>
  <si>
    <t>Welded steel fabric</t>
  </si>
  <si>
    <t>C3.2.12</t>
  </si>
  <si>
    <t>Demolition of concrete members or elements:</t>
  </si>
  <si>
    <t>C3.2.16</t>
  </si>
  <si>
    <t>Brickwork (engineering bricks):</t>
  </si>
  <si>
    <t>C3.2.16.1</t>
  </si>
  <si>
    <t>115 mm thick</t>
  </si>
  <si>
    <t>C3.2.16.2</t>
  </si>
  <si>
    <t>230 mm thick</t>
  </si>
  <si>
    <t>C3.2.16.3</t>
  </si>
  <si>
    <t>345 mm thick</t>
  </si>
  <si>
    <t>C3.2.16.4</t>
  </si>
  <si>
    <t>Specify thickness</t>
  </si>
  <si>
    <t>C3.2.17</t>
  </si>
  <si>
    <t>Plaster</t>
  </si>
  <si>
    <t>C3.2.18</t>
  </si>
  <si>
    <t>Benching</t>
  </si>
  <si>
    <t>C3.2.19</t>
  </si>
  <si>
    <t>Accessories:</t>
  </si>
  <si>
    <t>C3.2.19.1</t>
  </si>
  <si>
    <t>C3.2.19.2</t>
  </si>
  <si>
    <t>Inlet grids or covers (description and reference to drawing)</t>
  </si>
  <si>
    <t>SECTION C3.3</t>
  </si>
  <si>
    <t>C3.3</t>
  </si>
  <si>
    <t>CONCRETE KERBING AND CHANNELING, ASPHALT BERMS, CHUTES, DOWNPIPES, CONCRETE, STONE PITCHED AND GABION LININGS FOR OPEN DRAINS</t>
  </si>
  <si>
    <t>C3.3.1</t>
  </si>
  <si>
    <t>Concrete kerbing:</t>
  </si>
  <si>
    <t>C3.3.1.1</t>
  </si>
  <si>
    <t>Prefabricated kerbing (description of type of kerb and bedding with reference to drawing):</t>
  </si>
  <si>
    <t>C3.3.3.1</t>
  </si>
  <si>
    <t>On curves of radii more than or equal to 5,0 m but less than 20,0 m</t>
  </si>
  <si>
    <t>C3.3.8</t>
  </si>
  <si>
    <t>Linings for open drains:</t>
  </si>
  <si>
    <t>C3.3.8.1</t>
  </si>
  <si>
    <t>Cast-in-situ concrete lining (class of concrete and type of open drain indicated)</t>
  </si>
  <si>
    <t>C3.3.8.2</t>
  </si>
  <si>
    <t>Class U2 surface finish to cast-in-situ concrete (type of open drain indicated)</t>
  </si>
  <si>
    <t>C3.3.8.3</t>
  </si>
  <si>
    <t>Stone pitched lining (200 mm thickness):</t>
  </si>
  <si>
    <t>(a) Grouted stone pitching (type of open drain indicated)</t>
  </si>
  <si>
    <t>(b) Grouted stone pitching on a concrete bed (class of concrete and type of open drain indicated)</t>
  </si>
  <si>
    <t>C3.3.9</t>
  </si>
  <si>
    <t>Formwork to cast-in-situ concrete lining for open drains (Class F2 surface finish):</t>
  </si>
  <si>
    <t>C3.3.9.1</t>
  </si>
  <si>
    <t>To sides with formwork on the internal face only</t>
  </si>
  <si>
    <t>C3.3.9.2</t>
  </si>
  <si>
    <t>To sides with formwork on both internal and external faces (each face measured)</t>
  </si>
  <si>
    <t>C3.3.9.3</t>
  </si>
  <si>
    <t>To ends of slabs</t>
  </si>
  <si>
    <t>C3.3.10</t>
  </si>
  <si>
    <t>Sealed joints in concrete and stone pitched linings of open drains (description of each type with reference to drawing)</t>
  </si>
  <si>
    <t>C3.3.12</t>
  </si>
  <si>
    <t>C3.3.12.1</t>
  </si>
  <si>
    <t>C3.3.12.2</t>
  </si>
  <si>
    <t>C3.3.12.3</t>
  </si>
  <si>
    <t>C3.3.13</t>
  </si>
  <si>
    <t>Polymer film sheeting (thickness specified) for concrete-lined open drains</t>
  </si>
  <si>
    <t>SECTION C4.1</t>
  </si>
  <si>
    <t>C4.1</t>
  </si>
  <si>
    <t>BORROW MATERIALS</t>
  </si>
  <si>
    <t>C4.1.1</t>
  </si>
  <si>
    <t>Compiling and implementing M&amp;U plans:</t>
  </si>
  <si>
    <t>C4.1.1.1</t>
  </si>
  <si>
    <t>For borrow pits (list all borrow pits separately)</t>
  </si>
  <si>
    <t>C4.1.1.2</t>
  </si>
  <si>
    <t>For quarries (list all quarries separately)</t>
  </si>
  <si>
    <t>C4.1.2</t>
  </si>
  <si>
    <t>Additional material investigations during the supplementary exploration:</t>
  </si>
  <si>
    <t>C4.1.2.1</t>
  </si>
  <si>
    <t>Cost of additional trial pits and / or drilling and laboratory testing</t>
  </si>
  <si>
    <t>C4.1.2.2</t>
  </si>
  <si>
    <t>Handling costs and profit in respect of item C4.1.2.1</t>
  </si>
  <si>
    <t>C4.1.3</t>
  </si>
  <si>
    <t>Construction and maintenance of temporary haul and access roads:</t>
  </si>
  <si>
    <t>C4.1.3.1</t>
  </si>
  <si>
    <t>Temporary unsealed roads</t>
  </si>
  <si>
    <t>C4.1.3.2</t>
  </si>
  <si>
    <t>Cost to repair existing public roads or streets</t>
  </si>
  <si>
    <t>C4.1.3.3</t>
  </si>
  <si>
    <t>Handling cost and profit in respect of item C4.1.3.2</t>
  </si>
  <si>
    <t>SECTION C4.3</t>
  </si>
  <si>
    <t>SECTION C4.4</t>
  </si>
  <si>
    <t>C4.4</t>
  </si>
  <si>
    <t>COMMERCIAL MATERIALS</t>
  </si>
  <si>
    <t>C4.4.1</t>
  </si>
  <si>
    <t>Commercial materials identified by the Employer from commercial, private or other non-commercial suppliers (specify the source(s)):</t>
  </si>
  <si>
    <t>C4.4.4</t>
  </si>
  <si>
    <t>Cementitious stabilising agents:</t>
  </si>
  <si>
    <t>C4.4.4.1</t>
  </si>
  <si>
    <t>Cement</t>
  </si>
  <si>
    <t>SECTION C5.1</t>
  </si>
  <si>
    <t>C5.1</t>
  </si>
  <si>
    <t>ROADBED</t>
  </si>
  <si>
    <t>C5.1.1</t>
  </si>
  <si>
    <t>Roadbed construction and compaction:</t>
  </si>
  <si>
    <t>C5.1.1.1</t>
  </si>
  <si>
    <t>Compaction of in-situ material to 90 % of MDD</t>
  </si>
  <si>
    <t>C5.1.5</t>
  </si>
  <si>
    <t>In-situ treatment of roadbed in hard material:</t>
  </si>
  <si>
    <t>C5.1.5.1</t>
  </si>
  <si>
    <t>In-situ treatment by ripping</t>
  </si>
  <si>
    <t>C5.1.6</t>
  </si>
  <si>
    <t>Roller-pass compaction:</t>
  </si>
  <si>
    <t>C5.1.6.2</t>
  </si>
  <si>
    <t>Pad foot vibratory rollers</t>
  </si>
  <si>
    <t>C5.1.6.3</t>
  </si>
  <si>
    <t>Smooth drum vibratory rollers</t>
  </si>
  <si>
    <t>SECTION C5.2</t>
  </si>
  <si>
    <t>C5.2</t>
  </si>
  <si>
    <t>FILL</t>
  </si>
  <si>
    <t>C5.2.2</t>
  </si>
  <si>
    <t>Fill construction:</t>
  </si>
  <si>
    <t>C5.2.2.1</t>
  </si>
  <si>
    <t>Normal fill material in compacted layer thicknesses of 200 mm and less:</t>
  </si>
  <si>
    <t>(b) Compacted to 93% of MDD</t>
  </si>
  <si>
    <t>Construction of a trial section:</t>
  </si>
  <si>
    <t>C5.2.8</t>
  </si>
  <si>
    <t>Breaking down oversize fill material on the road:</t>
  </si>
  <si>
    <t>m²-pass</t>
  </si>
  <si>
    <t>C5.2.8.3</t>
  </si>
  <si>
    <t>By pad foot vibratory roller</t>
  </si>
  <si>
    <t>SECTION C5.3</t>
  </si>
  <si>
    <t>C5.3</t>
  </si>
  <si>
    <t>ROAD PAVEMENT LAYERS</t>
  </si>
  <si>
    <t>C5.3.2</t>
  </si>
  <si>
    <t>Construction of pavement layers:</t>
  </si>
  <si>
    <t>C5.3.2.1</t>
  </si>
  <si>
    <t>Construction of layers using conventional construction methods:</t>
  </si>
  <si>
    <t>C5.3.9</t>
  </si>
  <si>
    <t>C5.3.9.1</t>
  </si>
  <si>
    <t>Construction of a trial section using conventional methods of construction:</t>
  </si>
  <si>
    <t>(a) Stabilised gravel layer (layer thickness indicated) trial section</t>
  </si>
  <si>
    <t>SECTION C5.4</t>
  </si>
  <si>
    <t>C5.4</t>
  </si>
  <si>
    <t>STABILISATION</t>
  </si>
  <si>
    <t>C5.4.1</t>
  </si>
  <si>
    <t>Pre-treatment of gravel layers:</t>
  </si>
  <si>
    <t>C5.4.1.1</t>
  </si>
  <si>
    <t>C5.4.2</t>
  </si>
  <si>
    <t>Chemical stabilisation:</t>
  </si>
  <si>
    <t>C5.4.2.1</t>
  </si>
  <si>
    <t>(a) Cement (for pavement layer)</t>
  </si>
  <si>
    <t>SECTION C6.2</t>
  </si>
  <si>
    <t>C6.2</t>
  </si>
  <si>
    <t>SEGMENTAL BLOCK PAVING LAYERS</t>
  </si>
  <si>
    <t>C6.2.1</t>
  </si>
  <si>
    <t>Segmental block paving:</t>
  </si>
  <si>
    <t>C6.2.1.1</t>
  </si>
  <si>
    <t>C6.2.2</t>
  </si>
  <si>
    <t>Casti-in-situ concrete edge and intermediate beams</t>
  </si>
  <si>
    <t>C6.2.3</t>
  </si>
  <si>
    <t>Provision and application of approved herbicide and ant poison:</t>
  </si>
  <si>
    <t>C6.2.3.1</t>
  </si>
  <si>
    <t>Provision of materials</t>
  </si>
  <si>
    <t>C6.2.3.2</t>
  </si>
  <si>
    <t>Contractor’s charges and profit added to the prime cost sum</t>
  </si>
  <si>
    <t>C6.2.4</t>
  </si>
  <si>
    <t>Re-sanding of joints in segmental block paving:</t>
  </si>
  <si>
    <t>C6.2.4.1</t>
  </si>
  <si>
    <t>SECTION C11.1</t>
  </si>
  <si>
    <t>C11.1</t>
  </si>
  <si>
    <t>PITCHING, STONEWORK, CAST IN SITU CONCRETE FOR PROTECTION AGAINST EROSION</t>
  </si>
  <si>
    <t>C11.1.1</t>
  </si>
  <si>
    <t>Foundation trenches for stone masonry walls:</t>
  </si>
  <si>
    <t>C11.1.1.1</t>
  </si>
  <si>
    <t>Excavating foundation trenches in soft material using labour enhanced construction methods</t>
  </si>
  <si>
    <t>C11.1.2</t>
  </si>
  <si>
    <t>Stone pitching:</t>
  </si>
  <si>
    <t>C11.1.2.1</t>
  </si>
  <si>
    <t>Plain stone pitching:</t>
  </si>
  <si>
    <t>(a) Method 1</t>
  </si>
  <si>
    <t>C11.1.7</t>
  </si>
  <si>
    <t>Provision of approved herbicide and ant poison:</t>
  </si>
  <si>
    <t>C11.1.7.1</t>
  </si>
  <si>
    <t>C11.1.7.2</t>
  </si>
  <si>
    <t>SECTION C11.2</t>
  </si>
  <si>
    <t>C11.2</t>
  </si>
  <si>
    <t>NON-STRUCTURAL GABIONS</t>
  </si>
  <si>
    <t>C11.2.1</t>
  </si>
  <si>
    <t>Foundation trench excavation:</t>
  </si>
  <si>
    <t>C11.2.1.1</t>
  </si>
  <si>
    <t>Excavating all material situated within the following depth ranges below the surface level:</t>
  </si>
  <si>
    <t>C11.2.3</t>
  </si>
  <si>
    <t>Gabion boxes and mattresses:</t>
  </si>
  <si>
    <t>C11.2.3.1</t>
  </si>
  <si>
    <t>Galvanized gabion boxes (dimensions of box)</t>
  </si>
  <si>
    <t>SECTION C11.6</t>
  </si>
  <si>
    <t>C11.6</t>
  </si>
  <si>
    <t>ROAD SIGNS</t>
  </si>
  <si>
    <t>C11.6.1</t>
  </si>
  <si>
    <t>Road signboards with painted or coloured semi-matt background. Symbols, lettering  and borders in semi- matt black or in Class I retro-reflective material, where the sign board is constructed from:</t>
  </si>
  <si>
    <t>C11.6.1.1</t>
  </si>
  <si>
    <t>Aluminium sheet (2,0 mm thick):</t>
  </si>
  <si>
    <t>(a) Area 0 to 0,5 m²</t>
  </si>
  <si>
    <t>(b) Area exceeding 0,5 m² but not 2,0 m²</t>
  </si>
  <si>
    <t>(c) Area exceeding 2,0 m² but not 10 m²</t>
  </si>
  <si>
    <t>(d) Area exceeding 10 m²</t>
  </si>
  <si>
    <t>C11.6.1.2</t>
  </si>
  <si>
    <t>Aluminium composite sheet:</t>
  </si>
  <si>
    <t>(a) Area 0 to 0,5 m² (indicate plate thickness, 2,0 or 3,0 mm)</t>
  </si>
  <si>
    <t>C11.6.5</t>
  </si>
  <si>
    <t>Excavation and backfilling for road sign supports (not applicable to kilometre posts):</t>
  </si>
  <si>
    <t>C11.6.5.1</t>
  </si>
  <si>
    <t>Excavating soft material and backfilling</t>
  </si>
  <si>
    <t>C11.6.5.2</t>
  </si>
  <si>
    <t>Excavating soft or intermediate material and backfilling using labour enhanced construction methods</t>
  </si>
  <si>
    <t>C11.6.5.3</t>
  </si>
  <si>
    <t>Extra over item C11.6.5.1 and 2 for cement-treated soil backfill</t>
  </si>
  <si>
    <t>C11.6.5.4</t>
  </si>
  <si>
    <t>Extra over item C11.6.5.1 for hard material excavation</t>
  </si>
  <si>
    <t>C11.6.5.5</t>
  </si>
  <si>
    <t>Imported backfill material from commercial sources</t>
  </si>
  <si>
    <t>SECTION C11.7</t>
  </si>
  <si>
    <t>C11.7</t>
  </si>
  <si>
    <t>ROAD MARKINGS AND ROAD STUDS</t>
  </si>
  <si>
    <t>C11.7.1</t>
  </si>
  <si>
    <t>Road marking:</t>
  </si>
  <si>
    <t>C11.7.1.1</t>
  </si>
  <si>
    <t>White lines broken or unbroken (paint type and width of line indicated)</t>
  </si>
  <si>
    <t>C11.7.1.2</t>
  </si>
  <si>
    <t>Yellow lines broken or unbroken (paint type and width of line indicated)</t>
  </si>
  <si>
    <t>C11.7.1.4</t>
  </si>
  <si>
    <t>White lettering and symbols (paint type indicated)</t>
  </si>
  <si>
    <t>C11.7.1.5</t>
  </si>
  <si>
    <t>Yellow lettering and symbols (paint type indicated)</t>
  </si>
  <si>
    <t>C11.7.1.7</t>
  </si>
  <si>
    <t>Transverse lines, painted island and arrestor bed markings (any colour) (paint type indicated)</t>
  </si>
  <si>
    <t>C11.7.9</t>
  </si>
  <si>
    <t>Re-establishing the painting unit during the defects notification period and at other instances on instruction of the Engineer</t>
  </si>
  <si>
    <t>C11.7.10</t>
  </si>
  <si>
    <t>Removal of existing, temporary or final road markings by:</t>
  </si>
  <si>
    <t>C11.7.10.2</t>
  </si>
  <si>
    <t>Water-jetting</t>
  </si>
  <si>
    <t>SECTION C20.1</t>
  </si>
  <si>
    <t>TESTING MATERIALS AND JUDGEMENT OF WORKMANSHIP</t>
  </si>
  <si>
    <t>PC20.1.6</t>
  </si>
  <si>
    <t>Payment of independent site laboratory</t>
  </si>
  <si>
    <t>C20.1.6.1</t>
  </si>
  <si>
    <t>Direct payment by contractor</t>
  </si>
  <si>
    <t>(a) Handling cost and profit in respect of item C20.1.6.1</t>
  </si>
  <si>
    <t>SECTION D1000</t>
  </si>
  <si>
    <t>D1000</t>
  </si>
  <si>
    <t>TRAINING, COACHING, GUIDANCE, MENTORING AND ASSISRANCE</t>
  </si>
  <si>
    <t>D10.01</t>
  </si>
  <si>
    <t>Target Group Participation:</t>
  </si>
  <si>
    <t>(a) Contract Participation Performance bonus</t>
  </si>
  <si>
    <t>D10.02</t>
  </si>
  <si>
    <t>Stakeholder and Community Liaison and Social Facilitation:</t>
  </si>
  <si>
    <t xml:space="preserve">(a) Cost of liaison, social facilitation and PLC support </t>
  </si>
  <si>
    <t xml:space="preserve">(b) Handling cost and profit in respect of sub-item D10.02(a) </t>
  </si>
  <si>
    <t>D10.03</t>
  </si>
  <si>
    <t>Tender Process for Targeted Enterprises:</t>
  </si>
  <si>
    <t>(a) Contractor’s charge for the management and execution of the Targeted Enterprise procurement process:</t>
  </si>
  <si>
    <t>(i) Procurement process for the totality of all tenders concluded for the appointment of Targeted Enterprise subcontractors of CIDB 1 and 2 contractor grading</t>
  </si>
  <si>
    <t>(ii) Procurement process for the totality of all tenders concluded for the appointment of Targeted Enterprise subcontractors of CIDB 3 and 4 contractor grading</t>
  </si>
  <si>
    <t>(iii) Procurement process for the totality of all tenders concluded for the appointment of Targeted Enterprise subcontractors of CIDB 5 and higher contractor grading</t>
  </si>
  <si>
    <t>(iv) Procurement process for the totality of all tenders concluded for the appointment of Targeted Enterprise suppliers</t>
  </si>
  <si>
    <t>(b) Targeted Enterprise Procurement Coordinator</t>
  </si>
  <si>
    <t>Person. Month</t>
  </si>
  <si>
    <t>D10.04</t>
  </si>
  <si>
    <t>Responsibilities of the Contractor towards Targeted Enterprises:</t>
  </si>
  <si>
    <t>(a) Contractor’s establishment, management, management support, assistance, coaching, guidance, mentoring and supervision of Targeted Enterprises</t>
  </si>
  <si>
    <t>(b) Targeted Enterprise Construction Manager</t>
  </si>
  <si>
    <t>(c) Targeted Enterprise Site Supervisors</t>
  </si>
  <si>
    <t>D10.05</t>
  </si>
  <si>
    <t>Construction Works by Targeted Enterprises:</t>
  </si>
  <si>
    <t>(d) Preliminary and General Obligations of Targeted Enterprise sub-contractors appointed in terms of Section D</t>
  </si>
  <si>
    <t>D10.06</t>
  </si>
  <si>
    <t>Training, coaching, guidance, mentoring and assistance:</t>
  </si>
  <si>
    <t>(a) Training Costs:</t>
  </si>
  <si>
    <t>(i) Accredited NQF training</t>
  </si>
  <si>
    <t>(ii) Accredited generic skills training</t>
  </si>
  <si>
    <t>(iii) Community skills training</t>
  </si>
  <si>
    <t>(iv) Handling cost and profit in respect of subitems D10.06(a)(i), (ii) and (iii)</t>
  </si>
  <si>
    <t>(b) Student experiential training:</t>
  </si>
  <si>
    <t>(i) Student stipends</t>
  </si>
  <si>
    <t>(ii) Provision of experiential training</t>
  </si>
  <si>
    <t>(c) Other costs during training (specify)</t>
  </si>
  <si>
    <t>(d) Training venue</t>
  </si>
  <si>
    <t>SUMMARY OF SECTIONS</t>
  </si>
  <si>
    <t>Section</t>
  </si>
  <si>
    <t>C1.2 GENERAL REQUIREMENTS AND PROVISIONS</t>
  </si>
  <si>
    <t>C1.3 CONTRACTOR’S SITE ESTABLISHMENT AND GENERAL OBLIGATIONS</t>
  </si>
  <si>
    <t>C1.4 FACILITIES FOR THE ENGINEER</t>
  </si>
  <si>
    <t>C1.5 ACCOMMODATION OF TRAFFIC</t>
  </si>
  <si>
    <t>C1.6 CLEARING AND GRUBBING</t>
  </si>
  <si>
    <t>C1.7 LOADING AND HAULING</t>
  </si>
  <si>
    <t>C2.1 GENERAL REQUIREMENTS AND TRENCHING FOR SERVICES</t>
  </si>
  <si>
    <t>C4.3 EXISTING ROAD MATERIALS</t>
  </si>
  <si>
    <t>C4.4 COMMERCIAL MATERIALS</t>
  </si>
  <si>
    <t>C5.1 ROADBED</t>
  </si>
  <si>
    <t>C5.2 FILL</t>
  </si>
  <si>
    <t>C5.3 ROAD PAVEMENT LAYERS</t>
  </si>
  <si>
    <t>C5.4 STABILISATION</t>
  </si>
  <si>
    <t>C6.2 SEGMENTAL BLOCK PAVING LAYERS</t>
  </si>
  <si>
    <t>C11.7 ROAD MARKINGS AND ROAD STUDS</t>
  </si>
  <si>
    <t>Add 15% VAT</t>
  </si>
  <si>
    <t>UPGRADING OF VIOLET STREET</t>
  </si>
  <si>
    <t>Date:</t>
  </si>
  <si>
    <t>Dwg   No</t>
  </si>
  <si>
    <t>Street name or number</t>
  </si>
  <si>
    <t>Geometry</t>
  </si>
  <si>
    <t>Clear &amp; grub (Rd width plus 2.0 m)</t>
  </si>
  <si>
    <t>Box Cut</t>
  </si>
  <si>
    <t>Layer Works</t>
  </si>
  <si>
    <t xml:space="preserve">Asphalt  </t>
  </si>
  <si>
    <t>Fig 8C Kerbing</t>
  </si>
  <si>
    <t>Fig 12 Kerbing</t>
  </si>
  <si>
    <t>Paving</t>
  </si>
  <si>
    <t>End of Construction</t>
  </si>
  <si>
    <t>Road Width (m)</t>
  </si>
  <si>
    <t>Clear width (m)</t>
  </si>
  <si>
    <t>Total Road length (m)</t>
  </si>
  <si>
    <t>Part Road length (m)</t>
  </si>
  <si>
    <t>Bellmouths</t>
  </si>
  <si>
    <r>
      <t>NGL to Road Surface Level (Asphalt) (m</t>
    </r>
    <r>
      <rPr>
        <vertAlign val="superscript"/>
        <sz val="10"/>
        <rFont val="Calibri"/>
        <family val="2"/>
        <scheme val="minor"/>
      </rPr>
      <t>3</t>
    </r>
    <r>
      <rPr>
        <sz val="10"/>
        <rFont val="Calibri"/>
        <family val="2"/>
        <scheme val="minor"/>
      </rPr>
      <t>)</t>
    </r>
  </si>
  <si>
    <r>
      <t>Asphalt to RB (m</t>
    </r>
    <r>
      <rPr>
        <vertAlign val="superscript"/>
        <sz val="10"/>
        <rFont val="Calibri"/>
        <family val="2"/>
        <scheme val="minor"/>
      </rPr>
      <t>3</t>
    </r>
    <r>
      <rPr>
        <sz val="10"/>
        <rFont val="Calibri"/>
        <family val="2"/>
        <scheme val="minor"/>
      </rPr>
      <t>)</t>
    </r>
  </si>
  <si>
    <t>Sidewalks</t>
  </si>
  <si>
    <r>
      <t>Done to Date (m</t>
    </r>
    <r>
      <rPr>
        <vertAlign val="superscript"/>
        <sz val="10"/>
        <rFont val="Calibri"/>
        <family val="2"/>
        <scheme val="minor"/>
      </rPr>
      <t>3</t>
    </r>
    <r>
      <rPr>
        <sz val="10"/>
        <rFont val="Calibri"/>
        <family val="2"/>
        <scheme val="minor"/>
      </rPr>
      <t>)</t>
    </r>
  </si>
  <si>
    <r>
      <t>Total (m</t>
    </r>
    <r>
      <rPr>
        <vertAlign val="superscript"/>
        <sz val="10"/>
        <rFont val="Calibri"/>
        <family val="2"/>
        <scheme val="minor"/>
      </rPr>
      <t>3</t>
    </r>
    <r>
      <rPr>
        <sz val="10"/>
        <rFont val="Calibri"/>
        <family val="2"/>
        <scheme val="minor"/>
      </rPr>
      <t>)</t>
    </r>
  </si>
  <si>
    <r>
      <t>Roadbed 90% (m</t>
    </r>
    <r>
      <rPr>
        <vertAlign val="superscript"/>
        <sz val="10"/>
        <rFont val="Calibri"/>
        <family val="2"/>
        <scheme val="minor"/>
      </rPr>
      <t>3</t>
    </r>
    <r>
      <rPr>
        <sz val="10"/>
        <rFont val="Calibri"/>
        <family val="2"/>
        <scheme val="minor"/>
      </rPr>
      <t>) at 150 thc</t>
    </r>
  </si>
  <si>
    <r>
      <t>UnderCut - Remove Unsuitable (m</t>
    </r>
    <r>
      <rPr>
        <vertAlign val="superscript"/>
        <sz val="10"/>
        <rFont val="Calibri"/>
        <family val="2"/>
        <scheme val="minor"/>
      </rPr>
      <t>3</t>
    </r>
    <r>
      <rPr>
        <sz val="10"/>
        <rFont val="Calibri"/>
        <family val="2"/>
        <scheme val="minor"/>
      </rPr>
      <t>)</t>
    </r>
  </si>
  <si>
    <t>Cut/ Borrow to Fill (Covering rock for Blasting)</t>
  </si>
  <si>
    <t>Rock Blasting Removal</t>
  </si>
  <si>
    <t>Dump Rock</t>
  </si>
  <si>
    <r>
      <t>Pioneer/Fill Layers (m</t>
    </r>
    <r>
      <rPr>
        <vertAlign val="superscript"/>
        <sz val="10"/>
        <rFont val="Calibri"/>
        <family val="2"/>
        <scheme val="minor"/>
      </rPr>
      <t>3</t>
    </r>
    <r>
      <rPr>
        <sz val="10"/>
        <rFont val="Calibri"/>
        <family val="2"/>
        <scheme val="minor"/>
      </rPr>
      <t>)</t>
    </r>
  </si>
  <si>
    <t>Bidim (m2)</t>
  </si>
  <si>
    <t>SSG G7 to 93% (150mm thk)</t>
  </si>
  <si>
    <t>Stabilised Sub-Base C4 (150 thk)</t>
  </si>
  <si>
    <t>Base G1 to 88% (150mm thk)</t>
  </si>
  <si>
    <t>% Done</t>
  </si>
  <si>
    <t>% Test</t>
  </si>
  <si>
    <r>
      <t>Done (m</t>
    </r>
    <r>
      <rPr>
        <vertAlign val="superscript"/>
        <sz val="9"/>
        <rFont val="Calibri"/>
        <family val="2"/>
        <scheme val="minor"/>
      </rPr>
      <t>2</t>
    </r>
    <r>
      <rPr>
        <sz val="9"/>
        <rFont val="Calibri"/>
        <family val="2"/>
        <scheme val="minor"/>
      </rPr>
      <t>)</t>
    </r>
  </si>
  <si>
    <r>
      <t>30 mm (m</t>
    </r>
    <r>
      <rPr>
        <vertAlign val="superscript"/>
        <sz val="10"/>
        <rFont val="Calibri"/>
        <family val="2"/>
        <scheme val="minor"/>
      </rPr>
      <t>2</t>
    </r>
    <r>
      <rPr>
        <sz val="10"/>
        <rFont val="Calibri"/>
        <family val="2"/>
        <scheme val="minor"/>
      </rPr>
      <t>)</t>
    </r>
  </si>
  <si>
    <t>Straight Sections</t>
  </si>
  <si>
    <t>Curved 4 to 20 m radius</t>
  </si>
  <si>
    <t>Total Done (m)</t>
  </si>
  <si>
    <t>Edge Kerbs</t>
  </si>
  <si>
    <t>60mm Interlocking</t>
  </si>
  <si>
    <t>No of</t>
  </si>
  <si>
    <t>R (m)</t>
  </si>
  <si>
    <r>
      <t>Area (m</t>
    </r>
    <r>
      <rPr>
        <vertAlign val="superscript"/>
        <sz val="9"/>
        <rFont val="Calibri"/>
        <family val="2"/>
        <scheme val="minor"/>
      </rPr>
      <t>2</t>
    </r>
    <r>
      <rPr>
        <sz val="9"/>
        <rFont val="Calibri"/>
        <family val="2"/>
        <scheme val="minor"/>
      </rPr>
      <t>)</t>
    </r>
  </si>
  <si>
    <t>mm</t>
  </si>
  <si>
    <r>
      <t>Vol (m</t>
    </r>
    <r>
      <rPr>
        <vertAlign val="superscript"/>
        <sz val="9"/>
        <rFont val="Calibri"/>
        <family val="2"/>
        <scheme val="minor"/>
      </rPr>
      <t>3</t>
    </r>
    <r>
      <rPr>
        <sz val="9"/>
        <rFont val="Calibri"/>
        <family val="2"/>
        <scheme val="minor"/>
      </rPr>
      <t>)</t>
    </r>
  </si>
  <si>
    <r>
      <t>Done (m</t>
    </r>
    <r>
      <rPr>
        <vertAlign val="superscript"/>
        <sz val="9"/>
        <rFont val="Calibri"/>
        <family val="2"/>
        <scheme val="minor"/>
      </rPr>
      <t>3</t>
    </r>
    <r>
      <rPr>
        <sz val="9"/>
        <rFont val="Calibri"/>
        <family val="2"/>
        <scheme val="minor"/>
      </rPr>
      <t>)</t>
    </r>
  </si>
  <si>
    <t>Thick (m)</t>
  </si>
  <si>
    <t>Length (m)</t>
  </si>
  <si>
    <t>height</t>
  </si>
  <si>
    <t>Rock surface area</t>
  </si>
  <si>
    <t>width (m)</t>
  </si>
  <si>
    <t>% Com.</t>
  </si>
  <si>
    <t>Total (m)</t>
  </si>
  <si>
    <t>Total (m2)</t>
  </si>
  <si>
    <t>Misty Street</t>
  </si>
  <si>
    <t>Muriel Street</t>
  </si>
  <si>
    <t>Ivory</t>
  </si>
  <si>
    <t>Violet Street</t>
  </si>
  <si>
    <t>Crimson Street</t>
  </si>
  <si>
    <t>Total</t>
  </si>
  <si>
    <t>Excavation</t>
  </si>
  <si>
    <t>STORMWATER QUANTITIES</t>
  </si>
  <si>
    <t>ROAD NAME</t>
  </si>
  <si>
    <t>OPEN DRAIN CHANNEL</t>
  </si>
  <si>
    <t>Start</t>
  </si>
  <si>
    <t>End</t>
  </si>
  <si>
    <t>Trench Dimensions</t>
  </si>
  <si>
    <t>Bedding Material G7/G6</t>
  </si>
  <si>
    <t>Concrete Req'd</t>
  </si>
  <si>
    <t>Reinf - Req'd</t>
  </si>
  <si>
    <t>Ch</t>
  </si>
  <si>
    <t>Width (m)</t>
  </si>
  <si>
    <t>Depth (m)</t>
  </si>
  <si>
    <t>Vol.(m³)</t>
  </si>
  <si>
    <t>Ivory Street</t>
  </si>
  <si>
    <t>TOTALS</t>
  </si>
  <si>
    <t>N/A</t>
  </si>
  <si>
    <t>On Class B bedding (100D)</t>
  </si>
  <si>
    <t>1. 450 mm</t>
  </si>
  <si>
    <t>2. 600 mm</t>
  </si>
  <si>
    <t>3. 1200 mm</t>
  </si>
  <si>
    <t>Manhole frames (plastic coated step irons reference to drawing)</t>
  </si>
  <si>
    <t>(a) Fig. 8 c and Topping bedding with reference to drawing</t>
  </si>
  <si>
    <t>(b) Fig. 8c Curved radius over 20 m</t>
  </si>
  <si>
    <t>(c) – (l) Etc., for other Type G5 to G6 materials</t>
  </si>
  <si>
    <t>Chemical stabilisation (150 mm thickness) of pavement layers (Subbase G6)</t>
  </si>
  <si>
    <t>Chemical stabilisation (150 mm thickness) of pavement layers (Base G5)</t>
  </si>
  <si>
    <t>Concrete block paving (60mm S-A, type A Light grey )</t>
  </si>
  <si>
    <t>Concrete block paving (80mm S-A, type A Light grey )</t>
  </si>
  <si>
    <t xml:space="preserve">   SUBTOTAL 01</t>
  </si>
  <si>
    <t xml:space="preserve">   SUBTOTAL 02</t>
  </si>
  <si>
    <t xml:space="preserve"> Total Carried Forward To FORM OF OFFER</t>
  </si>
  <si>
    <t>SECTION C4.2</t>
  </si>
  <si>
    <t>C4.2</t>
  </si>
  <si>
    <t>CUT MATERIALS</t>
  </si>
  <si>
    <t>Soft excavation</t>
  </si>
  <si>
    <t>Boulder excavation class A</t>
  </si>
  <si>
    <t>Boulder excavation class B</t>
  </si>
  <si>
    <t>Hard excavation (other than by blasting)</t>
  </si>
  <si>
    <t>Hard excavation (by blasting)</t>
  </si>
  <si>
    <t>C4.2.4</t>
  </si>
  <si>
    <t>Excavating of materials in box cuts, material obtained from:</t>
  </si>
  <si>
    <t xml:space="preserve">C4.2.4.1	</t>
  </si>
  <si>
    <t>C4.2.4.2</t>
  </si>
  <si>
    <t>C4.2.4.3</t>
  </si>
  <si>
    <t>C4.2.4.4</t>
  </si>
  <si>
    <t>C4.2.4.5</t>
  </si>
  <si>
    <t>C4.2 CUT MATERIALS</t>
  </si>
  <si>
    <t>CIDB SKILLS DEVELOPMENT REQUIREMENTS</t>
  </si>
  <si>
    <t>Sum</t>
  </si>
  <si>
    <t>Contractors mark-up on Item 1.1 above</t>
  </si>
  <si>
    <t>BD10.</t>
  </si>
  <si>
    <t>Execution of the CIDB Skills Development Requirements as detailded in the SOW and CIDB document ''Standard For Developing Skills through Infrastructure contracts (Published in GN43495 20 March 2020)" 0.25% of Schedule A in summary sheet</t>
  </si>
  <si>
    <t>(c) Upper selected subgrade layer, G7 (layer thickness indicated) compacted to 95 % of MDD</t>
  </si>
  <si>
    <t>Pre-treatment of G6 (150 mm layer thickness) gravel layer</t>
  </si>
  <si>
    <t>Permanent services relocation or protection work by ESKOM</t>
  </si>
  <si>
    <t>CONTIGENCIES 10%</t>
  </si>
  <si>
    <t>CIDB COMPIANCE 0.25% OF SUBTOTAL 01</t>
  </si>
  <si>
    <t>(iv) Handling cost and profit in respect of subitems D10.06(a)(I), (ii) and (iii)</t>
  </si>
  <si>
    <t>Prov Sum</t>
  </si>
  <si>
    <t xml:space="preserve">Permanent services relocation or protection work </t>
  </si>
  <si>
    <t>3. 900 mm</t>
  </si>
  <si>
    <t>C3.2.5</t>
  </si>
  <si>
    <t>Rectangular culverts with prefabricated elements:</t>
  </si>
  <si>
    <t>C3.2.5.1</t>
  </si>
  <si>
    <t>1. 1500x1500mm</t>
  </si>
  <si>
    <t>2. 1800x1800mm</t>
  </si>
  <si>
    <t>Cement(Chem-II grade 32,5 or similar, subject for approval by Engineer)</t>
  </si>
  <si>
    <t>(h) Gravel shoulder layer (layer thickness indicated) compacted to 95 % of MDD</t>
  </si>
  <si>
    <t>(c) Selected subgrade layer, G7 (layer thickness indicated) compacted to 93 % of MDD</t>
  </si>
  <si>
    <t>(k) Subbase gravel layer (unstabilised) (layer thickness indicated) compacted to 95 % of MDD</t>
  </si>
  <si>
    <t>(n) Gravel base layer (chemically stabilised) (layer thickness indicated) compacted to 97 % of MDD</t>
  </si>
  <si>
    <t>(a) Cement (for pavement layer)Cement(Chem-II grade 32,5 or similar, subject for approval by Engineer)</t>
  </si>
  <si>
    <t>Pre-treatment of G5 (150 mm layer thickness) gravel layer</t>
  </si>
  <si>
    <t>C11.2.3.3</t>
  </si>
  <si>
    <t>C11.2.4</t>
  </si>
  <si>
    <t>Geotextile (type and grade indicated)</t>
  </si>
  <si>
    <t>Galvanized gabion boxes (2,0 x 1,0 x 1,0m with 50 mm nominal mesh)(1.0m diaphragm spacing)</t>
  </si>
  <si>
    <t>Galvanized gabion mattresses (2,0 x 1,0 x 0,3m with 50 mm nominal mesh)(1.0m diaphragm spacing)</t>
  </si>
  <si>
    <t>C11.2.2</t>
  </si>
  <si>
    <t>Surface preparation for bedding the gabion boxes and mattresses</t>
  </si>
  <si>
    <t>SECTION C11.4</t>
  </si>
  <si>
    <t>C11.4</t>
  </si>
  <si>
    <t>ROAD RESTRAINT SYSTEMS</t>
  </si>
  <si>
    <t>C11.4.1</t>
  </si>
  <si>
    <t>Erecting of guardrails at 3,81 m spacing:</t>
  </si>
  <si>
    <t>C11.4.1.1</t>
  </si>
  <si>
    <t>Complete galvanized system compliant to SANS 1350:</t>
  </si>
  <si>
    <t>(a) On timber posts (drawing reference)</t>
  </si>
  <si>
    <t>C11.4.2.2</t>
  </si>
  <si>
    <t xml:space="preserve">Terminal sections </t>
  </si>
  <si>
    <t>(a) End treatments in accordance with the drawings where single guardrail sections are used</t>
  </si>
  <si>
    <t>C11.4.5</t>
  </si>
  <si>
    <t>Additional guardrail posts for 3,81 m systems:</t>
  </si>
  <si>
    <t>C11.4.5.1</t>
  </si>
  <si>
    <t>Timber</t>
  </si>
  <si>
    <t>C11.4.6</t>
  </si>
  <si>
    <t>Reflective plates:</t>
  </si>
  <si>
    <t>C11.4.6.1</t>
  </si>
  <si>
    <t>Steel plates</t>
  </si>
  <si>
    <t>SUBTOTAL 01</t>
  </si>
  <si>
    <t>SUBTOTAL 02</t>
  </si>
  <si>
    <t>2. Relocation of Electrical lines(Eskom)</t>
  </si>
  <si>
    <t>4. Relocation of fences(Dismantle and reinstall, provide new where necessary)</t>
  </si>
  <si>
    <t>5. Relocation of water and sewer pipelines</t>
  </si>
  <si>
    <t>C11.1.5</t>
  </si>
  <si>
    <t>Concrete pitching or paving:</t>
  </si>
  <si>
    <t>C11.1.5.1</t>
  </si>
  <si>
    <t>Cast-in-situ concrete pitching or paving (class of concrete and thickness of pitching or paving indicated)</t>
  </si>
  <si>
    <t>C11.1.5.2</t>
  </si>
  <si>
    <t>C11.1.5.3</t>
  </si>
  <si>
    <t>Welded steel fabric used for cast-in-situ pitching or paving (type indicated)</t>
  </si>
  <si>
    <t>3. Relocation of boundary walls(breaking downs existing walls and reconstruction of the walls offset the road torwards the houses)</t>
  </si>
  <si>
    <t>CONTIGENCIES 5%</t>
  </si>
  <si>
    <t>Prefabricated concrete grass blocks (Grass block-Armorflex)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</si>
</sst>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8" formatCode="&quot;R&quot;#,##0.00_);[Red]\(&quot;R&quot;#,##0.00\)"/>
    <numFmt numFmtId="164" formatCode="_-&quot;R&quot;* #,##0.00_-;\-&quot;R&quot;* #,##0.00_-;_-&quot;R&quot;* &quot;-&quot;??_-;_-@_-"/>
    <numFmt numFmtId="165" formatCode="#\ ##0.00"/>
    <numFmt numFmtId="166" formatCode="#\ ##0"/>
    <numFmt numFmtId="167" formatCode=".\ ###################;0.000000000000000000"/>
    <numFmt numFmtId="168" formatCode="0.0"/>
  </numFmts>
  <fonts count="16" x14ac:knownFonts="1">
    <font>
      <sz val="11"/>
      <name val="Calibri"/>
      <family val="2"/>
      <scheme val="minor"/>
    </font>
    <font>
      <sz val="10"/>
      <name val="Calibri"/>
      <family val="2"/>
      <scheme val="minor"/>
    </font>
    <font>
      <sz val="9"/>
      <name val="Calibri"/>
      <family val="2"/>
      <scheme val="minor"/>
    </font>
    <font>
      <sz val="9"/>
      <name val="Arial"/>
      <family val="2"/>
    </font>
    <font>
      <b/>
      <u/>
      <sz val="10"/>
      <name val="Arial"/>
      <family val="2"/>
    </font>
    <font>
      <b/>
      <sz val="9"/>
      <name val="Arial"/>
      <family val="2"/>
    </font>
    <font>
      <sz val="11"/>
      <name val="Calibri"/>
      <family val="2"/>
      <scheme val="minor"/>
    </font>
    <font>
      <sz val="10"/>
      <name val="Arial"/>
      <family val="2"/>
    </font>
    <font>
      <vertAlign val="superscript"/>
      <sz val="10"/>
      <name val="Calibri"/>
      <family val="2"/>
      <scheme val="minor"/>
    </font>
    <font>
      <vertAlign val="superscript"/>
      <sz val="9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b/>
      <sz val="12"/>
      <name val="Arial"/>
      <family val="2"/>
    </font>
    <font>
      <sz val="8"/>
      <name val="Calibri"/>
      <family val="2"/>
      <scheme val="minor"/>
    </font>
    <font>
      <sz val="9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auto="1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4">
    <xf numFmtId="0" fontId="0" fillId="0" borderId="0"/>
    <xf numFmtId="164" fontId="6" fillId="0" borderId="0" applyFont="0" applyFill="0" applyBorder="0" applyAlignment="0" applyProtection="0"/>
    <xf numFmtId="0" fontId="7" fillId="0" borderId="0"/>
    <xf numFmtId="0" fontId="7" fillId="0" borderId="0"/>
  </cellStyleXfs>
  <cellXfs count="213">
    <xf numFmtId="0" fontId="0" fillId="0" borderId="0" xfId="0"/>
    <xf numFmtId="0" fontId="1" fillId="0" borderId="0" xfId="0" applyFont="1" applyAlignment="1">
      <alignment vertical="top"/>
    </xf>
    <xf numFmtId="0" fontId="2" fillId="0" borderId="0" xfId="0" applyFont="1" applyAlignment="1">
      <alignment vertical="top"/>
    </xf>
    <xf numFmtId="0" fontId="3" fillId="0" borderId="0" xfId="0" applyFont="1" applyAlignment="1">
      <alignment vertical="top" wrapText="1"/>
    </xf>
    <xf numFmtId="0" fontId="3" fillId="0" borderId="0" xfId="0" applyFont="1" applyAlignment="1">
      <alignment vertical="center" wrapText="1"/>
    </xf>
    <xf numFmtId="0" fontId="0" fillId="0" borderId="0" xfId="0" applyAlignment="1">
      <alignment vertical="top"/>
    </xf>
    <xf numFmtId="0" fontId="7" fillId="0" borderId="0" xfId="2"/>
    <xf numFmtId="0" fontId="7" fillId="0" borderId="0" xfId="2" applyAlignment="1">
      <alignment horizontal="center"/>
    </xf>
    <xf numFmtId="2" fontId="7" fillId="0" borderId="0" xfId="2" applyNumberFormat="1" applyAlignment="1">
      <alignment horizontal="center"/>
    </xf>
    <xf numFmtId="0" fontId="7" fillId="0" borderId="2" xfId="2" applyBorder="1"/>
    <xf numFmtId="0" fontId="7" fillId="0" borderId="2" xfId="2" applyBorder="1" applyAlignment="1">
      <alignment horizontal="center"/>
    </xf>
    <xf numFmtId="2" fontId="7" fillId="0" borderId="2" xfId="2" applyNumberFormat="1" applyBorder="1" applyAlignment="1">
      <alignment horizontal="center"/>
    </xf>
    <xf numFmtId="0" fontId="10" fillId="0" borderId="2" xfId="2" applyFont="1" applyBorder="1"/>
    <xf numFmtId="0" fontId="7" fillId="0" borderId="7" xfId="2" applyBorder="1"/>
    <xf numFmtId="2" fontId="11" fillId="0" borderId="17" xfId="2" applyNumberFormat="1" applyFont="1" applyBorder="1" applyAlignment="1">
      <alignment horizontal="center" vertical="center"/>
    </xf>
    <xf numFmtId="2" fontId="11" fillId="0" borderId="18" xfId="2" applyNumberFormat="1" applyFont="1" applyBorder="1" applyAlignment="1">
      <alignment horizontal="center" vertical="center"/>
    </xf>
    <xf numFmtId="0" fontId="11" fillId="0" borderId="17" xfId="2" applyFont="1" applyBorder="1" applyAlignment="1">
      <alignment vertical="center"/>
    </xf>
    <xf numFmtId="0" fontId="11" fillId="0" borderId="18" xfId="2" applyFont="1" applyBorder="1" applyAlignment="1">
      <alignment vertical="center"/>
    </xf>
    <xf numFmtId="0" fontId="11" fillId="0" borderId="14" xfId="2" applyFont="1" applyBorder="1" applyAlignment="1">
      <alignment horizontal="center" vertical="center" wrapText="1"/>
    </xf>
    <xf numFmtId="0" fontId="7" fillId="0" borderId="0" xfId="2" applyAlignment="1">
      <alignment vertical="center"/>
    </xf>
    <xf numFmtId="2" fontId="7" fillId="0" borderId="20" xfId="2" applyNumberFormat="1" applyBorder="1" applyAlignment="1">
      <alignment horizontal="center" vertical="center"/>
    </xf>
    <xf numFmtId="2" fontId="7" fillId="0" borderId="21" xfId="2" applyNumberFormat="1" applyBorder="1" applyAlignment="1">
      <alignment horizontal="center" vertical="center"/>
    </xf>
    <xf numFmtId="0" fontId="7" fillId="0" borderId="21" xfId="2" applyBorder="1" applyAlignment="1">
      <alignment vertical="center"/>
    </xf>
    <xf numFmtId="0" fontId="7" fillId="0" borderId="22" xfId="2" applyBorder="1" applyAlignment="1">
      <alignment vertical="center"/>
    </xf>
    <xf numFmtId="0" fontId="7" fillId="0" borderId="23" xfId="2" applyBorder="1" applyAlignment="1">
      <alignment vertical="center"/>
    </xf>
    <xf numFmtId="0" fontId="7" fillId="0" borderId="23" xfId="2" applyBorder="1" applyAlignment="1">
      <alignment horizontal="center" vertical="center"/>
    </xf>
    <xf numFmtId="0" fontId="7" fillId="0" borderId="24" xfId="2" applyBorder="1" applyAlignment="1">
      <alignment horizontal="center" vertical="center"/>
    </xf>
    <xf numFmtId="0" fontId="7" fillId="0" borderId="0" xfId="2" applyAlignment="1">
      <alignment horizontal="center" vertical="center"/>
    </xf>
    <xf numFmtId="0" fontId="7" fillId="0" borderId="25" xfId="2" applyBorder="1" applyAlignment="1">
      <alignment horizontal="center"/>
    </xf>
    <xf numFmtId="2" fontId="7" fillId="0" borderId="26" xfId="2" applyNumberFormat="1" applyBorder="1" applyAlignment="1">
      <alignment horizontal="center"/>
    </xf>
    <xf numFmtId="0" fontId="7" fillId="0" borderId="26" xfId="2" applyBorder="1"/>
    <xf numFmtId="0" fontId="7" fillId="0" borderId="26" xfId="2" applyBorder="1" applyAlignment="1">
      <alignment horizontal="center" vertical="center"/>
    </xf>
    <xf numFmtId="0" fontId="7" fillId="0" borderId="27" xfId="2" applyBorder="1" applyAlignment="1">
      <alignment horizontal="center" vertical="center"/>
    </xf>
    <xf numFmtId="165" fontId="3" fillId="0" borderId="0" xfId="0" applyNumberFormat="1" applyFont="1" applyAlignment="1">
      <alignment vertical="center" wrapText="1"/>
    </xf>
    <xf numFmtId="49" fontId="3" fillId="2" borderId="3" xfId="0" applyNumberFormat="1" applyFont="1" applyFill="1" applyBorder="1" applyAlignment="1">
      <alignment horizontal="left" vertical="top" wrapText="1"/>
    </xf>
    <xf numFmtId="49" fontId="5" fillId="2" borderId="4" xfId="0" applyNumberFormat="1" applyFont="1" applyFill="1" applyBorder="1" applyAlignment="1">
      <alignment horizontal="left" vertical="top" wrapText="1"/>
    </xf>
    <xf numFmtId="49" fontId="3" fillId="2" borderId="4" xfId="0" applyNumberFormat="1" applyFont="1" applyFill="1" applyBorder="1" applyAlignment="1">
      <alignment horizontal="center" vertical="top" wrapText="1"/>
    </xf>
    <xf numFmtId="165" fontId="3" fillId="2" borderId="4" xfId="0" applyNumberFormat="1" applyFont="1" applyFill="1" applyBorder="1" applyAlignment="1">
      <alignment horizontal="right" vertical="top" wrapText="1"/>
    </xf>
    <xf numFmtId="0" fontId="3" fillId="2" borderId="3" xfId="0" applyFont="1" applyFill="1" applyBorder="1" applyAlignment="1">
      <alignment vertical="top" wrapText="1"/>
    </xf>
    <xf numFmtId="0" fontId="3" fillId="2" borderId="4" xfId="0" applyFont="1" applyFill="1" applyBorder="1" applyAlignment="1">
      <alignment vertical="top" wrapText="1"/>
    </xf>
    <xf numFmtId="49" fontId="3" fillId="2" borderId="4" xfId="0" applyNumberFormat="1" applyFont="1" applyFill="1" applyBorder="1" applyAlignment="1">
      <alignment horizontal="left" vertical="top" wrapText="1"/>
    </xf>
    <xf numFmtId="166" fontId="3" fillId="2" borderId="4" xfId="0" applyNumberFormat="1" applyFont="1" applyFill="1" applyBorder="1" applyAlignment="1">
      <alignment horizontal="right" vertical="top" wrapText="1"/>
    </xf>
    <xf numFmtId="165" fontId="3" fillId="2" borderId="4" xfId="0" applyNumberFormat="1" applyFont="1" applyFill="1" applyBorder="1" applyAlignment="1" applyProtection="1">
      <alignment horizontal="right" vertical="top" wrapText="1"/>
      <protection locked="0"/>
    </xf>
    <xf numFmtId="0" fontId="4" fillId="2" borderId="0" xfId="0" applyFont="1" applyFill="1" applyAlignment="1">
      <alignment horizontal="left" vertical="top"/>
    </xf>
    <xf numFmtId="0" fontId="1" fillId="2" borderId="0" xfId="0" applyFont="1" applyFill="1" applyAlignment="1">
      <alignment vertical="top"/>
    </xf>
    <xf numFmtId="0" fontId="2" fillId="2" borderId="0" xfId="0" applyFont="1" applyFill="1" applyAlignment="1">
      <alignment vertical="top"/>
    </xf>
    <xf numFmtId="0" fontId="3" fillId="2" borderId="0" xfId="0" applyFont="1" applyFill="1" applyAlignment="1">
      <alignment horizontal="right" vertical="top"/>
    </xf>
    <xf numFmtId="0" fontId="3" fillId="2" borderId="1" xfId="0" applyFont="1" applyFill="1" applyBorder="1" applyAlignment="1">
      <alignment horizontal="center" vertical="top" wrapText="1"/>
    </xf>
    <xf numFmtId="0" fontId="3" fillId="2" borderId="2" xfId="0" applyFont="1" applyFill="1" applyBorder="1" applyAlignment="1">
      <alignment horizontal="center" vertical="top" wrapText="1"/>
    </xf>
    <xf numFmtId="0" fontId="3" fillId="2" borderId="4" xfId="0" applyFont="1" applyFill="1" applyBorder="1" applyAlignment="1">
      <alignment horizontal="center" vertical="top" wrapText="1"/>
    </xf>
    <xf numFmtId="0" fontId="3" fillId="2" borderId="4" xfId="0" applyFont="1" applyFill="1" applyBorder="1" applyAlignment="1">
      <alignment horizontal="right" vertical="top" wrapText="1"/>
    </xf>
    <xf numFmtId="0" fontId="3" fillId="2" borderId="1" xfId="0" applyFont="1" applyFill="1" applyBorder="1" applyAlignment="1">
      <alignment horizontal="left" vertical="center"/>
    </xf>
    <xf numFmtId="49" fontId="3" fillId="2" borderId="5" xfId="0" applyNumberFormat="1" applyFont="1" applyFill="1" applyBorder="1" applyAlignment="1">
      <alignment horizontal="left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right" vertical="center" wrapText="1"/>
    </xf>
    <xf numFmtId="164" fontId="3" fillId="2" borderId="2" xfId="1" applyFont="1" applyFill="1" applyBorder="1" applyAlignment="1">
      <alignment horizontal="right" vertical="center" wrapText="1"/>
    </xf>
    <xf numFmtId="0" fontId="3" fillId="2" borderId="0" xfId="0" applyFont="1" applyFill="1" applyAlignment="1">
      <alignment horizontal="center" vertical="top"/>
    </xf>
    <xf numFmtId="167" fontId="3" fillId="2" borderId="4" xfId="0" applyNumberFormat="1" applyFont="1" applyFill="1" applyBorder="1" applyAlignment="1">
      <alignment horizontal="right" vertical="top" wrapText="1"/>
    </xf>
    <xf numFmtId="165" fontId="3" fillId="2" borderId="2" xfId="0" applyNumberFormat="1" applyFont="1" applyFill="1" applyBorder="1" applyAlignment="1">
      <alignment horizontal="right" vertical="center" wrapText="1"/>
    </xf>
    <xf numFmtId="164" fontId="5" fillId="2" borderId="2" xfId="1" applyFont="1" applyFill="1" applyBorder="1" applyAlignment="1">
      <alignment horizontal="right" vertical="center" wrapText="1"/>
    </xf>
    <xf numFmtId="0" fontId="5" fillId="2" borderId="1" xfId="0" applyFont="1" applyFill="1" applyBorder="1" applyAlignment="1">
      <alignment horizontal="left" vertical="center"/>
    </xf>
    <xf numFmtId="49" fontId="5" fillId="2" borderId="5" xfId="0" applyNumberFormat="1" applyFont="1" applyFill="1" applyBorder="1" applyAlignment="1">
      <alignment horizontal="left" vertical="center" wrapText="1"/>
    </xf>
    <xf numFmtId="164" fontId="3" fillId="2" borderId="4" xfId="1" applyFont="1" applyFill="1" applyBorder="1" applyAlignment="1">
      <alignment horizontal="right" vertical="top" wrapText="1"/>
    </xf>
    <xf numFmtId="49" fontId="3" fillId="2" borderId="0" xfId="0" applyNumberFormat="1" applyFont="1" applyFill="1" applyAlignment="1">
      <alignment horizontal="left" vertical="top" wrapText="1"/>
    </xf>
    <xf numFmtId="0" fontId="3" fillId="2" borderId="0" xfId="0" applyFont="1" applyFill="1" applyAlignment="1">
      <alignment horizontal="left" vertical="top" wrapText="1"/>
    </xf>
    <xf numFmtId="0" fontId="3" fillId="2" borderId="0" xfId="0" applyFont="1" applyFill="1" applyAlignment="1">
      <alignment vertical="top" wrapText="1"/>
    </xf>
    <xf numFmtId="49" fontId="5" fillId="2" borderId="28" xfId="0" applyNumberFormat="1" applyFont="1" applyFill="1" applyBorder="1" applyAlignment="1">
      <alignment horizontal="left" vertical="center" wrapText="1"/>
    </xf>
    <xf numFmtId="0" fontId="5" fillId="2" borderId="28" xfId="0" applyFont="1" applyFill="1" applyBorder="1" applyAlignment="1">
      <alignment horizontal="left" vertical="center" wrapText="1"/>
    </xf>
    <xf numFmtId="0" fontId="0" fillId="2" borderId="0" xfId="0" applyFill="1" applyAlignment="1">
      <alignment vertical="top"/>
    </xf>
    <xf numFmtId="0" fontId="4" fillId="0" borderId="0" xfId="0" applyFont="1" applyAlignment="1">
      <alignment horizontal="left" vertical="top"/>
    </xf>
    <xf numFmtId="0" fontId="3" fillId="0" borderId="0" xfId="0" applyFont="1" applyAlignment="1">
      <alignment horizontal="right" vertical="top"/>
    </xf>
    <xf numFmtId="0" fontId="3" fillId="0" borderId="1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49" fontId="3" fillId="0" borderId="3" xfId="0" applyNumberFormat="1" applyFont="1" applyBorder="1" applyAlignment="1">
      <alignment horizontal="left" vertical="top" wrapText="1"/>
    </xf>
    <xf numFmtId="49" fontId="5" fillId="0" borderId="4" xfId="0" applyNumberFormat="1" applyFont="1" applyBorder="1" applyAlignment="1">
      <alignment horizontal="left" vertical="top" wrapText="1"/>
    </xf>
    <xf numFmtId="49" fontId="3" fillId="0" borderId="4" xfId="0" applyNumberFormat="1" applyFont="1" applyBorder="1" applyAlignment="1">
      <alignment horizontal="center" vertical="top" wrapText="1"/>
    </xf>
    <xf numFmtId="166" fontId="3" fillId="0" borderId="4" xfId="0" applyNumberFormat="1" applyFont="1" applyBorder="1" applyAlignment="1">
      <alignment horizontal="right" vertical="top" wrapText="1"/>
    </xf>
    <xf numFmtId="165" fontId="3" fillId="0" borderId="4" xfId="0" applyNumberFormat="1" applyFont="1" applyBorder="1" applyAlignment="1">
      <alignment horizontal="right" vertical="top" wrapText="1"/>
    </xf>
    <xf numFmtId="0" fontId="3" fillId="0" borderId="3" xfId="0" applyFont="1" applyBorder="1" applyAlignment="1">
      <alignment vertical="top" wrapText="1"/>
    </xf>
    <xf numFmtId="0" fontId="3" fillId="0" borderId="4" xfId="0" applyFont="1" applyBorder="1" applyAlignment="1">
      <alignment vertical="top" wrapText="1"/>
    </xf>
    <xf numFmtId="49" fontId="3" fillId="0" borderId="4" xfId="0" applyNumberFormat="1" applyFont="1" applyBorder="1" applyAlignment="1">
      <alignment horizontal="left" vertical="top" wrapText="1"/>
    </xf>
    <xf numFmtId="164" fontId="3" fillId="2" borderId="4" xfId="1" applyFont="1" applyFill="1" applyBorder="1" applyAlignment="1">
      <alignment vertical="top" wrapText="1"/>
    </xf>
    <xf numFmtId="49" fontId="3" fillId="2" borderId="3" xfId="0" applyNumberFormat="1" applyFont="1" applyFill="1" applyBorder="1" applyAlignment="1">
      <alignment horizontal="center" vertical="top" wrapText="1"/>
    </xf>
    <xf numFmtId="166" fontId="3" fillId="2" borderId="3" xfId="0" applyNumberFormat="1" applyFont="1" applyFill="1" applyBorder="1" applyAlignment="1">
      <alignment horizontal="right" vertical="top" wrapText="1"/>
    </xf>
    <xf numFmtId="165" fontId="3" fillId="2" borderId="3" xfId="0" applyNumberFormat="1" applyFont="1" applyFill="1" applyBorder="1" applyAlignment="1" applyProtection="1">
      <alignment horizontal="right" vertical="top" wrapText="1"/>
      <protection locked="0"/>
    </xf>
    <xf numFmtId="0" fontId="12" fillId="2" borderId="28" xfId="0" applyFont="1" applyFill="1" applyBorder="1" applyAlignment="1">
      <alignment horizontal="left" vertical="center"/>
    </xf>
    <xf numFmtId="164" fontId="3" fillId="2" borderId="30" xfId="1" applyFont="1" applyFill="1" applyBorder="1" applyAlignment="1">
      <alignment horizontal="right" vertical="top" wrapText="1"/>
    </xf>
    <xf numFmtId="0" fontId="3" fillId="2" borderId="16" xfId="0" applyFont="1" applyFill="1" applyBorder="1" applyAlignment="1">
      <alignment vertical="top" wrapText="1"/>
    </xf>
    <xf numFmtId="164" fontId="3" fillId="2" borderId="30" xfId="1" applyFont="1" applyFill="1" applyBorder="1" applyAlignment="1">
      <alignment vertical="top" wrapText="1"/>
    </xf>
    <xf numFmtId="0" fontId="3" fillId="2" borderId="12" xfId="0" applyFont="1" applyFill="1" applyBorder="1" applyAlignment="1">
      <alignment horizontal="left" vertical="top" wrapText="1"/>
    </xf>
    <xf numFmtId="164" fontId="3" fillId="2" borderId="13" xfId="1" applyFont="1" applyFill="1" applyBorder="1" applyAlignment="1">
      <alignment horizontal="right" vertical="top" wrapText="1"/>
    </xf>
    <xf numFmtId="49" fontId="3" fillId="2" borderId="31" xfId="0" applyNumberFormat="1" applyFont="1" applyFill="1" applyBorder="1" applyAlignment="1">
      <alignment horizontal="center" vertical="top" wrapText="1"/>
    </xf>
    <xf numFmtId="0" fontId="3" fillId="2" borderId="31" xfId="0" applyFont="1" applyFill="1" applyBorder="1" applyAlignment="1">
      <alignment vertical="top" wrapText="1"/>
    </xf>
    <xf numFmtId="0" fontId="3" fillId="2" borderId="31" xfId="0" applyFont="1" applyFill="1" applyBorder="1" applyAlignment="1">
      <alignment horizontal="center" vertical="top" wrapText="1"/>
    </xf>
    <xf numFmtId="49" fontId="3" fillId="2" borderId="20" xfId="0" applyNumberFormat="1" applyFont="1" applyFill="1" applyBorder="1" applyAlignment="1">
      <alignment horizontal="center" vertical="top" wrapText="1"/>
    </xf>
    <xf numFmtId="0" fontId="3" fillId="2" borderId="29" xfId="0" applyFont="1" applyFill="1" applyBorder="1" applyAlignment="1">
      <alignment horizontal="left" vertical="top" wrapText="1"/>
    </xf>
    <xf numFmtId="49" fontId="3" fillId="2" borderId="32" xfId="0" applyNumberFormat="1" applyFont="1" applyFill="1" applyBorder="1" applyAlignment="1">
      <alignment horizontal="center" vertical="top" wrapText="1"/>
    </xf>
    <xf numFmtId="0" fontId="3" fillId="2" borderId="33" xfId="0" applyFont="1" applyFill="1" applyBorder="1" applyAlignment="1">
      <alignment horizontal="left" vertical="top" wrapText="1"/>
    </xf>
    <xf numFmtId="164" fontId="3" fillId="2" borderId="34" xfId="1" applyFont="1" applyFill="1" applyBorder="1" applyAlignment="1">
      <alignment horizontal="right" vertical="top" wrapText="1"/>
    </xf>
    <xf numFmtId="0" fontId="3" fillId="2" borderId="32" xfId="0" applyFont="1" applyFill="1" applyBorder="1" applyAlignment="1">
      <alignment horizontal="center" vertical="top" wrapText="1"/>
    </xf>
    <xf numFmtId="164" fontId="3" fillId="2" borderId="36" xfId="1" applyFont="1" applyFill="1" applyBorder="1" applyAlignment="1">
      <alignment horizontal="right" vertical="top" wrapText="1"/>
    </xf>
    <xf numFmtId="0" fontId="3" fillId="2" borderId="35" xfId="0" applyFont="1" applyFill="1" applyBorder="1" applyAlignment="1">
      <alignment horizontal="center" vertical="top" wrapText="1"/>
    </xf>
    <xf numFmtId="0" fontId="3" fillId="2" borderId="5" xfId="0" applyFont="1" applyFill="1" applyBorder="1" applyAlignment="1">
      <alignment horizontal="left" vertical="top" wrapText="1"/>
    </xf>
    <xf numFmtId="0" fontId="13" fillId="2" borderId="25" xfId="0" applyFont="1" applyFill="1" applyBorder="1" applyAlignment="1">
      <alignment horizontal="center" vertical="top" wrapText="1"/>
    </xf>
    <xf numFmtId="0" fontId="3" fillId="2" borderId="19" xfId="0" applyFont="1" applyFill="1" applyBorder="1" applyAlignment="1">
      <alignment vertical="top" wrapText="1"/>
    </xf>
    <xf numFmtId="0" fontId="3" fillId="2" borderId="37" xfId="0" applyFont="1" applyFill="1" applyBorder="1" applyAlignment="1">
      <alignment vertical="top" wrapText="1"/>
    </xf>
    <xf numFmtId="164" fontId="3" fillId="2" borderId="18" xfId="1" applyFont="1" applyFill="1" applyBorder="1" applyAlignment="1">
      <alignment vertical="top" wrapText="1"/>
    </xf>
    <xf numFmtId="0" fontId="13" fillId="2" borderId="27" xfId="0" applyFont="1" applyFill="1" applyBorder="1" applyAlignment="1">
      <alignment horizontal="center" vertical="top" wrapText="1"/>
    </xf>
    <xf numFmtId="49" fontId="3" fillId="2" borderId="38" xfId="0" applyNumberFormat="1" applyFont="1" applyFill="1" applyBorder="1" applyAlignment="1">
      <alignment horizontal="left" vertical="top" wrapText="1"/>
    </xf>
    <xf numFmtId="0" fontId="3" fillId="2" borderId="39" xfId="0" applyFont="1" applyFill="1" applyBorder="1" applyAlignment="1">
      <alignment vertical="top" wrapText="1"/>
    </xf>
    <xf numFmtId="49" fontId="3" fillId="2" borderId="38" xfId="0" applyNumberFormat="1" applyFont="1" applyFill="1" applyBorder="1" applyAlignment="1">
      <alignment vertical="top" wrapText="1"/>
    </xf>
    <xf numFmtId="49" fontId="3" fillId="2" borderId="40" xfId="0" applyNumberFormat="1" applyFont="1" applyFill="1" applyBorder="1" applyAlignment="1">
      <alignment horizontal="left" vertical="top" wrapText="1"/>
    </xf>
    <xf numFmtId="49" fontId="3" fillId="2" borderId="39" xfId="0" applyNumberFormat="1" applyFont="1" applyFill="1" applyBorder="1" applyAlignment="1">
      <alignment horizontal="left" vertical="top" wrapText="1"/>
    </xf>
    <xf numFmtId="49" fontId="3" fillId="2" borderId="41" xfId="0" applyNumberFormat="1" applyFont="1" applyFill="1" applyBorder="1" applyAlignment="1">
      <alignment horizontal="left" vertical="top" wrapText="1"/>
    </xf>
    <xf numFmtId="0" fontId="3" fillId="2" borderId="8" xfId="0" applyFont="1" applyFill="1" applyBorder="1" applyAlignment="1">
      <alignment vertical="top" wrapText="1"/>
    </xf>
    <xf numFmtId="164" fontId="3" fillId="2" borderId="10" xfId="1" applyFont="1" applyFill="1" applyBorder="1" applyAlignment="1">
      <alignment vertical="top" wrapText="1"/>
    </xf>
    <xf numFmtId="0" fontId="3" fillId="2" borderId="42" xfId="0" applyFont="1" applyFill="1" applyBorder="1" applyAlignment="1">
      <alignment horizontal="left" vertical="top" wrapText="1"/>
    </xf>
    <xf numFmtId="0" fontId="3" fillId="2" borderId="43" xfId="0" applyFont="1" applyFill="1" applyBorder="1" applyAlignment="1">
      <alignment horizontal="left" vertical="top" wrapText="1"/>
    </xf>
    <xf numFmtId="0" fontId="3" fillId="2" borderId="16" xfId="0" applyFont="1" applyFill="1" applyBorder="1" applyAlignment="1">
      <alignment horizontal="left" vertical="top" wrapText="1"/>
    </xf>
    <xf numFmtId="0" fontId="3" fillId="2" borderId="11" xfId="0" applyFont="1" applyFill="1" applyBorder="1" applyAlignment="1">
      <alignment horizontal="left" vertical="top" wrapText="1"/>
    </xf>
    <xf numFmtId="0" fontId="15" fillId="0" borderId="4" xfId="0" applyFont="1" applyBorder="1" applyAlignment="1">
      <alignment vertical="center"/>
    </xf>
    <xf numFmtId="0" fontId="15" fillId="0" borderId="0" xfId="0" applyFont="1" applyAlignment="1">
      <alignment horizontal="center" vertical="center"/>
    </xf>
    <xf numFmtId="4" fontId="15" fillId="0" borderId="3" xfId="0" applyNumberFormat="1" applyFont="1" applyBorder="1" applyAlignment="1">
      <alignment horizontal="center" vertical="center"/>
    </xf>
    <xf numFmtId="4" fontId="15" fillId="0" borderId="3" xfId="0" applyNumberFormat="1" applyFont="1" applyBorder="1" applyAlignment="1" applyProtection="1">
      <alignment horizontal="right" vertical="center"/>
      <protection locked="0"/>
    </xf>
    <xf numFmtId="0" fontId="15" fillId="0" borderId="4" xfId="0" applyFont="1" applyBorder="1" applyAlignment="1">
      <alignment vertical="center" wrapText="1"/>
    </xf>
    <xf numFmtId="2" fontId="3" fillId="2" borderId="4" xfId="0" applyNumberFormat="1" applyFont="1" applyFill="1" applyBorder="1" applyAlignment="1">
      <alignment horizontal="right" vertical="top" wrapText="1"/>
    </xf>
    <xf numFmtId="168" fontId="3" fillId="2" borderId="4" xfId="0" applyNumberFormat="1" applyFont="1" applyFill="1" applyBorder="1" applyAlignment="1">
      <alignment horizontal="right" vertical="top" wrapText="1"/>
    </xf>
    <xf numFmtId="165" fontId="3" fillId="2" borderId="4" xfId="0" applyNumberFormat="1" applyFont="1" applyFill="1" applyBorder="1" applyAlignment="1">
      <alignment horizontal="right" vertical="center" wrapText="1"/>
    </xf>
    <xf numFmtId="2" fontId="3" fillId="2" borderId="4" xfId="0" applyNumberFormat="1" applyFont="1" applyFill="1" applyBorder="1" applyAlignment="1">
      <alignment vertical="top" wrapText="1"/>
    </xf>
    <xf numFmtId="8" fontId="3" fillId="2" borderId="0" xfId="0" applyNumberFormat="1" applyFont="1" applyFill="1" applyAlignment="1">
      <alignment vertical="top" wrapText="1"/>
    </xf>
    <xf numFmtId="8" fontId="3" fillId="0" borderId="0" xfId="0" applyNumberFormat="1" applyFont="1" applyAlignment="1">
      <alignment vertical="top" wrapText="1"/>
    </xf>
    <xf numFmtId="165" fontId="3" fillId="0" borderId="4" xfId="0" applyNumberFormat="1" applyFont="1" applyBorder="1" applyAlignment="1" applyProtection="1">
      <alignment horizontal="right" vertical="top" wrapText="1"/>
      <protection locked="0"/>
    </xf>
    <xf numFmtId="49" fontId="3" fillId="2" borderId="33" xfId="0" applyNumberFormat="1" applyFont="1" applyFill="1" applyBorder="1" applyAlignment="1">
      <alignment horizontal="left" vertical="top" wrapText="1"/>
    </xf>
    <xf numFmtId="0" fontId="3" fillId="2" borderId="6" xfId="0" applyFont="1" applyFill="1" applyBorder="1" applyAlignment="1">
      <alignment vertical="top" wrapText="1"/>
    </xf>
    <xf numFmtId="49" fontId="3" fillId="2" borderId="5" xfId="0" applyNumberFormat="1" applyFont="1" applyFill="1" applyBorder="1" applyAlignment="1">
      <alignment horizontal="left" vertical="top" wrapText="1"/>
    </xf>
    <xf numFmtId="0" fontId="3" fillId="2" borderId="5" xfId="0" applyFont="1" applyFill="1" applyBorder="1" applyAlignment="1">
      <alignment vertical="top" wrapText="1"/>
    </xf>
    <xf numFmtId="0" fontId="3" fillId="2" borderId="33" xfId="0" applyFont="1" applyFill="1" applyBorder="1" applyAlignment="1">
      <alignment vertical="top" wrapText="1"/>
    </xf>
    <xf numFmtId="49" fontId="3" fillId="0" borderId="5" xfId="0" applyNumberFormat="1" applyFont="1" applyBorder="1" applyAlignment="1">
      <alignment horizontal="left" vertical="top" wrapText="1"/>
    </xf>
    <xf numFmtId="0" fontId="5" fillId="2" borderId="33" xfId="0" applyFont="1" applyFill="1" applyBorder="1" applyAlignment="1">
      <alignment horizontal="left" vertical="top" wrapText="1"/>
    </xf>
    <xf numFmtId="164" fontId="3" fillId="2" borderId="44" xfId="1" applyFont="1" applyFill="1" applyBorder="1" applyAlignment="1">
      <alignment vertical="top" wrapText="1"/>
    </xf>
    <xf numFmtId="0" fontId="3" fillId="2" borderId="46" xfId="0" applyFont="1" applyFill="1" applyBorder="1" applyAlignment="1">
      <alignment horizontal="center" vertical="top" wrapText="1"/>
    </xf>
    <xf numFmtId="0" fontId="3" fillId="2" borderId="47" xfId="0" applyFont="1" applyFill="1" applyBorder="1" applyAlignment="1">
      <alignment horizontal="center" vertical="top" wrapText="1"/>
    </xf>
    <xf numFmtId="0" fontId="3" fillId="2" borderId="48" xfId="0" applyFont="1" applyFill="1" applyBorder="1" applyAlignment="1">
      <alignment horizontal="center" vertical="top" wrapText="1"/>
    </xf>
    <xf numFmtId="49" fontId="3" fillId="2" borderId="42" xfId="0" applyNumberFormat="1" applyFont="1" applyFill="1" applyBorder="1" applyAlignment="1">
      <alignment horizontal="center" vertical="top" wrapText="1"/>
    </xf>
    <xf numFmtId="164" fontId="3" fillId="2" borderId="38" xfId="1" applyFont="1" applyFill="1" applyBorder="1" applyAlignment="1">
      <alignment horizontal="right" vertical="top" wrapText="1"/>
    </xf>
    <xf numFmtId="164" fontId="3" fillId="2" borderId="39" xfId="1" applyFont="1" applyFill="1" applyBorder="1" applyAlignment="1">
      <alignment vertical="top" wrapText="1"/>
    </xf>
    <xf numFmtId="0" fontId="3" fillId="2" borderId="49" xfId="0" applyFont="1" applyFill="1" applyBorder="1" applyAlignment="1">
      <alignment vertical="top" wrapText="1"/>
    </xf>
    <xf numFmtId="164" fontId="3" fillId="2" borderId="50" xfId="1" applyFont="1" applyFill="1" applyBorder="1" applyAlignment="1">
      <alignment vertical="top" wrapText="1"/>
    </xf>
    <xf numFmtId="49" fontId="3" fillId="2" borderId="16" xfId="0" applyNumberFormat="1" applyFont="1" applyFill="1" applyBorder="1" applyAlignment="1">
      <alignment horizontal="center" vertical="top" wrapText="1"/>
    </xf>
    <xf numFmtId="49" fontId="3" fillId="2" borderId="43" xfId="0" applyNumberFormat="1" applyFont="1" applyFill="1" applyBorder="1" applyAlignment="1">
      <alignment horizontal="center" vertical="top" wrapText="1"/>
    </xf>
    <xf numFmtId="164" fontId="3" fillId="2" borderId="40" xfId="1" applyFont="1" applyFill="1" applyBorder="1" applyAlignment="1">
      <alignment vertical="top" wrapText="1"/>
    </xf>
    <xf numFmtId="49" fontId="5" fillId="0" borderId="0" xfId="0" applyNumberFormat="1" applyFont="1" applyAlignment="1">
      <alignment horizontal="left" vertical="top" wrapText="1"/>
    </xf>
    <xf numFmtId="164" fontId="3" fillId="2" borderId="39" xfId="1" applyFont="1" applyFill="1" applyBorder="1" applyAlignment="1">
      <alignment horizontal="right" vertical="top" wrapText="1"/>
    </xf>
    <xf numFmtId="164" fontId="3" fillId="2" borderId="38" xfId="0" applyNumberFormat="1" applyFont="1" applyFill="1" applyBorder="1" applyAlignment="1">
      <alignment vertical="top" wrapText="1"/>
    </xf>
    <xf numFmtId="164" fontId="3" fillId="2" borderId="40" xfId="0" applyNumberFormat="1" applyFont="1" applyFill="1" applyBorder="1" applyAlignment="1">
      <alignment vertical="top" wrapText="1"/>
    </xf>
    <xf numFmtId="164" fontId="3" fillId="2" borderId="39" xfId="0" applyNumberFormat="1" applyFont="1" applyFill="1" applyBorder="1" applyAlignment="1">
      <alignment vertical="top" wrapText="1"/>
    </xf>
    <xf numFmtId="0" fontId="3" fillId="2" borderId="16" xfId="0" applyFont="1" applyFill="1" applyBorder="1" applyAlignment="1">
      <alignment horizontal="right" vertical="top"/>
    </xf>
    <xf numFmtId="0" fontId="3" fillId="2" borderId="16" xfId="0" applyFont="1" applyFill="1" applyBorder="1" applyAlignment="1">
      <alignment horizontal="center" vertical="top" wrapText="1"/>
    </xf>
    <xf numFmtId="164" fontId="3" fillId="2" borderId="40" xfId="1" applyFont="1" applyFill="1" applyBorder="1" applyAlignment="1">
      <alignment horizontal="right" vertical="top" wrapText="1"/>
    </xf>
    <xf numFmtId="164" fontId="3" fillId="2" borderId="50" xfId="1" applyFont="1" applyFill="1" applyBorder="1" applyAlignment="1">
      <alignment horizontal="right" vertical="top" wrapText="1"/>
    </xf>
    <xf numFmtId="0" fontId="5" fillId="2" borderId="11" xfId="0" applyFont="1" applyFill="1" applyBorder="1" applyAlignment="1">
      <alignment horizontal="left" vertical="center"/>
    </xf>
    <xf numFmtId="49" fontId="5" fillId="2" borderId="12" xfId="0" applyNumberFormat="1" applyFont="1" applyFill="1" applyBorder="1" applyAlignment="1">
      <alignment horizontal="left" vertical="center" wrapText="1"/>
    </xf>
    <xf numFmtId="0" fontId="5" fillId="2" borderId="12" xfId="0" applyFont="1" applyFill="1" applyBorder="1" applyAlignment="1">
      <alignment horizontal="left" vertical="center" wrapText="1"/>
    </xf>
    <xf numFmtId="164" fontId="5" fillId="2" borderId="41" xfId="1" applyFont="1" applyFill="1" applyBorder="1" applyAlignment="1">
      <alignment horizontal="right" vertical="center" wrapText="1"/>
    </xf>
    <xf numFmtId="0" fontId="3" fillId="2" borderId="51" xfId="0" applyFont="1" applyFill="1" applyBorder="1" applyAlignment="1">
      <alignment vertical="top" wrapText="1"/>
    </xf>
    <xf numFmtId="49" fontId="5" fillId="2" borderId="52" xfId="0" applyNumberFormat="1" applyFont="1" applyFill="1" applyBorder="1" applyAlignment="1">
      <alignment horizontal="left" vertical="top" wrapText="1"/>
    </xf>
    <xf numFmtId="49" fontId="3" fillId="2" borderId="1" xfId="0" applyNumberFormat="1" applyFont="1" applyFill="1" applyBorder="1" applyAlignment="1">
      <alignment horizontal="left" vertical="top" wrapText="1"/>
    </xf>
    <xf numFmtId="49" fontId="3" fillId="2" borderId="29" xfId="0" applyNumberFormat="1" applyFont="1" applyFill="1" applyBorder="1" applyAlignment="1">
      <alignment horizontal="left" vertical="top" wrapText="1"/>
    </xf>
    <xf numFmtId="49" fontId="3" fillId="2" borderId="52" xfId="0" applyNumberFormat="1" applyFont="1" applyFill="1" applyBorder="1" applyAlignment="1">
      <alignment vertical="top" wrapText="1"/>
    </xf>
    <xf numFmtId="0" fontId="3" fillId="2" borderId="29" xfId="0" applyFont="1" applyFill="1" applyBorder="1" applyAlignment="1">
      <alignment vertical="top" wrapText="1"/>
    </xf>
    <xf numFmtId="49" fontId="3" fillId="2" borderId="52" xfId="0" applyNumberFormat="1" applyFont="1" applyFill="1" applyBorder="1" applyAlignment="1">
      <alignment horizontal="left" vertical="top" wrapText="1"/>
    </xf>
    <xf numFmtId="164" fontId="5" fillId="2" borderId="45" xfId="1" applyFont="1" applyFill="1" applyBorder="1" applyAlignment="1">
      <alignment horizontal="right" vertical="top" wrapText="1"/>
    </xf>
    <xf numFmtId="0" fontId="3" fillId="2" borderId="9" xfId="0" applyFont="1" applyFill="1" applyBorder="1" applyAlignment="1">
      <alignment horizontal="center" vertical="top" wrapText="1"/>
    </xf>
    <xf numFmtId="0" fontId="3" fillId="2" borderId="10" xfId="0" applyFont="1" applyFill="1" applyBorder="1" applyAlignment="1">
      <alignment horizontal="center" vertical="top" wrapText="1"/>
    </xf>
    <xf numFmtId="0" fontId="13" fillId="2" borderId="19" xfId="0" applyFont="1" applyFill="1" applyBorder="1" applyAlignment="1">
      <alignment horizontal="center" vertical="top" wrapText="1"/>
    </xf>
    <xf numFmtId="0" fontId="13" fillId="2" borderId="18" xfId="0" applyFont="1" applyFill="1" applyBorder="1" applyAlignment="1">
      <alignment horizontal="center" vertical="top" wrapText="1"/>
    </xf>
    <xf numFmtId="0" fontId="3" fillId="2" borderId="0" xfId="0" applyFont="1" applyFill="1" applyAlignment="1">
      <alignment horizontal="center" vertical="top" wrapText="1"/>
    </xf>
    <xf numFmtId="0" fontId="3" fillId="2" borderId="30" xfId="0" applyFont="1" applyFill="1" applyBorder="1" applyAlignment="1">
      <alignment horizontal="center" vertical="top" wrapText="1"/>
    </xf>
    <xf numFmtId="0" fontId="3" fillId="2" borderId="17" xfId="0" applyFont="1" applyFill="1" applyBorder="1" applyAlignment="1">
      <alignment horizontal="center" vertical="top" wrapText="1"/>
    </xf>
    <xf numFmtId="0" fontId="3" fillId="2" borderId="19" xfId="0" applyFont="1" applyFill="1" applyBorder="1" applyAlignment="1">
      <alignment horizontal="center" vertical="top" wrapText="1"/>
    </xf>
    <xf numFmtId="0" fontId="3" fillId="2" borderId="18" xfId="0" applyFont="1" applyFill="1" applyBorder="1" applyAlignment="1">
      <alignment horizontal="center" vertical="top" wrapText="1"/>
    </xf>
    <xf numFmtId="0" fontId="5" fillId="2" borderId="17" xfId="0" applyFont="1" applyFill="1" applyBorder="1" applyAlignment="1">
      <alignment horizontal="center" vertical="center" wrapText="1"/>
    </xf>
    <xf numFmtId="0" fontId="5" fillId="2" borderId="18" xfId="0" applyFont="1" applyFill="1" applyBorder="1" applyAlignment="1">
      <alignment horizontal="center" vertical="center" wrapText="1"/>
    </xf>
    <xf numFmtId="0" fontId="7" fillId="0" borderId="0" xfId="2"/>
    <xf numFmtId="0" fontId="7" fillId="0" borderId="2" xfId="2" applyBorder="1"/>
    <xf numFmtId="0" fontId="10" fillId="0" borderId="0" xfId="2" applyFont="1"/>
    <xf numFmtId="0" fontId="7" fillId="0" borderId="1" xfId="2" applyBorder="1" applyAlignment="1">
      <alignment horizontal="center"/>
    </xf>
    <xf numFmtId="0" fontId="7" fillId="0" borderId="5" xfId="2" applyBorder="1" applyAlignment="1">
      <alignment horizontal="center"/>
    </xf>
    <xf numFmtId="0" fontId="10" fillId="0" borderId="2" xfId="2" applyFont="1" applyBorder="1"/>
    <xf numFmtId="0" fontId="7" fillId="0" borderId="2" xfId="2" applyBorder="1" applyAlignment="1">
      <alignment wrapText="1"/>
    </xf>
    <xf numFmtId="2" fontId="7" fillId="0" borderId="2" xfId="2" applyNumberFormat="1" applyBorder="1" applyAlignment="1">
      <alignment horizontal="center"/>
    </xf>
    <xf numFmtId="0" fontId="7" fillId="0" borderId="2" xfId="2" applyBorder="1" applyAlignment="1">
      <alignment horizontal="center"/>
    </xf>
    <xf numFmtId="2" fontId="7" fillId="0" borderId="2" xfId="2" applyNumberFormat="1" applyBorder="1" applyAlignment="1">
      <alignment horizontal="center" vertical="center" wrapText="1"/>
    </xf>
    <xf numFmtId="0" fontId="7" fillId="0" borderId="2" xfId="2" applyBorder="1" applyAlignment="1">
      <alignment vertical="center" wrapText="1"/>
    </xf>
    <xf numFmtId="0" fontId="7" fillId="0" borderId="1" xfId="2" applyBorder="1" applyAlignment="1">
      <alignment wrapText="1"/>
    </xf>
    <xf numFmtId="0" fontId="7" fillId="0" borderId="5" xfId="2" applyBorder="1" applyAlignment="1">
      <alignment wrapText="1"/>
    </xf>
    <xf numFmtId="0" fontId="7" fillId="0" borderId="7" xfId="2" applyBorder="1" applyAlignment="1">
      <alignment wrapText="1"/>
    </xf>
    <xf numFmtId="0" fontId="11" fillId="0" borderId="8" xfId="2" applyFont="1" applyBorder="1" applyAlignment="1">
      <alignment horizontal="center" vertical="center"/>
    </xf>
    <xf numFmtId="0" fontId="11" fillId="0" borderId="9" xfId="2" applyFont="1" applyBorder="1" applyAlignment="1">
      <alignment horizontal="center" vertical="center"/>
    </xf>
    <xf numFmtId="0" fontId="11" fillId="0" borderId="10" xfId="2" applyFont="1" applyBorder="1" applyAlignment="1">
      <alignment horizontal="center" vertical="center"/>
    </xf>
    <xf numFmtId="0" fontId="11" fillId="0" borderId="11" xfId="2" applyFont="1" applyBorder="1" applyAlignment="1">
      <alignment horizontal="center" vertical="center"/>
    </xf>
    <xf numFmtId="0" fontId="11" fillId="0" borderId="12" xfId="2" applyFont="1" applyBorder="1" applyAlignment="1">
      <alignment horizontal="center" vertical="center"/>
    </xf>
    <xf numFmtId="0" fontId="11" fillId="0" borderId="13" xfId="2" applyFont="1" applyBorder="1" applyAlignment="1">
      <alignment horizontal="center" vertical="center"/>
    </xf>
    <xf numFmtId="0" fontId="7" fillId="0" borderId="14" xfId="2" applyBorder="1" applyAlignment="1">
      <alignment horizontal="center" vertical="center" wrapText="1"/>
    </xf>
    <xf numFmtId="0" fontId="7" fillId="0" borderId="15" xfId="2" applyBorder="1" applyAlignment="1">
      <alignment horizontal="center" vertical="center" wrapText="1"/>
    </xf>
    <xf numFmtId="0" fontId="7" fillId="0" borderId="16" xfId="2" applyBorder="1" applyAlignment="1">
      <alignment horizontal="center" vertical="center" wrapText="1"/>
    </xf>
    <xf numFmtId="0" fontId="7" fillId="0" borderId="11" xfId="2" applyBorder="1" applyAlignment="1">
      <alignment horizontal="center" vertical="center" wrapText="1"/>
    </xf>
    <xf numFmtId="0" fontId="11" fillId="0" borderId="17" xfId="2" applyFont="1" applyBorder="1" applyAlignment="1">
      <alignment vertical="center"/>
    </xf>
    <xf numFmtId="0" fontId="11" fillId="0" borderId="19" xfId="2" applyFont="1" applyBorder="1" applyAlignment="1">
      <alignment vertical="center"/>
    </xf>
    <xf numFmtId="0" fontId="11" fillId="0" borderId="18" xfId="2" applyFont="1" applyBorder="1" applyAlignment="1">
      <alignment vertical="center"/>
    </xf>
    <xf numFmtId="0" fontId="11" fillId="0" borderId="8" xfId="2" applyFont="1" applyBorder="1" applyAlignment="1">
      <alignment vertical="center"/>
    </xf>
    <xf numFmtId="0" fontId="11" fillId="0" borderId="9" xfId="2" applyFont="1" applyBorder="1" applyAlignment="1">
      <alignment vertical="center"/>
    </xf>
    <xf numFmtId="0" fontId="11" fillId="0" borderId="10" xfId="2" applyFont="1" applyBorder="1" applyAlignment="1">
      <alignment vertical="center"/>
    </xf>
  </cellXfs>
  <cellStyles count="4">
    <cellStyle name="Currency" xfId="1" builtinId="4"/>
    <cellStyle name="Normal" xfId="0" builtinId="0"/>
    <cellStyle name="Normal 2" xfId="2" xr:uid="{00000000-0005-0000-0000-000002000000}"/>
    <cellStyle name="Normal 3" xfId="3" xr:uid="{00000000-0005-0000-0000-000003000000}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/Users/smakatu/AppData/Local/Microsoft/Windows/INetCache/Content.Outlook/YQ7DRO5J/Measurement%20&amp;%20Qty'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ogress"/>
      <sheetName val="Subsoil Drain"/>
      <sheetName val="Stormwater"/>
      <sheetName val="Roads"/>
      <sheetName val="Thutlo, Daisy , Rose "/>
      <sheetName val="Sunflower,ubejani,road A, AD707"/>
      <sheetName val="5200-Gabion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L2678"/>
  <sheetViews>
    <sheetView showGridLines="0" tabSelected="1" view="pageBreakPreview" topLeftCell="A2451" zoomScale="130" zoomScaleNormal="100" zoomScaleSheetLayoutView="130" workbookViewId="0">
      <selection activeCell="G2469" sqref="G2469"/>
    </sheetView>
  </sheetViews>
  <sheetFormatPr baseColWidth="10" defaultColWidth="9.1640625" defaultRowHeight="15" x14ac:dyDescent="0.2"/>
  <cols>
    <col min="1" max="1" width="2.1640625" style="5" customWidth="1"/>
    <col min="2" max="2" width="14.83203125" style="68" customWidth="1"/>
    <col min="3" max="3" width="48.33203125" style="68" customWidth="1"/>
    <col min="4" max="4" width="9.1640625" style="68" customWidth="1"/>
    <col min="5" max="5" width="15.6640625" style="68" customWidth="1"/>
    <col min="6" max="6" width="10.83203125" style="68" customWidth="1"/>
    <col min="7" max="7" width="16.1640625" style="68" customWidth="1"/>
    <col min="8" max="8" width="2.6640625" style="5" customWidth="1"/>
    <col min="9" max="9" width="9.1640625" style="5"/>
    <col min="10" max="10" width="24.83203125" style="5" customWidth="1"/>
    <col min="11" max="16384" width="9.1640625" style="5"/>
  </cols>
  <sheetData>
    <row r="1" spans="2:7" s="1" customFormat="1" ht="14" x14ac:dyDescent="0.2">
      <c r="B1" s="43" t="s">
        <v>0</v>
      </c>
      <c r="C1" s="44"/>
      <c r="D1" s="44"/>
      <c r="E1" s="44"/>
      <c r="F1" s="44"/>
      <c r="G1" s="44"/>
    </row>
    <row r="2" spans="2:7" s="2" customFormat="1" ht="12" x14ac:dyDescent="0.2">
      <c r="B2" s="45"/>
      <c r="C2" s="45"/>
      <c r="D2" s="45"/>
      <c r="E2" s="45"/>
      <c r="F2" s="45"/>
      <c r="G2" s="46" t="s">
        <v>1</v>
      </c>
    </row>
    <row r="3" spans="2:7" s="3" customFormat="1" ht="15.5" customHeight="1" x14ac:dyDescent="0.2">
      <c r="B3" s="47" t="s">
        <v>2</v>
      </c>
      <c r="C3" s="47" t="s">
        <v>3</v>
      </c>
      <c r="D3" s="47" t="s">
        <v>4</v>
      </c>
      <c r="E3" s="47" t="s">
        <v>5</v>
      </c>
      <c r="F3" s="47" t="s">
        <v>6</v>
      </c>
      <c r="G3" s="48" t="s">
        <v>7</v>
      </c>
    </row>
    <row r="4" spans="2:7" s="3" customFormat="1" ht="12" customHeight="1" x14ac:dyDescent="0.2">
      <c r="B4" s="34" t="s">
        <v>8</v>
      </c>
      <c r="C4" s="35" t="s">
        <v>9</v>
      </c>
      <c r="D4" s="49"/>
      <c r="E4" s="50"/>
      <c r="F4" s="50"/>
      <c r="G4" s="37"/>
    </row>
    <row r="5" spans="2:7" s="3" customFormat="1" ht="12" customHeight="1" x14ac:dyDescent="0.2">
      <c r="B5" s="38"/>
      <c r="C5" s="39"/>
      <c r="D5" s="39"/>
      <c r="E5" s="39"/>
      <c r="F5" s="39"/>
      <c r="G5" s="39"/>
    </row>
    <row r="6" spans="2:7" s="3" customFormat="1" ht="12" customHeight="1" x14ac:dyDescent="0.2">
      <c r="B6" s="34" t="s">
        <v>17</v>
      </c>
      <c r="C6" s="35" t="s">
        <v>18</v>
      </c>
      <c r="D6" s="36"/>
      <c r="E6" s="41"/>
      <c r="F6" s="37"/>
      <c r="G6" s="37"/>
    </row>
    <row r="7" spans="2:7" s="3" customFormat="1" ht="12" customHeight="1" x14ac:dyDescent="0.2">
      <c r="B7" s="38"/>
      <c r="C7" s="39"/>
      <c r="D7" s="39"/>
      <c r="E7" s="39"/>
      <c r="F7" s="39"/>
      <c r="G7" s="39"/>
    </row>
    <row r="8" spans="2:7" s="3" customFormat="1" ht="12" customHeight="1" x14ac:dyDescent="0.2">
      <c r="B8" s="34" t="s">
        <v>19</v>
      </c>
      <c r="C8" s="40" t="s">
        <v>20</v>
      </c>
      <c r="D8" s="36" t="s">
        <v>21</v>
      </c>
      <c r="E8" s="41">
        <v>1</v>
      </c>
      <c r="F8" s="42"/>
      <c r="G8" s="37"/>
    </row>
    <row r="9" spans="2:7" s="3" customFormat="1" ht="24" customHeight="1" x14ac:dyDescent="0.2">
      <c r="B9" s="38"/>
      <c r="C9" s="39"/>
      <c r="D9" s="39"/>
      <c r="E9" s="39"/>
      <c r="F9" s="39"/>
      <c r="G9" s="39"/>
    </row>
    <row r="10" spans="2:7" s="3" customFormat="1" ht="12" customHeight="1" x14ac:dyDescent="0.2">
      <c r="B10" s="34" t="s">
        <v>22</v>
      </c>
      <c r="C10" s="40" t="s">
        <v>23</v>
      </c>
      <c r="D10" s="36" t="s">
        <v>14</v>
      </c>
      <c r="E10" s="41">
        <v>5</v>
      </c>
      <c r="F10" s="42"/>
      <c r="G10" s="37"/>
    </row>
    <row r="11" spans="2:7" s="3" customFormat="1" ht="12" customHeight="1" x14ac:dyDescent="0.2">
      <c r="B11" s="38"/>
      <c r="C11" s="39"/>
      <c r="D11" s="39"/>
      <c r="E11" s="39"/>
      <c r="F11" s="39"/>
      <c r="G11" s="39"/>
    </row>
    <row r="12" spans="2:7" s="3" customFormat="1" ht="12" customHeight="1" x14ac:dyDescent="0.2">
      <c r="B12" s="34" t="s">
        <v>24</v>
      </c>
      <c r="C12" s="40" t="s">
        <v>25</v>
      </c>
      <c r="D12" s="36" t="s">
        <v>21</v>
      </c>
      <c r="E12" s="41">
        <v>1</v>
      </c>
      <c r="F12" s="42"/>
      <c r="G12" s="37"/>
    </row>
    <row r="13" spans="2:7" s="3" customFormat="1" ht="12" customHeight="1" x14ac:dyDescent="0.2">
      <c r="B13" s="38"/>
      <c r="C13" s="39"/>
      <c r="D13" s="39"/>
      <c r="E13" s="39"/>
      <c r="F13" s="39"/>
      <c r="G13" s="39"/>
    </row>
    <row r="14" spans="2:7" s="3" customFormat="1" ht="12" customHeight="1" x14ac:dyDescent="0.2">
      <c r="B14" s="34" t="s">
        <v>26</v>
      </c>
      <c r="C14" s="40" t="s">
        <v>27</v>
      </c>
      <c r="D14" s="36" t="s">
        <v>21</v>
      </c>
      <c r="E14" s="41">
        <v>1</v>
      </c>
      <c r="F14" s="42"/>
      <c r="G14" s="37"/>
    </row>
    <row r="15" spans="2:7" s="3" customFormat="1" ht="12" customHeight="1" x14ac:dyDescent="0.2">
      <c r="B15" s="38"/>
      <c r="C15" s="39"/>
      <c r="D15" s="39"/>
      <c r="E15" s="39"/>
      <c r="F15" s="39"/>
      <c r="G15" s="39"/>
    </row>
    <row r="16" spans="2:7" s="3" customFormat="1" ht="12" customHeight="1" x14ac:dyDescent="0.2">
      <c r="B16" s="34" t="s">
        <v>28</v>
      </c>
      <c r="C16" s="40" t="s">
        <v>29</v>
      </c>
      <c r="D16" s="36" t="s">
        <v>14</v>
      </c>
      <c r="E16" s="41">
        <v>5</v>
      </c>
      <c r="F16" s="42"/>
      <c r="G16" s="37"/>
    </row>
    <row r="17" spans="2:7" s="3" customFormat="1" ht="12" customHeight="1" x14ac:dyDescent="0.2">
      <c r="B17" s="34" t="s">
        <v>30</v>
      </c>
      <c r="C17" s="40" t="s">
        <v>31</v>
      </c>
      <c r="D17" s="36" t="s">
        <v>14</v>
      </c>
      <c r="E17" s="41">
        <v>5</v>
      </c>
      <c r="F17" s="42"/>
      <c r="G17" s="37"/>
    </row>
    <row r="18" spans="2:7" s="3" customFormat="1" ht="12" customHeight="1" x14ac:dyDescent="0.2">
      <c r="B18" s="38"/>
      <c r="C18" s="39"/>
      <c r="D18" s="39"/>
      <c r="E18" s="39"/>
      <c r="F18" s="39"/>
      <c r="G18" s="39"/>
    </row>
    <row r="19" spans="2:7" s="3" customFormat="1" ht="12" customHeight="1" x14ac:dyDescent="0.2">
      <c r="B19" s="34" t="s">
        <v>32</v>
      </c>
      <c r="C19" s="35" t="s">
        <v>33</v>
      </c>
      <c r="D19" s="36"/>
      <c r="E19" s="41"/>
      <c r="F19" s="37"/>
      <c r="G19" s="37"/>
    </row>
    <row r="20" spans="2:7" s="3" customFormat="1" ht="12" customHeight="1" x14ac:dyDescent="0.2">
      <c r="B20" s="38"/>
      <c r="C20" s="39"/>
      <c r="D20" s="39"/>
      <c r="E20" s="39"/>
      <c r="F20" s="39"/>
      <c r="G20" s="39"/>
    </row>
    <row r="21" spans="2:7" s="3" customFormat="1" ht="13" x14ac:dyDescent="0.2">
      <c r="B21" s="34" t="s">
        <v>42</v>
      </c>
      <c r="C21" s="35" t="s">
        <v>43</v>
      </c>
      <c r="D21" s="36" t="s">
        <v>14</v>
      </c>
      <c r="E21" s="41">
        <v>5</v>
      </c>
      <c r="F21" s="42">
        <v>9600</v>
      </c>
      <c r="G21" s="37">
        <f>IF(D21 = CHAR(37), E21*F21/100,E21*F21)</f>
        <v>48000</v>
      </c>
    </row>
    <row r="22" spans="2:7" s="3" customFormat="1" ht="24" customHeight="1" x14ac:dyDescent="0.2">
      <c r="B22" s="38"/>
      <c r="C22" s="39"/>
      <c r="D22" s="39"/>
      <c r="E22" s="39"/>
      <c r="F22" s="39"/>
      <c r="G22" s="39"/>
    </row>
    <row r="23" spans="2:7" s="3" customFormat="1" ht="12" customHeight="1" x14ac:dyDescent="0.2">
      <c r="B23" s="34" t="s">
        <v>44</v>
      </c>
      <c r="C23" s="35" t="s">
        <v>45</v>
      </c>
      <c r="D23" s="36"/>
      <c r="E23" s="41"/>
      <c r="F23" s="37"/>
      <c r="G23" s="37"/>
    </row>
    <row r="24" spans="2:7" s="3" customFormat="1" ht="48" customHeight="1" x14ac:dyDescent="0.2">
      <c r="B24" s="38"/>
      <c r="C24" s="39"/>
      <c r="D24" s="39"/>
      <c r="E24" s="39"/>
      <c r="F24" s="39"/>
      <c r="G24" s="39"/>
    </row>
    <row r="25" spans="2:7" s="3" customFormat="1" ht="12" customHeight="1" x14ac:dyDescent="0.2">
      <c r="B25" s="34" t="s">
        <v>46</v>
      </c>
      <c r="C25" s="40" t="s">
        <v>47</v>
      </c>
      <c r="D25" s="36" t="s">
        <v>21</v>
      </c>
      <c r="E25" s="41">
        <v>1</v>
      </c>
      <c r="F25" s="42"/>
      <c r="G25" s="37"/>
    </row>
    <row r="26" spans="2:7" s="3" customFormat="1" ht="12" customHeight="1" x14ac:dyDescent="0.2">
      <c r="B26" s="38"/>
      <c r="C26" s="39"/>
      <c r="D26" s="39"/>
      <c r="E26" s="39"/>
      <c r="F26" s="39"/>
      <c r="G26" s="39"/>
    </row>
    <row r="27" spans="2:7" s="3" customFormat="1" ht="12" customHeight="1" x14ac:dyDescent="0.2">
      <c r="B27" s="34" t="s">
        <v>48</v>
      </c>
      <c r="C27" s="40" t="s">
        <v>49</v>
      </c>
      <c r="D27" s="36" t="s">
        <v>14</v>
      </c>
      <c r="E27" s="41">
        <v>5</v>
      </c>
      <c r="F27" s="42"/>
      <c r="G27" s="37"/>
    </row>
    <row r="28" spans="2:7" s="3" customFormat="1" ht="12" customHeight="1" x14ac:dyDescent="0.2">
      <c r="B28" s="38"/>
      <c r="C28" s="39"/>
      <c r="D28" s="39"/>
      <c r="E28" s="39"/>
      <c r="F28" s="39"/>
      <c r="G28" s="39"/>
    </row>
    <row r="29" spans="2:7" s="3" customFormat="1" ht="12" customHeight="1" x14ac:dyDescent="0.2">
      <c r="B29" s="38"/>
      <c r="C29" s="39"/>
      <c r="D29" s="39"/>
      <c r="E29" s="39"/>
      <c r="F29" s="39"/>
      <c r="G29" s="39"/>
    </row>
    <row r="30" spans="2:7" s="3" customFormat="1" ht="12" customHeight="1" x14ac:dyDescent="0.2">
      <c r="B30" s="38"/>
      <c r="C30" s="39"/>
      <c r="D30" s="39"/>
      <c r="E30" s="39"/>
      <c r="F30" s="39"/>
      <c r="G30" s="39"/>
    </row>
    <row r="31" spans="2:7" s="3" customFormat="1" ht="12" customHeight="1" x14ac:dyDescent="0.2">
      <c r="B31" s="38"/>
      <c r="C31" s="39"/>
      <c r="D31" s="39"/>
      <c r="E31" s="39"/>
      <c r="F31" s="39"/>
      <c r="G31" s="39"/>
    </row>
    <row r="32" spans="2:7" s="3" customFormat="1" ht="12" customHeight="1" x14ac:dyDescent="0.2">
      <c r="B32" s="38"/>
      <c r="C32" s="39"/>
      <c r="D32" s="39"/>
      <c r="E32" s="39"/>
      <c r="F32" s="39"/>
      <c r="G32" s="39"/>
    </row>
    <row r="33" spans="2:7" s="3" customFormat="1" ht="12" customHeight="1" x14ac:dyDescent="0.2">
      <c r="B33" s="38"/>
      <c r="C33" s="39"/>
      <c r="D33" s="39"/>
      <c r="E33" s="39"/>
      <c r="F33" s="39"/>
      <c r="G33" s="39"/>
    </row>
    <row r="34" spans="2:7" s="3" customFormat="1" ht="12" customHeight="1" x14ac:dyDescent="0.2">
      <c r="B34" s="38"/>
      <c r="C34" s="39"/>
      <c r="D34" s="39"/>
      <c r="E34" s="39"/>
      <c r="F34" s="39"/>
      <c r="G34" s="39"/>
    </row>
    <row r="35" spans="2:7" s="3" customFormat="1" ht="12" customHeight="1" x14ac:dyDescent="0.2">
      <c r="B35" s="38"/>
      <c r="C35" s="39"/>
      <c r="D35" s="39"/>
      <c r="E35" s="39"/>
      <c r="F35" s="39"/>
      <c r="G35" s="39"/>
    </row>
    <row r="36" spans="2:7" s="3" customFormat="1" ht="12" customHeight="1" x14ac:dyDescent="0.2">
      <c r="B36" s="38"/>
      <c r="C36" s="39"/>
      <c r="D36" s="39"/>
      <c r="E36" s="39"/>
      <c r="F36" s="39"/>
      <c r="G36" s="39"/>
    </row>
    <row r="37" spans="2:7" s="3" customFormat="1" ht="12" customHeight="1" x14ac:dyDescent="0.2">
      <c r="B37" s="38"/>
      <c r="C37" s="39"/>
      <c r="D37" s="39"/>
      <c r="E37" s="39"/>
      <c r="F37" s="39"/>
      <c r="G37" s="39"/>
    </row>
    <row r="38" spans="2:7" s="3" customFormat="1" ht="12" customHeight="1" x14ac:dyDescent="0.2">
      <c r="B38" s="38"/>
      <c r="C38" s="39"/>
      <c r="D38" s="39"/>
      <c r="E38" s="39"/>
      <c r="F38" s="39"/>
      <c r="G38" s="39"/>
    </row>
    <row r="39" spans="2:7" s="3" customFormat="1" ht="12" customHeight="1" x14ac:dyDescent="0.2">
      <c r="B39" s="38"/>
      <c r="C39" s="39"/>
      <c r="D39" s="39"/>
      <c r="E39" s="39"/>
      <c r="F39" s="39"/>
      <c r="G39" s="39"/>
    </row>
    <row r="40" spans="2:7" s="3" customFormat="1" ht="12" customHeight="1" x14ac:dyDescent="0.2">
      <c r="B40" s="38"/>
      <c r="C40" s="39"/>
      <c r="D40" s="39"/>
      <c r="E40" s="39"/>
      <c r="F40" s="39"/>
      <c r="G40" s="39"/>
    </row>
    <row r="41" spans="2:7" s="3" customFormat="1" ht="12" customHeight="1" x14ac:dyDescent="0.2">
      <c r="B41" s="38"/>
      <c r="C41" s="39"/>
      <c r="D41" s="39"/>
      <c r="E41" s="39"/>
      <c r="F41" s="39"/>
      <c r="G41" s="39"/>
    </row>
    <row r="42" spans="2:7" s="3" customFormat="1" ht="12" customHeight="1" x14ac:dyDescent="0.2">
      <c r="B42" s="38"/>
      <c r="C42" s="39"/>
      <c r="D42" s="39"/>
      <c r="E42" s="39"/>
      <c r="F42" s="39"/>
      <c r="G42" s="39"/>
    </row>
    <row r="43" spans="2:7" s="3" customFormat="1" ht="12" customHeight="1" x14ac:dyDescent="0.2">
      <c r="B43" s="38"/>
      <c r="C43" s="39"/>
      <c r="D43" s="39"/>
      <c r="E43" s="39"/>
      <c r="F43" s="39"/>
      <c r="G43" s="39"/>
    </row>
    <row r="44" spans="2:7" s="3" customFormat="1" ht="12" customHeight="1" x14ac:dyDescent="0.2">
      <c r="B44" s="38"/>
      <c r="C44" s="39"/>
      <c r="D44" s="39"/>
      <c r="E44" s="39"/>
      <c r="F44" s="39"/>
      <c r="G44" s="39"/>
    </row>
    <row r="45" spans="2:7" s="3" customFormat="1" ht="12" customHeight="1" x14ac:dyDescent="0.2">
      <c r="B45" s="38"/>
      <c r="C45" s="39"/>
      <c r="D45" s="39"/>
      <c r="E45" s="39"/>
      <c r="F45" s="39"/>
      <c r="G45" s="39"/>
    </row>
    <row r="46" spans="2:7" s="3" customFormat="1" ht="12" customHeight="1" x14ac:dyDescent="0.2">
      <c r="B46" s="38"/>
      <c r="C46" s="39"/>
      <c r="D46" s="39"/>
      <c r="E46" s="39"/>
      <c r="F46" s="39"/>
      <c r="G46" s="39"/>
    </row>
    <row r="47" spans="2:7" s="3" customFormat="1" ht="12" customHeight="1" x14ac:dyDescent="0.2">
      <c r="B47" s="38"/>
      <c r="C47" s="39"/>
      <c r="D47" s="39"/>
      <c r="E47" s="39"/>
      <c r="F47" s="39"/>
      <c r="G47" s="39"/>
    </row>
    <row r="48" spans="2:7" s="3" customFormat="1" ht="12" customHeight="1" x14ac:dyDescent="0.2">
      <c r="B48" s="38"/>
      <c r="C48" s="39"/>
      <c r="D48" s="39"/>
      <c r="E48" s="39"/>
      <c r="F48" s="39"/>
      <c r="G48" s="39"/>
    </row>
    <row r="49" spans="2:7" s="3" customFormat="1" ht="12" customHeight="1" x14ac:dyDescent="0.2">
      <c r="B49" s="38"/>
      <c r="C49" s="39"/>
      <c r="D49" s="39"/>
      <c r="E49" s="39"/>
      <c r="F49" s="39"/>
      <c r="G49" s="39"/>
    </row>
    <row r="50" spans="2:7" s="3" customFormat="1" ht="12" customHeight="1" x14ac:dyDescent="0.2">
      <c r="B50" s="38"/>
      <c r="C50" s="39"/>
      <c r="D50" s="39"/>
      <c r="E50" s="39"/>
      <c r="F50" s="39"/>
      <c r="G50" s="39"/>
    </row>
    <row r="51" spans="2:7" s="3" customFormat="1" ht="12" customHeight="1" x14ac:dyDescent="0.2">
      <c r="B51" s="38"/>
      <c r="C51" s="39"/>
      <c r="D51" s="39"/>
      <c r="E51" s="39"/>
      <c r="F51" s="39"/>
      <c r="G51" s="39"/>
    </row>
    <row r="52" spans="2:7" s="3" customFormat="1" ht="12" customHeight="1" x14ac:dyDescent="0.2">
      <c r="B52" s="38"/>
      <c r="C52" s="39"/>
      <c r="D52" s="39"/>
      <c r="E52" s="39"/>
      <c r="F52" s="39"/>
      <c r="G52" s="39"/>
    </row>
    <row r="53" spans="2:7" s="3" customFormat="1" ht="12" x14ac:dyDescent="0.2">
      <c r="B53" s="38"/>
      <c r="C53" s="39"/>
      <c r="D53" s="39"/>
      <c r="E53" s="39"/>
      <c r="F53" s="39"/>
      <c r="G53" s="39"/>
    </row>
    <row r="54" spans="2:7" s="3" customFormat="1" ht="12" customHeight="1" x14ac:dyDescent="0.2">
      <c r="B54" s="38"/>
      <c r="C54" s="39"/>
      <c r="D54" s="39"/>
      <c r="E54" s="39"/>
      <c r="F54" s="39"/>
      <c r="G54" s="39"/>
    </row>
    <row r="55" spans="2:7" s="3" customFormat="1" ht="12" x14ac:dyDescent="0.2">
      <c r="B55" s="38"/>
      <c r="C55" s="39"/>
      <c r="D55" s="39"/>
      <c r="E55" s="39"/>
      <c r="F55" s="39"/>
      <c r="G55" s="39"/>
    </row>
    <row r="56" spans="2:7" s="3" customFormat="1" ht="12" customHeight="1" x14ac:dyDescent="0.2">
      <c r="B56" s="38"/>
      <c r="C56" s="39"/>
      <c r="D56" s="39"/>
      <c r="E56" s="39"/>
      <c r="F56" s="39"/>
      <c r="G56" s="39"/>
    </row>
    <row r="57" spans="2:7" s="3" customFormat="1" ht="12" x14ac:dyDescent="0.2">
      <c r="B57" s="38"/>
      <c r="C57" s="39"/>
      <c r="D57" s="39"/>
      <c r="E57" s="39"/>
      <c r="F57" s="39"/>
      <c r="G57" s="39"/>
    </row>
    <row r="58" spans="2:7" s="3" customFormat="1" ht="12" customHeight="1" x14ac:dyDescent="0.2">
      <c r="B58" s="38"/>
      <c r="C58" s="39"/>
      <c r="D58" s="39"/>
      <c r="E58" s="39"/>
      <c r="F58" s="39"/>
      <c r="G58" s="39"/>
    </row>
    <row r="59" spans="2:7" s="3" customFormat="1" ht="12" customHeight="1" x14ac:dyDescent="0.2">
      <c r="B59" s="38"/>
      <c r="C59" s="39"/>
      <c r="D59" s="39"/>
      <c r="E59" s="39"/>
      <c r="F59" s="39"/>
      <c r="G59" s="39"/>
    </row>
    <row r="60" spans="2:7" s="3" customFormat="1" ht="12" customHeight="1" x14ac:dyDescent="0.2">
      <c r="B60" s="38"/>
      <c r="C60" s="39"/>
      <c r="D60" s="39"/>
      <c r="E60" s="39"/>
      <c r="F60" s="39"/>
      <c r="G60" s="39"/>
    </row>
    <row r="61" spans="2:7" s="3" customFormat="1" ht="12" x14ac:dyDescent="0.2">
      <c r="B61" s="38"/>
      <c r="C61" s="39"/>
      <c r="D61" s="39"/>
      <c r="E61" s="39"/>
      <c r="F61" s="39"/>
      <c r="G61" s="39"/>
    </row>
    <row r="62" spans="2:7" s="3" customFormat="1" ht="12" customHeight="1" x14ac:dyDescent="0.2">
      <c r="B62" s="38"/>
      <c r="C62" s="39"/>
      <c r="D62" s="39"/>
      <c r="E62" s="39"/>
      <c r="F62" s="39"/>
      <c r="G62" s="39"/>
    </row>
    <row r="63" spans="2:7" s="3" customFormat="1" ht="12" x14ac:dyDescent="0.2">
      <c r="B63" s="38"/>
      <c r="C63" s="39"/>
      <c r="D63" s="39"/>
      <c r="E63" s="39"/>
      <c r="F63" s="39"/>
      <c r="G63" s="39"/>
    </row>
    <row r="64" spans="2:7" s="3" customFormat="1" ht="12" x14ac:dyDescent="0.2">
      <c r="B64" s="38"/>
      <c r="C64" s="39"/>
      <c r="D64" s="39"/>
      <c r="E64" s="39"/>
      <c r="F64" s="39"/>
      <c r="G64" s="39"/>
    </row>
    <row r="65" spans="2:7" s="3" customFormat="1" ht="12" x14ac:dyDescent="0.2">
      <c r="B65" s="38"/>
      <c r="C65" s="39"/>
      <c r="D65" s="39"/>
      <c r="E65" s="39"/>
      <c r="F65" s="39"/>
      <c r="G65" s="39"/>
    </row>
    <row r="66" spans="2:7" s="3" customFormat="1" ht="12" x14ac:dyDescent="0.2">
      <c r="B66" s="38"/>
      <c r="C66" s="39"/>
      <c r="D66" s="39"/>
      <c r="E66" s="39"/>
      <c r="F66" s="39"/>
      <c r="G66" s="39"/>
    </row>
    <row r="67" spans="2:7" s="3" customFormat="1" ht="12" customHeight="1" x14ac:dyDescent="0.2">
      <c r="B67" s="38"/>
      <c r="C67" s="39"/>
      <c r="D67" s="39"/>
      <c r="E67" s="39"/>
      <c r="F67" s="39"/>
      <c r="G67" s="39"/>
    </row>
    <row r="68" spans="2:7" s="3" customFormat="1" ht="12" customHeight="1" x14ac:dyDescent="0.2">
      <c r="B68" s="38"/>
      <c r="C68" s="39"/>
      <c r="D68" s="39"/>
      <c r="E68" s="39"/>
      <c r="F68" s="39"/>
      <c r="G68" s="39"/>
    </row>
    <row r="69" spans="2:7" s="3" customFormat="1" ht="12" customHeight="1" x14ac:dyDescent="0.2">
      <c r="B69" s="51" t="s">
        <v>50</v>
      </c>
      <c r="C69" s="52"/>
      <c r="D69" s="53"/>
      <c r="E69" s="54"/>
      <c r="F69" s="54"/>
      <c r="G69" s="55"/>
    </row>
    <row r="70" spans="2:7" s="3" customFormat="1" ht="12" customHeight="1" x14ac:dyDescent="0.2">
      <c r="B70" s="45"/>
      <c r="C70" s="45"/>
      <c r="D70" s="56"/>
      <c r="E70" s="45"/>
      <c r="F70" s="45"/>
      <c r="G70" s="45"/>
    </row>
    <row r="71" spans="2:7" s="3" customFormat="1" ht="12" customHeight="1" x14ac:dyDescent="0.2">
      <c r="B71" s="43" t="s">
        <v>0</v>
      </c>
      <c r="C71" s="44"/>
      <c r="D71" s="44"/>
      <c r="E71" s="44"/>
      <c r="F71" s="44"/>
      <c r="G71" s="44"/>
    </row>
    <row r="72" spans="2:7" s="3" customFormat="1" ht="12" customHeight="1" x14ac:dyDescent="0.2">
      <c r="B72" s="45"/>
      <c r="C72" s="45"/>
      <c r="D72" s="45"/>
      <c r="E72" s="45"/>
      <c r="F72" s="45"/>
      <c r="G72" s="46" t="s">
        <v>1</v>
      </c>
    </row>
    <row r="73" spans="2:7" s="3" customFormat="1" ht="12" customHeight="1" x14ac:dyDescent="0.2">
      <c r="B73" s="47" t="s">
        <v>2</v>
      </c>
      <c r="C73" s="47" t="s">
        <v>3</v>
      </c>
      <c r="D73" s="47" t="s">
        <v>4</v>
      </c>
      <c r="E73" s="47" t="s">
        <v>5</v>
      </c>
      <c r="F73" s="47" t="s">
        <v>6</v>
      </c>
      <c r="G73" s="48" t="s">
        <v>7</v>
      </c>
    </row>
    <row r="74" spans="2:7" s="4" customFormat="1" ht="20.25" customHeight="1" x14ac:dyDescent="0.2">
      <c r="B74" s="51" t="s">
        <v>51</v>
      </c>
      <c r="C74" s="52"/>
      <c r="D74" s="53"/>
      <c r="E74" s="54"/>
      <c r="F74" s="54"/>
      <c r="G74" s="55"/>
    </row>
    <row r="75" spans="2:7" s="2" customFormat="1" ht="12" customHeight="1" x14ac:dyDescent="0.2">
      <c r="B75" s="34" t="s">
        <v>52</v>
      </c>
      <c r="C75" s="35" t="s">
        <v>53</v>
      </c>
      <c r="D75" s="36"/>
      <c r="E75" s="41"/>
      <c r="F75" s="37"/>
      <c r="G75" s="37"/>
    </row>
    <row r="76" spans="2:7" s="1" customFormat="1" ht="14" x14ac:dyDescent="0.2">
      <c r="B76" s="38"/>
      <c r="C76" s="39"/>
      <c r="D76" s="39"/>
      <c r="E76" s="39"/>
      <c r="F76" s="39"/>
      <c r="G76" s="39"/>
    </row>
    <row r="77" spans="2:7" s="2" customFormat="1" ht="13" x14ac:dyDescent="0.2">
      <c r="B77" s="34" t="s">
        <v>54</v>
      </c>
      <c r="C77" s="40" t="s">
        <v>55</v>
      </c>
      <c r="D77" s="36" t="s">
        <v>56</v>
      </c>
      <c r="E77" s="41">
        <v>35</v>
      </c>
      <c r="F77" s="42"/>
      <c r="G77" s="37"/>
    </row>
    <row r="78" spans="2:7" s="3" customFormat="1" ht="15.5" customHeight="1" x14ac:dyDescent="0.2">
      <c r="B78" s="38"/>
      <c r="C78" s="39"/>
      <c r="D78" s="39"/>
      <c r="E78" s="39"/>
      <c r="F78" s="39"/>
      <c r="G78" s="39"/>
    </row>
    <row r="79" spans="2:7" s="4" customFormat="1" ht="20.25" customHeight="1" x14ac:dyDescent="0.2">
      <c r="B79" s="34" t="s">
        <v>57</v>
      </c>
      <c r="C79" s="40" t="s">
        <v>58</v>
      </c>
      <c r="D79" s="36" t="s">
        <v>40</v>
      </c>
      <c r="E79" s="41"/>
      <c r="F79" s="42"/>
      <c r="G79" s="37"/>
    </row>
    <row r="80" spans="2:7" s="3" customFormat="1" ht="12" customHeight="1" x14ac:dyDescent="0.2">
      <c r="B80" s="38"/>
      <c r="C80" s="39"/>
      <c r="D80" s="39"/>
      <c r="E80" s="39"/>
      <c r="F80" s="39"/>
      <c r="G80" s="39"/>
    </row>
    <row r="81" spans="2:7" s="3" customFormat="1" ht="12" customHeight="1" x14ac:dyDescent="0.2">
      <c r="B81" s="34" t="s">
        <v>59</v>
      </c>
      <c r="C81" s="40" t="s">
        <v>60</v>
      </c>
      <c r="D81" s="36" t="s">
        <v>41</v>
      </c>
      <c r="E81" s="37">
        <f>G79</f>
        <v>0</v>
      </c>
      <c r="F81" s="42"/>
      <c r="G81" s="37"/>
    </row>
    <row r="82" spans="2:7" s="3" customFormat="1" ht="12" customHeight="1" x14ac:dyDescent="0.2">
      <c r="B82" s="38"/>
      <c r="C82" s="39"/>
      <c r="D82" s="39"/>
      <c r="E82" s="39"/>
      <c r="F82" s="39"/>
      <c r="G82" s="39"/>
    </row>
    <row r="83" spans="2:7" s="3" customFormat="1" ht="12" customHeight="1" x14ac:dyDescent="0.2">
      <c r="B83" s="34" t="s">
        <v>61</v>
      </c>
      <c r="C83" s="35" t="s">
        <v>62</v>
      </c>
      <c r="D83" s="36"/>
      <c r="E83" s="37"/>
      <c r="F83" s="37"/>
      <c r="G83" s="37"/>
    </row>
    <row r="84" spans="2:7" s="3" customFormat="1" ht="12" customHeight="1" x14ac:dyDescent="0.2">
      <c r="B84" s="38"/>
      <c r="C84" s="39"/>
      <c r="D84" s="39"/>
      <c r="E84" s="39"/>
      <c r="F84" s="39"/>
      <c r="G84" s="39"/>
    </row>
    <row r="85" spans="2:7" s="3" customFormat="1" ht="12" customHeight="1" x14ac:dyDescent="0.2">
      <c r="B85" s="34" t="s">
        <v>63</v>
      </c>
      <c r="C85" s="40" t="s">
        <v>64</v>
      </c>
      <c r="D85" s="36"/>
      <c r="E85" s="37"/>
      <c r="F85" s="37"/>
      <c r="G85" s="37"/>
    </row>
    <row r="86" spans="2:7" s="3" customFormat="1" ht="24" customHeight="1" x14ac:dyDescent="0.2">
      <c r="B86" s="38"/>
      <c r="C86" s="39"/>
      <c r="D86" s="39"/>
      <c r="E86" s="39"/>
      <c r="F86" s="39"/>
      <c r="G86" s="39"/>
    </row>
    <row r="87" spans="2:7" s="3" customFormat="1" ht="12" customHeight="1" x14ac:dyDescent="0.2">
      <c r="B87" s="34"/>
      <c r="C87" s="40" t="s">
        <v>65</v>
      </c>
      <c r="D87" s="36" t="s">
        <v>66</v>
      </c>
      <c r="E87" s="41">
        <v>8</v>
      </c>
      <c r="F87" s="42"/>
      <c r="G87" s="37"/>
    </row>
    <row r="88" spans="2:7" s="3" customFormat="1" ht="12" customHeight="1" x14ac:dyDescent="0.2">
      <c r="B88" s="38"/>
      <c r="C88" s="39"/>
      <c r="D88" s="39"/>
      <c r="E88" s="39"/>
      <c r="F88" s="39"/>
      <c r="G88" s="39"/>
    </row>
    <row r="89" spans="2:7" s="3" customFormat="1" ht="12" customHeight="1" x14ac:dyDescent="0.2">
      <c r="B89" s="34"/>
      <c r="C89" s="40" t="s">
        <v>67</v>
      </c>
      <c r="D89" s="36" t="s">
        <v>66</v>
      </c>
      <c r="E89" s="41">
        <v>8</v>
      </c>
      <c r="F89" s="42"/>
      <c r="G89" s="37"/>
    </row>
    <row r="90" spans="2:7" s="3" customFormat="1" ht="12" customHeight="1" x14ac:dyDescent="0.2">
      <c r="B90" s="38"/>
      <c r="C90" s="39"/>
      <c r="D90" s="39"/>
      <c r="E90" s="39"/>
      <c r="F90" s="39"/>
      <c r="G90" s="39"/>
    </row>
    <row r="91" spans="2:7" s="3" customFormat="1" ht="12" customHeight="1" x14ac:dyDescent="0.2">
      <c r="B91" s="34"/>
      <c r="C91" s="40" t="s">
        <v>68</v>
      </c>
      <c r="D91" s="36" t="s">
        <v>66</v>
      </c>
      <c r="E91" s="41">
        <v>8</v>
      </c>
      <c r="F91" s="42"/>
      <c r="G91" s="37"/>
    </row>
    <row r="92" spans="2:7" s="3" customFormat="1" ht="12" customHeight="1" x14ac:dyDescent="0.2">
      <c r="B92" s="38"/>
      <c r="C92" s="39"/>
      <c r="D92" s="39"/>
      <c r="E92" s="39"/>
      <c r="F92" s="39"/>
      <c r="G92" s="39"/>
    </row>
    <row r="93" spans="2:7" s="3" customFormat="1" ht="12" customHeight="1" x14ac:dyDescent="0.2">
      <c r="B93" s="34"/>
      <c r="C93" s="40" t="s">
        <v>69</v>
      </c>
      <c r="D93" s="36" t="s">
        <v>66</v>
      </c>
      <c r="E93" s="41">
        <v>8</v>
      </c>
      <c r="F93" s="42"/>
      <c r="G93" s="37"/>
    </row>
    <row r="94" spans="2:7" s="3" customFormat="1" ht="12" customHeight="1" x14ac:dyDescent="0.2">
      <c r="B94" s="38"/>
      <c r="C94" s="39"/>
      <c r="D94" s="39"/>
      <c r="E94" s="39"/>
      <c r="F94" s="39"/>
      <c r="G94" s="39"/>
    </row>
    <row r="95" spans="2:7" s="3" customFormat="1" ht="12" customHeight="1" x14ac:dyDescent="0.2">
      <c r="B95" s="34"/>
      <c r="C95" s="40" t="s">
        <v>70</v>
      </c>
      <c r="D95" s="36" t="s">
        <v>66</v>
      </c>
      <c r="E95" s="41">
        <v>8</v>
      </c>
      <c r="F95" s="42"/>
      <c r="G95" s="37"/>
    </row>
    <row r="96" spans="2:7" s="3" customFormat="1" ht="12" customHeight="1" x14ac:dyDescent="0.2">
      <c r="B96" s="38"/>
      <c r="C96" s="39"/>
      <c r="D96" s="39"/>
      <c r="E96" s="39"/>
      <c r="F96" s="39"/>
      <c r="G96" s="39"/>
    </row>
    <row r="97" spans="2:7" s="3" customFormat="1" ht="12" customHeight="1" x14ac:dyDescent="0.2">
      <c r="B97" s="34"/>
      <c r="C97" s="40" t="s">
        <v>71</v>
      </c>
      <c r="D97" s="36" t="s">
        <v>66</v>
      </c>
      <c r="E97" s="41">
        <v>8</v>
      </c>
      <c r="F97" s="42"/>
      <c r="G97" s="37"/>
    </row>
    <row r="98" spans="2:7" s="3" customFormat="1" ht="12" customHeight="1" x14ac:dyDescent="0.2">
      <c r="B98" s="38"/>
      <c r="C98" s="39"/>
      <c r="D98" s="39"/>
      <c r="E98" s="39"/>
      <c r="F98" s="39"/>
      <c r="G98" s="39"/>
    </row>
    <row r="99" spans="2:7" s="3" customFormat="1" ht="12" customHeight="1" x14ac:dyDescent="0.2">
      <c r="B99" s="34" t="s">
        <v>72</v>
      </c>
      <c r="C99" s="40" t="s">
        <v>73</v>
      </c>
      <c r="D99" s="36"/>
      <c r="E99" s="41"/>
      <c r="F99" s="37"/>
      <c r="G99" s="37"/>
    </row>
    <row r="100" spans="2:7" s="3" customFormat="1" ht="12" customHeight="1" x14ac:dyDescent="0.2">
      <c r="B100" s="34"/>
      <c r="C100" s="40" t="s">
        <v>74</v>
      </c>
      <c r="D100" s="36" t="s">
        <v>66</v>
      </c>
      <c r="E100" s="41">
        <v>8</v>
      </c>
      <c r="F100" s="42"/>
      <c r="G100" s="37"/>
    </row>
    <row r="101" spans="2:7" s="3" customFormat="1" ht="12" customHeight="1" x14ac:dyDescent="0.2">
      <c r="B101" s="38"/>
      <c r="C101" s="39"/>
      <c r="D101" s="39"/>
      <c r="E101" s="39"/>
      <c r="F101" s="39"/>
      <c r="G101" s="39"/>
    </row>
    <row r="102" spans="2:7" s="3" customFormat="1" ht="12" customHeight="1" x14ac:dyDescent="0.2">
      <c r="B102" s="34"/>
      <c r="C102" s="40" t="s">
        <v>75</v>
      </c>
      <c r="D102" s="36" t="s">
        <v>66</v>
      </c>
      <c r="E102" s="41">
        <v>8</v>
      </c>
      <c r="F102" s="42"/>
      <c r="G102" s="37"/>
    </row>
    <row r="103" spans="2:7" s="3" customFormat="1" ht="12" customHeight="1" x14ac:dyDescent="0.2">
      <c r="B103" s="38"/>
      <c r="C103" s="39"/>
      <c r="D103" s="39"/>
      <c r="E103" s="39"/>
      <c r="F103" s="39"/>
      <c r="G103" s="39"/>
    </row>
    <row r="104" spans="2:7" s="3" customFormat="1" ht="24" customHeight="1" x14ac:dyDescent="0.2">
      <c r="B104" s="34"/>
      <c r="C104" s="40" t="s">
        <v>76</v>
      </c>
      <c r="D104" s="36" t="s">
        <v>66</v>
      </c>
      <c r="E104" s="41">
        <v>8</v>
      </c>
      <c r="F104" s="42"/>
      <c r="G104" s="37"/>
    </row>
    <row r="105" spans="2:7" s="3" customFormat="1" ht="12" customHeight="1" x14ac:dyDescent="0.2">
      <c r="B105" s="38"/>
      <c r="C105" s="39"/>
      <c r="D105" s="39"/>
      <c r="E105" s="39"/>
      <c r="F105" s="39"/>
      <c r="G105" s="39"/>
    </row>
    <row r="106" spans="2:7" s="3" customFormat="1" ht="12" customHeight="1" x14ac:dyDescent="0.2">
      <c r="B106" s="34"/>
      <c r="C106" s="40" t="s">
        <v>77</v>
      </c>
      <c r="D106" s="36" t="s">
        <v>66</v>
      </c>
      <c r="E106" s="41">
        <v>8</v>
      </c>
      <c r="F106" s="42"/>
      <c r="G106" s="37"/>
    </row>
    <row r="107" spans="2:7" s="3" customFormat="1" ht="12" customHeight="1" x14ac:dyDescent="0.2">
      <c r="B107" s="38"/>
      <c r="C107" s="39"/>
      <c r="D107" s="39"/>
      <c r="E107" s="39"/>
      <c r="F107" s="39"/>
      <c r="G107" s="39"/>
    </row>
    <row r="108" spans="2:7" s="3" customFormat="1" ht="12" customHeight="1" x14ac:dyDescent="0.2">
      <c r="B108" s="34"/>
      <c r="C108" s="40" t="s">
        <v>78</v>
      </c>
      <c r="D108" s="36" t="s">
        <v>66</v>
      </c>
      <c r="E108" s="41">
        <v>8</v>
      </c>
      <c r="F108" s="42"/>
      <c r="G108" s="37"/>
    </row>
    <row r="109" spans="2:7" s="3" customFormat="1" ht="12" customHeight="1" x14ac:dyDescent="0.2">
      <c r="B109" s="38"/>
      <c r="C109" s="39"/>
      <c r="D109" s="39"/>
      <c r="E109" s="39"/>
      <c r="F109" s="39"/>
      <c r="G109" s="39"/>
    </row>
    <row r="110" spans="2:7" s="3" customFormat="1" ht="12" customHeight="1" x14ac:dyDescent="0.2">
      <c r="B110" s="34"/>
      <c r="C110" s="40" t="s">
        <v>79</v>
      </c>
      <c r="D110" s="36" t="s">
        <v>66</v>
      </c>
      <c r="E110" s="41">
        <v>16</v>
      </c>
      <c r="F110" s="42"/>
      <c r="G110" s="37"/>
    </row>
    <row r="111" spans="2:7" s="3" customFormat="1" ht="12" customHeight="1" x14ac:dyDescent="0.2">
      <c r="B111" s="38"/>
      <c r="C111" s="39"/>
      <c r="D111" s="39"/>
      <c r="E111" s="39"/>
      <c r="F111" s="39"/>
      <c r="G111" s="39"/>
    </row>
    <row r="112" spans="2:7" s="3" customFormat="1" ht="12" customHeight="1" x14ac:dyDescent="0.2">
      <c r="B112" s="34"/>
      <c r="C112" s="40" t="s">
        <v>80</v>
      </c>
      <c r="D112" s="36" t="s">
        <v>66</v>
      </c>
      <c r="E112" s="41">
        <v>8</v>
      </c>
      <c r="F112" s="42"/>
      <c r="G112" s="37"/>
    </row>
    <row r="113" spans="2:7" s="3" customFormat="1" ht="12" customHeight="1" x14ac:dyDescent="0.2">
      <c r="B113" s="38"/>
      <c r="C113" s="39"/>
      <c r="D113" s="39"/>
      <c r="E113" s="39"/>
      <c r="F113" s="39"/>
      <c r="G113" s="39"/>
    </row>
    <row r="114" spans="2:7" s="3" customFormat="1" ht="12" customHeight="1" x14ac:dyDescent="0.2">
      <c r="B114" s="34"/>
      <c r="C114" s="40" t="s">
        <v>81</v>
      </c>
      <c r="D114" s="36" t="s">
        <v>66</v>
      </c>
      <c r="E114" s="41">
        <v>8</v>
      </c>
      <c r="F114" s="42"/>
      <c r="G114" s="37"/>
    </row>
    <row r="115" spans="2:7" s="3" customFormat="1" ht="12" customHeight="1" x14ac:dyDescent="0.2">
      <c r="B115" s="38"/>
      <c r="C115" s="39"/>
      <c r="D115" s="39"/>
      <c r="E115" s="39"/>
      <c r="F115" s="39"/>
      <c r="G115" s="39"/>
    </row>
    <row r="116" spans="2:7" s="3" customFormat="1" ht="12" customHeight="1" x14ac:dyDescent="0.2">
      <c r="B116" s="34" t="s">
        <v>82</v>
      </c>
      <c r="C116" s="40" t="s">
        <v>83</v>
      </c>
      <c r="D116" s="36"/>
      <c r="E116" s="41"/>
      <c r="F116" s="37"/>
      <c r="G116" s="37"/>
    </row>
    <row r="117" spans="2:7" s="3" customFormat="1" ht="12" customHeight="1" x14ac:dyDescent="0.2">
      <c r="B117" s="38"/>
      <c r="C117" s="39"/>
      <c r="D117" s="39"/>
      <c r="E117" s="39"/>
      <c r="F117" s="39"/>
      <c r="G117" s="39"/>
    </row>
    <row r="118" spans="2:7" s="3" customFormat="1" ht="12" customHeight="1" x14ac:dyDescent="0.2">
      <c r="B118" s="34"/>
      <c r="C118" s="40" t="s">
        <v>84</v>
      </c>
      <c r="D118" s="36" t="s">
        <v>35</v>
      </c>
      <c r="E118" s="41">
        <v>8</v>
      </c>
      <c r="F118" s="42"/>
      <c r="G118" s="37"/>
    </row>
    <row r="119" spans="2:7" s="3" customFormat="1" ht="12" customHeight="1" x14ac:dyDescent="0.2">
      <c r="B119" s="38"/>
      <c r="C119" s="39"/>
      <c r="D119" s="39"/>
      <c r="E119" s="39"/>
      <c r="F119" s="39"/>
      <c r="G119" s="39"/>
    </row>
    <row r="120" spans="2:7" s="3" customFormat="1" ht="12" customHeight="1" x14ac:dyDescent="0.2">
      <c r="B120" s="34"/>
      <c r="C120" s="40" t="s">
        <v>85</v>
      </c>
      <c r="D120" s="36" t="s">
        <v>35</v>
      </c>
      <c r="E120" s="41">
        <v>8</v>
      </c>
      <c r="F120" s="42"/>
      <c r="G120" s="37"/>
    </row>
    <row r="121" spans="2:7" s="3" customFormat="1" ht="12" customHeight="1" x14ac:dyDescent="0.2">
      <c r="B121" s="38"/>
      <c r="C121" s="39"/>
      <c r="D121" s="39"/>
      <c r="E121" s="39"/>
      <c r="F121" s="39"/>
      <c r="G121" s="39"/>
    </row>
    <row r="122" spans="2:7" s="3" customFormat="1" ht="12" customHeight="1" x14ac:dyDescent="0.2">
      <c r="B122" s="34"/>
      <c r="C122" s="40" t="s">
        <v>86</v>
      </c>
      <c r="D122" s="36" t="s">
        <v>35</v>
      </c>
      <c r="E122" s="41">
        <v>8</v>
      </c>
      <c r="F122" s="42"/>
      <c r="G122" s="37"/>
    </row>
    <row r="123" spans="2:7" s="3" customFormat="1" ht="12" customHeight="1" x14ac:dyDescent="0.2">
      <c r="B123" s="38"/>
      <c r="C123" s="39"/>
      <c r="D123" s="39"/>
      <c r="E123" s="39"/>
      <c r="F123" s="39"/>
      <c r="G123" s="39"/>
    </row>
    <row r="124" spans="2:7" s="3" customFormat="1" ht="12" customHeight="1" x14ac:dyDescent="0.2">
      <c r="B124" s="34"/>
      <c r="C124" s="40" t="s">
        <v>87</v>
      </c>
      <c r="D124" s="36" t="s">
        <v>35</v>
      </c>
      <c r="E124" s="41">
        <v>8</v>
      </c>
      <c r="F124" s="42"/>
      <c r="G124" s="37"/>
    </row>
    <row r="125" spans="2:7" s="3" customFormat="1" ht="12" customHeight="1" x14ac:dyDescent="0.2">
      <c r="B125" s="38"/>
      <c r="C125" s="39"/>
      <c r="D125" s="39"/>
      <c r="E125" s="39"/>
      <c r="F125" s="39"/>
      <c r="G125" s="39"/>
    </row>
    <row r="126" spans="2:7" s="3" customFormat="1" ht="12" customHeight="1" x14ac:dyDescent="0.2">
      <c r="B126" s="34" t="s">
        <v>88</v>
      </c>
      <c r="C126" s="40" t="s">
        <v>89</v>
      </c>
      <c r="D126" s="36"/>
      <c r="E126" s="41"/>
      <c r="F126" s="37"/>
      <c r="G126" s="37"/>
    </row>
    <row r="127" spans="2:7" s="3" customFormat="1" ht="12" customHeight="1" x14ac:dyDescent="0.2">
      <c r="B127" s="34"/>
      <c r="C127" s="40" t="s">
        <v>90</v>
      </c>
      <c r="D127" s="36" t="s">
        <v>40</v>
      </c>
      <c r="E127" s="41">
        <v>1</v>
      </c>
      <c r="F127" s="42">
        <v>25000</v>
      </c>
      <c r="G127" s="37">
        <f>IF(D127 = CHAR(37), E127*F127/100,E127*F127)</f>
        <v>25000</v>
      </c>
    </row>
    <row r="128" spans="2:7" s="3" customFormat="1" ht="12" customHeight="1" x14ac:dyDescent="0.2">
      <c r="B128" s="34"/>
      <c r="C128" s="39"/>
      <c r="D128" s="39"/>
      <c r="E128" s="39"/>
      <c r="F128" s="39"/>
      <c r="G128" s="39"/>
    </row>
    <row r="129" spans="2:7" s="3" customFormat="1" ht="12" customHeight="1" x14ac:dyDescent="0.2">
      <c r="B129" s="34"/>
      <c r="C129" s="40" t="s">
        <v>91</v>
      </c>
      <c r="D129" s="36" t="s">
        <v>41</v>
      </c>
      <c r="E129" s="37">
        <f>G127</f>
        <v>25000</v>
      </c>
      <c r="F129" s="42"/>
      <c r="G129" s="37"/>
    </row>
    <row r="130" spans="2:7" s="3" customFormat="1" ht="12" customHeight="1" x14ac:dyDescent="0.2">
      <c r="B130" s="34"/>
      <c r="C130" s="40"/>
      <c r="D130" s="36"/>
      <c r="E130" s="41"/>
      <c r="F130" s="37"/>
      <c r="G130" s="37"/>
    </row>
    <row r="131" spans="2:7" s="3" customFormat="1" ht="12" customHeight="1" x14ac:dyDescent="0.2">
      <c r="B131" s="34"/>
      <c r="C131" s="40"/>
      <c r="D131" s="36"/>
      <c r="E131" s="41"/>
      <c r="F131" s="37"/>
      <c r="G131" s="37"/>
    </row>
    <row r="132" spans="2:7" s="3" customFormat="1" ht="12" customHeight="1" x14ac:dyDescent="0.2">
      <c r="B132" s="34"/>
      <c r="C132" s="40"/>
      <c r="D132" s="36"/>
      <c r="E132" s="41"/>
      <c r="F132" s="37"/>
      <c r="G132" s="37"/>
    </row>
    <row r="133" spans="2:7" s="3" customFormat="1" ht="12" customHeight="1" x14ac:dyDescent="0.2">
      <c r="B133" s="34"/>
      <c r="C133" s="40"/>
      <c r="D133" s="36"/>
      <c r="E133" s="41"/>
      <c r="F133" s="37"/>
      <c r="G133" s="37"/>
    </row>
    <row r="134" spans="2:7" s="3" customFormat="1" ht="12" customHeight="1" x14ac:dyDescent="0.2">
      <c r="B134" s="34"/>
      <c r="C134" s="40"/>
      <c r="D134" s="36"/>
      <c r="E134" s="41"/>
      <c r="F134" s="37"/>
      <c r="G134" s="37"/>
    </row>
    <row r="135" spans="2:7" s="3" customFormat="1" ht="12" customHeight="1" x14ac:dyDescent="0.2">
      <c r="B135" s="34"/>
      <c r="C135" s="40"/>
      <c r="D135" s="36"/>
      <c r="E135" s="41"/>
      <c r="F135" s="37"/>
      <c r="G135" s="37"/>
    </row>
    <row r="136" spans="2:7" s="3" customFormat="1" ht="12" customHeight="1" x14ac:dyDescent="0.2">
      <c r="B136" s="34"/>
      <c r="C136" s="40"/>
      <c r="D136" s="36"/>
      <c r="E136" s="41"/>
      <c r="F136" s="37"/>
      <c r="G136" s="37"/>
    </row>
    <row r="137" spans="2:7" s="3" customFormat="1" ht="12" customHeight="1" x14ac:dyDescent="0.2">
      <c r="B137" s="34"/>
      <c r="C137" s="40"/>
      <c r="D137" s="36"/>
      <c r="E137" s="41"/>
      <c r="F137" s="37"/>
      <c r="G137" s="37"/>
    </row>
    <row r="138" spans="2:7" s="3" customFormat="1" ht="12" customHeight="1" x14ac:dyDescent="0.2">
      <c r="B138" s="34"/>
      <c r="C138" s="40"/>
      <c r="D138" s="36"/>
      <c r="E138" s="41"/>
      <c r="F138" s="37"/>
      <c r="G138" s="37"/>
    </row>
    <row r="139" spans="2:7" s="3" customFormat="1" ht="12" customHeight="1" x14ac:dyDescent="0.2">
      <c r="B139" s="34"/>
      <c r="C139" s="40"/>
      <c r="D139" s="36"/>
      <c r="E139" s="41"/>
      <c r="F139" s="37"/>
      <c r="G139" s="37"/>
    </row>
    <row r="140" spans="2:7" s="3" customFormat="1" ht="12" customHeight="1" x14ac:dyDescent="0.2">
      <c r="B140" s="34"/>
      <c r="C140" s="40"/>
      <c r="D140" s="36"/>
      <c r="E140" s="41"/>
      <c r="F140" s="37"/>
      <c r="G140" s="37"/>
    </row>
    <row r="141" spans="2:7" s="3" customFormat="1" ht="12" customHeight="1" x14ac:dyDescent="0.2">
      <c r="B141" s="34"/>
      <c r="C141" s="40"/>
      <c r="D141" s="36"/>
      <c r="E141" s="41"/>
      <c r="F141" s="37"/>
      <c r="G141" s="37"/>
    </row>
    <row r="142" spans="2:7" s="3" customFormat="1" ht="12" customHeight="1" x14ac:dyDescent="0.2">
      <c r="B142" s="34"/>
      <c r="C142" s="40"/>
      <c r="D142" s="36"/>
      <c r="E142" s="41"/>
      <c r="F142" s="37"/>
      <c r="G142" s="37"/>
    </row>
    <row r="143" spans="2:7" s="3" customFormat="1" ht="12" customHeight="1" x14ac:dyDescent="0.2">
      <c r="B143" s="34"/>
      <c r="C143" s="40"/>
      <c r="D143" s="36"/>
      <c r="E143" s="41"/>
      <c r="F143" s="37"/>
      <c r="G143" s="37"/>
    </row>
    <row r="144" spans="2:7" s="3" customFormat="1" ht="12" customHeight="1" x14ac:dyDescent="0.2">
      <c r="B144" s="51" t="s">
        <v>50</v>
      </c>
      <c r="C144" s="52"/>
      <c r="D144" s="53"/>
      <c r="E144" s="54"/>
      <c r="F144" s="54"/>
      <c r="G144" s="55"/>
    </row>
    <row r="145" spans="2:9" s="3" customFormat="1" ht="12" customHeight="1" x14ac:dyDescent="0.2">
      <c r="B145" s="45"/>
      <c r="C145" s="45"/>
      <c r="D145" s="56"/>
      <c r="E145" s="45"/>
      <c r="F145" s="45"/>
      <c r="G145" s="45"/>
    </row>
    <row r="146" spans="2:9" s="3" customFormat="1" ht="12" customHeight="1" x14ac:dyDescent="0.2">
      <c r="B146" s="43" t="s">
        <v>0</v>
      </c>
      <c r="C146" s="44"/>
      <c r="D146" s="44"/>
      <c r="E146" s="44"/>
      <c r="F146" s="44"/>
      <c r="G146" s="44"/>
    </row>
    <row r="147" spans="2:9" s="3" customFormat="1" ht="12" customHeight="1" x14ac:dyDescent="0.2">
      <c r="B147" s="45"/>
      <c r="C147" s="45"/>
      <c r="D147" s="45"/>
      <c r="E147" s="45"/>
      <c r="F147" s="45"/>
      <c r="G147" s="46" t="s">
        <v>1</v>
      </c>
    </row>
    <row r="148" spans="2:9" s="3" customFormat="1" ht="12" customHeight="1" x14ac:dyDescent="0.2">
      <c r="B148" s="47" t="s">
        <v>2</v>
      </c>
      <c r="C148" s="47" t="s">
        <v>3</v>
      </c>
      <c r="D148" s="47" t="s">
        <v>4</v>
      </c>
      <c r="E148" s="47" t="s">
        <v>5</v>
      </c>
      <c r="F148" s="47" t="s">
        <v>6</v>
      </c>
      <c r="G148" s="48" t="s">
        <v>7</v>
      </c>
    </row>
    <row r="149" spans="2:9" s="4" customFormat="1" ht="20.25" customHeight="1" x14ac:dyDescent="0.2">
      <c r="B149" s="51" t="s">
        <v>51</v>
      </c>
      <c r="C149" s="52"/>
      <c r="D149" s="53"/>
      <c r="E149" s="54"/>
      <c r="F149" s="54"/>
      <c r="G149" s="55"/>
      <c r="I149" s="33"/>
    </row>
    <row r="150" spans="2:9" s="4" customFormat="1" ht="20.25" customHeight="1" x14ac:dyDescent="0.2">
      <c r="B150" s="34" t="s">
        <v>92</v>
      </c>
      <c r="C150" s="35" t="s">
        <v>93</v>
      </c>
      <c r="D150" s="36"/>
      <c r="E150" s="37"/>
      <c r="F150" s="37"/>
      <c r="G150" s="37"/>
    </row>
    <row r="151" spans="2:9" s="3" customFormat="1" ht="12" customHeight="1" x14ac:dyDescent="0.2">
      <c r="B151" s="38"/>
      <c r="C151" s="39"/>
      <c r="D151" s="39"/>
      <c r="E151" s="39"/>
      <c r="F151" s="39"/>
      <c r="G151" s="39"/>
    </row>
    <row r="152" spans="2:9" s="3" customFormat="1" ht="12" customHeight="1" x14ac:dyDescent="0.2">
      <c r="B152" s="34" t="s">
        <v>94</v>
      </c>
      <c r="C152" s="40" t="s">
        <v>95</v>
      </c>
      <c r="D152" s="36" t="s">
        <v>96</v>
      </c>
      <c r="E152" s="41">
        <v>0</v>
      </c>
      <c r="F152" s="42">
        <v>0</v>
      </c>
      <c r="G152" s="37">
        <f>IF(D152 = CHAR(37), E152*F152/100,E152*F152)</f>
        <v>0</v>
      </c>
    </row>
    <row r="153" spans="2:9" s="3" customFormat="1" ht="24" customHeight="1" x14ac:dyDescent="0.2">
      <c r="B153" s="38"/>
      <c r="C153" s="39"/>
      <c r="D153" s="39"/>
      <c r="E153" s="39"/>
      <c r="F153" s="39"/>
      <c r="G153" s="39"/>
    </row>
    <row r="154" spans="2:9" s="3" customFormat="1" ht="12" customHeight="1" x14ac:dyDescent="0.2">
      <c r="B154" s="38"/>
      <c r="C154" s="39"/>
      <c r="D154" s="39"/>
      <c r="E154" s="39"/>
      <c r="F154" s="39"/>
      <c r="G154" s="39"/>
    </row>
    <row r="155" spans="2:9" s="3" customFormat="1" ht="12" customHeight="1" x14ac:dyDescent="0.2">
      <c r="B155" s="38"/>
      <c r="C155" s="39"/>
      <c r="D155" s="39"/>
      <c r="E155" s="39"/>
      <c r="F155" s="39"/>
      <c r="G155" s="39"/>
    </row>
    <row r="156" spans="2:9" s="3" customFormat="1" ht="12" customHeight="1" x14ac:dyDescent="0.2">
      <c r="B156" s="34"/>
      <c r="C156" s="40"/>
      <c r="D156" s="36"/>
      <c r="E156" s="37"/>
      <c r="F156" s="42"/>
      <c r="G156" s="37"/>
    </row>
    <row r="157" spans="2:9" s="3" customFormat="1" ht="12" x14ac:dyDescent="0.2">
      <c r="B157" s="38"/>
      <c r="C157" s="39"/>
      <c r="D157" s="39"/>
      <c r="E157" s="39"/>
      <c r="F157" s="39"/>
      <c r="G157" s="39"/>
    </row>
    <row r="158" spans="2:9" s="3" customFormat="1" ht="12" customHeight="1" x14ac:dyDescent="0.2">
      <c r="B158" s="34"/>
      <c r="C158" s="35"/>
      <c r="D158" s="36"/>
      <c r="E158" s="37"/>
      <c r="F158" s="37"/>
      <c r="G158" s="37"/>
    </row>
    <row r="159" spans="2:9" s="3" customFormat="1" ht="12" x14ac:dyDescent="0.2">
      <c r="B159" s="38"/>
      <c r="C159" s="39"/>
      <c r="D159" s="39"/>
      <c r="E159" s="39"/>
      <c r="F159" s="39"/>
      <c r="G159" s="39"/>
    </row>
    <row r="160" spans="2:9" s="3" customFormat="1" ht="12" customHeight="1" x14ac:dyDescent="0.2">
      <c r="B160" s="34"/>
      <c r="C160" s="40"/>
      <c r="D160" s="36"/>
      <c r="E160" s="41"/>
      <c r="F160" s="42"/>
      <c r="G160" s="37"/>
    </row>
    <row r="161" spans="2:7" s="3" customFormat="1" ht="12" x14ac:dyDescent="0.2">
      <c r="B161" s="38"/>
      <c r="C161" s="39"/>
      <c r="D161" s="39"/>
      <c r="E161" s="39"/>
      <c r="F161" s="39"/>
      <c r="G161" s="39"/>
    </row>
    <row r="162" spans="2:7" s="3" customFormat="1" ht="12" customHeight="1" x14ac:dyDescent="0.2">
      <c r="B162" s="38"/>
      <c r="C162" s="39"/>
      <c r="D162" s="39"/>
      <c r="E162" s="39"/>
      <c r="F162" s="39"/>
      <c r="G162" s="39"/>
    </row>
    <row r="163" spans="2:7" s="3" customFormat="1" ht="12" customHeight="1" x14ac:dyDescent="0.2">
      <c r="B163" s="38"/>
      <c r="C163" s="39"/>
      <c r="D163" s="39"/>
      <c r="E163" s="39"/>
      <c r="F163" s="39"/>
      <c r="G163" s="39"/>
    </row>
    <row r="164" spans="2:7" s="3" customFormat="1" ht="12" customHeight="1" x14ac:dyDescent="0.2">
      <c r="B164" s="38"/>
      <c r="C164" s="39"/>
      <c r="D164" s="39"/>
      <c r="E164" s="39"/>
      <c r="F164" s="39"/>
      <c r="G164" s="39"/>
    </row>
    <row r="165" spans="2:7" s="3" customFormat="1" ht="12" customHeight="1" x14ac:dyDescent="0.2">
      <c r="B165" s="38"/>
      <c r="C165" s="39"/>
      <c r="D165" s="39"/>
      <c r="E165" s="39"/>
      <c r="F165" s="39"/>
      <c r="G165" s="39"/>
    </row>
    <row r="166" spans="2:7" s="3" customFormat="1" ht="12" customHeight="1" x14ac:dyDescent="0.2">
      <c r="B166" s="38"/>
      <c r="C166" s="39"/>
      <c r="D166" s="39"/>
      <c r="E166" s="39"/>
      <c r="F166" s="39"/>
      <c r="G166" s="39"/>
    </row>
    <row r="167" spans="2:7" s="3" customFormat="1" ht="12" customHeight="1" x14ac:dyDescent="0.2">
      <c r="B167" s="38"/>
      <c r="C167" s="39"/>
      <c r="D167" s="39"/>
      <c r="E167" s="39"/>
      <c r="F167" s="39"/>
      <c r="G167" s="39"/>
    </row>
    <row r="168" spans="2:7" s="3" customFormat="1" ht="12" customHeight="1" x14ac:dyDescent="0.2">
      <c r="B168" s="38"/>
      <c r="C168" s="39"/>
      <c r="D168" s="39"/>
      <c r="E168" s="39"/>
      <c r="F168" s="39"/>
      <c r="G168" s="39"/>
    </row>
    <row r="169" spans="2:7" s="3" customFormat="1" ht="12" customHeight="1" x14ac:dyDescent="0.2">
      <c r="B169" s="38"/>
      <c r="C169" s="39"/>
      <c r="D169" s="39"/>
      <c r="E169" s="39"/>
      <c r="F169" s="39"/>
      <c r="G169" s="39"/>
    </row>
    <row r="170" spans="2:7" s="3" customFormat="1" ht="12" customHeight="1" x14ac:dyDescent="0.2">
      <c r="B170" s="38"/>
      <c r="C170" s="39"/>
      <c r="D170" s="39"/>
      <c r="E170" s="39"/>
      <c r="F170" s="39"/>
      <c r="G170" s="39"/>
    </row>
    <row r="171" spans="2:7" s="3" customFormat="1" ht="12" customHeight="1" x14ac:dyDescent="0.2">
      <c r="B171" s="38"/>
      <c r="C171" s="39"/>
      <c r="D171" s="39"/>
      <c r="E171" s="39"/>
      <c r="F171" s="39"/>
      <c r="G171" s="39"/>
    </row>
    <row r="172" spans="2:7" s="3" customFormat="1" ht="12" customHeight="1" x14ac:dyDescent="0.2">
      <c r="B172" s="38"/>
      <c r="C172" s="39"/>
      <c r="D172" s="39"/>
      <c r="E172" s="39"/>
      <c r="F172" s="39"/>
      <c r="G172" s="39"/>
    </row>
    <row r="173" spans="2:7" s="3" customFormat="1" ht="12" customHeight="1" x14ac:dyDescent="0.2">
      <c r="B173" s="38"/>
      <c r="C173" s="39"/>
      <c r="D173" s="39"/>
      <c r="E173" s="39"/>
      <c r="F173" s="39"/>
      <c r="G173" s="39"/>
    </row>
    <row r="174" spans="2:7" s="3" customFormat="1" ht="12" customHeight="1" x14ac:dyDescent="0.2">
      <c r="B174" s="38"/>
      <c r="C174" s="39"/>
      <c r="D174" s="39"/>
      <c r="E174" s="39"/>
      <c r="F174" s="39"/>
      <c r="G174" s="39"/>
    </row>
    <row r="175" spans="2:7" s="3" customFormat="1" ht="12" customHeight="1" x14ac:dyDescent="0.2">
      <c r="B175" s="38"/>
      <c r="C175" s="39"/>
      <c r="D175" s="39"/>
      <c r="E175" s="39"/>
      <c r="F175" s="39"/>
      <c r="G175" s="39"/>
    </row>
    <row r="176" spans="2:7" s="3" customFormat="1" ht="12" customHeight="1" x14ac:dyDescent="0.2">
      <c r="B176" s="38"/>
      <c r="C176" s="39"/>
      <c r="D176" s="39"/>
      <c r="E176" s="39"/>
      <c r="F176" s="39"/>
      <c r="G176" s="39"/>
    </row>
    <row r="177" spans="2:7" s="3" customFormat="1" ht="12" customHeight="1" x14ac:dyDescent="0.2">
      <c r="B177" s="38"/>
      <c r="C177" s="39"/>
      <c r="D177" s="39"/>
      <c r="E177" s="39"/>
      <c r="F177" s="39"/>
      <c r="G177" s="39"/>
    </row>
    <row r="178" spans="2:7" s="3" customFormat="1" ht="12" customHeight="1" x14ac:dyDescent="0.2">
      <c r="B178" s="38"/>
      <c r="C178" s="39"/>
      <c r="D178" s="39"/>
      <c r="E178" s="39"/>
      <c r="F178" s="39"/>
      <c r="G178" s="39"/>
    </row>
    <row r="179" spans="2:7" s="3" customFormat="1" ht="12" customHeight="1" x14ac:dyDescent="0.2">
      <c r="B179" s="38"/>
      <c r="C179" s="39"/>
      <c r="D179" s="39"/>
      <c r="E179" s="39"/>
      <c r="F179" s="39"/>
      <c r="G179" s="39"/>
    </row>
    <row r="180" spans="2:7" s="3" customFormat="1" ht="12" customHeight="1" x14ac:dyDescent="0.2">
      <c r="B180" s="38"/>
      <c r="C180" s="39"/>
      <c r="D180" s="39"/>
      <c r="E180" s="39"/>
      <c r="F180" s="39"/>
      <c r="G180" s="39"/>
    </row>
    <row r="181" spans="2:7" s="3" customFormat="1" ht="12" customHeight="1" x14ac:dyDescent="0.2">
      <c r="B181" s="38"/>
      <c r="C181" s="39"/>
      <c r="D181" s="39"/>
      <c r="E181" s="39"/>
      <c r="F181" s="39"/>
      <c r="G181" s="39"/>
    </row>
    <row r="182" spans="2:7" s="3" customFormat="1" ht="12" customHeight="1" x14ac:dyDescent="0.2">
      <c r="B182" s="38"/>
      <c r="C182" s="39"/>
      <c r="D182" s="39"/>
      <c r="E182" s="39"/>
      <c r="F182" s="39"/>
      <c r="G182" s="39"/>
    </row>
    <row r="183" spans="2:7" s="3" customFormat="1" ht="12" customHeight="1" x14ac:dyDescent="0.2">
      <c r="B183" s="38"/>
      <c r="C183" s="39"/>
      <c r="D183" s="39"/>
      <c r="E183" s="39"/>
      <c r="F183" s="39"/>
      <c r="G183" s="39"/>
    </row>
    <row r="184" spans="2:7" s="3" customFormat="1" ht="12" customHeight="1" x14ac:dyDescent="0.2">
      <c r="B184" s="38"/>
      <c r="C184" s="39"/>
      <c r="D184" s="39"/>
      <c r="E184" s="39"/>
      <c r="F184" s="39"/>
      <c r="G184" s="39"/>
    </row>
    <row r="185" spans="2:7" s="3" customFormat="1" ht="12" customHeight="1" x14ac:dyDescent="0.2">
      <c r="B185" s="38"/>
      <c r="C185" s="39"/>
      <c r="D185" s="39"/>
      <c r="E185" s="39"/>
      <c r="F185" s="39"/>
      <c r="G185" s="39"/>
    </row>
    <row r="186" spans="2:7" s="3" customFormat="1" ht="12" customHeight="1" x14ac:dyDescent="0.2">
      <c r="B186" s="38"/>
      <c r="C186" s="39"/>
      <c r="D186" s="39"/>
      <c r="E186" s="39"/>
      <c r="F186" s="39"/>
      <c r="G186" s="39"/>
    </row>
    <row r="187" spans="2:7" s="3" customFormat="1" ht="12" customHeight="1" x14ac:dyDescent="0.2">
      <c r="B187" s="38"/>
      <c r="C187" s="39"/>
      <c r="D187" s="39"/>
      <c r="E187" s="39"/>
      <c r="F187" s="39"/>
      <c r="G187" s="39"/>
    </row>
    <row r="188" spans="2:7" s="3" customFormat="1" ht="12" customHeight="1" x14ac:dyDescent="0.2">
      <c r="B188" s="38"/>
      <c r="C188" s="39"/>
      <c r="D188" s="39"/>
      <c r="E188" s="39"/>
      <c r="F188" s="39"/>
      <c r="G188" s="39"/>
    </row>
    <row r="189" spans="2:7" s="3" customFormat="1" ht="12" customHeight="1" x14ac:dyDescent="0.2">
      <c r="B189" s="38"/>
      <c r="C189" s="39"/>
      <c r="D189" s="39"/>
      <c r="E189" s="39"/>
      <c r="F189" s="39"/>
      <c r="G189" s="39"/>
    </row>
    <row r="190" spans="2:7" s="3" customFormat="1" ht="12" customHeight="1" x14ac:dyDescent="0.2">
      <c r="B190" s="38"/>
      <c r="C190" s="39"/>
      <c r="D190" s="39"/>
      <c r="E190" s="39"/>
      <c r="F190" s="39"/>
      <c r="G190" s="39"/>
    </row>
    <row r="191" spans="2:7" s="3" customFormat="1" ht="12" customHeight="1" x14ac:dyDescent="0.2">
      <c r="B191" s="38"/>
      <c r="C191" s="39"/>
      <c r="D191" s="39"/>
      <c r="E191" s="39"/>
      <c r="F191" s="39"/>
      <c r="G191" s="39"/>
    </row>
    <row r="192" spans="2:7" s="3" customFormat="1" ht="12" customHeight="1" x14ac:dyDescent="0.2">
      <c r="B192" s="38"/>
      <c r="C192" s="39"/>
      <c r="D192" s="39"/>
      <c r="E192" s="39"/>
      <c r="F192" s="39"/>
      <c r="G192" s="39"/>
    </row>
    <row r="193" spans="2:7" s="3" customFormat="1" ht="12" customHeight="1" x14ac:dyDescent="0.2">
      <c r="B193" s="38"/>
      <c r="C193" s="39"/>
      <c r="D193" s="39"/>
      <c r="E193" s="39"/>
      <c r="F193" s="39"/>
      <c r="G193" s="39"/>
    </row>
    <row r="194" spans="2:7" s="3" customFormat="1" ht="12" customHeight="1" x14ac:dyDescent="0.2">
      <c r="B194" s="38"/>
      <c r="C194" s="39"/>
      <c r="D194" s="39"/>
      <c r="E194" s="39"/>
      <c r="F194" s="39"/>
      <c r="G194" s="39"/>
    </row>
    <row r="195" spans="2:7" s="3" customFormat="1" ht="12" customHeight="1" x14ac:dyDescent="0.2">
      <c r="B195" s="38"/>
      <c r="C195" s="39"/>
      <c r="D195" s="39"/>
      <c r="E195" s="39"/>
      <c r="F195" s="39"/>
      <c r="G195" s="39"/>
    </row>
    <row r="196" spans="2:7" s="3" customFormat="1" ht="12" customHeight="1" x14ac:dyDescent="0.2">
      <c r="B196" s="38"/>
      <c r="C196" s="39"/>
      <c r="D196" s="39"/>
      <c r="E196" s="39"/>
      <c r="F196" s="39"/>
      <c r="G196" s="39"/>
    </row>
    <row r="197" spans="2:7" s="3" customFormat="1" ht="12" customHeight="1" x14ac:dyDescent="0.2">
      <c r="B197" s="38"/>
      <c r="C197" s="39"/>
      <c r="D197" s="39"/>
      <c r="E197" s="39"/>
      <c r="F197" s="39"/>
      <c r="G197" s="39"/>
    </row>
    <row r="198" spans="2:7" s="3" customFormat="1" ht="12" customHeight="1" x14ac:dyDescent="0.2">
      <c r="B198" s="38"/>
      <c r="C198" s="39"/>
      <c r="D198" s="39"/>
      <c r="E198" s="39"/>
      <c r="F198" s="39"/>
      <c r="G198" s="39"/>
    </row>
    <row r="199" spans="2:7" s="3" customFormat="1" ht="12" customHeight="1" x14ac:dyDescent="0.2">
      <c r="B199" s="38"/>
      <c r="C199" s="39"/>
      <c r="D199" s="39"/>
      <c r="E199" s="39"/>
      <c r="F199" s="39"/>
      <c r="G199" s="39"/>
    </row>
    <row r="200" spans="2:7" s="3" customFormat="1" ht="12" customHeight="1" x14ac:dyDescent="0.2">
      <c r="B200" s="38"/>
      <c r="C200" s="39"/>
      <c r="D200" s="39"/>
      <c r="E200" s="39"/>
      <c r="F200" s="39"/>
      <c r="G200" s="39"/>
    </row>
    <row r="201" spans="2:7" s="3" customFormat="1" ht="12" customHeight="1" x14ac:dyDescent="0.2">
      <c r="B201" s="38"/>
      <c r="C201" s="39"/>
      <c r="D201" s="39"/>
      <c r="E201" s="39"/>
      <c r="F201" s="39"/>
      <c r="G201" s="39"/>
    </row>
    <row r="202" spans="2:7" s="3" customFormat="1" ht="12" customHeight="1" x14ac:dyDescent="0.2">
      <c r="B202" s="38"/>
      <c r="C202" s="39"/>
      <c r="D202" s="39"/>
      <c r="E202" s="39"/>
      <c r="F202" s="39"/>
      <c r="G202" s="39"/>
    </row>
    <row r="203" spans="2:7" s="3" customFormat="1" ht="12" customHeight="1" x14ac:dyDescent="0.2">
      <c r="B203" s="38"/>
      <c r="C203" s="39"/>
      <c r="D203" s="39"/>
      <c r="E203" s="39"/>
      <c r="F203" s="39"/>
      <c r="G203" s="39"/>
    </row>
    <row r="204" spans="2:7" s="3" customFormat="1" ht="12" customHeight="1" x14ac:dyDescent="0.2">
      <c r="B204" s="38"/>
      <c r="C204" s="39"/>
      <c r="D204" s="39"/>
      <c r="E204" s="39"/>
      <c r="F204" s="39"/>
      <c r="G204" s="39"/>
    </row>
    <row r="205" spans="2:7" s="3" customFormat="1" ht="12" customHeight="1" x14ac:dyDescent="0.2">
      <c r="B205" s="38"/>
      <c r="C205" s="39"/>
      <c r="D205" s="39"/>
      <c r="E205" s="39"/>
      <c r="F205" s="39"/>
      <c r="G205" s="39"/>
    </row>
    <row r="206" spans="2:7" s="3" customFormat="1" ht="12" customHeight="1" x14ac:dyDescent="0.2">
      <c r="B206" s="38"/>
      <c r="C206" s="39"/>
      <c r="D206" s="39"/>
      <c r="E206" s="39"/>
      <c r="F206" s="39"/>
      <c r="G206" s="39"/>
    </row>
    <row r="207" spans="2:7" s="3" customFormat="1" ht="12" customHeight="1" x14ac:dyDescent="0.2">
      <c r="B207" s="38"/>
      <c r="C207" s="39"/>
      <c r="D207" s="39"/>
      <c r="E207" s="39"/>
      <c r="F207" s="39"/>
      <c r="G207" s="39"/>
    </row>
    <row r="208" spans="2:7" s="3" customFormat="1" ht="12" customHeight="1" x14ac:dyDescent="0.2">
      <c r="B208" s="38"/>
      <c r="C208" s="39"/>
      <c r="D208" s="39"/>
      <c r="E208" s="39"/>
      <c r="F208" s="39"/>
      <c r="G208" s="39"/>
    </row>
    <row r="209" spans="2:7" s="3" customFormat="1" ht="12" customHeight="1" x14ac:dyDescent="0.2">
      <c r="B209" s="38"/>
      <c r="C209" s="39"/>
      <c r="D209" s="39"/>
      <c r="E209" s="39"/>
      <c r="F209" s="39"/>
      <c r="G209" s="39"/>
    </row>
    <row r="210" spans="2:7" s="3" customFormat="1" ht="12" customHeight="1" x14ac:dyDescent="0.2">
      <c r="B210" s="38"/>
      <c r="C210" s="39"/>
      <c r="D210" s="39"/>
      <c r="E210" s="39"/>
      <c r="F210" s="39"/>
      <c r="G210" s="39"/>
    </row>
    <row r="211" spans="2:7" s="3" customFormat="1" ht="12" customHeight="1" x14ac:dyDescent="0.2">
      <c r="B211" s="38"/>
      <c r="C211" s="39"/>
      <c r="D211" s="39"/>
      <c r="E211" s="39"/>
      <c r="F211" s="39"/>
      <c r="G211" s="39"/>
    </row>
    <row r="212" spans="2:7" s="3" customFormat="1" ht="12" customHeight="1" x14ac:dyDescent="0.2">
      <c r="B212" s="38"/>
      <c r="C212" s="39"/>
      <c r="D212" s="39"/>
      <c r="E212" s="39"/>
      <c r="F212" s="39"/>
      <c r="G212" s="39"/>
    </row>
    <row r="213" spans="2:7" s="3" customFormat="1" ht="12" customHeight="1" x14ac:dyDescent="0.2">
      <c r="B213" s="38"/>
      <c r="C213" s="39"/>
      <c r="D213" s="39"/>
      <c r="E213" s="39"/>
      <c r="F213" s="39"/>
      <c r="G213" s="39"/>
    </row>
    <row r="214" spans="2:7" s="3" customFormat="1" ht="12" customHeight="1" x14ac:dyDescent="0.2">
      <c r="B214" s="38"/>
      <c r="C214" s="39"/>
      <c r="D214" s="39"/>
      <c r="E214" s="39"/>
      <c r="F214" s="39"/>
      <c r="G214" s="39"/>
    </row>
    <row r="215" spans="2:7" s="3" customFormat="1" ht="12" customHeight="1" x14ac:dyDescent="0.2">
      <c r="B215" s="38"/>
      <c r="C215" s="39"/>
      <c r="D215" s="39"/>
      <c r="E215" s="39"/>
      <c r="F215" s="39"/>
      <c r="G215" s="39"/>
    </row>
    <row r="216" spans="2:7" s="3" customFormat="1" ht="12" customHeight="1" x14ac:dyDescent="0.2">
      <c r="B216" s="38"/>
      <c r="C216" s="39"/>
      <c r="D216" s="39"/>
      <c r="E216" s="39"/>
      <c r="F216" s="39"/>
      <c r="G216" s="39"/>
    </row>
    <row r="217" spans="2:7" s="3" customFormat="1" ht="12" customHeight="1" x14ac:dyDescent="0.2">
      <c r="B217" s="60" t="s">
        <v>97</v>
      </c>
      <c r="C217" s="52"/>
      <c r="D217" s="53"/>
      <c r="E217" s="54"/>
      <c r="F217" s="54"/>
      <c r="G217" s="59"/>
    </row>
    <row r="218" spans="2:7" s="3" customFormat="1" ht="12" customHeight="1" x14ac:dyDescent="0.2">
      <c r="B218" s="45"/>
      <c r="C218" s="45"/>
      <c r="D218" s="56"/>
      <c r="E218" s="45"/>
      <c r="F218" s="45"/>
      <c r="G218" s="45"/>
    </row>
    <row r="219" spans="2:7" s="3" customFormat="1" ht="12" customHeight="1" x14ac:dyDescent="0.2">
      <c r="B219" s="43" t="s">
        <v>0</v>
      </c>
      <c r="C219" s="44"/>
      <c r="D219" s="44"/>
      <c r="E219" s="44"/>
      <c r="F219" s="44"/>
      <c r="G219" s="44"/>
    </row>
    <row r="220" spans="2:7" s="3" customFormat="1" ht="12" customHeight="1" x14ac:dyDescent="0.2">
      <c r="B220" s="45"/>
      <c r="C220" s="45"/>
      <c r="D220" s="45"/>
      <c r="E220" s="45"/>
      <c r="F220" s="45"/>
      <c r="G220" s="46" t="s">
        <v>98</v>
      </c>
    </row>
    <row r="221" spans="2:7" s="3" customFormat="1" ht="12" customHeight="1" x14ac:dyDescent="0.2">
      <c r="B221" s="47" t="s">
        <v>2</v>
      </c>
      <c r="C221" s="47" t="s">
        <v>3</v>
      </c>
      <c r="D221" s="47" t="s">
        <v>4</v>
      </c>
      <c r="E221" s="47" t="s">
        <v>5</v>
      </c>
      <c r="F221" s="47" t="s">
        <v>6</v>
      </c>
      <c r="G221" s="48" t="s">
        <v>7</v>
      </c>
    </row>
    <row r="222" spans="2:7" s="4" customFormat="1" ht="25" customHeight="1" x14ac:dyDescent="0.2">
      <c r="B222" s="34" t="s">
        <v>99</v>
      </c>
      <c r="C222" s="35" t="s">
        <v>100</v>
      </c>
      <c r="D222" s="36"/>
      <c r="E222" s="41"/>
      <c r="F222" s="37"/>
      <c r="G222" s="37"/>
    </row>
    <row r="223" spans="2:7" s="2" customFormat="1" ht="12" customHeight="1" x14ac:dyDescent="0.2">
      <c r="B223" s="38"/>
      <c r="C223" s="39"/>
      <c r="D223" s="39"/>
      <c r="E223" s="39"/>
      <c r="F223" s="39"/>
      <c r="G223" s="39"/>
    </row>
    <row r="224" spans="2:7" s="1" customFormat="1" ht="14" x14ac:dyDescent="0.2">
      <c r="B224" s="34" t="s">
        <v>101</v>
      </c>
      <c r="C224" s="35" t="s">
        <v>102</v>
      </c>
      <c r="D224" s="36"/>
      <c r="E224" s="41"/>
      <c r="F224" s="37"/>
      <c r="G224" s="37"/>
    </row>
    <row r="225" spans="2:7" s="2" customFormat="1" ht="12" x14ac:dyDescent="0.2">
      <c r="B225" s="38"/>
      <c r="C225" s="39"/>
      <c r="D225" s="39"/>
      <c r="E225" s="39"/>
      <c r="F225" s="39"/>
      <c r="G225" s="39"/>
    </row>
    <row r="226" spans="2:7" s="3" customFormat="1" ht="15.5" customHeight="1" x14ac:dyDescent="0.2">
      <c r="B226" s="34" t="s">
        <v>103</v>
      </c>
      <c r="C226" s="40" t="s">
        <v>104</v>
      </c>
      <c r="D226" s="36" t="s">
        <v>21</v>
      </c>
      <c r="E226" s="41">
        <v>1</v>
      </c>
      <c r="F226" s="42"/>
      <c r="G226" s="37"/>
    </row>
    <row r="227" spans="2:7" s="3" customFormat="1" ht="24" customHeight="1" x14ac:dyDescent="0.2">
      <c r="B227" s="38"/>
      <c r="C227" s="39"/>
      <c r="D227" s="39"/>
      <c r="E227" s="39"/>
      <c r="F227" s="39"/>
      <c r="G227" s="39"/>
    </row>
    <row r="228" spans="2:7" s="3" customFormat="1" ht="12" customHeight="1" x14ac:dyDescent="0.2">
      <c r="B228" s="34" t="s">
        <v>105</v>
      </c>
      <c r="C228" s="40" t="s">
        <v>106</v>
      </c>
      <c r="D228" s="36" t="s">
        <v>21</v>
      </c>
      <c r="E228" s="41">
        <v>1</v>
      </c>
      <c r="F228" s="42"/>
      <c r="G228" s="37"/>
    </row>
    <row r="229" spans="2:7" s="3" customFormat="1" ht="12" customHeight="1" x14ac:dyDescent="0.2">
      <c r="B229" s="38"/>
      <c r="C229" s="39"/>
      <c r="D229" s="39"/>
      <c r="E229" s="39"/>
      <c r="F229" s="39"/>
      <c r="G229" s="39"/>
    </row>
    <row r="230" spans="2:7" s="3" customFormat="1" ht="12" customHeight="1" x14ac:dyDescent="0.2">
      <c r="B230" s="34" t="s">
        <v>107</v>
      </c>
      <c r="C230" s="40" t="s">
        <v>108</v>
      </c>
      <c r="D230" s="36"/>
      <c r="E230" s="41"/>
      <c r="F230" s="37"/>
      <c r="G230" s="37"/>
    </row>
    <row r="231" spans="2:7" s="3" customFormat="1" ht="12" customHeight="1" x14ac:dyDescent="0.2">
      <c r="B231" s="38"/>
      <c r="C231" s="39"/>
      <c r="D231" s="39"/>
      <c r="E231" s="39"/>
      <c r="F231" s="39"/>
      <c r="G231" s="39"/>
    </row>
    <row r="232" spans="2:7" s="3" customFormat="1" ht="12" customHeight="1" x14ac:dyDescent="0.2">
      <c r="B232" s="34"/>
      <c r="C232" s="40" t="s">
        <v>109</v>
      </c>
      <c r="D232" s="36" t="s">
        <v>14</v>
      </c>
      <c r="E232" s="41">
        <v>5</v>
      </c>
      <c r="F232" s="42"/>
      <c r="G232" s="37"/>
    </row>
    <row r="233" spans="2:7" s="3" customFormat="1" ht="12" customHeight="1" x14ac:dyDescent="0.2">
      <c r="B233" s="38"/>
      <c r="C233" s="39"/>
      <c r="D233" s="39"/>
      <c r="E233" s="39"/>
      <c r="F233" s="39"/>
      <c r="G233" s="39"/>
    </row>
    <row r="234" spans="2:7" s="3" customFormat="1" ht="12" customHeight="1" x14ac:dyDescent="0.2">
      <c r="B234" s="34"/>
      <c r="C234" s="40" t="s">
        <v>110</v>
      </c>
      <c r="D234" s="36" t="s">
        <v>14</v>
      </c>
      <c r="E234" s="41">
        <v>5</v>
      </c>
      <c r="F234" s="42"/>
      <c r="G234" s="37"/>
    </row>
    <row r="235" spans="2:7" s="3" customFormat="1" ht="12" customHeight="1" x14ac:dyDescent="0.2">
      <c r="B235" s="38"/>
      <c r="C235" s="39"/>
      <c r="D235" s="39"/>
      <c r="E235" s="39"/>
      <c r="F235" s="39"/>
      <c r="G235" s="39"/>
    </row>
    <row r="236" spans="2:7" s="3" customFormat="1" ht="12" customHeight="1" x14ac:dyDescent="0.2">
      <c r="B236" s="34" t="s">
        <v>111</v>
      </c>
      <c r="C236" s="40" t="s">
        <v>112</v>
      </c>
      <c r="D236" s="36"/>
      <c r="E236" s="41"/>
      <c r="F236" s="37"/>
      <c r="G236" s="37"/>
    </row>
    <row r="237" spans="2:7" s="3" customFormat="1" ht="12" customHeight="1" x14ac:dyDescent="0.2">
      <c r="B237" s="38"/>
      <c r="C237" s="39"/>
      <c r="D237" s="39"/>
      <c r="E237" s="39"/>
      <c r="F237" s="39"/>
      <c r="G237" s="39"/>
    </row>
    <row r="238" spans="2:7" s="3" customFormat="1" ht="12" customHeight="1" x14ac:dyDescent="0.2">
      <c r="B238" s="34"/>
      <c r="C238" s="40" t="s">
        <v>113</v>
      </c>
      <c r="D238" s="36" t="s">
        <v>56</v>
      </c>
      <c r="E238" s="41">
        <v>1</v>
      </c>
      <c r="F238" s="42"/>
      <c r="G238" s="37"/>
    </row>
    <row r="239" spans="2:7" s="3" customFormat="1" ht="12" customHeight="1" x14ac:dyDescent="0.2">
      <c r="B239" s="38"/>
      <c r="C239" s="39"/>
      <c r="D239" s="39"/>
      <c r="E239" s="39"/>
      <c r="F239" s="39"/>
      <c r="G239" s="39"/>
    </row>
    <row r="240" spans="2:7" s="3" customFormat="1" ht="12" customHeight="1" x14ac:dyDescent="0.2">
      <c r="B240" s="34"/>
      <c r="C240" s="40" t="s">
        <v>114</v>
      </c>
      <c r="D240" s="36" t="s">
        <v>56</v>
      </c>
      <c r="E240" s="41">
        <v>1</v>
      </c>
      <c r="F240" s="42"/>
      <c r="G240" s="37"/>
    </row>
    <row r="241" spans="2:7" s="3" customFormat="1" ht="12" customHeight="1" x14ac:dyDescent="0.2">
      <c r="B241" s="38"/>
      <c r="C241" s="39"/>
      <c r="D241" s="39"/>
      <c r="E241" s="39"/>
      <c r="F241" s="39"/>
      <c r="G241" s="39"/>
    </row>
    <row r="242" spans="2:7" s="3" customFormat="1" ht="12" customHeight="1" x14ac:dyDescent="0.2">
      <c r="B242" s="34"/>
      <c r="C242" s="40" t="s">
        <v>115</v>
      </c>
      <c r="D242" s="36" t="s">
        <v>14</v>
      </c>
      <c r="E242" s="41">
        <v>1</v>
      </c>
      <c r="F242" s="42"/>
      <c r="G242" s="37"/>
    </row>
    <row r="243" spans="2:7" s="3" customFormat="1" ht="12" customHeight="1" x14ac:dyDescent="0.2">
      <c r="B243" s="38"/>
      <c r="C243" s="39"/>
      <c r="D243" s="39"/>
      <c r="E243" s="39"/>
      <c r="F243" s="39"/>
      <c r="G243" s="39"/>
    </row>
    <row r="244" spans="2:7" s="3" customFormat="1" ht="12" customHeight="1" x14ac:dyDescent="0.2">
      <c r="B244" s="34"/>
      <c r="C244" s="40" t="s">
        <v>116</v>
      </c>
      <c r="D244" s="36" t="s">
        <v>96</v>
      </c>
      <c r="E244" s="41">
        <v>1</v>
      </c>
      <c r="F244" s="42">
        <v>60000</v>
      </c>
      <c r="G244" s="37">
        <f>IF(D244 = CHAR(37), E244*F244/100,E244*F244)</f>
        <v>60000</v>
      </c>
    </row>
    <row r="245" spans="2:7" s="3" customFormat="1" ht="12" customHeight="1" x14ac:dyDescent="0.2">
      <c r="B245" s="38"/>
      <c r="C245" s="39"/>
      <c r="D245" s="39"/>
      <c r="E245" s="39"/>
      <c r="F245" s="39"/>
      <c r="G245" s="39"/>
    </row>
    <row r="246" spans="2:7" s="3" customFormat="1" ht="12" customHeight="1" x14ac:dyDescent="0.2">
      <c r="B246" s="34" t="s">
        <v>117</v>
      </c>
      <c r="C246" s="35" t="s">
        <v>118</v>
      </c>
      <c r="D246" s="36" t="s">
        <v>119</v>
      </c>
      <c r="E246" s="41">
        <v>12</v>
      </c>
      <c r="F246" s="42"/>
      <c r="G246" s="37"/>
    </row>
    <row r="247" spans="2:7" s="3" customFormat="1" ht="12" customHeight="1" x14ac:dyDescent="0.2">
      <c r="B247" s="38"/>
      <c r="C247" s="39"/>
      <c r="D247" s="39"/>
      <c r="E247" s="39"/>
      <c r="F247" s="39"/>
      <c r="G247" s="39"/>
    </row>
    <row r="248" spans="2:7" s="3" customFormat="1" ht="12" customHeight="1" x14ac:dyDescent="0.2">
      <c r="B248" s="38"/>
      <c r="C248" s="39"/>
      <c r="D248" s="39"/>
      <c r="E248" s="39"/>
      <c r="F248" s="39"/>
      <c r="G248" s="39"/>
    </row>
    <row r="249" spans="2:7" s="3" customFormat="1" ht="12" customHeight="1" x14ac:dyDescent="0.2">
      <c r="B249" s="38"/>
      <c r="C249" s="39"/>
      <c r="D249" s="39"/>
      <c r="E249" s="39"/>
      <c r="F249" s="39"/>
      <c r="G249" s="39"/>
    </row>
    <row r="250" spans="2:7" s="3" customFormat="1" ht="12" customHeight="1" x14ac:dyDescent="0.2">
      <c r="B250" s="38"/>
      <c r="C250" s="39"/>
      <c r="D250" s="39"/>
      <c r="E250" s="39"/>
      <c r="F250" s="39"/>
      <c r="G250" s="39"/>
    </row>
    <row r="251" spans="2:7" s="3" customFormat="1" ht="12" customHeight="1" x14ac:dyDescent="0.2">
      <c r="B251" s="38"/>
      <c r="C251" s="39"/>
      <c r="D251" s="39"/>
      <c r="E251" s="39"/>
      <c r="F251" s="39"/>
      <c r="G251" s="39"/>
    </row>
    <row r="252" spans="2:7" s="3" customFormat="1" ht="12" customHeight="1" x14ac:dyDescent="0.2">
      <c r="B252" s="38"/>
      <c r="C252" s="39"/>
      <c r="D252" s="39"/>
      <c r="E252" s="39"/>
      <c r="F252" s="39"/>
      <c r="G252" s="39"/>
    </row>
    <row r="253" spans="2:7" s="3" customFormat="1" ht="12" customHeight="1" x14ac:dyDescent="0.2">
      <c r="B253" s="38"/>
      <c r="C253" s="39"/>
      <c r="D253" s="39"/>
      <c r="E253" s="39"/>
      <c r="F253" s="39"/>
      <c r="G253" s="39"/>
    </row>
    <row r="254" spans="2:7" s="3" customFormat="1" ht="12" customHeight="1" x14ac:dyDescent="0.2">
      <c r="B254" s="38"/>
      <c r="C254" s="39"/>
      <c r="D254" s="39"/>
      <c r="E254" s="39"/>
      <c r="F254" s="39"/>
      <c r="G254" s="39"/>
    </row>
    <row r="255" spans="2:7" s="3" customFormat="1" ht="12" customHeight="1" x14ac:dyDescent="0.2">
      <c r="B255" s="38"/>
      <c r="C255" s="39"/>
      <c r="D255" s="39"/>
      <c r="E255" s="39"/>
      <c r="F255" s="39"/>
      <c r="G255" s="39"/>
    </row>
    <row r="256" spans="2:7" s="3" customFormat="1" ht="12" customHeight="1" x14ac:dyDescent="0.2">
      <c r="B256" s="38"/>
      <c r="C256" s="39"/>
      <c r="D256" s="39"/>
      <c r="E256" s="39"/>
      <c r="F256" s="39"/>
      <c r="G256" s="39"/>
    </row>
    <row r="257" spans="2:7" s="3" customFormat="1" ht="12" customHeight="1" x14ac:dyDescent="0.2">
      <c r="B257" s="38"/>
      <c r="C257" s="39"/>
      <c r="D257" s="39"/>
      <c r="E257" s="39"/>
      <c r="F257" s="39"/>
      <c r="G257" s="39"/>
    </row>
    <row r="258" spans="2:7" s="3" customFormat="1" ht="12" customHeight="1" x14ac:dyDescent="0.2">
      <c r="B258" s="38"/>
      <c r="C258" s="39"/>
      <c r="D258" s="39"/>
      <c r="E258" s="39"/>
      <c r="F258" s="39"/>
      <c r="G258" s="39"/>
    </row>
    <row r="259" spans="2:7" s="3" customFormat="1" ht="12" customHeight="1" x14ac:dyDescent="0.2">
      <c r="B259" s="38"/>
      <c r="C259" s="39"/>
      <c r="D259" s="39"/>
      <c r="E259" s="39"/>
      <c r="F259" s="39"/>
      <c r="G259" s="39"/>
    </row>
    <row r="260" spans="2:7" s="3" customFormat="1" ht="12" customHeight="1" x14ac:dyDescent="0.2">
      <c r="B260" s="38"/>
      <c r="C260" s="39"/>
      <c r="D260" s="39"/>
      <c r="E260" s="39"/>
      <c r="F260" s="39"/>
      <c r="G260" s="39"/>
    </row>
    <row r="261" spans="2:7" s="3" customFormat="1" ht="12" customHeight="1" x14ac:dyDescent="0.2">
      <c r="B261" s="38"/>
      <c r="C261" s="39"/>
      <c r="D261" s="39"/>
      <c r="E261" s="39"/>
      <c r="F261" s="39"/>
      <c r="G261" s="39"/>
    </row>
    <row r="262" spans="2:7" s="3" customFormat="1" ht="12" customHeight="1" x14ac:dyDescent="0.2">
      <c r="B262" s="38"/>
      <c r="C262" s="39"/>
      <c r="D262" s="39"/>
      <c r="E262" s="39"/>
      <c r="F262" s="39"/>
      <c r="G262" s="39"/>
    </row>
    <row r="263" spans="2:7" s="3" customFormat="1" ht="12" customHeight="1" x14ac:dyDescent="0.2">
      <c r="B263" s="38"/>
      <c r="C263" s="39"/>
      <c r="D263" s="39"/>
      <c r="E263" s="39"/>
      <c r="F263" s="39"/>
      <c r="G263" s="39"/>
    </row>
    <row r="264" spans="2:7" s="3" customFormat="1" ht="12" customHeight="1" x14ac:dyDescent="0.2">
      <c r="B264" s="38"/>
      <c r="C264" s="39"/>
      <c r="D264" s="39"/>
      <c r="E264" s="39"/>
      <c r="F264" s="39"/>
      <c r="G264" s="39"/>
    </row>
    <row r="265" spans="2:7" s="3" customFormat="1" ht="12" customHeight="1" x14ac:dyDescent="0.2">
      <c r="B265" s="38"/>
      <c r="C265" s="39"/>
      <c r="D265" s="39"/>
      <c r="E265" s="39"/>
      <c r="F265" s="39"/>
      <c r="G265" s="39"/>
    </row>
    <row r="266" spans="2:7" s="3" customFormat="1" ht="12" customHeight="1" x14ac:dyDescent="0.2">
      <c r="B266" s="38"/>
      <c r="C266" s="39"/>
      <c r="D266" s="39"/>
      <c r="E266" s="39"/>
      <c r="F266" s="39"/>
      <c r="G266" s="39"/>
    </row>
    <row r="267" spans="2:7" s="3" customFormat="1" ht="12" customHeight="1" x14ac:dyDescent="0.2">
      <c r="B267" s="38"/>
      <c r="C267" s="39"/>
      <c r="D267" s="39"/>
      <c r="E267" s="39"/>
      <c r="F267" s="39"/>
      <c r="G267" s="39"/>
    </row>
    <row r="268" spans="2:7" s="3" customFormat="1" ht="12" customHeight="1" x14ac:dyDescent="0.2">
      <c r="B268" s="38"/>
      <c r="C268" s="39"/>
      <c r="D268" s="39"/>
      <c r="E268" s="39"/>
      <c r="F268" s="39"/>
      <c r="G268" s="39"/>
    </row>
    <row r="269" spans="2:7" s="3" customFormat="1" ht="12" customHeight="1" x14ac:dyDescent="0.2">
      <c r="B269" s="38"/>
      <c r="C269" s="39"/>
      <c r="D269" s="39"/>
      <c r="E269" s="39"/>
      <c r="F269" s="39"/>
      <c r="G269" s="39"/>
    </row>
    <row r="270" spans="2:7" s="3" customFormat="1" ht="12" customHeight="1" x14ac:dyDescent="0.2">
      <c r="B270" s="38"/>
      <c r="C270" s="39"/>
      <c r="D270" s="39"/>
      <c r="E270" s="39"/>
      <c r="F270" s="39"/>
      <c r="G270" s="39"/>
    </row>
    <row r="271" spans="2:7" s="3" customFormat="1" ht="12" customHeight="1" x14ac:dyDescent="0.2">
      <c r="B271" s="38"/>
      <c r="C271" s="39"/>
      <c r="D271" s="39"/>
      <c r="E271" s="39"/>
      <c r="F271" s="39"/>
      <c r="G271" s="39"/>
    </row>
    <row r="272" spans="2:7" s="3" customFormat="1" ht="12" customHeight="1" x14ac:dyDescent="0.2">
      <c r="B272" s="38"/>
      <c r="C272" s="39"/>
      <c r="D272" s="39"/>
      <c r="E272" s="39"/>
      <c r="F272" s="39"/>
      <c r="G272" s="39"/>
    </row>
    <row r="273" spans="2:7" s="3" customFormat="1" ht="12" customHeight="1" x14ac:dyDescent="0.2">
      <c r="B273" s="38"/>
      <c r="C273" s="39"/>
      <c r="D273" s="39"/>
      <c r="E273" s="39"/>
      <c r="F273" s="39"/>
      <c r="G273" s="39"/>
    </row>
    <row r="274" spans="2:7" s="3" customFormat="1" ht="12" customHeight="1" x14ac:dyDescent="0.2">
      <c r="B274" s="38"/>
      <c r="C274" s="39"/>
      <c r="D274" s="39"/>
      <c r="E274" s="39"/>
      <c r="F274" s="39"/>
      <c r="G274" s="39"/>
    </row>
    <row r="275" spans="2:7" s="3" customFormat="1" ht="12" customHeight="1" x14ac:dyDescent="0.2">
      <c r="B275" s="38"/>
      <c r="C275" s="39"/>
      <c r="D275" s="39"/>
      <c r="E275" s="39"/>
      <c r="F275" s="39"/>
      <c r="G275" s="39"/>
    </row>
    <row r="276" spans="2:7" s="3" customFormat="1" ht="12" customHeight="1" x14ac:dyDescent="0.2">
      <c r="B276" s="38"/>
      <c r="C276" s="39"/>
      <c r="D276" s="39"/>
      <c r="E276" s="39"/>
      <c r="F276" s="39"/>
      <c r="G276" s="39"/>
    </row>
    <row r="277" spans="2:7" s="3" customFormat="1" ht="12" customHeight="1" x14ac:dyDescent="0.2">
      <c r="B277" s="38"/>
      <c r="C277" s="39"/>
      <c r="D277" s="39"/>
      <c r="E277" s="39"/>
      <c r="F277" s="39"/>
      <c r="G277" s="39"/>
    </row>
    <row r="278" spans="2:7" s="3" customFormat="1" ht="12" customHeight="1" x14ac:dyDescent="0.2">
      <c r="B278" s="38"/>
      <c r="C278" s="39"/>
      <c r="D278" s="39"/>
      <c r="E278" s="39"/>
      <c r="F278" s="39"/>
      <c r="G278" s="39"/>
    </row>
    <row r="279" spans="2:7" s="3" customFormat="1" ht="12" customHeight="1" x14ac:dyDescent="0.2">
      <c r="B279" s="38"/>
      <c r="C279" s="39"/>
      <c r="D279" s="39"/>
      <c r="E279" s="39"/>
      <c r="F279" s="39"/>
      <c r="G279" s="39"/>
    </row>
    <row r="280" spans="2:7" s="3" customFormat="1" ht="12" customHeight="1" x14ac:dyDescent="0.2">
      <c r="B280" s="38"/>
      <c r="C280" s="39"/>
      <c r="D280" s="39"/>
      <c r="E280" s="39"/>
      <c r="F280" s="39"/>
      <c r="G280" s="39"/>
    </row>
    <row r="281" spans="2:7" s="3" customFormat="1" ht="12" customHeight="1" x14ac:dyDescent="0.2">
      <c r="B281" s="38"/>
      <c r="C281" s="39"/>
      <c r="D281" s="39"/>
      <c r="E281" s="39"/>
      <c r="F281" s="39"/>
      <c r="G281" s="39"/>
    </row>
    <row r="282" spans="2:7" s="3" customFormat="1" ht="12" customHeight="1" x14ac:dyDescent="0.2">
      <c r="B282" s="38"/>
      <c r="C282" s="39"/>
      <c r="D282" s="39"/>
      <c r="E282" s="39"/>
      <c r="F282" s="39"/>
      <c r="G282" s="39"/>
    </row>
    <row r="283" spans="2:7" s="3" customFormat="1" ht="12" customHeight="1" x14ac:dyDescent="0.2">
      <c r="B283" s="38"/>
      <c r="C283" s="39"/>
      <c r="D283" s="39"/>
      <c r="E283" s="39"/>
      <c r="F283" s="39"/>
      <c r="G283" s="39"/>
    </row>
    <row r="284" spans="2:7" s="3" customFormat="1" ht="12" customHeight="1" x14ac:dyDescent="0.2">
      <c r="B284" s="38"/>
      <c r="C284" s="39"/>
      <c r="D284" s="39"/>
      <c r="E284" s="39"/>
      <c r="F284" s="39"/>
      <c r="G284" s="39"/>
    </row>
    <row r="285" spans="2:7" s="3" customFormat="1" ht="12" customHeight="1" x14ac:dyDescent="0.2">
      <c r="B285" s="38"/>
      <c r="C285" s="39"/>
      <c r="D285" s="39"/>
      <c r="E285" s="39"/>
      <c r="F285" s="39"/>
      <c r="G285" s="39"/>
    </row>
    <row r="286" spans="2:7" s="3" customFormat="1" ht="12" customHeight="1" x14ac:dyDescent="0.2">
      <c r="B286" s="38"/>
      <c r="C286" s="39"/>
      <c r="D286" s="39"/>
      <c r="E286" s="39"/>
      <c r="F286" s="39"/>
      <c r="G286" s="39"/>
    </row>
    <row r="287" spans="2:7" s="3" customFormat="1" ht="12" customHeight="1" x14ac:dyDescent="0.2">
      <c r="B287" s="38"/>
      <c r="C287" s="39"/>
      <c r="D287" s="39"/>
      <c r="E287" s="39"/>
      <c r="F287" s="39"/>
      <c r="G287" s="39"/>
    </row>
    <row r="288" spans="2:7" s="3" customFormat="1" ht="12" customHeight="1" x14ac:dyDescent="0.2">
      <c r="B288" s="38"/>
      <c r="C288" s="39"/>
      <c r="D288" s="39"/>
      <c r="E288" s="39"/>
      <c r="F288" s="39"/>
      <c r="G288" s="39"/>
    </row>
    <row r="289" spans="2:7" s="3" customFormat="1" ht="12" customHeight="1" x14ac:dyDescent="0.2">
      <c r="B289" s="38"/>
      <c r="C289" s="39"/>
      <c r="D289" s="39"/>
      <c r="E289" s="39"/>
      <c r="F289" s="39"/>
      <c r="G289" s="39"/>
    </row>
    <row r="290" spans="2:7" s="3" customFormat="1" ht="12" customHeight="1" x14ac:dyDescent="0.2">
      <c r="B290" s="38"/>
      <c r="C290" s="39"/>
      <c r="D290" s="39"/>
      <c r="E290" s="39"/>
      <c r="F290" s="39"/>
      <c r="G290" s="39"/>
    </row>
    <row r="291" spans="2:7" s="3" customFormat="1" ht="12" customHeight="1" x14ac:dyDescent="0.2">
      <c r="B291" s="38"/>
      <c r="C291" s="39"/>
      <c r="D291" s="39"/>
      <c r="E291" s="39"/>
      <c r="F291" s="39"/>
      <c r="G291" s="39"/>
    </row>
    <row r="292" spans="2:7" s="3" customFormat="1" ht="12" customHeight="1" x14ac:dyDescent="0.2">
      <c r="B292" s="38"/>
      <c r="C292" s="39"/>
      <c r="D292" s="39"/>
      <c r="E292" s="39"/>
      <c r="F292" s="39"/>
      <c r="G292" s="39"/>
    </row>
    <row r="293" spans="2:7" s="3" customFormat="1" ht="12" customHeight="1" x14ac:dyDescent="0.2">
      <c r="B293" s="38"/>
      <c r="C293" s="39"/>
      <c r="D293" s="39"/>
      <c r="E293" s="39"/>
      <c r="F293" s="39"/>
      <c r="G293" s="39"/>
    </row>
    <row r="294" spans="2:7" s="3" customFormat="1" ht="12" customHeight="1" x14ac:dyDescent="0.2">
      <c r="B294" s="60" t="s">
        <v>97</v>
      </c>
      <c r="C294" s="52"/>
      <c r="D294" s="53"/>
      <c r="E294" s="54"/>
      <c r="F294" s="54"/>
      <c r="G294" s="59"/>
    </row>
    <row r="295" spans="2:7" s="3" customFormat="1" ht="12" customHeight="1" x14ac:dyDescent="0.2">
      <c r="B295" s="45"/>
      <c r="C295" s="45"/>
      <c r="D295" s="56"/>
      <c r="E295" s="45"/>
      <c r="F295" s="45"/>
      <c r="G295" s="45"/>
    </row>
    <row r="296" spans="2:7" s="3" customFormat="1" ht="12" customHeight="1" x14ac:dyDescent="0.2">
      <c r="B296" s="43" t="s">
        <v>0</v>
      </c>
      <c r="C296" s="44"/>
      <c r="D296" s="44"/>
      <c r="E296" s="44"/>
      <c r="F296" s="44"/>
      <c r="G296" s="44"/>
    </row>
    <row r="297" spans="2:7" s="3" customFormat="1" ht="12" customHeight="1" x14ac:dyDescent="0.2">
      <c r="B297" s="45"/>
      <c r="C297" s="45"/>
      <c r="D297" s="45"/>
      <c r="E297" s="45"/>
      <c r="F297" s="45"/>
      <c r="G297" s="46" t="s">
        <v>120</v>
      </c>
    </row>
    <row r="298" spans="2:7" s="3" customFormat="1" ht="12" customHeight="1" x14ac:dyDescent="0.2">
      <c r="B298" s="47" t="s">
        <v>2</v>
      </c>
      <c r="C298" s="47" t="s">
        <v>3</v>
      </c>
      <c r="D298" s="47" t="s">
        <v>4</v>
      </c>
      <c r="E298" s="47" t="s">
        <v>5</v>
      </c>
      <c r="F298" s="47" t="s">
        <v>6</v>
      </c>
      <c r="G298" s="48" t="s">
        <v>7</v>
      </c>
    </row>
    <row r="299" spans="2:7" s="4" customFormat="1" ht="20.25" customHeight="1" x14ac:dyDescent="0.2">
      <c r="B299" s="34" t="s">
        <v>121</v>
      </c>
      <c r="C299" s="35" t="s">
        <v>122</v>
      </c>
      <c r="D299" s="36"/>
      <c r="E299" s="41"/>
      <c r="F299" s="37"/>
      <c r="G299" s="37"/>
    </row>
    <row r="300" spans="2:7" s="2" customFormat="1" ht="12" customHeight="1" x14ac:dyDescent="0.2">
      <c r="B300" s="38"/>
      <c r="C300" s="39"/>
      <c r="D300" s="39"/>
      <c r="E300" s="39"/>
      <c r="F300" s="39"/>
      <c r="G300" s="39"/>
    </row>
    <row r="301" spans="2:7" s="1" customFormat="1" ht="14" x14ac:dyDescent="0.2">
      <c r="B301" s="34" t="s">
        <v>123</v>
      </c>
      <c r="C301" s="35" t="s">
        <v>124</v>
      </c>
      <c r="D301" s="36"/>
      <c r="E301" s="41"/>
      <c r="F301" s="37"/>
      <c r="G301" s="37"/>
    </row>
    <row r="302" spans="2:7" s="2" customFormat="1" ht="12" x14ac:dyDescent="0.2">
      <c r="B302" s="38"/>
      <c r="C302" s="39"/>
      <c r="D302" s="39"/>
      <c r="E302" s="39"/>
      <c r="F302" s="39"/>
      <c r="G302" s="39"/>
    </row>
    <row r="303" spans="2:7" s="3" customFormat="1" ht="15.5" customHeight="1" x14ac:dyDescent="0.2">
      <c r="B303" s="34" t="s">
        <v>125</v>
      </c>
      <c r="C303" s="40" t="s">
        <v>126</v>
      </c>
      <c r="D303" s="36" t="s">
        <v>119</v>
      </c>
      <c r="E303" s="41">
        <v>36</v>
      </c>
      <c r="F303" s="42"/>
      <c r="G303" s="37"/>
    </row>
    <row r="304" spans="2:7" s="3" customFormat="1" ht="12" customHeight="1" x14ac:dyDescent="0.2">
      <c r="B304" s="38"/>
      <c r="C304" s="39"/>
      <c r="D304" s="39"/>
      <c r="E304" s="39"/>
      <c r="F304" s="39"/>
      <c r="G304" s="39"/>
    </row>
    <row r="305" spans="2:7" s="3" customFormat="1" ht="12" customHeight="1" x14ac:dyDescent="0.2">
      <c r="B305" s="34" t="s">
        <v>127</v>
      </c>
      <c r="C305" s="40" t="s">
        <v>128</v>
      </c>
      <c r="D305" s="36" t="s">
        <v>119</v>
      </c>
      <c r="E305" s="41"/>
      <c r="F305" s="42"/>
      <c r="G305" s="37"/>
    </row>
    <row r="306" spans="2:7" s="3" customFormat="1" ht="12" customHeight="1" x14ac:dyDescent="0.2">
      <c r="B306" s="38"/>
      <c r="C306" s="39"/>
      <c r="D306" s="39"/>
      <c r="E306" s="39"/>
      <c r="F306" s="39"/>
      <c r="G306" s="39"/>
    </row>
    <row r="307" spans="2:7" s="3" customFormat="1" ht="12" customHeight="1" x14ac:dyDescent="0.2">
      <c r="B307" s="34" t="s">
        <v>129</v>
      </c>
      <c r="C307" s="40" t="s">
        <v>130</v>
      </c>
      <c r="D307" s="36" t="s">
        <v>119</v>
      </c>
      <c r="E307" s="41"/>
      <c r="F307" s="42"/>
      <c r="G307" s="37"/>
    </row>
    <row r="308" spans="2:7" s="3" customFormat="1" ht="12" customHeight="1" x14ac:dyDescent="0.2">
      <c r="B308" s="38"/>
      <c r="C308" s="39"/>
      <c r="D308" s="39"/>
      <c r="E308" s="39"/>
      <c r="F308" s="39"/>
      <c r="G308" s="39"/>
    </row>
    <row r="309" spans="2:7" s="3" customFormat="1" ht="12" customHeight="1" x14ac:dyDescent="0.2">
      <c r="B309" s="34" t="s">
        <v>131</v>
      </c>
      <c r="C309" s="40" t="s">
        <v>132</v>
      </c>
      <c r="D309" s="36" t="s">
        <v>56</v>
      </c>
      <c r="E309" s="41">
        <v>3</v>
      </c>
      <c r="F309" s="42"/>
      <c r="G309" s="37"/>
    </row>
    <row r="310" spans="2:7" s="3" customFormat="1" ht="12" customHeight="1" x14ac:dyDescent="0.2">
      <c r="B310" s="38"/>
      <c r="C310" s="39"/>
      <c r="D310" s="39"/>
      <c r="E310" s="39"/>
      <c r="F310" s="39"/>
      <c r="G310" s="39"/>
    </row>
    <row r="311" spans="2:7" s="3" customFormat="1" ht="12" customHeight="1" x14ac:dyDescent="0.2">
      <c r="B311" s="34" t="s">
        <v>133</v>
      </c>
      <c r="C311" s="40" t="s">
        <v>134</v>
      </c>
      <c r="D311" s="36" t="s">
        <v>56</v>
      </c>
      <c r="E311" s="41">
        <v>2</v>
      </c>
      <c r="F311" s="42"/>
      <c r="G311" s="37"/>
    </row>
    <row r="312" spans="2:7" s="3" customFormat="1" ht="12" customHeight="1" x14ac:dyDescent="0.2">
      <c r="B312" s="38"/>
      <c r="C312" s="39"/>
      <c r="D312" s="39"/>
      <c r="E312" s="39"/>
      <c r="F312" s="39"/>
      <c r="G312" s="39"/>
    </row>
    <row r="313" spans="2:7" s="3" customFormat="1" ht="13.25" customHeight="1" x14ac:dyDescent="0.2">
      <c r="B313" s="34" t="s">
        <v>135</v>
      </c>
      <c r="C313" s="40" t="s">
        <v>136</v>
      </c>
      <c r="D313" s="36" t="s">
        <v>56</v>
      </c>
      <c r="E313" s="41"/>
      <c r="F313" s="42"/>
      <c r="G313" s="37"/>
    </row>
    <row r="314" spans="2:7" s="3" customFormat="1" ht="12" customHeight="1" x14ac:dyDescent="0.2">
      <c r="B314" s="38"/>
      <c r="C314" s="39"/>
      <c r="D314" s="39"/>
      <c r="E314" s="39"/>
      <c r="F314" s="39"/>
      <c r="G314" s="39"/>
    </row>
    <row r="315" spans="2:7" s="3" customFormat="1" ht="12" customHeight="1" x14ac:dyDescent="0.2">
      <c r="B315" s="34" t="s">
        <v>137</v>
      </c>
      <c r="C315" s="40" t="s">
        <v>138</v>
      </c>
      <c r="D315" s="36" t="s">
        <v>56</v>
      </c>
      <c r="E315" s="41">
        <v>1</v>
      </c>
      <c r="F315" s="42"/>
      <c r="G315" s="37"/>
    </row>
    <row r="316" spans="2:7" s="3" customFormat="1" ht="12" customHeight="1" x14ac:dyDescent="0.2">
      <c r="B316" s="38"/>
      <c r="C316" s="39"/>
      <c r="D316" s="39"/>
      <c r="E316" s="39"/>
      <c r="F316" s="39"/>
      <c r="G316" s="39"/>
    </row>
    <row r="317" spans="2:7" s="3" customFormat="1" ht="12" customHeight="1" x14ac:dyDescent="0.2">
      <c r="B317" s="34" t="s">
        <v>139</v>
      </c>
      <c r="C317" s="40" t="s">
        <v>140</v>
      </c>
      <c r="D317" s="36" t="s">
        <v>40</v>
      </c>
      <c r="E317" s="41">
        <v>1</v>
      </c>
      <c r="F317" s="42">
        <v>40000</v>
      </c>
      <c r="G317" s="37">
        <f>IF(D317 = CHAR(37), E317*F317/100,E317*F317)</f>
        <v>40000</v>
      </c>
    </row>
    <row r="318" spans="2:7" s="3" customFormat="1" ht="12" customHeight="1" x14ac:dyDescent="0.2">
      <c r="B318" s="38"/>
      <c r="C318" s="39"/>
      <c r="D318" s="39"/>
      <c r="E318" s="39"/>
      <c r="F318" s="39"/>
      <c r="G318" s="39"/>
    </row>
    <row r="319" spans="2:7" s="3" customFormat="1" ht="12" customHeight="1" x14ac:dyDescent="0.2">
      <c r="B319" s="34" t="s">
        <v>141</v>
      </c>
      <c r="C319" s="40" t="s">
        <v>142</v>
      </c>
      <c r="D319" s="36" t="s">
        <v>41</v>
      </c>
      <c r="E319" s="37">
        <f>G317</f>
        <v>40000</v>
      </c>
      <c r="F319" s="42"/>
      <c r="G319" s="37"/>
    </row>
    <row r="320" spans="2:7" s="3" customFormat="1" ht="12" customHeight="1" x14ac:dyDescent="0.2">
      <c r="B320" s="38"/>
      <c r="C320" s="39"/>
      <c r="D320" s="39"/>
      <c r="E320" s="39"/>
      <c r="F320" s="39"/>
      <c r="G320" s="39"/>
    </row>
    <row r="321" spans="2:7" s="3" customFormat="1" ht="12" customHeight="1" x14ac:dyDescent="0.2">
      <c r="B321" s="34" t="s">
        <v>143</v>
      </c>
      <c r="C321" s="35" t="s">
        <v>144</v>
      </c>
      <c r="D321" s="36"/>
      <c r="E321" s="37"/>
      <c r="F321" s="37"/>
      <c r="G321" s="37"/>
    </row>
    <row r="322" spans="2:7" s="3" customFormat="1" ht="12" customHeight="1" x14ac:dyDescent="0.2">
      <c r="B322" s="38"/>
      <c r="C322" s="39"/>
      <c r="D322" s="39"/>
      <c r="E322" s="39"/>
      <c r="F322" s="39"/>
      <c r="G322" s="39"/>
    </row>
    <row r="323" spans="2:7" s="3" customFormat="1" ht="12" customHeight="1" x14ac:dyDescent="0.2">
      <c r="B323" s="34" t="s">
        <v>145</v>
      </c>
      <c r="C323" s="40" t="s">
        <v>146</v>
      </c>
      <c r="D323" s="36" t="s">
        <v>119</v>
      </c>
      <c r="E323" s="41">
        <v>6</v>
      </c>
      <c r="F323" s="42"/>
      <c r="G323" s="37"/>
    </row>
    <row r="324" spans="2:7" s="3" customFormat="1" ht="24" customHeight="1" x14ac:dyDescent="0.2">
      <c r="B324" s="38"/>
      <c r="C324" s="39"/>
      <c r="D324" s="39"/>
      <c r="E324" s="39"/>
      <c r="F324" s="39"/>
      <c r="G324" s="39"/>
    </row>
    <row r="325" spans="2:7" s="3" customFormat="1" ht="12" customHeight="1" x14ac:dyDescent="0.2">
      <c r="B325" s="38"/>
      <c r="C325" s="39"/>
      <c r="D325" s="39"/>
      <c r="E325" s="39"/>
      <c r="F325" s="39"/>
      <c r="G325" s="39"/>
    </row>
    <row r="326" spans="2:7" s="3" customFormat="1" ht="12" customHeight="1" x14ac:dyDescent="0.2">
      <c r="B326" s="34" t="s">
        <v>147</v>
      </c>
      <c r="C326" s="40" t="s">
        <v>148</v>
      </c>
      <c r="D326" s="36" t="s">
        <v>119</v>
      </c>
      <c r="E326" s="41">
        <v>4</v>
      </c>
      <c r="F326" s="42"/>
      <c r="G326" s="37"/>
    </row>
    <row r="327" spans="2:7" s="3" customFormat="1" ht="12" customHeight="1" x14ac:dyDescent="0.2">
      <c r="B327" s="38"/>
      <c r="C327" s="39"/>
      <c r="D327" s="39"/>
      <c r="E327" s="39"/>
      <c r="F327" s="39"/>
      <c r="G327" s="39"/>
    </row>
    <row r="328" spans="2:7" s="3" customFormat="1" ht="12" customHeight="1" x14ac:dyDescent="0.2">
      <c r="B328" s="38"/>
      <c r="C328" s="39"/>
      <c r="D328" s="39"/>
      <c r="E328" s="39"/>
      <c r="F328" s="39"/>
      <c r="G328" s="39"/>
    </row>
    <row r="329" spans="2:7" s="3" customFormat="1" ht="12" customHeight="1" x14ac:dyDescent="0.2">
      <c r="B329" s="34" t="s">
        <v>149</v>
      </c>
      <c r="C329" s="40" t="s">
        <v>150</v>
      </c>
      <c r="D329" s="36" t="s">
        <v>119</v>
      </c>
      <c r="E329" s="41">
        <v>45</v>
      </c>
      <c r="F329" s="42"/>
      <c r="G329" s="37"/>
    </row>
    <row r="330" spans="2:7" s="3" customFormat="1" ht="12" customHeight="1" x14ac:dyDescent="0.2">
      <c r="B330" s="38"/>
      <c r="C330" s="39"/>
      <c r="D330" s="39"/>
      <c r="E330" s="39"/>
      <c r="F330" s="39"/>
      <c r="G330" s="39"/>
    </row>
    <row r="331" spans="2:7" s="3" customFormat="1" ht="12" customHeight="1" x14ac:dyDescent="0.2">
      <c r="B331" s="34" t="s">
        <v>151</v>
      </c>
      <c r="C331" s="40" t="s">
        <v>152</v>
      </c>
      <c r="D331" s="36" t="s">
        <v>119</v>
      </c>
      <c r="E331" s="41">
        <v>45</v>
      </c>
      <c r="F331" s="42"/>
      <c r="G331" s="37"/>
    </row>
    <row r="332" spans="2:7" s="3" customFormat="1" ht="12" customHeight="1" x14ac:dyDescent="0.2">
      <c r="B332" s="38"/>
      <c r="C332" s="39"/>
      <c r="D332" s="39"/>
      <c r="E332" s="39"/>
      <c r="F332" s="39"/>
      <c r="G332" s="39"/>
    </row>
    <row r="333" spans="2:7" s="3" customFormat="1" ht="12" customHeight="1" x14ac:dyDescent="0.2">
      <c r="B333" s="34" t="s">
        <v>153</v>
      </c>
      <c r="C333" s="35" t="s">
        <v>154</v>
      </c>
      <c r="D333" s="36"/>
      <c r="E333" s="41"/>
      <c r="F333" s="37"/>
      <c r="G333" s="37"/>
    </row>
    <row r="334" spans="2:7" s="3" customFormat="1" ht="12" customHeight="1" x14ac:dyDescent="0.2">
      <c r="B334" s="38"/>
      <c r="C334" s="39"/>
      <c r="D334" s="39"/>
      <c r="E334" s="39"/>
      <c r="F334" s="39"/>
      <c r="G334" s="39"/>
    </row>
    <row r="335" spans="2:7" s="3" customFormat="1" ht="12" customHeight="1" x14ac:dyDescent="0.2">
      <c r="B335" s="34" t="s">
        <v>155</v>
      </c>
      <c r="C335" s="40" t="s">
        <v>156</v>
      </c>
      <c r="D335" s="36" t="s">
        <v>56</v>
      </c>
      <c r="E335" s="41">
        <v>2</v>
      </c>
      <c r="F335" s="42"/>
      <c r="G335" s="37"/>
    </row>
    <row r="336" spans="2:7" s="3" customFormat="1" ht="12" customHeight="1" x14ac:dyDescent="0.2">
      <c r="B336" s="38"/>
      <c r="C336" s="39"/>
      <c r="D336" s="39"/>
      <c r="E336" s="39"/>
      <c r="F336" s="39"/>
      <c r="G336" s="39"/>
    </row>
    <row r="337" spans="2:7" s="3" customFormat="1" ht="12" customHeight="1" x14ac:dyDescent="0.2">
      <c r="B337" s="34" t="s">
        <v>157</v>
      </c>
      <c r="C337" s="40" t="s">
        <v>158</v>
      </c>
      <c r="D337" s="36" t="s">
        <v>56</v>
      </c>
      <c r="E337" s="41">
        <v>8</v>
      </c>
      <c r="F337" s="42"/>
      <c r="G337" s="37"/>
    </row>
    <row r="338" spans="2:7" s="3" customFormat="1" ht="12" customHeight="1" x14ac:dyDescent="0.2">
      <c r="B338" s="38"/>
      <c r="C338" s="39"/>
      <c r="D338" s="39"/>
      <c r="E338" s="39"/>
      <c r="F338" s="39"/>
      <c r="G338" s="39"/>
    </row>
    <row r="339" spans="2:7" s="3" customFormat="1" ht="12" customHeight="1" x14ac:dyDescent="0.2">
      <c r="B339" s="34" t="s">
        <v>159</v>
      </c>
      <c r="C339" s="40" t="s">
        <v>160</v>
      </c>
      <c r="D339" s="36" t="s">
        <v>56</v>
      </c>
      <c r="E339" s="41">
        <v>1</v>
      </c>
      <c r="F339" s="42"/>
      <c r="G339" s="37"/>
    </row>
    <row r="340" spans="2:7" s="3" customFormat="1" ht="12" customHeight="1" x14ac:dyDescent="0.2">
      <c r="B340" s="38"/>
      <c r="C340" s="39"/>
      <c r="D340" s="39"/>
      <c r="E340" s="39"/>
      <c r="F340" s="39"/>
      <c r="G340" s="39"/>
    </row>
    <row r="341" spans="2:7" s="3" customFormat="1" ht="12" customHeight="1" x14ac:dyDescent="0.2">
      <c r="B341" s="38"/>
      <c r="C341" s="39"/>
      <c r="D341" s="39"/>
      <c r="E341" s="39"/>
      <c r="F341" s="39"/>
      <c r="G341" s="39"/>
    </row>
    <row r="342" spans="2:7" s="3" customFormat="1" ht="12" customHeight="1" x14ac:dyDescent="0.2">
      <c r="B342" s="34" t="s">
        <v>161</v>
      </c>
      <c r="C342" s="40" t="s">
        <v>162</v>
      </c>
      <c r="D342" s="36" t="s">
        <v>56</v>
      </c>
      <c r="E342" s="41">
        <v>2</v>
      </c>
      <c r="F342" s="42"/>
      <c r="G342" s="37"/>
    </row>
    <row r="343" spans="2:7" s="3" customFormat="1" ht="12" customHeight="1" x14ac:dyDescent="0.2">
      <c r="B343" s="34"/>
      <c r="C343" s="40"/>
      <c r="D343" s="36"/>
      <c r="E343" s="41"/>
      <c r="F343" s="42"/>
      <c r="G343" s="37"/>
    </row>
    <row r="344" spans="2:7" s="3" customFormat="1" ht="12" customHeight="1" x14ac:dyDescent="0.2">
      <c r="B344" s="34" t="s">
        <v>163</v>
      </c>
      <c r="C344" s="40" t="s">
        <v>164</v>
      </c>
      <c r="D344" s="36" t="s">
        <v>56</v>
      </c>
      <c r="E344" s="41">
        <v>1</v>
      </c>
      <c r="F344" s="42"/>
      <c r="G344" s="37"/>
    </row>
    <row r="345" spans="2:7" s="3" customFormat="1" ht="12" customHeight="1" x14ac:dyDescent="0.2">
      <c r="B345" s="38"/>
      <c r="C345" s="39"/>
      <c r="D345" s="39"/>
      <c r="E345" s="39"/>
      <c r="F345" s="39"/>
      <c r="G345" s="39"/>
    </row>
    <row r="346" spans="2:7" s="3" customFormat="1" ht="12" customHeight="1" x14ac:dyDescent="0.2">
      <c r="B346" s="34" t="s">
        <v>165</v>
      </c>
      <c r="C346" s="40" t="s">
        <v>166</v>
      </c>
      <c r="D346" s="36" t="s">
        <v>56</v>
      </c>
      <c r="E346" s="41">
        <v>1</v>
      </c>
      <c r="F346" s="42"/>
      <c r="G346" s="37"/>
    </row>
    <row r="347" spans="2:7" s="3" customFormat="1" ht="12" customHeight="1" x14ac:dyDescent="0.2">
      <c r="B347" s="38"/>
      <c r="C347" s="39"/>
      <c r="D347" s="39"/>
      <c r="E347" s="39"/>
      <c r="F347" s="39"/>
      <c r="G347" s="39"/>
    </row>
    <row r="348" spans="2:7" s="3" customFormat="1" ht="12" customHeight="1" x14ac:dyDescent="0.2">
      <c r="B348" s="34" t="s">
        <v>167</v>
      </c>
      <c r="C348" s="40" t="s">
        <v>168</v>
      </c>
      <c r="D348" s="36" t="s">
        <v>56</v>
      </c>
      <c r="E348" s="41">
        <v>4</v>
      </c>
      <c r="F348" s="42"/>
      <c r="G348" s="37"/>
    </row>
    <row r="349" spans="2:7" s="3" customFormat="1" ht="12" customHeight="1" x14ac:dyDescent="0.2">
      <c r="B349" s="38"/>
      <c r="C349" s="39"/>
      <c r="D349" s="39"/>
      <c r="E349" s="39"/>
      <c r="F349" s="39"/>
      <c r="G349" s="39"/>
    </row>
    <row r="350" spans="2:7" s="3" customFormat="1" ht="12" customHeight="1" x14ac:dyDescent="0.2">
      <c r="B350" s="34" t="s">
        <v>169</v>
      </c>
      <c r="C350" s="40" t="s">
        <v>170</v>
      </c>
      <c r="D350" s="36" t="s">
        <v>56</v>
      </c>
      <c r="E350" s="41">
        <v>2</v>
      </c>
      <c r="F350" s="42"/>
      <c r="G350" s="37"/>
    </row>
    <row r="351" spans="2:7" s="3" customFormat="1" ht="12" customHeight="1" x14ac:dyDescent="0.2">
      <c r="B351" s="38"/>
      <c r="C351" s="39"/>
      <c r="D351" s="39"/>
      <c r="E351" s="39"/>
      <c r="F351" s="39"/>
      <c r="G351" s="39"/>
    </row>
    <row r="352" spans="2:7" s="3" customFormat="1" ht="12" customHeight="1" x14ac:dyDescent="0.2">
      <c r="B352" s="34" t="s">
        <v>171</v>
      </c>
      <c r="C352" s="40" t="s">
        <v>172</v>
      </c>
      <c r="D352" s="36" t="s">
        <v>56</v>
      </c>
      <c r="E352" s="41">
        <v>2</v>
      </c>
      <c r="F352" s="42"/>
      <c r="G352" s="37"/>
    </row>
    <row r="353" spans="2:7" s="3" customFormat="1" ht="12" customHeight="1" x14ac:dyDescent="0.2">
      <c r="B353" s="38"/>
      <c r="C353" s="39"/>
      <c r="D353" s="39"/>
      <c r="E353" s="39"/>
      <c r="F353" s="39"/>
      <c r="G353" s="39"/>
    </row>
    <row r="354" spans="2:7" s="3" customFormat="1" ht="12" customHeight="1" x14ac:dyDescent="0.2">
      <c r="B354" s="34" t="s">
        <v>173</v>
      </c>
      <c r="C354" s="40" t="s">
        <v>174</v>
      </c>
      <c r="D354" s="36" t="s">
        <v>56</v>
      </c>
      <c r="E354" s="41">
        <v>1</v>
      </c>
      <c r="F354" s="42"/>
      <c r="G354" s="37"/>
    </row>
    <row r="355" spans="2:7" s="3" customFormat="1" ht="12" customHeight="1" x14ac:dyDescent="0.2">
      <c r="B355" s="38"/>
      <c r="C355" s="39"/>
      <c r="D355" s="39"/>
      <c r="E355" s="39"/>
      <c r="F355" s="39"/>
      <c r="G355" s="39"/>
    </row>
    <row r="356" spans="2:7" s="3" customFormat="1" ht="12" customHeight="1" x14ac:dyDescent="0.2">
      <c r="B356" s="34" t="s">
        <v>175</v>
      </c>
      <c r="C356" s="40" t="s">
        <v>176</v>
      </c>
      <c r="D356" s="36" t="s">
        <v>56</v>
      </c>
      <c r="E356" s="41">
        <v>1</v>
      </c>
      <c r="F356" s="42"/>
      <c r="G356" s="37"/>
    </row>
    <row r="357" spans="2:7" s="3" customFormat="1" ht="12" customHeight="1" x14ac:dyDescent="0.2">
      <c r="B357" s="38"/>
      <c r="C357" s="39"/>
      <c r="D357" s="39"/>
      <c r="E357" s="39"/>
      <c r="F357" s="39"/>
      <c r="G357" s="39"/>
    </row>
    <row r="358" spans="2:7" s="3" customFormat="1" ht="12" customHeight="1" x14ac:dyDescent="0.2">
      <c r="B358" s="34" t="s">
        <v>177</v>
      </c>
      <c r="C358" s="40" t="s">
        <v>178</v>
      </c>
      <c r="D358" s="36" t="s">
        <v>56</v>
      </c>
      <c r="E358" s="41">
        <v>2</v>
      </c>
      <c r="F358" s="42"/>
      <c r="G358" s="37"/>
    </row>
    <row r="359" spans="2:7" s="3" customFormat="1" ht="12" customHeight="1" x14ac:dyDescent="0.2">
      <c r="B359" s="38"/>
      <c r="C359" s="39"/>
      <c r="D359" s="39"/>
      <c r="E359" s="39"/>
      <c r="F359" s="39"/>
      <c r="G359" s="39"/>
    </row>
    <row r="360" spans="2:7" s="3" customFormat="1" ht="12" customHeight="1" x14ac:dyDescent="0.2">
      <c r="B360" s="34" t="s">
        <v>179</v>
      </c>
      <c r="C360" s="40" t="s">
        <v>180</v>
      </c>
      <c r="D360" s="36" t="s">
        <v>56</v>
      </c>
      <c r="E360" s="41">
        <v>2</v>
      </c>
      <c r="F360" s="42"/>
      <c r="G360" s="37"/>
    </row>
    <row r="361" spans="2:7" s="3" customFormat="1" ht="12" customHeight="1" x14ac:dyDescent="0.2">
      <c r="B361" s="38"/>
      <c r="C361" s="39"/>
      <c r="D361" s="39"/>
      <c r="E361" s="39"/>
      <c r="F361" s="39"/>
      <c r="G361" s="39"/>
    </row>
    <row r="362" spans="2:7" s="3" customFormat="1" ht="12" customHeight="1" x14ac:dyDescent="0.2">
      <c r="B362" s="34" t="s">
        <v>181</v>
      </c>
      <c r="C362" s="40" t="s">
        <v>182</v>
      </c>
      <c r="D362" s="36" t="s">
        <v>56</v>
      </c>
      <c r="E362" s="41">
        <v>2</v>
      </c>
      <c r="F362" s="42"/>
      <c r="G362" s="37"/>
    </row>
    <row r="363" spans="2:7" s="3" customFormat="1" ht="12" customHeight="1" x14ac:dyDescent="0.2">
      <c r="B363" s="38"/>
      <c r="C363" s="39"/>
      <c r="D363" s="39"/>
      <c r="E363" s="39"/>
      <c r="F363" s="39"/>
      <c r="G363" s="39"/>
    </row>
    <row r="364" spans="2:7" s="3" customFormat="1" ht="12" customHeight="1" x14ac:dyDescent="0.2">
      <c r="B364" s="34" t="s">
        <v>183</v>
      </c>
      <c r="C364" s="40" t="s">
        <v>184</v>
      </c>
      <c r="D364" s="36" t="s">
        <v>56</v>
      </c>
      <c r="E364" s="41">
        <v>1</v>
      </c>
      <c r="F364" s="42"/>
      <c r="G364" s="37"/>
    </row>
    <row r="365" spans="2:7" s="3" customFormat="1" ht="12" customHeight="1" x14ac:dyDescent="0.2">
      <c r="B365" s="38"/>
      <c r="C365" s="39"/>
      <c r="D365" s="39"/>
      <c r="E365" s="39"/>
      <c r="F365" s="39"/>
      <c r="G365" s="39"/>
    </row>
    <row r="366" spans="2:7" s="3" customFormat="1" ht="12" customHeight="1" x14ac:dyDescent="0.2">
      <c r="B366" s="34" t="s">
        <v>185</v>
      </c>
      <c r="C366" s="40" t="s">
        <v>186</v>
      </c>
      <c r="D366" s="36" t="s">
        <v>56</v>
      </c>
      <c r="E366" s="41">
        <v>1</v>
      </c>
      <c r="F366" s="42"/>
      <c r="G366" s="37"/>
    </row>
    <row r="367" spans="2:7" s="3" customFormat="1" ht="12" customHeight="1" x14ac:dyDescent="0.2">
      <c r="B367" s="38"/>
      <c r="C367" s="39"/>
      <c r="D367" s="39"/>
      <c r="E367" s="39"/>
      <c r="F367" s="39"/>
      <c r="G367" s="39"/>
    </row>
    <row r="368" spans="2:7" s="3" customFormat="1" ht="12" customHeight="1" x14ac:dyDescent="0.2">
      <c r="B368" s="34" t="s">
        <v>187</v>
      </c>
      <c r="C368" s="40" t="s">
        <v>188</v>
      </c>
      <c r="D368" s="36" t="s">
        <v>56</v>
      </c>
      <c r="E368" s="41">
        <v>1</v>
      </c>
      <c r="F368" s="42"/>
      <c r="G368" s="37"/>
    </row>
    <row r="369" spans="2:7" s="3" customFormat="1" ht="12" customHeight="1" x14ac:dyDescent="0.2">
      <c r="B369" s="38"/>
      <c r="C369" s="39"/>
      <c r="D369" s="39"/>
      <c r="E369" s="39"/>
      <c r="F369" s="39"/>
      <c r="G369" s="39"/>
    </row>
    <row r="370" spans="2:7" s="3" customFormat="1" ht="12" customHeight="1" x14ac:dyDescent="0.2">
      <c r="B370" s="34" t="s">
        <v>189</v>
      </c>
      <c r="C370" s="40" t="s">
        <v>190</v>
      </c>
      <c r="D370" s="36" t="s">
        <v>56</v>
      </c>
      <c r="E370" s="41">
        <v>1</v>
      </c>
      <c r="F370" s="42"/>
      <c r="G370" s="37"/>
    </row>
    <row r="371" spans="2:7" s="3" customFormat="1" ht="12" customHeight="1" x14ac:dyDescent="0.2">
      <c r="B371" s="34"/>
      <c r="C371" s="40"/>
      <c r="D371" s="36"/>
      <c r="E371" s="41"/>
      <c r="F371" s="42"/>
      <c r="G371" s="37"/>
    </row>
    <row r="372" spans="2:7" s="3" customFormat="1" ht="12" customHeight="1" x14ac:dyDescent="0.2">
      <c r="B372" s="34"/>
      <c r="C372" s="40"/>
      <c r="D372" s="36"/>
      <c r="E372" s="41"/>
      <c r="F372" s="42"/>
      <c r="G372" s="37"/>
    </row>
    <row r="373" spans="2:7" s="3" customFormat="1" ht="12" customHeight="1" x14ac:dyDescent="0.2">
      <c r="B373" s="51" t="s">
        <v>50</v>
      </c>
      <c r="C373" s="52"/>
      <c r="D373" s="53"/>
      <c r="E373" s="54"/>
      <c r="F373" s="54"/>
      <c r="G373" s="55"/>
    </row>
    <row r="374" spans="2:7" s="3" customFormat="1" ht="12" customHeight="1" x14ac:dyDescent="0.2">
      <c r="B374" s="45"/>
      <c r="C374" s="45"/>
      <c r="D374" s="56"/>
      <c r="E374" s="45"/>
      <c r="F374" s="45"/>
      <c r="G374" s="45"/>
    </row>
    <row r="375" spans="2:7" s="3" customFormat="1" ht="12" customHeight="1" x14ac:dyDescent="0.2">
      <c r="B375" s="43" t="s">
        <v>0</v>
      </c>
      <c r="C375" s="44"/>
      <c r="D375" s="44"/>
      <c r="E375" s="44"/>
      <c r="F375" s="44"/>
      <c r="G375" s="44"/>
    </row>
    <row r="376" spans="2:7" s="3" customFormat="1" ht="12" customHeight="1" x14ac:dyDescent="0.2">
      <c r="B376" s="45"/>
      <c r="C376" s="45"/>
      <c r="D376" s="45"/>
      <c r="E376" s="45"/>
      <c r="F376" s="45"/>
      <c r="G376" s="46" t="s">
        <v>120</v>
      </c>
    </row>
    <row r="377" spans="2:7" s="3" customFormat="1" ht="12" customHeight="1" x14ac:dyDescent="0.2">
      <c r="B377" s="47" t="s">
        <v>2</v>
      </c>
      <c r="C377" s="47" t="s">
        <v>3</v>
      </c>
      <c r="D377" s="47" t="s">
        <v>4</v>
      </c>
      <c r="E377" s="47" t="s">
        <v>5</v>
      </c>
      <c r="F377" s="47" t="s">
        <v>6</v>
      </c>
      <c r="G377" s="48" t="s">
        <v>7</v>
      </c>
    </row>
    <row r="378" spans="2:7" s="4" customFormat="1" ht="20.25" customHeight="1" x14ac:dyDescent="0.2">
      <c r="B378" s="51" t="s">
        <v>51</v>
      </c>
      <c r="C378" s="52"/>
      <c r="D378" s="53"/>
      <c r="E378" s="54"/>
      <c r="F378" s="54"/>
      <c r="G378" s="55"/>
    </row>
    <row r="379" spans="2:7" s="3" customFormat="1" ht="12" customHeight="1" x14ac:dyDescent="0.2">
      <c r="B379" s="38"/>
      <c r="C379" s="39"/>
      <c r="D379" s="39"/>
      <c r="E379" s="39"/>
      <c r="F379" s="39"/>
      <c r="G379" s="39"/>
    </row>
    <row r="380" spans="2:7" s="3" customFormat="1" ht="12" customHeight="1" x14ac:dyDescent="0.2">
      <c r="B380" s="34" t="s">
        <v>191</v>
      </c>
      <c r="C380" s="40" t="s">
        <v>192</v>
      </c>
      <c r="D380" s="36" t="s">
        <v>56</v>
      </c>
      <c r="E380" s="41">
        <v>1</v>
      </c>
      <c r="F380" s="42"/>
      <c r="G380" s="37"/>
    </row>
    <row r="381" spans="2:7" s="3" customFormat="1" ht="12" customHeight="1" x14ac:dyDescent="0.2">
      <c r="B381" s="38"/>
      <c r="C381" s="39"/>
      <c r="D381" s="39"/>
      <c r="E381" s="39"/>
      <c r="F381" s="39"/>
      <c r="G381" s="39"/>
    </row>
    <row r="382" spans="2:7" s="3" customFormat="1" ht="12" customHeight="1" x14ac:dyDescent="0.2">
      <c r="B382" s="34" t="s">
        <v>193</v>
      </c>
      <c r="C382" s="40" t="s">
        <v>194</v>
      </c>
      <c r="D382" s="36" t="s">
        <v>56</v>
      </c>
      <c r="E382" s="41">
        <v>1</v>
      </c>
      <c r="F382" s="42"/>
      <c r="G382" s="37"/>
    </row>
    <row r="383" spans="2:7" s="3" customFormat="1" ht="12" customHeight="1" x14ac:dyDescent="0.2">
      <c r="B383" s="38"/>
      <c r="C383" s="39"/>
      <c r="D383" s="39"/>
      <c r="E383" s="39"/>
      <c r="F383" s="39"/>
      <c r="G383" s="39"/>
    </row>
    <row r="384" spans="2:7" s="3" customFormat="1" ht="12" customHeight="1" x14ac:dyDescent="0.2">
      <c r="B384" s="34" t="s">
        <v>195</v>
      </c>
      <c r="C384" s="40" t="s">
        <v>196</v>
      </c>
      <c r="D384" s="36" t="s">
        <v>56</v>
      </c>
      <c r="E384" s="41">
        <v>1</v>
      </c>
      <c r="F384" s="42"/>
      <c r="G384" s="37"/>
    </row>
    <row r="385" spans="2:7" s="3" customFormat="1" ht="12" customHeight="1" x14ac:dyDescent="0.2">
      <c r="B385" s="38"/>
      <c r="C385" s="39"/>
      <c r="D385" s="39"/>
      <c r="E385" s="39"/>
      <c r="F385" s="39"/>
      <c r="G385" s="39"/>
    </row>
    <row r="386" spans="2:7" s="3" customFormat="1" ht="12" customHeight="1" x14ac:dyDescent="0.2">
      <c r="B386" s="34" t="s">
        <v>197</v>
      </c>
      <c r="C386" s="40" t="s">
        <v>198</v>
      </c>
      <c r="D386" s="36" t="s">
        <v>56</v>
      </c>
      <c r="E386" s="41">
        <v>1</v>
      </c>
      <c r="F386" s="42"/>
      <c r="G386" s="37"/>
    </row>
    <row r="387" spans="2:7" s="3" customFormat="1" ht="12" customHeight="1" x14ac:dyDescent="0.2">
      <c r="B387" s="38"/>
      <c r="C387" s="39"/>
      <c r="D387" s="39"/>
      <c r="E387" s="39"/>
      <c r="F387" s="39"/>
      <c r="G387" s="39"/>
    </row>
    <row r="388" spans="2:7" s="3" customFormat="1" ht="12" customHeight="1" x14ac:dyDescent="0.2">
      <c r="B388" s="34" t="s">
        <v>199</v>
      </c>
      <c r="C388" s="40" t="s">
        <v>200</v>
      </c>
      <c r="D388" s="36" t="s">
        <v>56</v>
      </c>
      <c r="E388" s="41">
        <v>1</v>
      </c>
      <c r="F388" s="42"/>
      <c r="G388" s="37"/>
    </row>
    <row r="389" spans="2:7" s="3" customFormat="1" ht="24" customHeight="1" x14ac:dyDescent="0.2">
      <c r="B389" s="38"/>
      <c r="C389" s="39"/>
      <c r="D389" s="39"/>
      <c r="E389" s="39"/>
      <c r="F389" s="39"/>
      <c r="G389" s="39"/>
    </row>
    <row r="390" spans="2:7" s="3" customFormat="1" ht="12" customHeight="1" x14ac:dyDescent="0.2">
      <c r="B390" s="34" t="s">
        <v>201</v>
      </c>
      <c r="C390" s="40" t="s">
        <v>202</v>
      </c>
      <c r="D390" s="36" t="s">
        <v>56</v>
      </c>
      <c r="E390" s="41">
        <v>1</v>
      </c>
      <c r="F390" s="42"/>
      <c r="G390" s="37"/>
    </row>
    <row r="391" spans="2:7" s="3" customFormat="1" ht="12" customHeight="1" x14ac:dyDescent="0.2">
      <c r="B391" s="34"/>
      <c r="C391" s="40"/>
      <c r="D391" s="36"/>
      <c r="E391" s="41"/>
      <c r="F391" s="42"/>
      <c r="G391" s="37"/>
    </row>
    <row r="392" spans="2:7" s="3" customFormat="1" ht="12" customHeight="1" x14ac:dyDescent="0.2">
      <c r="B392" s="34"/>
      <c r="C392" s="40"/>
      <c r="D392" s="36"/>
      <c r="E392" s="41"/>
      <c r="F392" s="42"/>
      <c r="G392" s="37"/>
    </row>
    <row r="393" spans="2:7" s="3" customFormat="1" ht="12" customHeight="1" x14ac:dyDescent="0.2">
      <c r="B393" s="34"/>
      <c r="C393" s="40"/>
      <c r="D393" s="36"/>
      <c r="E393" s="41"/>
      <c r="F393" s="42"/>
      <c r="G393" s="37"/>
    </row>
    <row r="394" spans="2:7" s="3" customFormat="1" ht="12" customHeight="1" x14ac:dyDescent="0.2">
      <c r="B394" s="34"/>
      <c r="C394" s="40"/>
      <c r="D394" s="36"/>
      <c r="E394" s="41"/>
      <c r="F394" s="42"/>
      <c r="G394" s="37"/>
    </row>
    <row r="395" spans="2:7" s="3" customFormat="1" ht="24" customHeight="1" x14ac:dyDescent="0.2">
      <c r="B395" s="34"/>
      <c r="C395" s="40"/>
      <c r="D395" s="36"/>
      <c r="E395" s="41"/>
      <c r="F395" s="42"/>
      <c r="G395" s="37"/>
    </row>
    <row r="396" spans="2:7" s="3" customFormat="1" ht="12" x14ac:dyDescent="0.2">
      <c r="B396" s="34"/>
      <c r="C396" s="40"/>
      <c r="D396" s="36"/>
      <c r="E396" s="41"/>
      <c r="F396" s="42"/>
      <c r="G396" s="37"/>
    </row>
    <row r="397" spans="2:7" s="3" customFormat="1" ht="12" x14ac:dyDescent="0.2">
      <c r="B397" s="34"/>
      <c r="C397" s="40"/>
      <c r="D397" s="36"/>
      <c r="E397" s="41"/>
      <c r="F397" s="42"/>
      <c r="G397" s="37"/>
    </row>
    <row r="398" spans="2:7" s="3" customFormat="1" ht="12" x14ac:dyDescent="0.2">
      <c r="B398" s="34"/>
      <c r="C398" s="40"/>
      <c r="D398" s="36"/>
      <c r="E398" s="41"/>
      <c r="F398" s="42"/>
      <c r="G398" s="37"/>
    </row>
    <row r="399" spans="2:7" s="3" customFormat="1" ht="12" x14ac:dyDescent="0.2">
      <c r="B399" s="34"/>
      <c r="C399" s="40"/>
      <c r="D399" s="36"/>
      <c r="E399" s="41"/>
      <c r="F399" s="42"/>
      <c r="G399" s="37"/>
    </row>
    <row r="400" spans="2:7" s="3" customFormat="1" ht="12" x14ac:dyDescent="0.2">
      <c r="B400" s="34"/>
      <c r="C400" s="40"/>
      <c r="D400" s="36"/>
      <c r="E400" s="41"/>
      <c r="F400" s="42"/>
      <c r="G400" s="37"/>
    </row>
    <row r="401" spans="2:7" s="3" customFormat="1" ht="12" x14ac:dyDescent="0.2">
      <c r="B401" s="34"/>
      <c r="C401" s="40"/>
      <c r="D401" s="36"/>
      <c r="E401" s="41"/>
      <c r="F401" s="42"/>
      <c r="G401" s="37"/>
    </row>
    <row r="402" spans="2:7" s="3" customFormat="1" ht="12" x14ac:dyDescent="0.2">
      <c r="B402" s="34"/>
      <c r="C402" s="40"/>
      <c r="D402" s="36"/>
      <c r="E402" s="41"/>
      <c r="F402" s="42"/>
      <c r="G402" s="37"/>
    </row>
    <row r="403" spans="2:7" s="3" customFormat="1" ht="12" x14ac:dyDescent="0.2">
      <c r="B403" s="34"/>
      <c r="C403" s="40"/>
      <c r="D403" s="36"/>
      <c r="E403" s="41"/>
      <c r="F403" s="42"/>
      <c r="G403" s="37"/>
    </row>
    <row r="404" spans="2:7" s="3" customFormat="1" ht="12" x14ac:dyDescent="0.2">
      <c r="B404" s="34"/>
      <c r="C404" s="40"/>
      <c r="D404" s="36"/>
      <c r="E404" s="41"/>
      <c r="F404" s="42"/>
      <c r="G404" s="37"/>
    </row>
    <row r="405" spans="2:7" s="3" customFormat="1" ht="12" x14ac:dyDescent="0.2">
      <c r="B405" s="34"/>
      <c r="C405" s="40"/>
      <c r="D405" s="36"/>
      <c r="E405" s="41"/>
      <c r="F405" s="42"/>
      <c r="G405" s="37"/>
    </row>
    <row r="406" spans="2:7" s="3" customFormat="1" ht="12" x14ac:dyDescent="0.2">
      <c r="B406" s="34"/>
      <c r="C406" s="40"/>
      <c r="D406" s="36"/>
      <c r="E406" s="41"/>
      <c r="F406" s="42"/>
      <c r="G406" s="37"/>
    </row>
    <row r="407" spans="2:7" s="3" customFormat="1" ht="12" x14ac:dyDescent="0.2">
      <c r="B407" s="34"/>
      <c r="C407" s="40"/>
      <c r="D407" s="36"/>
      <c r="E407" s="41"/>
      <c r="F407" s="42"/>
      <c r="G407" s="37"/>
    </row>
    <row r="408" spans="2:7" s="3" customFormat="1" ht="12" x14ac:dyDescent="0.2">
      <c r="B408" s="34"/>
      <c r="C408" s="40"/>
      <c r="D408" s="36"/>
      <c r="E408" s="41"/>
      <c r="F408" s="42"/>
      <c r="G408" s="37"/>
    </row>
    <row r="409" spans="2:7" s="3" customFormat="1" ht="12" x14ac:dyDescent="0.2">
      <c r="B409" s="34"/>
      <c r="C409" s="40"/>
      <c r="D409" s="36"/>
      <c r="E409" s="41"/>
      <c r="F409" s="42"/>
      <c r="G409" s="37"/>
    </row>
    <row r="410" spans="2:7" s="3" customFormat="1" ht="12" x14ac:dyDescent="0.2">
      <c r="B410" s="34"/>
      <c r="C410" s="40"/>
      <c r="D410" s="36"/>
      <c r="E410" s="41"/>
      <c r="F410" s="42"/>
      <c r="G410" s="37"/>
    </row>
    <row r="411" spans="2:7" s="3" customFormat="1" ht="12" x14ac:dyDescent="0.2">
      <c r="B411" s="34"/>
      <c r="C411" s="40"/>
      <c r="D411" s="36"/>
      <c r="E411" s="41"/>
      <c r="F411" s="42"/>
      <c r="G411" s="37"/>
    </row>
    <row r="412" spans="2:7" s="3" customFormat="1" ht="12" x14ac:dyDescent="0.2">
      <c r="B412" s="34"/>
      <c r="C412" s="40"/>
      <c r="D412" s="36"/>
      <c r="E412" s="41"/>
      <c r="F412" s="42"/>
      <c r="G412" s="37"/>
    </row>
    <row r="413" spans="2:7" s="3" customFormat="1" ht="12" x14ac:dyDescent="0.2">
      <c r="B413" s="34"/>
      <c r="C413" s="40"/>
      <c r="D413" s="36"/>
      <c r="E413" s="41"/>
      <c r="F413" s="42"/>
      <c r="G413" s="37"/>
    </row>
    <row r="414" spans="2:7" s="3" customFormat="1" ht="12" x14ac:dyDescent="0.2">
      <c r="B414" s="34"/>
      <c r="C414" s="40"/>
      <c r="D414" s="36"/>
      <c r="E414" s="41"/>
      <c r="F414" s="42"/>
      <c r="G414" s="37"/>
    </row>
    <row r="415" spans="2:7" s="3" customFormat="1" ht="12" x14ac:dyDescent="0.2">
      <c r="B415" s="34"/>
      <c r="C415" s="40"/>
      <c r="D415" s="36"/>
      <c r="E415" s="41"/>
      <c r="F415" s="42"/>
      <c r="G415" s="37"/>
    </row>
    <row r="416" spans="2:7" s="3" customFormat="1" ht="12" x14ac:dyDescent="0.2">
      <c r="B416" s="34"/>
      <c r="C416" s="40"/>
      <c r="D416" s="36"/>
      <c r="E416" s="41"/>
      <c r="F416" s="42"/>
      <c r="G416" s="37"/>
    </row>
    <row r="417" spans="2:7" s="3" customFormat="1" ht="12" x14ac:dyDescent="0.2">
      <c r="B417" s="34"/>
      <c r="C417" s="40"/>
      <c r="D417" s="36"/>
      <c r="E417" s="41"/>
      <c r="F417" s="42"/>
      <c r="G417" s="37"/>
    </row>
    <row r="418" spans="2:7" s="3" customFormat="1" ht="12" x14ac:dyDescent="0.2">
      <c r="B418" s="34"/>
      <c r="C418" s="40"/>
      <c r="D418" s="36"/>
      <c r="E418" s="41"/>
      <c r="F418" s="42"/>
      <c r="G418" s="37"/>
    </row>
    <row r="419" spans="2:7" s="3" customFormat="1" ht="12" x14ac:dyDescent="0.2">
      <c r="B419" s="34"/>
      <c r="C419" s="40"/>
      <c r="D419" s="36"/>
      <c r="E419" s="41"/>
      <c r="F419" s="42"/>
      <c r="G419" s="37"/>
    </row>
    <row r="420" spans="2:7" s="3" customFormat="1" ht="12" x14ac:dyDescent="0.2">
      <c r="B420" s="34"/>
      <c r="C420" s="40"/>
      <c r="D420" s="36"/>
      <c r="E420" s="41"/>
      <c r="F420" s="42"/>
      <c r="G420" s="37"/>
    </row>
    <row r="421" spans="2:7" s="3" customFormat="1" ht="12" x14ac:dyDescent="0.2">
      <c r="B421" s="34"/>
      <c r="C421" s="40"/>
      <c r="D421" s="36"/>
      <c r="E421" s="41"/>
      <c r="F421" s="42"/>
      <c r="G421" s="37"/>
    </row>
    <row r="422" spans="2:7" s="3" customFormat="1" ht="12" x14ac:dyDescent="0.2">
      <c r="B422" s="34"/>
      <c r="C422" s="40"/>
      <c r="D422" s="36"/>
      <c r="E422" s="41"/>
      <c r="F422" s="42"/>
      <c r="G422" s="37"/>
    </row>
    <row r="423" spans="2:7" s="3" customFormat="1" ht="12" x14ac:dyDescent="0.2">
      <c r="B423" s="51" t="s">
        <v>50</v>
      </c>
      <c r="C423" s="52"/>
      <c r="D423" s="53"/>
      <c r="E423" s="54"/>
      <c r="F423" s="54"/>
      <c r="G423" s="55"/>
    </row>
    <row r="424" spans="2:7" s="3" customFormat="1" ht="12" x14ac:dyDescent="0.2">
      <c r="B424" s="45"/>
      <c r="C424" s="45"/>
      <c r="D424" s="56"/>
      <c r="E424" s="45"/>
      <c r="F424" s="45"/>
      <c r="G424" s="45"/>
    </row>
    <row r="425" spans="2:7" s="3" customFormat="1" ht="14" x14ac:dyDescent="0.2">
      <c r="B425" s="43" t="s">
        <v>0</v>
      </c>
      <c r="C425" s="44"/>
      <c r="D425" s="44"/>
      <c r="E425" s="44"/>
      <c r="F425" s="44"/>
      <c r="G425" s="44"/>
    </row>
    <row r="426" spans="2:7" s="3" customFormat="1" ht="12" x14ac:dyDescent="0.2">
      <c r="B426" s="45"/>
      <c r="C426" s="45"/>
      <c r="D426" s="45"/>
      <c r="E426" s="45"/>
      <c r="F426" s="45"/>
      <c r="G426" s="46" t="s">
        <v>120</v>
      </c>
    </row>
    <row r="427" spans="2:7" s="3" customFormat="1" ht="13" x14ac:dyDescent="0.2">
      <c r="B427" s="47" t="s">
        <v>2</v>
      </c>
      <c r="C427" s="47" t="s">
        <v>3</v>
      </c>
      <c r="D427" s="47" t="s">
        <v>4</v>
      </c>
      <c r="E427" s="47" t="s">
        <v>5</v>
      </c>
      <c r="F427" s="47" t="s">
        <v>6</v>
      </c>
      <c r="G427" s="48" t="s">
        <v>7</v>
      </c>
    </row>
    <row r="428" spans="2:7" s="4" customFormat="1" ht="20.25" customHeight="1" x14ac:dyDescent="0.2">
      <c r="B428" s="51" t="s">
        <v>51</v>
      </c>
      <c r="C428" s="52"/>
      <c r="D428" s="53"/>
      <c r="E428" s="54"/>
      <c r="F428" s="54"/>
      <c r="G428" s="55"/>
    </row>
    <row r="429" spans="2:7" s="2" customFormat="1" ht="12" customHeight="1" x14ac:dyDescent="0.2">
      <c r="B429" s="34" t="s">
        <v>203</v>
      </c>
      <c r="C429" s="35" t="s">
        <v>204</v>
      </c>
      <c r="D429" s="36"/>
      <c r="E429" s="41"/>
      <c r="F429" s="37"/>
      <c r="G429" s="37"/>
    </row>
    <row r="430" spans="2:7" s="1" customFormat="1" ht="14" x14ac:dyDescent="0.2">
      <c r="B430" s="38"/>
      <c r="C430" s="39"/>
      <c r="D430" s="39"/>
      <c r="E430" s="39"/>
      <c r="F430" s="39"/>
      <c r="G430" s="39"/>
    </row>
    <row r="431" spans="2:7" s="2" customFormat="1" ht="26" x14ac:dyDescent="0.2">
      <c r="B431" s="34" t="s">
        <v>205</v>
      </c>
      <c r="C431" s="40" t="s">
        <v>206</v>
      </c>
      <c r="D431" s="36" t="s">
        <v>96</v>
      </c>
      <c r="E431" s="41">
        <v>1</v>
      </c>
      <c r="F431" s="42">
        <v>15000</v>
      </c>
      <c r="G431" s="37">
        <f>IF(D431 = CHAR(37), E431*F431/100,E431*F431)</f>
        <v>15000</v>
      </c>
    </row>
    <row r="432" spans="2:7" s="3" customFormat="1" ht="15.5" customHeight="1" x14ac:dyDescent="0.2">
      <c r="B432" s="38"/>
      <c r="C432" s="39"/>
      <c r="D432" s="39"/>
      <c r="E432" s="39"/>
      <c r="F432" s="39"/>
      <c r="G432" s="39"/>
    </row>
    <row r="433" spans="2:7" s="4" customFormat="1" ht="20.25" customHeight="1" x14ac:dyDescent="0.2">
      <c r="B433" s="34" t="s">
        <v>207</v>
      </c>
      <c r="C433" s="40" t="s">
        <v>208</v>
      </c>
      <c r="D433" s="36" t="s">
        <v>41</v>
      </c>
      <c r="E433" s="37">
        <f>G431</f>
        <v>15000</v>
      </c>
      <c r="F433" s="42"/>
      <c r="G433" s="37"/>
    </row>
    <row r="434" spans="2:7" s="3" customFormat="1" ht="12" customHeight="1" x14ac:dyDescent="0.2">
      <c r="B434" s="38"/>
      <c r="C434" s="39"/>
      <c r="D434" s="39"/>
      <c r="E434" s="39"/>
      <c r="F434" s="39"/>
      <c r="G434" s="39"/>
    </row>
    <row r="435" spans="2:7" s="3" customFormat="1" ht="12" customHeight="1" x14ac:dyDescent="0.2">
      <c r="B435" s="34" t="s">
        <v>209</v>
      </c>
      <c r="C435" s="40" t="s">
        <v>210</v>
      </c>
      <c r="D435" s="36" t="s">
        <v>96</v>
      </c>
      <c r="E435" s="41">
        <v>1</v>
      </c>
      <c r="F435" s="42">
        <v>8000</v>
      </c>
      <c r="G435" s="37">
        <f>IF(D435 = CHAR(37), E435*F435/100,E435*F435)</f>
        <v>8000</v>
      </c>
    </row>
    <row r="436" spans="2:7" s="3" customFormat="1" ht="24" customHeight="1" x14ac:dyDescent="0.2">
      <c r="B436" s="38"/>
      <c r="C436" s="39"/>
      <c r="D436" s="39"/>
      <c r="E436" s="39"/>
      <c r="F436" s="39"/>
      <c r="G436" s="39"/>
    </row>
    <row r="437" spans="2:7" s="3" customFormat="1" ht="12" customHeight="1" x14ac:dyDescent="0.2">
      <c r="B437" s="34" t="s">
        <v>211</v>
      </c>
      <c r="C437" s="40" t="s">
        <v>212</v>
      </c>
      <c r="D437" s="36" t="s">
        <v>41</v>
      </c>
      <c r="E437" s="37">
        <f>G435</f>
        <v>8000</v>
      </c>
      <c r="F437" s="42"/>
      <c r="G437" s="37"/>
    </row>
    <row r="438" spans="2:7" s="3" customFormat="1" ht="12" customHeight="1" x14ac:dyDescent="0.2">
      <c r="B438" s="38"/>
      <c r="C438" s="39"/>
      <c r="D438" s="39"/>
      <c r="E438" s="39"/>
      <c r="F438" s="39"/>
      <c r="G438" s="39"/>
    </row>
    <row r="439" spans="2:7" s="3" customFormat="1" ht="12" customHeight="1" x14ac:dyDescent="0.2">
      <c r="B439" s="34" t="s">
        <v>213</v>
      </c>
      <c r="C439" s="40" t="s">
        <v>214</v>
      </c>
      <c r="D439" s="36" t="s">
        <v>96</v>
      </c>
      <c r="E439" s="41">
        <v>1</v>
      </c>
      <c r="F439" s="42">
        <v>6000</v>
      </c>
      <c r="G439" s="37">
        <f>IF(D439 = CHAR(37), E439*F439/100,E439*F439)</f>
        <v>6000</v>
      </c>
    </row>
    <row r="440" spans="2:7" s="3" customFormat="1" ht="36" customHeight="1" x14ac:dyDescent="0.2">
      <c r="B440" s="38"/>
      <c r="C440" s="39"/>
      <c r="D440" s="39"/>
      <c r="E440" s="39"/>
      <c r="F440" s="39"/>
      <c r="G440" s="39"/>
    </row>
    <row r="441" spans="2:7" s="3" customFormat="1" ht="12" customHeight="1" x14ac:dyDescent="0.2">
      <c r="B441" s="34" t="s">
        <v>215</v>
      </c>
      <c r="C441" s="40" t="s">
        <v>216</v>
      </c>
      <c r="D441" s="36" t="s">
        <v>41</v>
      </c>
      <c r="E441" s="37">
        <f>G439</f>
        <v>6000</v>
      </c>
      <c r="F441" s="42"/>
      <c r="G441" s="37"/>
    </row>
    <row r="442" spans="2:7" s="3" customFormat="1" ht="12" customHeight="1" x14ac:dyDescent="0.2">
      <c r="B442" s="38"/>
      <c r="C442" s="39"/>
      <c r="D442" s="39"/>
      <c r="E442" s="39"/>
      <c r="F442" s="39"/>
      <c r="G442" s="39"/>
    </row>
    <row r="443" spans="2:7" s="3" customFormat="1" ht="12" customHeight="1" x14ac:dyDescent="0.2">
      <c r="B443" s="34" t="s">
        <v>217</v>
      </c>
      <c r="C443" s="40" t="s">
        <v>218</v>
      </c>
      <c r="D443" s="36" t="s">
        <v>96</v>
      </c>
      <c r="E443" s="41">
        <v>1</v>
      </c>
      <c r="F443" s="42">
        <v>6000</v>
      </c>
      <c r="G443" s="37">
        <f>IF(D443 = CHAR(37), E443*F443/100,E443*F443)</f>
        <v>6000</v>
      </c>
    </row>
    <row r="444" spans="2:7" s="3" customFormat="1" ht="24" customHeight="1" x14ac:dyDescent="0.2">
      <c r="B444" s="38"/>
      <c r="C444" s="39"/>
      <c r="D444" s="39"/>
      <c r="E444" s="39"/>
      <c r="F444" s="39"/>
      <c r="G444" s="39"/>
    </row>
    <row r="445" spans="2:7" s="3" customFormat="1" ht="12" customHeight="1" x14ac:dyDescent="0.2">
      <c r="B445" s="34" t="s">
        <v>219</v>
      </c>
      <c r="C445" s="40" t="s">
        <v>220</v>
      </c>
      <c r="D445" s="36" t="s">
        <v>41</v>
      </c>
      <c r="E445" s="37">
        <f>G443</f>
        <v>6000</v>
      </c>
      <c r="F445" s="42"/>
      <c r="G445" s="37"/>
    </row>
    <row r="446" spans="2:7" s="3" customFormat="1" ht="12" customHeight="1" x14ac:dyDescent="0.2">
      <c r="B446" s="38"/>
      <c r="C446" s="39"/>
      <c r="D446" s="39"/>
      <c r="E446" s="39"/>
      <c r="F446" s="39"/>
      <c r="G446" s="39"/>
    </row>
    <row r="447" spans="2:7" s="3" customFormat="1" ht="12" customHeight="1" x14ac:dyDescent="0.2">
      <c r="B447" s="34" t="s">
        <v>221</v>
      </c>
      <c r="C447" s="40" t="s">
        <v>222</v>
      </c>
      <c r="D447" s="36" t="s">
        <v>96</v>
      </c>
      <c r="E447" s="41">
        <v>1</v>
      </c>
      <c r="F447" s="42">
        <v>10000</v>
      </c>
      <c r="G447" s="37">
        <f>IF(D447 = CHAR(37), E447*F447/100,E447*F447)</f>
        <v>10000</v>
      </c>
    </row>
    <row r="448" spans="2:7" s="3" customFormat="1" ht="24" customHeight="1" x14ac:dyDescent="0.2">
      <c r="B448" s="38"/>
      <c r="C448" s="39"/>
      <c r="D448" s="39"/>
      <c r="E448" s="39"/>
      <c r="F448" s="39"/>
      <c r="G448" s="39"/>
    </row>
    <row r="449" spans="2:7" s="3" customFormat="1" ht="12" customHeight="1" x14ac:dyDescent="0.2">
      <c r="B449" s="34" t="s">
        <v>223</v>
      </c>
      <c r="C449" s="40" t="s">
        <v>224</v>
      </c>
      <c r="D449" s="36" t="s">
        <v>41</v>
      </c>
      <c r="E449" s="37">
        <f>G447</f>
        <v>10000</v>
      </c>
      <c r="F449" s="42"/>
      <c r="G449" s="37"/>
    </row>
    <row r="450" spans="2:7" s="3" customFormat="1" ht="12" customHeight="1" x14ac:dyDescent="0.2">
      <c r="B450" s="38"/>
      <c r="C450" s="39"/>
      <c r="D450" s="39"/>
      <c r="E450" s="39"/>
      <c r="F450" s="39"/>
      <c r="G450" s="39"/>
    </row>
    <row r="451" spans="2:7" s="3" customFormat="1" ht="12" customHeight="1" x14ac:dyDescent="0.2">
      <c r="B451" s="34" t="s">
        <v>225</v>
      </c>
      <c r="C451" s="40" t="s">
        <v>226</v>
      </c>
      <c r="D451" s="36" t="s">
        <v>96</v>
      </c>
      <c r="E451" s="41">
        <v>1</v>
      </c>
      <c r="F451" s="42">
        <v>15000</v>
      </c>
      <c r="G451" s="37">
        <f>IF(D451 = CHAR(37), E451*F451/100,E451*F451)</f>
        <v>15000</v>
      </c>
    </row>
    <row r="452" spans="2:7" s="3" customFormat="1" ht="36" customHeight="1" x14ac:dyDescent="0.2">
      <c r="B452" s="38"/>
      <c r="C452" s="39"/>
      <c r="D452" s="39"/>
      <c r="E452" s="39"/>
      <c r="F452" s="39"/>
      <c r="G452" s="39"/>
    </row>
    <row r="453" spans="2:7" s="3" customFormat="1" ht="12" customHeight="1" x14ac:dyDescent="0.2">
      <c r="B453" s="34" t="s">
        <v>227</v>
      </c>
      <c r="C453" s="40" t="s">
        <v>228</v>
      </c>
      <c r="D453" s="36" t="s">
        <v>41</v>
      </c>
      <c r="E453" s="37">
        <f>G451</f>
        <v>15000</v>
      </c>
      <c r="F453" s="42"/>
      <c r="G453" s="37"/>
    </row>
    <row r="454" spans="2:7" s="3" customFormat="1" ht="12" customHeight="1" x14ac:dyDescent="0.2">
      <c r="B454" s="38"/>
      <c r="C454" s="39"/>
      <c r="D454" s="39"/>
      <c r="E454" s="39"/>
      <c r="F454" s="39"/>
      <c r="G454" s="39"/>
    </row>
    <row r="455" spans="2:7" s="3" customFormat="1" ht="12" customHeight="1" x14ac:dyDescent="0.2">
      <c r="B455" s="34" t="s">
        <v>229</v>
      </c>
      <c r="C455" s="35" t="s">
        <v>230</v>
      </c>
      <c r="D455" s="36"/>
      <c r="E455" s="37"/>
      <c r="F455" s="37"/>
      <c r="G455" s="37"/>
    </row>
    <row r="456" spans="2:7" s="3" customFormat="1" ht="36" customHeight="1" x14ac:dyDescent="0.2">
      <c r="B456" s="34" t="s">
        <v>231</v>
      </c>
      <c r="C456" s="40" t="s">
        <v>232</v>
      </c>
      <c r="D456" s="36" t="s">
        <v>21</v>
      </c>
      <c r="E456" s="41">
        <v>1</v>
      </c>
      <c r="F456" s="42"/>
      <c r="G456" s="37"/>
    </row>
    <row r="457" spans="2:7" s="3" customFormat="1" ht="12" customHeight="1" x14ac:dyDescent="0.2">
      <c r="B457" s="38"/>
      <c r="C457" s="39"/>
      <c r="D457" s="39"/>
      <c r="E457" s="39"/>
      <c r="F457" s="39"/>
      <c r="G457" s="39"/>
    </row>
    <row r="458" spans="2:7" s="3" customFormat="1" ht="12" customHeight="1" x14ac:dyDescent="0.2">
      <c r="B458" s="34" t="s">
        <v>233</v>
      </c>
      <c r="C458" s="40" t="s">
        <v>234</v>
      </c>
      <c r="D458" s="36" t="s">
        <v>14</v>
      </c>
      <c r="E458" s="41">
        <v>5</v>
      </c>
      <c r="F458" s="42"/>
      <c r="G458" s="37"/>
    </row>
    <row r="459" spans="2:7" s="3" customFormat="1" ht="12" customHeight="1" x14ac:dyDescent="0.2">
      <c r="B459" s="38"/>
      <c r="C459" s="39"/>
      <c r="D459" s="39"/>
      <c r="E459" s="39"/>
      <c r="F459" s="39"/>
      <c r="G459" s="39"/>
    </row>
    <row r="460" spans="2:7" s="3" customFormat="1" ht="24" customHeight="1" x14ac:dyDescent="0.2">
      <c r="B460" s="34" t="s">
        <v>235</v>
      </c>
      <c r="C460" s="35" t="s">
        <v>236</v>
      </c>
      <c r="D460" s="36"/>
      <c r="E460" s="41"/>
      <c r="F460" s="37"/>
      <c r="G460" s="37"/>
    </row>
    <row r="461" spans="2:7" s="3" customFormat="1" ht="12" customHeight="1" x14ac:dyDescent="0.2">
      <c r="B461" s="38"/>
      <c r="C461" s="39"/>
      <c r="D461" s="39"/>
      <c r="E461" s="39"/>
      <c r="F461" s="39"/>
      <c r="G461" s="39"/>
    </row>
    <row r="462" spans="2:7" s="3" customFormat="1" ht="12" customHeight="1" x14ac:dyDescent="0.2">
      <c r="B462" s="34" t="s">
        <v>237</v>
      </c>
      <c r="C462" s="40" t="s">
        <v>238</v>
      </c>
      <c r="D462" s="36" t="s">
        <v>14</v>
      </c>
      <c r="E462" s="41">
        <v>5</v>
      </c>
      <c r="F462" s="42"/>
      <c r="G462" s="37"/>
    </row>
    <row r="463" spans="2:7" s="3" customFormat="1" ht="12" customHeight="1" x14ac:dyDescent="0.2">
      <c r="B463" s="38"/>
      <c r="C463" s="39"/>
      <c r="D463" s="39"/>
      <c r="E463" s="39"/>
      <c r="F463" s="39"/>
      <c r="G463" s="39"/>
    </row>
    <row r="464" spans="2:7" s="3" customFormat="1" ht="12" customHeight="1" x14ac:dyDescent="0.2">
      <c r="B464" s="34" t="s">
        <v>239</v>
      </c>
      <c r="C464" s="40" t="s">
        <v>240</v>
      </c>
      <c r="D464" s="36" t="s">
        <v>14</v>
      </c>
      <c r="E464" s="41">
        <v>5</v>
      </c>
      <c r="F464" s="42"/>
      <c r="G464" s="37"/>
    </row>
    <row r="465" spans="2:7" s="3" customFormat="1" ht="12" customHeight="1" x14ac:dyDescent="0.2">
      <c r="B465" s="38"/>
      <c r="C465" s="39"/>
      <c r="D465" s="39"/>
      <c r="E465" s="39"/>
      <c r="F465" s="39"/>
      <c r="G465" s="39"/>
    </row>
    <row r="466" spans="2:7" s="3" customFormat="1" ht="12" customHeight="1" x14ac:dyDescent="0.2">
      <c r="B466" s="34" t="s">
        <v>241</v>
      </c>
      <c r="C466" s="35" t="s">
        <v>242</v>
      </c>
      <c r="D466" s="36"/>
      <c r="E466" s="41"/>
      <c r="F466" s="37"/>
      <c r="G466" s="37"/>
    </row>
    <row r="467" spans="2:7" s="3" customFormat="1" ht="12" customHeight="1" x14ac:dyDescent="0.2">
      <c r="B467" s="38"/>
      <c r="C467" s="39"/>
      <c r="D467" s="39"/>
      <c r="E467" s="39"/>
      <c r="F467" s="39"/>
      <c r="G467" s="39"/>
    </row>
    <row r="468" spans="2:7" s="3" customFormat="1" ht="12" customHeight="1" x14ac:dyDescent="0.2">
      <c r="B468" s="34" t="s">
        <v>243</v>
      </c>
      <c r="C468" s="40" t="s">
        <v>244</v>
      </c>
      <c r="D468" s="36" t="s">
        <v>245</v>
      </c>
      <c r="E468" s="41">
        <v>2</v>
      </c>
      <c r="F468" s="42"/>
      <c r="G468" s="37"/>
    </row>
    <row r="469" spans="2:7" s="3" customFormat="1" ht="12" customHeight="1" x14ac:dyDescent="0.2">
      <c r="B469" s="34"/>
      <c r="C469" s="40"/>
      <c r="D469" s="36"/>
      <c r="E469" s="41"/>
      <c r="F469" s="42"/>
      <c r="G469" s="37"/>
    </row>
    <row r="470" spans="2:7" s="3" customFormat="1" ht="12" customHeight="1" x14ac:dyDescent="0.2">
      <c r="B470" s="34" t="s">
        <v>246</v>
      </c>
      <c r="C470" s="40" t="s">
        <v>247</v>
      </c>
      <c r="D470" s="36" t="s">
        <v>35</v>
      </c>
      <c r="E470" s="41">
        <v>200</v>
      </c>
      <c r="F470" s="42"/>
      <c r="G470" s="37"/>
    </row>
    <row r="471" spans="2:7" s="3" customFormat="1" ht="12" customHeight="1" x14ac:dyDescent="0.2">
      <c r="B471" s="34"/>
      <c r="C471" s="40"/>
      <c r="D471" s="36"/>
      <c r="E471" s="41"/>
      <c r="F471" s="42"/>
      <c r="G471" s="37"/>
    </row>
    <row r="472" spans="2:7" s="3" customFormat="1" ht="12" customHeight="1" x14ac:dyDescent="0.2">
      <c r="B472" s="34"/>
      <c r="C472" s="40"/>
      <c r="D472" s="36"/>
      <c r="E472" s="41"/>
      <c r="F472" s="42"/>
      <c r="G472" s="37"/>
    </row>
    <row r="473" spans="2:7" s="3" customFormat="1" ht="24" customHeight="1" x14ac:dyDescent="0.2">
      <c r="B473" s="34"/>
      <c r="C473" s="40"/>
      <c r="D473" s="36"/>
      <c r="E473" s="41"/>
      <c r="F473" s="42"/>
      <c r="G473" s="37"/>
    </row>
    <row r="474" spans="2:7" s="3" customFormat="1" ht="12" x14ac:dyDescent="0.2">
      <c r="B474" s="34"/>
      <c r="C474" s="40"/>
      <c r="D474" s="36"/>
      <c r="E474" s="41"/>
      <c r="F474" s="42"/>
      <c r="G474" s="37"/>
    </row>
    <row r="475" spans="2:7" s="3" customFormat="1" ht="12" x14ac:dyDescent="0.2">
      <c r="B475" s="34"/>
      <c r="C475" s="40"/>
      <c r="D475" s="36"/>
      <c r="E475" s="41"/>
      <c r="F475" s="42"/>
      <c r="G475" s="37"/>
    </row>
    <row r="476" spans="2:7" s="3" customFormat="1" ht="12" x14ac:dyDescent="0.2">
      <c r="B476" s="34"/>
      <c r="C476" s="40"/>
      <c r="D476" s="36"/>
      <c r="E476" s="41"/>
      <c r="F476" s="42"/>
      <c r="G476" s="37"/>
    </row>
    <row r="477" spans="2:7" s="3" customFormat="1" ht="12" x14ac:dyDescent="0.2">
      <c r="B477" s="34"/>
      <c r="C477" s="40"/>
      <c r="D477" s="36"/>
      <c r="E477" s="41"/>
      <c r="F477" s="42"/>
      <c r="G477" s="37"/>
    </row>
    <row r="478" spans="2:7" s="3" customFormat="1" ht="12" x14ac:dyDescent="0.2">
      <c r="B478" s="34"/>
      <c r="C478" s="40"/>
      <c r="D478" s="36"/>
      <c r="E478" s="41"/>
      <c r="F478" s="42"/>
      <c r="G478" s="37"/>
    </row>
    <row r="479" spans="2:7" s="3" customFormat="1" ht="12" x14ac:dyDescent="0.2">
      <c r="B479" s="34"/>
      <c r="C479" s="40"/>
      <c r="D479" s="36"/>
      <c r="E479" s="41"/>
      <c r="F479" s="42"/>
      <c r="G479" s="37"/>
    </row>
    <row r="480" spans="2:7" s="3" customFormat="1" ht="12" x14ac:dyDescent="0.2">
      <c r="B480" s="34"/>
      <c r="C480" s="40"/>
      <c r="D480" s="36"/>
      <c r="E480" s="41"/>
      <c r="F480" s="42"/>
      <c r="G480" s="37"/>
    </row>
    <row r="481" spans="2:7" s="3" customFormat="1" ht="12" x14ac:dyDescent="0.2">
      <c r="B481" s="34"/>
      <c r="C481" s="40"/>
      <c r="D481" s="36"/>
      <c r="E481" s="41"/>
      <c r="F481" s="42"/>
      <c r="G481" s="37"/>
    </row>
    <row r="482" spans="2:7" s="3" customFormat="1" ht="12" x14ac:dyDescent="0.2">
      <c r="B482" s="34"/>
      <c r="C482" s="40"/>
      <c r="D482" s="36"/>
      <c r="E482" s="41"/>
      <c r="F482" s="42"/>
      <c r="G482" s="37"/>
    </row>
    <row r="483" spans="2:7" s="3" customFormat="1" ht="12" x14ac:dyDescent="0.2">
      <c r="B483" s="34"/>
      <c r="C483" s="40"/>
      <c r="D483" s="36"/>
      <c r="E483" s="41"/>
      <c r="F483" s="42"/>
      <c r="G483" s="37"/>
    </row>
    <row r="484" spans="2:7" s="3" customFormat="1" ht="12" x14ac:dyDescent="0.2">
      <c r="B484" s="34"/>
      <c r="C484" s="40"/>
      <c r="D484" s="36"/>
      <c r="E484" s="41"/>
      <c r="F484" s="42"/>
      <c r="G484" s="37"/>
    </row>
    <row r="485" spans="2:7" s="3" customFormat="1" ht="12" x14ac:dyDescent="0.2">
      <c r="B485" s="34"/>
      <c r="C485" s="40"/>
      <c r="D485" s="36"/>
      <c r="E485" s="41"/>
      <c r="F485" s="42"/>
      <c r="G485" s="37"/>
    </row>
    <row r="486" spans="2:7" s="3" customFormat="1" ht="12" x14ac:dyDescent="0.2">
      <c r="B486" s="34"/>
      <c r="C486" s="40"/>
      <c r="D486" s="36"/>
      <c r="E486" s="41"/>
      <c r="F486" s="42"/>
      <c r="G486" s="37"/>
    </row>
    <row r="487" spans="2:7" s="3" customFormat="1" ht="12" x14ac:dyDescent="0.2">
      <c r="B487" s="34"/>
      <c r="C487" s="40"/>
      <c r="D487" s="36"/>
      <c r="E487" s="41"/>
      <c r="F487" s="42"/>
      <c r="G487" s="37"/>
    </row>
    <row r="488" spans="2:7" s="3" customFormat="1" ht="12" x14ac:dyDescent="0.2">
      <c r="B488" s="34"/>
      <c r="C488" s="40"/>
      <c r="D488" s="36"/>
      <c r="E488" s="41"/>
      <c r="F488" s="42"/>
      <c r="G488" s="37"/>
    </row>
    <row r="489" spans="2:7" s="3" customFormat="1" ht="12" x14ac:dyDescent="0.2">
      <c r="B489" s="34"/>
      <c r="C489" s="40"/>
      <c r="D489" s="36"/>
      <c r="E489" s="41"/>
      <c r="F489" s="42"/>
      <c r="G489" s="37"/>
    </row>
    <row r="490" spans="2:7" s="3" customFormat="1" ht="12" x14ac:dyDescent="0.2">
      <c r="B490" s="34"/>
      <c r="C490" s="40"/>
      <c r="D490" s="36"/>
      <c r="E490" s="41"/>
      <c r="F490" s="42"/>
      <c r="G490" s="37"/>
    </row>
    <row r="491" spans="2:7" s="3" customFormat="1" ht="12" x14ac:dyDescent="0.2">
      <c r="B491" s="38"/>
      <c r="C491" s="39"/>
      <c r="D491" s="39"/>
      <c r="E491" s="39"/>
      <c r="F491" s="39"/>
      <c r="G491" s="39"/>
    </row>
    <row r="492" spans="2:7" s="3" customFormat="1" ht="12" x14ac:dyDescent="0.2">
      <c r="B492" s="51" t="s">
        <v>50</v>
      </c>
      <c r="C492" s="52"/>
      <c r="D492" s="53"/>
      <c r="E492" s="54"/>
      <c r="F492" s="54"/>
      <c r="G492" s="55"/>
    </row>
    <row r="493" spans="2:7" s="3" customFormat="1" ht="12" x14ac:dyDescent="0.2">
      <c r="B493" s="45"/>
      <c r="C493" s="45"/>
      <c r="D493" s="56"/>
      <c r="E493" s="45"/>
      <c r="F493" s="45"/>
      <c r="G493" s="45"/>
    </row>
    <row r="494" spans="2:7" s="3" customFormat="1" ht="14" x14ac:dyDescent="0.2">
      <c r="B494" s="43" t="s">
        <v>0</v>
      </c>
      <c r="C494" s="44"/>
      <c r="D494" s="44"/>
      <c r="E494" s="44"/>
      <c r="F494" s="44"/>
      <c r="G494" s="44"/>
    </row>
    <row r="495" spans="2:7" s="3" customFormat="1" ht="12" x14ac:dyDescent="0.2">
      <c r="B495" s="45"/>
      <c r="C495" s="45"/>
      <c r="D495" s="45"/>
      <c r="E495" s="45"/>
      <c r="F495" s="45"/>
      <c r="G495" s="46" t="s">
        <v>120</v>
      </c>
    </row>
    <row r="496" spans="2:7" s="3" customFormat="1" ht="12" customHeight="1" x14ac:dyDescent="0.2">
      <c r="B496" s="47" t="s">
        <v>2</v>
      </c>
      <c r="C496" s="47" t="s">
        <v>3</v>
      </c>
      <c r="D496" s="47" t="s">
        <v>4</v>
      </c>
      <c r="E496" s="47" t="s">
        <v>5</v>
      </c>
      <c r="F496" s="47" t="s">
        <v>6</v>
      </c>
      <c r="G496" s="48" t="s">
        <v>7</v>
      </c>
    </row>
    <row r="497" spans="2:7" s="4" customFormat="1" ht="20.25" customHeight="1" x14ac:dyDescent="0.2">
      <c r="B497" s="51" t="s">
        <v>51</v>
      </c>
      <c r="C497" s="52"/>
      <c r="D497" s="53"/>
      <c r="E497" s="54"/>
      <c r="F497" s="54"/>
      <c r="G497" s="55"/>
    </row>
    <row r="498" spans="2:7" s="1" customFormat="1" ht="14" x14ac:dyDescent="0.2">
      <c r="B498" s="38"/>
      <c r="C498" s="39"/>
      <c r="D498" s="39"/>
      <c r="E498" s="39"/>
      <c r="F498" s="39"/>
      <c r="G498" s="39"/>
    </row>
    <row r="499" spans="2:7" s="2" customFormat="1" ht="13" x14ac:dyDescent="0.2">
      <c r="B499" s="34" t="s">
        <v>248</v>
      </c>
      <c r="C499" s="35" t="s">
        <v>249</v>
      </c>
      <c r="D499" s="36"/>
      <c r="E499" s="41"/>
      <c r="F499" s="37"/>
      <c r="G499" s="37"/>
    </row>
    <row r="500" spans="2:7" s="3" customFormat="1" ht="15.5" customHeight="1" x14ac:dyDescent="0.2">
      <c r="B500" s="38"/>
      <c r="C500" s="39"/>
      <c r="D500" s="39"/>
      <c r="E500" s="39"/>
      <c r="F500" s="39"/>
      <c r="G500" s="39"/>
    </row>
    <row r="501" spans="2:7" s="4" customFormat="1" ht="25" customHeight="1" x14ac:dyDescent="0.2">
      <c r="B501" s="34" t="s">
        <v>250</v>
      </c>
      <c r="C501" s="40" t="s">
        <v>251</v>
      </c>
      <c r="D501" s="36" t="s">
        <v>21</v>
      </c>
      <c r="E501" s="41">
        <v>1</v>
      </c>
      <c r="F501" s="42"/>
      <c r="G501" s="37"/>
    </row>
    <row r="502" spans="2:7" s="3" customFormat="1" ht="12" customHeight="1" x14ac:dyDescent="0.2">
      <c r="B502" s="38"/>
      <c r="C502" s="39"/>
      <c r="D502" s="39"/>
      <c r="E502" s="39"/>
      <c r="F502" s="39"/>
      <c r="G502" s="39"/>
    </row>
    <row r="503" spans="2:7" s="3" customFormat="1" ht="12" customHeight="1" x14ac:dyDescent="0.2">
      <c r="B503" s="34" t="s">
        <v>252</v>
      </c>
      <c r="C503" s="40" t="s">
        <v>253</v>
      </c>
      <c r="D503" s="36" t="s">
        <v>14</v>
      </c>
      <c r="E503" s="41">
        <v>5</v>
      </c>
      <c r="F503" s="42"/>
      <c r="G503" s="37"/>
    </row>
    <row r="504" spans="2:7" s="3" customFormat="1" ht="12" customHeight="1" x14ac:dyDescent="0.2">
      <c r="B504" s="38"/>
      <c r="C504" s="39"/>
      <c r="D504" s="39"/>
      <c r="E504" s="39"/>
      <c r="F504" s="39"/>
      <c r="G504" s="39"/>
    </row>
    <row r="505" spans="2:7" s="3" customFormat="1" ht="12" customHeight="1" x14ac:dyDescent="0.2">
      <c r="B505" s="34" t="s">
        <v>254</v>
      </c>
      <c r="C505" s="40" t="s">
        <v>255</v>
      </c>
      <c r="D505" s="36" t="s">
        <v>21</v>
      </c>
      <c r="E505" s="41">
        <v>1</v>
      </c>
      <c r="F505" s="42"/>
      <c r="G505" s="37"/>
    </row>
    <row r="506" spans="2:7" s="3" customFormat="1" ht="24" customHeight="1" x14ac:dyDescent="0.2">
      <c r="B506" s="38"/>
      <c r="C506" s="39"/>
      <c r="D506" s="39"/>
      <c r="E506" s="39"/>
      <c r="F506" s="39"/>
      <c r="G506" s="39"/>
    </row>
    <row r="507" spans="2:7" s="3" customFormat="1" ht="12" customHeight="1" x14ac:dyDescent="0.2">
      <c r="B507" s="34" t="s">
        <v>256</v>
      </c>
      <c r="C507" s="40" t="s">
        <v>257</v>
      </c>
      <c r="D507" s="36" t="s">
        <v>14</v>
      </c>
      <c r="E507" s="41">
        <v>5</v>
      </c>
      <c r="F507" s="42"/>
      <c r="G507" s="37"/>
    </row>
    <row r="508" spans="2:7" s="3" customFormat="1" ht="36" customHeight="1" x14ac:dyDescent="0.2">
      <c r="B508" s="38"/>
      <c r="C508" s="39"/>
      <c r="D508" s="39"/>
      <c r="E508" s="39"/>
      <c r="F508" s="39"/>
      <c r="G508" s="39"/>
    </row>
    <row r="509" spans="2:7" s="3" customFormat="1" ht="12" customHeight="1" x14ac:dyDescent="0.2">
      <c r="B509" s="38"/>
      <c r="C509" s="39"/>
      <c r="D509" s="39"/>
      <c r="E509" s="39"/>
      <c r="F509" s="39"/>
      <c r="G509" s="39"/>
    </row>
    <row r="510" spans="2:7" s="3" customFormat="1" ht="24" customHeight="1" x14ac:dyDescent="0.2">
      <c r="B510" s="38"/>
      <c r="C510" s="39"/>
      <c r="D510" s="39"/>
      <c r="E510" s="39"/>
      <c r="F510" s="39"/>
      <c r="G510" s="39"/>
    </row>
    <row r="511" spans="2:7" s="3" customFormat="1" ht="12" customHeight="1" x14ac:dyDescent="0.2">
      <c r="B511" s="38"/>
      <c r="C511" s="39"/>
      <c r="D511" s="39"/>
      <c r="E511" s="39"/>
      <c r="F511" s="39"/>
      <c r="G511" s="39"/>
    </row>
    <row r="512" spans="2:7" s="3" customFormat="1" ht="24" customHeight="1" x14ac:dyDescent="0.2">
      <c r="B512" s="38"/>
      <c r="C512" s="39"/>
      <c r="D512" s="39"/>
      <c r="E512" s="39"/>
      <c r="F512" s="39"/>
      <c r="G512" s="39"/>
    </row>
    <row r="513" spans="2:7" s="3" customFormat="1" ht="12" customHeight="1" x14ac:dyDescent="0.2">
      <c r="B513" s="38"/>
      <c r="C513" s="39"/>
      <c r="D513" s="39"/>
      <c r="E513" s="39"/>
      <c r="F513" s="39"/>
      <c r="G513" s="39"/>
    </row>
    <row r="514" spans="2:7" s="3" customFormat="1" ht="12" customHeight="1" x14ac:dyDescent="0.2">
      <c r="B514" s="38"/>
      <c r="C514" s="39"/>
      <c r="D514" s="39"/>
      <c r="E514" s="39"/>
      <c r="F514" s="39"/>
      <c r="G514" s="39"/>
    </row>
    <row r="515" spans="2:7" s="3" customFormat="1" ht="12" customHeight="1" x14ac:dyDescent="0.2">
      <c r="B515" s="38"/>
      <c r="C515" s="39"/>
      <c r="D515" s="39"/>
      <c r="E515" s="39"/>
      <c r="F515" s="39"/>
      <c r="G515" s="39"/>
    </row>
    <row r="516" spans="2:7" s="3" customFormat="1" ht="12" customHeight="1" x14ac:dyDescent="0.2">
      <c r="B516" s="38"/>
      <c r="C516" s="39"/>
      <c r="D516" s="39"/>
      <c r="E516" s="39"/>
      <c r="F516" s="39"/>
      <c r="G516" s="39"/>
    </row>
    <row r="517" spans="2:7" s="3" customFormat="1" ht="12" customHeight="1" x14ac:dyDescent="0.2">
      <c r="B517" s="38"/>
      <c r="C517" s="39"/>
      <c r="D517" s="39"/>
      <c r="E517" s="39"/>
      <c r="F517" s="39"/>
      <c r="G517" s="39"/>
    </row>
    <row r="518" spans="2:7" s="3" customFormat="1" ht="12" customHeight="1" x14ac:dyDescent="0.2">
      <c r="B518" s="38"/>
      <c r="C518" s="39"/>
      <c r="D518" s="39"/>
      <c r="E518" s="39"/>
      <c r="F518" s="39"/>
      <c r="G518" s="39"/>
    </row>
    <row r="519" spans="2:7" s="3" customFormat="1" ht="12" customHeight="1" x14ac:dyDescent="0.2">
      <c r="B519" s="38"/>
      <c r="C519" s="39"/>
      <c r="D519" s="39"/>
      <c r="E519" s="39"/>
      <c r="F519" s="39"/>
      <c r="G519" s="39"/>
    </row>
    <row r="520" spans="2:7" s="3" customFormat="1" ht="12" customHeight="1" x14ac:dyDescent="0.2">
      <c r="B520" s="38"/>
      <c r="C520" s="39"/>
      <c r="D520" s="39"/>
      <c r="E520" s="39"/>
      <c r="F520" s="39"/>
      <c r="G520" s="39"/>
    </row>
    <row r="521" spans="2:7" s="3" customFormat="1" ht="12" customHeight="1" x14ac:dyDescent="0.2">
      <c r="B521" s="38"/>
      <c r="C521" s="39"/>
      <c r="D521" s="39"/>
      <c r="E521" s="39"/>
      <c r="F521" s="39"/>
      <c r="G521" s="39"/>
    </row>
    <row r="522" spans="2:7" s="3" customFormat="1" ht="12" customHeight="1" x14ac:dyDescent="0.2">
      <c r="B522" s="38"/>
      <c r="C522" s="39"/>
      <c r="D522" s="39"/>
      <c r="E522" s="39"/>
      <c r="F522" s="39"/>
      <c r="G522" s="39"/>
    </row>
    <row r="523" spans="2:7" s="3" customFormat="1" ht="12" customHeight="1" x14ac:dyDescent="0.2">
      <c r="B523" s="38"/>
      <c r="C523" s="39"/>
      <c r="D523" s="39"/>
      <c r="E523" s="39"/>
      <c r="F523" s="39"/>
      <c r="G523" s="39"/>
    </row>
    <row r="524" spans="2:7" s="3" customFormat="1" ht="12" customHeight="1" x14ac:dyDescent="0.2">
      <c r="B524" s="38"/>
      <c r="C524" s="39"/>
      <c r="D524" s="39"/>
      <c r="E524" s="39"/>
      <c r="F524" s="39"/>
      <c r="G524" s="39"/>
    </row>
    <row r="525" spans="2:7" s="3" customFormat="1" ht="12" customHeight="1" x14ac:dyDescent="0.2">
      <c r="B525" s="38"/>
      <c r="C525" s="39"/>
      <c r="D525" s="39"/>
      <c r="E525" s="39"/>
      <c r="F525" s="39"/>
      <c r="G525" s="39"/>
    </row>
    <row r="526" spans="2:7" s="3" customFormat="1" ht="12" customHeight="1" x14ac:dyDescent="0.2">
      <c r="B526" s="38"/>
      <c r="C526" s="39"/>
      <c r="D526" s="39"/>
      <c r="E526" s="39"/>
      <c r="F526" s="39"/>
      <c r="G526" s="39"/>
    </row>
    <row r="527" spans="2:7" s="3" customFormat="1" ht="12" customHeight="1" x14ac:dyDescent="0.2">
      <c r="B527" s="38"/>
      <c r="C527" s="39"/>
      <c r="D527" s="39"/>
      <c r="E527" s="39"/>
      <c r="F527" s="39"/>
      <c r="G527" s="39"/>
    </row>
    <row r="528" spans="2:7" s="3" customFormat="1" ht="12" customHeight="1" x14ac:dyDescent="0.2">
      <c r="B528" s="38"/>
      <c r="C528" s="39"/>
      <c r="D528" s="39"/>
      <c r="E528" s="39"/>
      <c r="F528" s="39"/>
      <c r="G528" s="39"/>
    </row>
    <row r="529" spans="2:7" s="3" customFormat="1" ht="12" customHeight="1" x14ac:dyDescent="0.2">
      <c r="B529" s="38"/>
      <c r="C529" s="39"/>
      <c r="D529" s="39"/>
      <c r="E529" s="39"/>
      <c r="F529" s="39"/>
      <c r="G529" s="39"/>
    </row>
    <row r="530" spans="2:7" s="3" customFormat="1" ht="12" customHeight="1" x14ac:dyDescent="0.2">
      <c r="B530" s="38"/>
      <c r="C530" s="39"/>
      <c r="D530" s="39"/>
      <c r="E530" s="39"/>
      <c r="F530" s="39"/>
      <c r="G530" s="39"/>
    </row>
    <row r="531" spans="2:7" s="3" customFormat="1" ht="12" customHeight="1" x14ac:dyDescent="0.2">
      <c r="B531" s="38"/>
      <c r="C531" s="39"/>
      <c r="D531" s="39"/>
      <c r="E531" s="39"/>
      <c r="F531" s="39"/>
      <c r="G531" s="39"/>
    </row>
    <row r="532" spans="2:7" s="3" customFormat="1" ht="12" customHeight="1" x14ac:dyDescent="0.2">
      <c r="B532" s="38"/>
      <c r="C532" s="39"/>
      <c r="D532" s="39"/>
      <c r="E532" s="39"/>
      <c r="F532" s="39"/>
      <c r="G532" s="39"/>
    </row>
    <row r="533" spans="2:7" s="3" customFormat="1" ht="12" customHeight="1" x14ac:dyDescent="0.2">
      <c r="B533" s="38"/>
      <c r="C533" s="39"/>
      <c r="D533" s="39"/>
      <c r="E533" s="39"/>
      <c r="F533" s="39"/>
      <c r="G533" s="39"/>
    </row>
    <row r="534" spans="2:7" s="3" customFormat="1" ht="12" customHeight="1" x14ac:dyDescent="0.2">
      <c r="B534" s="38"/>
      <c r="C534" s="39"/>
      <c r="D534" s="39"/>
      <c r="E534" s="39"/>
      <c r="F534" s="39"/>
      <c r="G534" s="39"/>
    </row>
    <row r="535" spans="2:7" s="3" customFormat="1" ht="12" customHeight="1" x14ac:dyDescent="0.2">
      <c r="B535" s="38"/>
      <c r="C535" s="39"/>
      <c r="D535" s="39"/>
      <c r="E535" s="39"/>
      <c r="F535" s="39"/>
      <c r="G535" s="39"/>
    </row>
    <row r="536" spans="2:7" s="3" customFormat="1" ht="12" customHeight="1" x14ac:dyDescent="0.2">
      <c r="B536" s="38"/>
      <c r="C536" s="39"/>
      <c r="D536" s="39"/>
      <c r="E536" s="39"/>
      <c r="F536" s="39"/>
      <c r="G536" s="39"/>
    </row>
    <row r="537" spans="2:7" s="3" customFormat="1" ht="12" customHeight="1" x14ac:dyDescent="0.2">
      <c r="B537" s="38"/>
      <c r="C537" s="39"/>
      <c r="D537" s="39"/>
      <c r="E537" s="39"/>
      <c r="F537" s="39"/>
      <c r="G537" s="39"/>
    </row>
    <row r="538" spans="2:7" s="3" customFormat="1" ht="12" customHeight="1" x14ac:dyDescent="0.2">
      <c r="B538" s="38"/>
      <c r="C538" s="39"/>
      <c r="D538" s="39"/>
      <c r="E538" s="39"/>
      <c r="F538" s="39"/>
      <c r="G538" s="39"/>
    </row>
    <row r="539" spans="2:7" s="3" customFormat="1" ht="12" customHeight="1" x14ac:dyDescent="0.2">
      <c r="B539" s="38"/>
      <c r="C539" s="39"/>
      <c r="D539" s="39"/>
      <c r="E539" s="39"/>
      <c r="F539" s="39"/>
      <c r="G539" s="39"/>
    </row>
    <row r="540" spans="2:7" s="3" customFormat="1" ht="12" customHeight="1" x14ac:dyDescent="0.2">
      <c r="B540" s="38"/>
      <c r="C540" s="39"/>
      <c r="D540" s="39"/>
      <c r="E540" s="39"/>
      <c r="F540" s="39"/>
      <c r="G540" s="39"/>
    </row>
    <row r="541" spans="2:7" s="3" customFormat="1" ht="12" customHeight="1" x14ac:dyDescent="0.2">
      <c r="B541" s="38"/>
      <c r="C541" s="39"/>
      <c r="D541" s="39"/>
      <c r="E541" s="39"/>
      <c r="F541" s="39"/>
      <c r="G541" s="39"/>
    </row>
    <row r="542" spans="2:7" s="3" customFormat="1" ht="12" customHeight="1" x14ac:dyDescent="0.2">
      <c r="B542" s="38"/>
      <c r="C542" s="39"/>
      <c r="D542" s="39"/>
      <c r="E542" s="39"/>
      <c r="F542" s="39"/>
      <c r="G542" s="39"/>
    </row>
    <row r="543" spans="2:7" s="3" customFormat="1" ht="12" customHeight="1" x14ac:dyDescent="0.2">
      <c r="B543" s="38"/>
      <c r="C543" s="39"/>
      <c r="D543" s="39"/>
      <c r="E543" s="39"/>
      <c r="F543" s="39"/>
      <c r="G543" s="39"/>
    </row>
    <row r="544" spans="2:7" s="3" customFormat="1" ht="12" customHeight="1" x14ac:dyDescent="0.2">
      <c r="B544" s="38"/>
      <c r="C544" s="39"/>
      <c r="D544" s="39"/>
      <c r="E544" s="39"/>
      <c r="F544" s="39"/>
      <c r="G544" s="39"/>
    </row>
    <row r="545" spans="2:7" s="3" customFormat="1" ht="12" customHeight="1" x14ac:dyDescent="0.2">
      <c r="B545" s="38"/>
      <c r="C545" s="39"/>
      <c r="D545" s="39"/>
      <c r="E545" s="39"/>
      <c r="F545" s="39"/>
      <c r="G545" s="39"/>
    </row>
    <row r="546" spans="2:7" s="3" customFormat="1" ht="12" customHeight="1" x14ac:dyDescent="0.2">
      <c r="B546" s="38"/>
      <c r="C546" s="39"/>
      <c r="D546" s="39"/>
      <c r="E546" s="39"/>
      <c r="F546" s="39"/>
      <c r="G546" s="39"/>
    </row>
    <row r="547" spans="2:7" s="3" customFormat="1" ht="12" customHeight="1" x14ac:dyDescent="0.2">
      <c r="B547" s="38"/>
      <c r="C547" s="39"/>
      <c r="D547" s="39"/>
      <c r="E547" s="39"/>
      <c r="F547" s="39"/>
      <c r="G547" s="39"/>
    </row>
    <row r="548" spans="2:7" s="3" customFormat="1" ht="12" customHeight="1" x14ac:dyDescent="0.2">
      <c r="B548" s="38"/>
      <c r="C548" s="39"/>
      <c r="D548" s="39"/>
      <c r="E548" s="39"/>
      <c r="F548" s="39"/>
      <c r="G548" s="39"/>
    </row>
    <row r="549" spans="2:7" s="3" customFormat="1" ht="12" customHeight="1" x14ac:dyDescent="0.2">
      <c r="B549" s="38"/>
      <c r="C549" s="39"/>
      <c r="D549" s="39"/>
      <c r="E549" s="39"/>
      <c r="F549" s="39"/>
      <c r="G549" s="39"/>
    </row>
    <row r="550" spans="2:7" s="3" customFormat="1" ht="12" customHeight="1" x14ac:dyDescent="0.2">
      <c r="B550" s="38"/>
      <c r="C550" s="39"/>
      <c r="D550" s="39"/>
      <c r="E550" s="39"/>
      <c r="F550" s="39"/>
      <c r="G550" s="39"/>
    </row>
    <row r="551" spans="2:7" s="3" customFormat="1" ht="12" customHeight="1" x14ac:dyDescent="0.2">
      <c r="B551" s="38"/>
      <c r="C551" s="39"/>
      <c r="D551" s="39"/>
      <c r="E551" s="39"/>
      <c r="F551" s="39"/>
      <c r="G551" s="39"/>
    </row>
    <row r="552" spans="2:7" s="3" customFormat="1" ht="12" customHeight="1" x14ac:dyDescent="0.2">
      <c r="B552" s="38"/>
      <c r="C552" s="39"/>
      <c r="D552" s="39"/>
      <c r="E552" s="39"/>
      <c r="F552" s="39"/>
      <c r="G552" s="39"/>
    </row>
    <row r="553" spans="2:7" s="3" customFormat="1" ht="12" customHeight="1" x14ac:dyDescent="0.2">
      <c r="B553" s="38"/>
      <c r="C553" s="39"/>
      <c r="D553" s="39"/>
      <c r="E553" s="39"/>
      <c r="F553" s="39"/>
      <c r="G553" s="39"/>
    </row>
    <row r="554" spans="2:7" s="3" customFormat="1" ht="12" customHeight="1" x14ac:dyDescent="0.2">
      <c r="B554" s="38"/>
      <c r="C554" s="39"/>
      <c r="D554" s="39"/>
      <c r="E554" s="39"/>
      <c r="F554" s="39"/>
      <c r="G554" s="39"/>
    </row>
    <row r="555" spans="2:7" s="3" customFormat="1" ht="12" customHeight="1" x14ac:dyDescent="0.2">
      <c r="B555" s="38"/>
      <c r="C555" s="39"/>
      <c r="D555" s="39"/>
      <c r="E555" s="39"/>
      <c r="F555" s="39"/>
      <c r="G555" s="39"/>
    </row>
    <row r="556" spans="2:7" s="3" customFormat="1" ht="12" customHeight="1" x14ac:dyDescent="0.2">
      <c r="B556" s="38"/>
      <c r="C556" s="39"/>
      <c r="D556" s="39"/>
      <c r="E556" s="39"/>
      <c r="F556" s="39"/>
      <c r="G556" s="39"/>
    </row>
    <row r="557" spans="2:7" s="3" customFormat="1" ht="15.5" customHeight="1" x14ac:dyDescent="0.2">
      <c r="B557" s="38"/>
      <c r="C557" s="39"/>
      <c r="D557" s="39"/>
      <c r="E557" s="39"/>
      <c r="F557" s="39"/>
      <c r="G557" s="39"/>
    </row>
    <row r="558" spans="2:7" s="3" customFormat="1" ht="12" customHeight="1" x14ac:dyDescent="0.2">
      <c r="B558" s="38"/>
      <c r="C558" s="39"/>
      <c r="D558" s="39"/>
      <c r="E558" s="39"/>
      <c r="F558" s="39"/>
      <c r="G558" s="39"/>
    </row>
    <row r="559" spans="2:7" s="3" customFormat="1" ht="12" customHeight="1" x14ac:dyDescent="0.2">
      <c r="B559" s="38"/>
      <c r="C559" s="39"/>
      <c r="D559" s="39"/>
      <c r="E559" s="39"/>
      <c r="F559" s="39"/>
      <c r="G559" s="39"/>
    </row>
    <row r="560" spans="2:7" s="3" customFormat="1" ht="12" customHeight="1" x14ac:dyDescent="0.2">
      <c r="B560" s="38"/>
      <c r="C560" s="39"/>
      <c r="D560" s="39"/>
      <c r="E560" s="39"/>
      <c r="F560" s="39"/>
      <c r="G560" s="39"/>
    </row>
    <row r="561" spans="2:7" s="3" customFormat="1" ht="12" customHeight="1" x14ac:dyDescent="0.2">
      <c r="B561" s="38"/>
      <c r="C561" s="39"/>
      <c r="D561" s="39"/>
      <c r="E561" s="39"/>
      <c r="F561" s="39"/>
      <c r="G561" s="39"/>
    </row>
    <row r="562" spans="2:7" s="3" customFormat="1" ht="12" customHeight="1" x14ac:dyDescent="0.2">
      <c r="B562" s="38"/>
      <c r="C562" s="39"/>
      <c r="D562" s="39"/>
      <c r="E562" s="39"/>
      <c r="F562" s="39"/>
      <c r="G562" s="39"/>
    </row>
    <row r="563" spans="2:7" s="3" customFormat="1" ht="12" customHeight="1" x14ac:dyDescent="0.2">
      <c r="B563" s="38"/>
      <c r="C563" s="39"/>
      <c r="D563" s="39"/>
      <c r="E563" s="39"/>
      <c r="F563" s="39"/>
      <c r="G563" s="39"/>
    </row>
    <row r="564" spans="2:7" s="3" customFormat="1" ht="12" customHeight="1" x14ac:dyDescent="0.2">
      <c r="B564" s="51" t="s">
        <v>97</v>
      </c>
      <c r="C564" s="52"/>
      <c r="D564" s="53"/>
      <c r="E564" s="54"/>
      <c r="F564" s="54"/>
      <c r="G564" s="59"/>
    </row>
    <row r="565" spans="2:7" s="3" customFormat="1" ht="12" customHeight="1" x14ac:dyDescent="0.2">
      <c r="B565" s="45"/>
      <c r="C565" s="45"/>
      <c r="D565" s="56"/>
      <c r="E565" s="45"/>
      <c r="F565" s="45"/>
      <c r="G565" s="45"/>
    </row>
    <row r="566" spans="2:7" s="3" customFormat="1" ht="12" customHeight="1" x14ac:dyDescent="0.2">
      <c r="B566" s="43" t="s">
        <v>0</v>
      </c>
      <c r="C566" s="44"/>
      <c r="D566" s="44"/>
      <c r="E566" s="44"/>
      <c r="F566" s="44"/>
      <c r="G566" s="44"/>
    </row>
    <row r="567" spans="2:7" s="3" customFormat="1" ht="12" customHeight="1" x14ac:dyDescent="0.2">
      <c r="B567" s="45"/>
      <c r="C567" s="45"/>
      <c r="D567" s="45"/>
      <c r="E567" s="45"/>
      <c r="F567" s="45"/>
      <c r="G567" s="46" t="s">
        <v>258</v>
      </c>
    </row>
    <row r="568" spans="2:7" s="3" customFormat="1" ht="12" customHeight="1" x14ac:dyDescent="0.2">
      <c r="B568" s="47" t="s">
        <v>2</v>
      </c>
      <c r="C568" s="47" t="s">
        <v>3</v>
      </c>
      <c r="D568" s="47" t="s">
        <v>4</v>
      </c>
      <c r="E568" s="47" t="s">
        <v>5</v>
      </c>
      <c r="F568" s="47" t="s">
        <v>6</v>
      </c>
      <c r="G568" s="48" t="s">
        <v>7</v>
      </c>
    </row>
    <row r="569" spans="2:7" s="4" customFormat="1" ht="20.25" customHeight="1" x14ac:dyDescent="0.2">
      <c r="B569" s="34" t="s">
        <v>259</v>
      </c>
      <c r="C569" s="35" t="s">
        <v>260</v>
      </c>
      <c r="D569" s="36"/>
      <c r="E569" s="41"/>
      <c r="F569" s="37"/>
      <c r="G569" s="37"/>
    </row>
    <row r="570" spans="2:7" s="2" customFormat="1" ht="12" customHeight="1" x14ac:dyDescent="0.2">
      <c r="B570" s="38"/>
      <c r="C570" s="39"/>
      <c r="D570" s="39"/>
      <c r="E570" s="39"/>
      <c r="F570" s="39"/>
      <c r="G570" s="39"/>
    </row>
    <row r="571" spans="2:7" s="1" customFormat="1" ht="14" x14ac:dyDescent="0.2">
      <c r="B571" s="34" t="s">
        <v>261</v>
      </c>
      <c r="C571" s="35" t="s">
        <v>262</v>
      </c>
      <c r="D571" s="36"/>
      <c r="E571" s="41"/>
      <c r="F571" s="37"/>
      <c r="G571" s="37"/>
    </row>
    <row r="572" spans="2:7" s="2" customFormat="1" ht="12" x14ac:dyDescent="0.2">
      <c r="B572" s="38"/>
      <c r="C572" s="39"/>
      <c r="D572" s="39"/>
      <c r="E572" s="39"/>
      <c r="F572" s="39"/>
      <c r="G572" s="39"/>
    </row>
    <row r="573" spans="2:7" s="3" customFormat="1" ht="15.5" customHeight="1" x14ac:dyDescent="0.2">
      <c r="B573" s="34" t="s">
        <v>263</v>
      </c>
      <c r="C573" s="40" t="s">
        <v>264</v>
      </c>
      <c r="D573" s="36" t="s">
        <v>14</v>
      </c>
      <c r="E573" s="41">
        <v>5</v>
      </c>
      <c r="F573" s="42"/>
      <c r="G573" s="37"/>
    </row>
    <row r="574" spans="2:7" s="3" customFormat="1" ht="12" customHeight="1" x14ac:dyDescent="0.2">
      <c r="B574" s="38"/>
      <c r="C574" s="39"/>
      <c r="D574" s="39"/>
      <c r="E574" s="39"/>
      <c r="F574" s="39"/>
      <c r="G574" s="39"/>
    </row>
    <row r="575" spans="2:7" s="3" customFormat="1" ht="12" customHeight="1" x14ac:dyDescent="0.2">
      <c r="B575" s="34" t="s">
        <v>265</v>
      </c>
      <c r="C575" s="40" t="s">
        <v>266</v>
      </c>
      <c r="D575" s="36"/>
      <c r="E575" s="41"/>
      <c r="F575" s="37"/>
      <c r="G575" s="37"/>
    </row>
    <row r="576" spans="2:7" s="3" customFormat="1" ht="24" customHeight="1" x14ac:dyDescent="0.2">
      <c r="B576" s="34" t="s">
        <v>267</v>
      </c>
      <c r="C576" s="40" t="s">
        <v>268</v>
      </c>
      <c r="D576" s="36"/>
      <c r="E576" s="41"/>
      <c r="F576" s="37"/>
      <c r="G576" s="37"/>
    </row>
    <row r="577" spans="2:7" s="3" customFormat="1" ht="12" customHeight="1" x14ac:dyDescent="0.2">
      <c r="B577" s="38"/>
      <c r="C577" s="39"/>
      <c r="D577" s="39"/>
      <c r="E577" s="39"/>
      <c r="F577" s="39"/>
      <c r="G577" s="39"/>
    </row>
    <row r="578" spans="2:7" s="3" customFormat="1" ht="12" customHeight="1" x14ac:dyDescent="0.2">
      <c r="B578" s="34"/>
      <c r="C578" s="40" t="s">
        <v>269</v>
      </c>
      <c r="D578" s="36" t="s">
        <v>56</v>
      </c>
      <c r="E578" s="41">
        <v>15</v>
      </c>
      <c r="F578" s="42"/>
      <c r="G578" s="37"/>
    </row>
    <row r="579" spans="2:7" s="3" customFormat="1" ht="12" customHeight="1" x14ac:dyDescent="0.2">
      <c r="B579" s="38"/>
      <c r="C579" s="39"/>
      <c r="D579" s="39"/>
      <c r="E579" s="39"/>
      <c r="F579" s="39"/>
      <c r="G579" s="39"/>
    </row>
    <row r="580" spans="2:7" s="3" customFormat="1" ht="24" customHeight="1" x14ac:dyDescent="0.2">
      <c r="B580" s="34"/>
      <c r="C580" s="40" t="s">
        <v>270</v>
      </c>
      <c r="D580" s="36" t="s">
        <v>56</v>
      </c>
      <c r="E580" s="41">
        <v>10</v>
      </c>
      <c r="F580" s="42"/>
      <c r="G580" s="37"/>
    </row>
    <row r="581" spans="2:7" s="3" customFormat="1" ht="12" customHeight="1" x14ac:dyDescent="0.2">
      <c r="B581" s="38"/>
      <c r="C581" s="39"/>
      <c r="D581" s="39"/>
      <c r="E581" s="39"/>
      <c r="F581" s="39"/>
      <c r="G581" s="39"/>
    </row>
    <row r="582" spans="2:7" s="3" customFormat="1" ht="12" customHeight="1" x14ac:dyDescent="0.2">
      <c r="B582" s="34" t="s">
        <v>271</v>
      </c>
      <c r="C582" s="40" t="s">
        <v>272</v>
      </c>
      <c r="D582" s="36" t="s">
        <v>56</v>
      </c>
      <c r="E582" s="41">
        <v>20</v>
      </c>
      <c r="F582" s="42"/>
      <c r="G582" s="37"/>
    </row>
    <row r="583" spans="2:7" s="3" customFormat="1" ht="12" customHeight="1" x14ac:dyDescent="0.2">
      <c r="B583" s="38"/>
      <c r="C583" s="39"/>
      <c r="D583" s="39"/>
      <c r="E583" s="39"/>
      <c r="F583" s="39"/>
      <c r="G583" s="39"/>
    </row>
    <row r="584" spans="2:7" s="3" customFormat="1" ht="12" customHeight="1" x14ac:dyDescent="0.2">
      <c r="B584" s="34" t="s">
        <v>273</v>
      </c>
      <c r="C584" s="40" t="s">
        <v>274</v>
      </c>
      <c r="D584" s="36" t="s">
        <v>275</v>
      </c>
      <c r="E584" s="41">
        <v>80</v>
      </c>
      <c r="F584" s="42"/>
      <c r="G584" s="37"/>
    </row>
    <row r="585" spans="2:7" s="3" customFormat="1" ht="12" customHeight="1" x14ac:dyDescent="0.2">
      <c r="B585" s="34"/>
      <c r="C585" s="40"/>
      <c r="D585" s="36"/>
      <c r="E585" s="41"/>
      <c r="F585" s="42"/>
      <c r="G585" s="37"/>
    </row>
    <row r="586" spans="2:7" s="3" customFormat="1" ht="12" customHeight="1" x14ac:dyDescent="0.2">
      <c r="B586" s="34"/>
      <c r="C586" s="40"/>
      <c r="D586" s="36"/>
      <c r="E586" s="41"/>
      <c r="F586" s="42"/>
      <c r="G586" s="37"/>
    </row>
    <row r="587" spans="2:7" s="3" customFormat="1" ht="12" customHeight="1" x14ac:dyDescent="0.2">
      <c r="B587" s="34"/>
      <c r="C587" s="40"/>
      <c r="D587" s="36"/>
      <c r="E587" s="41"/>
      <c r="F587" s="42"/>
      <c r="G587" s="37"/>
    </row>
    <row r="588" spans="2:7" s="3" customFormat="1" ht="12" customHeight="1" x14ac:dyDescent="0.2">
      <c r="B588" s="34"/>
      <c r="C588" s="40"/>
      <c r="D588" s="36"/>
      <c r="E588" s="41"/>
      <c r="F588" s="42"/>
      <c r="G588" s="37"/>
    </row>
    <row r="589" spans="2:7" s="3" customFormat="1" ht="12" customHeight="1" x14ac:dyDescent="0.2">
      <c r="B589" s="34"/>
      <c r="C589" s="40"/>
      <c r="D589" s="36"/>
      <c r="E589" s="41"/>
      <c r="F589" s="42"/>
      <c r="G589" s="37"/>
    </row>
    <row r="590" spans="2:7" s="3" customFormat="1" ht="12" customHeight="1" x14ac:dyDescent="0.2">
      <c r="B590" s="34"/>
      <c r="C590" s="40"/>
      <c r="D590" s="36"/>
      <c r="E590" s="41"/>
      <c r="F590" s="42"/>
      <c r="G590" s="37"/>
    </row>
    <row r="591" spans="2:7" s="3" customFormat="1" ht="15" customHeight="1" x14ac:dyDescent="0.2">
      <c r="B591" s="34"/>
      <c r="C591" s="40"/>
      <c r="D591" s="36"/>
      <c r="E591" s="41"/>
      <c r="F591" s="42"/>
      <c r="G591" s="37"/>
    </row>
    <row r="592" spans="2:7" s="3" customFormat="1" ht="12" customHeight="1" x14ac:dyDescent="0.2">
      <c r="B592" s="34"/>
      <c r="C592" s="40"/>
      <c r="D592" s="36"/>
      <c r="E592" s="41"/>
      <c r="F592" s="42"/>
      <c r="G592" s="37"/>
    </row>
    <row r="593" spans="2:7" s="3" customFormat="1" ht="12" customHeight="1" x14ac:dyDescent="0.2">
      <c r="B593" s="34"/>
      <c r="C593" s="40"/>
      <c r="D593" s="36"/>
      <c r="E593" s="41"/>
      <c r="F593" s="42"/>
      <c r="G593" s="37"/>
    </row>
    <row r="594" spans="2:7" s="3" customFormat="1" ht="12" customHeight="1" x14ac:dyDescent="0.2">
      <c r="B594" s="34"/>
      <c r="C594" s="40"/>
      <c r="D594" s="36"/>
      <c r="E594" s="41"/>
      <c r="F594" s="42"/>
      <c r="G594" s="37"/>
    </row>
    <row r="595" spans="2:7" s="3" customFormat="1" ht="12" customHeight="1" x14ac:dyDescent="0.2">
      <c r="B595" s="34"/>
      <c r="C595" s="40"/>
      <c r="D595" s="36"/>
      <c r="E595" s="41"/>
      <c r="F595" s="42"/>
      <c r="G595" s="37"/>
    </row>
    <row r="596" spans="2:7" s="3" customFormat="1" ht="12" customHeight="1" x14ac:dyDescent="0.2">
      <c r="B596" s="34"/>
      <c r="C596" s="40"/>
      <c r="D596" s="36"/>
      <c r="E596" s="41"/>
      <c r="F596" s="42"/>
      <c r="G596" s="37"/>
    </row>
    <row r="597" spans="2:7" s="3" customFormat="1" ht="12" customHeight="1" x14ac:dyDescent="0.2">
      <c r="B597" s="34"/>
      <c r="C597" s="40"/>
      <c r="D597" s="36"/>
      <c r="E597" s="41"/>
      <c r="F597" s="42"/>
      <c r="G597" s="37"/>
    </row>
    <row r="598" spans="2:7" s="3" customFormat="1" ht="12" customHeight="1" x14ac:dyDescent="0.2">
      <c r="B598" s="34"/>
      <c r="C598" s="40"/>
      <c r="D598" s="36"/>
      <c r="E598" s="41"/>
      <c r="F598" s="42"/>
      <c r="G598" s="37"/>
    </row>
    <row r="599" spans="2:7" s="3" customFormat="1" ht="12" customHeight="1" x14ac:dyDescent="0.2">
      <c r="B599" s="34"/>
      <c r="C599" s="40"/>
      <c r="D599" s="36"/>
      <c r="E599" s="41"/>
      <c r="F599" s="42"/>
      <c r="G599" s="37"/>
    </row>
    <row r="600" spans="2:7" s="3" customFormat="1" ht="12" customHeight="1" x14ac:dyDescent="0.2">
      <c r="B600" s="34"/>
      <c r="C600" s="40"/>
      <c r="D600" s="36"/>
      <c r="E600" s="41"/>
      <c r="F600" s="42"/>
      <c r="G600" s="37"/>
    </row>
    <row r="601" spans="2:7" s="3" customFormat="1" ht="12" customHeight="1" x14ac:dyDescent="0.2">
      <c r="B601" s="34"/>
      <c r="C601" s="40"/>
      <c r="D601" s="36"/>
      <c r="E601" s="41"/>
      <c r="F601" s="42"/>
      <c r="G601" s="37"/>
    </row>
    <row r="602" spans="2:7" s="3" customFormat="1" ht="12" customHeight="1" x14ac:dyDescent="0.2">
      <c r="B602" s="34"/>
      <c r="C602" s="40"/>
      <c r="D602" s="36"/>
      <c r="E602" s="41"/>
      <c r="F602" s="42"/>
      <c r="G602" s="37"/>
    </row>
    <row r="603" spans="2:7" s="3" customFormat="1" ht="12" customHeight="1" x14ac:dyDescent="0.2">
      <c r="B603" s="34"/>
      <c r="C603" s="40"/>
      <c r="D603" s="36"/>
      <c r="E603" s="41"/>
      <c r="F603" s="42"/>
      <c r="G603" s="37"/>
    </row>
    <row r="604" spans="2:7" s="3" customFormat="1" ht="12" customHeight="1" x14ac:dyDescent="0.2">
      <c r="B604" s="34"/>
      <c r="C604" s="40"/>
      <c r="D604" s="36"/>
      <c r="E604" s="41"/>
      <c r="F604" s="42"/>
      <c r="G604" s="37"/>
    </row>
    <row r="605" spans="2:7" s="3" customFormat="1" ht="12" customHeight="1" x14ac:dyDescent="0.2">
      <c r="B605" s="34"/>
      <c r="C605" s="40"/>
      <c r="D605" s="36"/>
      <c r="E605" s="41"/>
      <c r="F605" s="42"/>
      <c r="G605" s="37"/>
    </row>
    <row r="606" spans="2:7" s="3" customFormat="1" ht="12" customHeight="1" x14ac:dyDescent="0.2">
      <c r="B606" s="34"/>
      <c r="C606" s="40"/>
      <c r="D606" s="36"/>
      <c r="E606" s="41"/>
      <c r="F606" s="42"/>
      <c r="G606" s="37"/>
    </row>
    <row r="607" spans="2:7" s="3" customFormat="1" ht="12" customHeight="1" x14ac:dyDescent="0.2">
      <c r="B607" s="34"/>
      <c r="C607" s="40"/>
      <c r="D607" s="36"/>
      <c r="E607" s="41"/>
      <c r="F607" s="42"/>
      <c r="G607" s="37"/>
    </row>
    <row r="608" spans="2:7" s="3" customFormat="1" ht="12" customHeight="1" x14ac:dyDescent="0.2">
      <c r="B608" s="34"/>
      <c r="C608" s="40"/>
      <c r="D608" s="36"/>
      <c r="E608" s="41"/>
      <c r="F608" s="42"/>
      <c r="G608" s="37"/>
    </row>
    <row r="609" spans="2:7" s="3" customFormat="1" ht="12" customHeight="1" x14ac:dyDescent="0.2">
      <c r="B609" s="34"/>
      <c r="C609" s="40"/>
      <c r="D609" s="36"/>
      <c r="E609" s="41"/>
      <c r="F609" s="42"/>
      <c r="G609" s="37"/>
    </row>
    <row r="610" spans="2:7" s="3" customFormat="1" ht="12" customHeight="1" x14ac:dyDescent="0.2">
      <c r="B610" s="34"/>
      <c r="C610" s="40"/>
      <c r="D610" s="36"/>
      <c r="E610" s="41"/>
      <c r="F610" s="42"/>
      <c r="G610" s="37"/>
    </row>
    <row r="611" spans="2:7" s="3" customFormat="1" ht="12" customHeight="1" x14ac:dyDescent="0.2">
      <c r="B611" s="34"/>
      <c r="C611" s="40"/>
      <c r="D611" s="36"/>
      <c r="E611" s="41"/>
      <c r="F611" s="42"/>
      <c r="G611" s="37"/>
    </row>
    <row r="612" spans="2:7" s="3" customFormat="1" ht="12" customHeight="1" x14ac:dyDescent="0.2">
      <c r="B612" s="34"/>
      <c r="C612" s="40"/>
      <c r="D612" s="36"/>
      <c r="E612" s="41"/>
      <c r="F612" s="42"/>
      <c r="G612" s="37"/>
    </row>
    <row r="613" spans="2:7" s="3" customFormat="1" ht="12" customHeight="1" x14ac:dyDescent="0.2">
      <c r="B613" s="34"/>
      <c r="C613" s="40"/>
      <c r="D613" s="36"/>
      <c r="E613" s="41"/>
      <c r="F613" s="42"/>
      <c r="G613" s="37"/>
    </row>
    <row r="614" spans="2:7" s="3" customFormat="1" ht="12" customHeight="1" x14ac:dyDescent="0.2">
      <c r="B614" s="34"/>
      <c r="C614" s="40"/>
      <c r="D614" s="36"/>
      <c r="E614" s="41"/>
      <c r="F614" s="42"/>
      <c r="G614" s="37"/>
    </row>
    <row r="615" spans="2:7" s="3" customFormat="1" ht="12" customHeight="1" x14ac:dyDescent="0.2">
      <c r="B615" s="34"/>
      <c r="C615" s="40"/>
      <c r="D615" s="36"/>
      <c r="E615" s="41"/>
      <c r="F615" s="42"/>
      <c r="G615" s="37"/>
    </row>
    <row r="616" spans="2:7" s="3" customFormat="1" ht="12" customHeight="1" x14ac:dyDescent="0.2">
      <c r="B616" s="34"/>
      <c r="C616" s="40"/>
      <c r="D616" s="36"/>
      <c r="E616" s="41"/>
      <c r="F616" s="42"/>
      <c r="G616" s="37"/>
    </row>
    <row r="617" spans="2:7" s="3" customFormat="1" ht="12" customHeight="1" x14ac:dyDescent="0.2">
      <c r="B617" s="34"/>
      <c r="C617" s="40"/>
      <c r="D617" s="36"/>
      <c r="E617" s="41"/>
      <c r="F617" s="42"/>
      <c r="G617" s="37"/>
    </row>
    <row r="618" spans="2:7" s="3" customFormat="1" ht="12" customHeight="1" x14ac:dyDescent="0.2">
      <c r="B618" s="34"/>
      <c r="C618" s="40"/>
      <c r="D618" s="36"/>
      <c r="E618" s="41"/>
      <c r="F618" s="42"/>
      <c r="G618" s="37"/>
    </row>
    <row r="619" spans="2:7" s="3" customFormat="1" ht="12" customHeight="1" x14ac:dyDescent="0.2">
      <c r="B619" s="34"/>
      <c r="C619" s="40"/>
      <c r="D619" s="36"/>
      <c r="E619" s="41"/>
      <c r="F619" s="42"/>
      <c r="G619" s="37"/>
    </row>
    <row r="620" spans="2:7" s="3" customFormat="1" ht="12" customHeight="1" x14ac:dyDescent="0.2">
      <c r="B620" s="34"/>
      <c r="C620" s="40"/>
      <c r="D620" s="36"/>
      <c r="E620" s="41"/>
      <c r="F620" s="42"/>
      <c r="G620" s="37"/>
    </row>
    <row r="621" spans="2:7" s="3" customFormat="1" ht="12" customHeight="1" x14ac:dyDescent="0.2">
      <c r="B621" s="34"/>
      <c r="C621" s="40"/>
      <c r="D621" s="36"/>
      <c r="E621" s="41"/>
      <c r="F621" s="42"/>
      <c r="G621" s="37"/>
    </row>
    <row r="622" spans="2:7" s="3" customFormat="1" ht="12" customHeight="1" x14ac:dyDescent="0.2">
      <c r="B622" s="34"/>
      <c r="C622" s="40"/>
      <c r="D622" s="36"/>
      <c r="E622" s="41"/>
      <c r="F622" s="42"/>
      <c r="G622" s="37"/>
    </row>
    <row r="623" spans="2:7" s="3" customFormat="1" ht="12" customHeight="1" x14ac:dyDescent="0.2">
      <c r="B623" s="34"/>
      <c r="C623" s="40"/>
      <c r="D623" s="36"/>
      <c r="E623" s="41"/>
      <c r="F623" s="42"/>
      <c r="G623" s="37"/>
    </row>
    <row r="624" spans="2:7" s="3" customFormat="1" ht="12" customHeight="1" x14ac:dyDescent="0.2">
      <c r="B624" s="34"/>
      <c r="C624" s="40"/>
      <c r="D624" s="36"/>
      <c r="E624" s="41"/>
      <c r="F624" s="42"/>
      <c r="G624" s="37"/>
    </row>
    <row r="625" spans="2:7" s="3" customFormat="1" ht="12" customHeight="1" x14ac:dyDescent="0.2">
      <c r="B625" s="34"/>
      <c r="C625" s="40"/>
      <c r="D625" s="36"/>
      <c r="E625" s="41"/>
      <c r="F625" s="42"/>
      <c r="G625" s="37"/>
    </row>
    <row r="626" spans="2:7" s="3" customFormat="1" ht="12" customHeight="1" x14ac:dyDescent="0.2">
      <c r="B626" s="34"/>
      <c r="C626" s="40"/>
      <c r="D626" s="36"/>
      <c r="E626" s="41"/>
      <c r="F626" s="42"/>
      <c r="G626" s="37"/>
    </row>
    <row r="627" spans="2:7" s="3" customFormat="1" ht="12" customHeight="1" x14ac:dyDescent="0.2">
      <c r="B627" s="34"/>
      <c r="C627" s="40"/>
      <c r="D627" s="36"/>
      <c r="E627" s="41"/>
      <c r="F627" s="42"/>
      <c r="G627" s="37"/>
    </row>
    <row r="628" spans="2:7" s="3" customFormat="1" ht="12" customHeight="1" x14ac:dyDescent="0.2">
      <c r="B628" s="34"/>
      <c r="C628" s="40"/>
      <c r="D628" s="36"/>
      <c r="E628" s="41"/>
      <c r="F628" s="42"/>
      <c r="G628" s="37"/>
    </row>
    <row r="629" spans="2:7" s="3" customFormat="1" ht="12" customHeight="1" x14ac:dyDescent="0.2">
      <c r="B629" s="34"/>
      <c r="C629" s="40"/>
      <c r="D629" s="36"/>
      <c r="E629" s="41"/>
      <c r="F629" s="42"/>
      <c r="G629" s="37"/>
    </row>
    <row r="630" spans="2:7" s="3" customFormat="1" ht="12" customHeight="1" x14ac:dyDescent="0.2">
      <c r="B630" s="34"/>
      <c r="C630" s="40"/>
      <c r="D630" s="36"/>
      <c r="E630" s="41"/>
      <c r="F630" s="42"/>
      <c r="G630" s="37"/>
    </row>
    <row r="631" spans="2:7" s="3" customFormat="1" ht="12" customHeight="1" x14ac:dyDescent="0.2">
      <c r="B631" s="34"/>
      <c r="C631" s="40"/>
      <c r="D631" s="36"/>
      <c r="E631" s="41"/>
      <c r="F631" s="42"/>
      <c r="G631" s="37"/>
    </row>
    <row r="632" spans="2:7" s="3" customFormat="1" ht="12" customHeight="1" x14ac:dyDescent="0.2">
      <c r="B632" s="34"/>
      <c r="C632" s="40"/>
      <c r="D632" s="36"/>
      <c r="E632" s="41"/>
      <c r="F632" s="42"/>
      <c r="G632" s="37"/>
    </row>
    <row r="633" spans="2:7" s="3" customFormat="1" ht="12" customHeight="1" x14ac:dyDescent="0.2">
      <c r="B633" s="34"/>
      <c r="C633" s="40"/>
      <c r="D633" s="36"/>
      <c r="E633" s="41"/>
      <c r="F633" s="42"/>
      <c r="G633" s="37"/>
    </row>
    <row r="634" spans="2:7" s="3" customFormat="1" ht="12" customHeight="1" x14ac:dyDescent="0.2">
      <c r="B634" s="34"/>
      <c r="C634" s="40"/>
      <c r="D634" s="36"/>
      <c r="E634" s="41"/>
      <c r="F634" s="42"/>
      <c r="G634" s="37"/>
    </row>
    <row r="635" spans="2:7" s="3" customFormat="1" ht="12" customHeight="1" x14ac:dyDescent="0.2">
      <c r="B635" s="34"/>
      <c r="C635" s="40"/>
      <c r="D635" s="36"/>
      <c r="E635" s="41"/>
      <c r="F635" s="42"/>
      <c r="G635" s="37"/>
    </row>
    <row r="636" spans="2:7" s="3" customFormat="1" ht="12" customHeight="1" x14ac:dyDescent="0.2">
      <c r="B636" s="34"/>
      <c r="C636" s="40"/>
      <c r="D636" s="36"/>
      <c r="E636" s="41"/>
      <c r="F636" s="42"/>
      <c r="G636" s="37"/>
    </row>
    <row r="637" spans="2:7" s="3" customFormat="1" ht="12" customHeight="1" x14ac:dyDescent="0.2">
      <c r="B637" s="34"/>
      <c r="C637" s="40"/>
      <c r="D637" s="36"/>
      <c r="E637" s="41"/>
      <c r="F637" s="42"/>
      <c r="G637" s="37"/>
    </row>
    <row r="638" spans="2:7" s="3" customFormat="1" ht="12" customHeight="1" x14ac:dyDescent="0.2">
      <c r="B638" s="34"/>
      <c r="C638" s="40"/>
      <c r="D638" s="36"/>
      <c r="E638" s="41"/>
      <c r="F638" s="42"/>
      <c r="G638" s="37"/>
    </row>
    <row r="639" spans="2:7" s="3" customFormat="1" ht="12" customHeight="1" x14ac:dyDescent="0.2">
      <c r="B639" s="34"/>
      <c r="C639" s="40"/>
      <c r="D639" s="36"/>
      <c r="E639" s="41"/>
      <c r="F639" s="42"/>
      <c r="G639" s="37"/>
    </row>
    <row r="640" spans="2:7" s="3" customFormat="1" ht="12" customHeight="1" x14ac:dyDescent="0.2">
      <c r="B640" s="38"/>
      <c r="C640" s="39"/>
      <c r="D640" s="39"/>
      <c r="E640" s="39"/>
      <c r="F640" s="39"/>
      <c r="G640" s="39"/>
    </row>
    <row r="641" spans="2:7" s="3" customFormat="1" ht="12" customHeight="1" x14ac:dyDescent="0.2">
      <c r="B641" s="51" t="s">
        <v>50</v>
      </c>
      <c r="C641" s="52"/>
      <c r="D641" s="53"/>
      <c r="E641" s="54"/>
      <c r="F641" s="54"/>
      <c r="G641" s="59"/>
    </row>
    <row r="642" spans="2:7" s="3" customFormat="1" ht="12" customHeight="1" x14ac:dyDescent="0.2">
      <c r="B642" s="45"/>
      <c r="C642" s="45"/>
      <c r="D642" s="56"/>
      <c r="E642" s="45"/>
      <c r="F642" s="45"/>
      <c r="G642" s="45"/>
    </row>
    <row r="643" spans="2:7" s="3" customFormat="1" ht="12" customHeight="1" x14ac:dyDescent="0.2">
      <c r="B643" s="43" t="s">
        <v>0</v>
      </c>
      <c r="C643" s="44"/>
      <c r="D643" s="44"/>
      <c r="E643" s="44"/>
      <c r="F643" s="44"/>
      <c r="G643" s="44"/>
    </row>
    <row r="644" spans="2:7" s="3" customFormat="1" ht="12" customHeight="1" x14ac:dyDescent="0.2">
      <c r="B644" s="45"/>
      <c r="C644" s="45"/>
      <c r="D644" s="45"/>
      <c r="E644" s="45"/>
      <c r="F644" s="45"/>
      <c r="G644" s="46" t="s">
        <v>258</v>
      </c>
    </row>
    <row r="645" spans="2:7" s="3" customFormat="1" ht="12" customHeight="1" x14ac:dyDescent="0.2">
      <c r="B645" s="47" t="s">
        <v>2</v>
      </c>
      <c r="C645" s="47" t="s">
        <v>3</v>
      </c>
      <c r="D645" s="47" t="s">
        <v>4</v>
      </c>
      <c r="E645" s="47" t="s">
        <v>5</v>
      </c>
      <c r="F645" s="47" t="s">
        <v>6</v>
      </c>
      <c r="G645" s="48" t="s">
        <v>7</v>
      </c>
    </row>
    <row r="646" spans="2:7" s="4" customFormat="1" ht="20.25" customHeight="1" x14ac:dyDescent="0.2">
      <c r="B646" s="51" t="s">
        <v>51</v>
      </c>
      <c r="C646" s="52"/>
      <c r="D646" s="53"/>
      <c r="E646" s="54"/>
      <c r="F646" s="54"/>
      <c r="G646" s="55"/>
    </row>
    <row r="647" spans="2:7" s="2" customFormat="1" ht="12" customHeight="1" x14ac:dyDescent="0.2">
      <c r="B647" s="34" t="s">
        <v>276</v>
      </c>
      <c r="C647" s="40" t="s">
        <v>277</v>
      </c>
      <c r="D647" s="36" t="s">
        <v>275</v>
      </c>
      <c r="E647" s="41">
        <v>40</v>
      </c>
      <c r="F647" s="42"/>
      <c r="G647" s="37"/>
    </row>
    <row r="648" spans="2:7" s="1" customFormat="1" ht="14" x14ac:dyDescent="0.2">
      <c r="B648" s="38"/>
      <c r="C648" s="39"/>
      <c r="D648" s="39"/>
      <c r="E648" s="39"/>
      <c r="F648" s="39"/>
      <c r="G648" s="39"/>
    </row>
    <row r="649" spans="2:7" s="2" customFormat="1" ht="13" x14ac:dyDescent="0.2">
      <c r="B649" s="34" t="s">
        <v>278</v>
      </c>
      <c r="C649" s="40" t="s">
        <v>279</v>
      </c>
      <c r="D649" s="36"/>
      <c r="E649" s="41"/>
      <c r="F649" s="37"/>
      <c r="G649" s="37"/>
    </row>
    <row r="650" spans="2:7" s="3" customFormat="1" ht="15.5" customHeight="1" x14ac:dyDescent="0.2">
      <c r="B650" s="38"/>
      <c r="C650" s="39"/>
      <c r="D650" s="39"/>
      <c r="E650" s="39"/>
      <c r="F650" s="39"/>
      <c r="G650" s="39"/>
    </row>
    <row r="651" spans="2:7" s="4" customFormat="1" ht="25" customHeight="1" x14ac:dyDescent="0.2">
      <c r="B651" s="34"/>
      <c r="C651" s="40" t="s">
        <v>280</v>
      </c>
      <c r="D651" s="36"/>
      <c r="E651" s="41"/>
      <c r="F651" s="37"/>
      <c r="G651" s="37"/>
    </row>
    <row r="652" spans="2:7" s="3" customFormat="1" ht="12" customHeight="1" x14ac:dyDescent="0.2">
      <c r="B652" s="38"/>
      <c r="C652" s="39"/>
      <c r="D652" s="39"/>
      <c r="E652" s="39"/>
      <c r="F652" s="39"/>
      <c r="G652" s="39"/>
    </row>
    <row r="653" spans="2:7" s="3" customFormat="1" ht="12" customHeight="1" x14ac:dyDescent="0.2">
      <c r="B653" s="34"/>
      <c r="C653" s="40" t="s">
        <v>281</v>
      </c>
      <c r="D653" s="36" t="s">
        <v>56</v>
      </c>
      <c r="E653" s="41">
        <v>4</v>
      </c>
      <c r="F653" s="42"/>
      <c r="G653" s="37"/>
    </row>
    <row r="654" spans="2:7" s="3" customFormat="1" ht="12" customHeight="1" x14ac:dyDescent="0.2">
      <c r="B654" s="38"/>
      <c r="C654" s="39"/>
      <c r="D654" s="39"/>
      <c r="E654" s="39"/>
      <c r="F654" s="39"/>
      <c r="G654" s="39"/>
    </row>
    <row r="655" spans="2:7" s="3" customFormat="1" ht="12" customHeight="1" x14ac:dyDescent="0.2">
      <c r="B655" s="34"/>
      <c r="C655" s="40" t="s">
        <v>282</v>
      </c>
      <c r="D655" s="36" t="s">
        <v>56</v>
      </c>
      <c r="E655" s="41">
        <v>4</v>
      </c>
      <c r="F655" s="42"/>
      <c r="G655" s="37"/>
    </row>
    <row r="656" spans="2:7" s="3" customFormat="1" ht="36" customHeight="1" x14ac:dyDescent="0.2">
      <c r="B656" s="38"/>
      <c r="C656" s="39"/>
      <c r="D656" s="39"/>
      <c r="E656" s="39"/>
      <c r="F656" s="39"/>
      <c r="G656" s="39"/>
    </row>
    <row r="657" spans="2:7" s="3" customFormat="1" ht="12" customHeight="1" x14ac:dyDescent="0.2">
      <c r="B657" s="34"/>
      <c r="C657" s="40" t="s">
        <v>283</v>
      </c>
      <c r="D657" s="36" t="s">
        <v>56</v>
      </c>
      <c r="E657" s="41">
        <v>2</v>
      </c>
      <c r="F657" s="42"/>
      <c r="G657" s="37"/>
    </row>
    <row r="658" spans="2:7" s="3" customFormat="1" ht="12" customHeight="1" x14ac:dyDescent="0.2">
      <c r="B658" s="38"/>
      <c r="C658" s="39"/>
      <c r="D658" s="39"/>
      <c r="E658" s="39"/>
      <c r="F658" s="39"/>
      <c r="G658" s="39"/>
    </row>
    <row r="659" spans="2:7" s="3" customFormat="1" ht="12" customHeight="1" x14ac:dyDescent="0.2">
      <c r="B659" s="34"/>
      <c r="C659" s="40" t="s">
        <v>284</v>
      </c>
      <c r="D659" s="36" t="s">
        <v>56</v>
      </c>
      <c r="E659" s="41">
        <v>2</v>
      </c>
      <c r="F659" s="42"/>
      <c r="G659" s="37"/>
    </row>
    <row r="660" spans="2:7" s="3" customFormat="1" ht="12" customHeight="1" x14ac:dyDescent="0.2">
      <c r="B660" s="38"/>
      <c r="C660" s="39"/>
      <c r="D660" s="39"/>
      <c r="E660" s="39"/>
      <c r="F660" s="39"/>
      <c r="G660" s="39"/>
    </row>
    <row r="661" spans="2:7" s="3" customFormat="1" ht="12" customHeight="1" x14ac:dyDescent="0.2">
      <c r="B661" s="34"/>
      <c r="C661" s="40" t="s">
        <v>285</v>
      </c>
      <c r="D661" s="36" t="s">
        <v>56</v>
      </c>
      <c r="E661" s="41">
        <v>2</v>
      </c>
      <c r="F661" s="42"/>
      <c r="G661" s="37"/>
    </row>
    <row r="662" spans="2:7" s="3" customFormat="1" ht="12" customHeight="1" x14ac:dyDescent="0.2">
      <c r="B662" s="38"/>
      <c r="C662" s="39"/>
      <c r="D662" s="39"/>
      <c r="E662" s="39"/>
      <c r="F662" s="39"/>
      <c r="G662" s="39"/>
    </row>
    <row r="663" spans="2:7" s="3" customFormat="1" ht="12" customHeight="1" x14ac:dyDescent="0.2">
      <c r="B663" s="34" t="s">
        <v>286</v>
      </c>
      <c r="C663" s="35" t="s">
        <v>287</v>
      </c>
      <c r="D663" s="36" t="s">
        <v>288</v>
      </c>
      <c r="E663" s="41">
        <v>5</v>
      </c>
      <c r="F663" s="42"/>
      <c r="G663" s="37"/>
    </row>
    <row r="664" spans="2:7" s="3" customFormat="1" ht="24" customHeight="1" x14ac:dyDescent="0.2">
      <c r="B664" s="38"/>
      <c r="C664" s="39"/>
      <c r="D664" s="39"/>
      <c r="E664" s="39"/>
      <c r="F664" s="39"/>
      <c r="G664" s="39"/>
    </row>
    <row r="665" spans="2:7" s="3" customFormat="1" ht="12" customHeight="1" x14ac:dyDescent="0.2">
      <c r="B665" s="34" t="s">
        <v>289</v>
      </c>
      <c r="C665" s="35" t="s">
        <v>290</v>
      </c>
      <c r="D665" s="36" t="s">
        <v>14</v>
      </c>
      <c r="E665" s="41"/>
      <c r="F665" s="42"/>
      <c r="G665" s="37"/>
    </row>
    <row r="666" spans="2:7" s="3" customFormat="1" ht="24" customHeight="1" x14ac:dyDescent="0.2">
      <c r="B666" s="38"/>
      <c r="C666" s="39"/>
      <c r="D666" s="39"/>
      <c r="E666" s="39"/>
      <c r="F666" s="39"/>
      <c r="G666" s="39"/>
    </row>
    <row r="667" spans="2:7" s="3" customFormat="1" ht="12" customHeight="1" x14ac:dyDescent="0.2">
      <c r="B667" s="34" t="s">
        <v>291</v>
      </c>
      <c r="C667" s="35" t="s">
        <v>292</v>
      </c>
      <c r="D667" s="36"/>
      <c r="E667" s="41"/>
      <c r="F667" s="37"/>
      <c r="G667" s="37"/>
    </row>
    <row r="668" spans="2:7" s="3" customFormat="1" ht="24" customHeight="1" x14ac:dyDescent="0.2">
      <c r="B668" s="34"/>
      <c r="C668" s="35"/>
      <c r="D668" s="36"/>
      <c r="E668" s="41"/>
      <c r="F668" s="37"/>
      <c r="G668" s="37"/>
    </row>
    <row r="669" spans="2:7" s="3" customFormat="1" ht="12" customHeight="1" x14ac:dyDescent="0.2">
      <c r="B669" s="34"/>
      <c r="C669" s="35"/>
      <c r="D669" s="36"/>
      <c r="E669" s="41"/>
      <c r="F669" s="37"/>
      <c r="G669" s="37"/>
    </row>
    <row r="670" spans="2:7" s="3" customFormat="1" ht="12" customHeight="1" x14ac:dyDescent="0.2">
      <c r="B670" s="34"/>
      <c r="C670" s="35"/>
      <c r="D670" s="36"/>
      <c r="E670" s="41"/>
      <c r="F670" s="37"/>
      <c r="G670" s="37"/>
    </row>
    <row r="671" spans="2:7" s="3" customFormat="1" ht="12" customHeight="1" x14ac:dyDescent="0.2">
      <c r="B671" s="34"/>
      <c r="C671" s="35"/>
      <c r="D671" s="36"/>
      <c r="E671" s="41"/>
      <c r="F671" s="37"/>
      <c r="G671" s="37"/>
    </row>
    <row r="672" spans="2:7" s="3" customFormat="1" ht="12" customHeight="1" x14ac:dyDescent="0.2">
      <c r="B672" s="34"/>
      <c r="C672" s="35"/>
      <c r="D672" s="36"/>
      <c r="E672" s="41"/>
      <c r="F672" s="37"/>
      <c r="G672" s="37"/>
    </row>
    <row r="673" spans="2:7" s="3" customFormat="1" ht="12" customHeight="1" x14ac:dyDescent="0.2">
      <c r="B673" s="34"/>
      <c r="C673" s="35"/>
      <c r="D673" s="36"/>
      <c r="E673" s="41"/>
      <c r="F673" s="37"/>
      <c r="G673" s="37"/>
    </row>
    <row r="674" spans="2:7" s="3" customFormat="1" ht="12" customHeight="1" x14ac:dyDescent="0.2">
      <c r="B674" s="34"/>
      <c r="C674" s="35"/>
      <c r="D674" s="36"/>
      <c r="E674" s="41"/>
      <c r="F674" s="37"/>
      <c r="G674" s="37"/>
    </row>
    <row r="675" spans="2:7" s="3" customFormat="1" ht="12" customHeight="1" x14ac:dyDescent="0.2">
      <c r="B675" s="34"/>
      <c r="C675" s="35"/>
      <c r="D675" s="36"/>
      <c r="E675" s="41"/>
      <c r="F675" s="37"/>
      <c r="G675" s="37"/>
    </row>
    <row r="676" spans="2:7" s="3" customFormat="1" ht="12" customHeight="1" x14ac:dyDescent="0.2">
      <c r="B676" s="34"/>
      <c r="C676" s="35"/>
      <c r="D676" s="36"/>
      <c r="E676" s="41"/>
      <c r="F676" s="37"/>
      <c r="G676" s="37"/>
    </row>
    <row r="677" spans="2:7" s="3" customFormat="1" ht="12" customHeight="1" x14ac:dyDescent="0.2">
      <c r="B677" s="34"/>
      <c r="C677" s="35"/>
      <c r="D677" s="36"/>
      <c r="E677" s="41"/>
      <c r="F677" s="37"/>
      <c r="G677" s="37"/>
    </row>
    <row r="678" spans="2:7" s="3" customFormat="1" ht="12" customHeight="1" x14ac:dyDescent="0.2">
      <c r="B678" s="34"/>
      <c r="C678" s="35"/>
      <c r="D678" s="36"/>
      <c r="E678" s="41"/>
      <c r="F678" s="37"/>
      <c r="G678" s="37"/>
    </row>
    <row r="679" spans="2:7" s="3" customFormat="1" ht="12" customHeight="1" x14ac:dyDescent="0.2">
      <c r="B679" s="34"/>
      <c r="C679" s="35"/>
      <c r="D679" s="36"/>
      <c r="E679" s="41"/>
      <c r="F679" s="37"/>
      <c r="G679" s="37"/>
    </row>
    <row r="680" spans="2:7" s="3" customFormat="1" ht="12" customHeight="1" x14ac:dyDescent="0.2">
      <c r="B680" s="34"/>
      <c r="C680" s="35"/>
      <c r="D680" s="36"/>
      <c r="E680" s="41"/>
      <c r="F680" s="37"/>
      <c r="G680" s="37"/>
    </row>
    <row r="681" spans="2:7" s="3" customFormat="1" ht="12" customHeight="1" x14ac:dyDescent="0.2">
      <c r="B681" s="34"/>
      <c r="C681" s="35"/>
      <c r="D681" s="36"/>
      <c r="E681" s="41"/>
      <c r="F681" s="37"/>
      <c r="G681" s="37"/>
    </row>
    <row r="682" spans="2:7" s="3" customFormat="1" ht="12" customHeight="1" x14ac:dyDescent="0.2">
      <c r="B682" s="34"/>
      <c r="C682" s="35"/>
      <c r="D682" s="36"/>
      <c r="E682" s="41"/>
      <c r="F682" s="37"/>
      <c r="G682" s="37"/>
    </row>
    <row r="683" spans="2:7" s="3" customFormat="1" ht="12" customHeight="1" x14ac:dyDescent="0.2">
      <c r="B683" s="34"/>
      <c r="C683" s="35"/>
      <c r="D683" s="36"/>
      <c r="E683" s="41"/>
      <c r="F683" s="37"/>
      <c r="G683" s="37"/>
    </row>
    <row r="684" spans="2:7" s="3" customFormat="1" ht="12" customHeight="1" x14ac:dyDescent="0.2">
      <c r="B684" s="34"/>
      <c r="C684" s="35"/>
      <c r="D684" s="36"/>
      <c r="E684" s="41"/>
      <c r="F684" s="37"/>
      <c r="G684" s="37"/>
    </row>
    <row r="685" spans="2:7" s="3" customFormat="1" ht="12" customHeight="1" x14ac:dyDescent="0.2">
      <c r="B685" s="34"/>
      <c r="C685" s="35"/>
      <c r="D685" s="36"/>
      <c r="E685" s="41"/>
      <c r="F685" s="37"/>
      <c r="G685" s="37"/>
    </row>
    <row r="686" spans="2:7" s="3" customFormat="1" ht="12" customHeight="1" x14ac:dyDescent="0.2">
      <c r="B686" s="34"/>
      <c r="C686" s="35"/>
      <c r="D686" s="36"/>
      <c r="E686" s="41"/>
      <c r="F686" s="37"/>
      <c r="G686" s="37"/>
    </row>
    <row r="687" spans="2:7" s="3" customFormat="1" ht="12" customHeight="1" x14ac:dyDescent="0.2">
      <c r="B687" s="34"/>
      <c r="C687" s="35"/>
      <c r="D687" s="36"/>
      <c r="E687" s="41"/>
      <c r="F687" s="37"/>
      <c r="G687" s="37"/>
    </row>
    <row r="688" spans="2:7" s="3" customFormat="1" ht="12" customHeight="1" x14ac:dyDescent="0.2">
      <c r="B688" s="34"/>
      <c r="C688" s="35"/>
      <c r="D688" s="36"/>
      <c r="E688" s="41"/>
      <c r="F688" s="37"/>
      <c r="G688" s="37"/>
    </row>
    <row r="689" spans="2:7" s="3" customFormat="1" ht="12" customHeight="1" x14ac:dyDescent="0.2">
      <c r="B689" s="34"/>
      <c r="C689" s="35"/>
      <c r="D689" s="36"/>
      <c r="E689" s="41"/>
      <c r="F689" s="37"/>
      <c r="G689" s="37"/>
    </row>
    <row r="690" spans="2:7" s="3" customFormat="1" ht="12" customHeight="1" x14ac:dyDescent="0.2">
      <c r="B690" s="34"/>
      <c r="C690" s="35"/>
      <c r="D690" s="36"/>
      <c r="E690" s="41"/>
      <c r="F690" s="37"/>
      <c r="G690" s="37"/>
    </row>
    <row r="691" spans="2:7" s="3" customFormat="1" ht="12" customHeight="1" x14ac:dyDescent="0.2">
      <c r="B691" s="34"/>
      <c r="C691" s="35"/>
      <c r="D691" s="36"/>
      <c r="E691" s="41"/>
      <c r="F691" s="37"/>
      <c r="G691" s="37"/>
    </row>
    <row r="692" spans="2:7" s="3" customFormat="1" ht="12" customHeight="1" x14ac:dyDescent="0.2">
      <c r="B692" s="34"/>
      <c r="C692" s="35"/>
      <c r="D692" s="36"/>
      <c r="E692" s="41"/>
      <c r="F692" s="37"/>
      <c r="G692" s="37"/>
    </row>
    <row r="693" spans="2:7" s="3" customFormat="1" ht="12" customHeight="1" x14ac:dyDescent="0.2">
      <c r="B693" s="34"/>
      <c r="C693" s="35"/>
      <c r="D693" s="36"/>
      <c r="E693" s="41"/>
      <c r="F693" s="37"/>
      <c r="G693" s="37"/>
    </row>
    <row r="694" spans="2:7" s="3" customFormat="1" ht="12" customHeight="1" x14ac:dyDescent="0.2">
      <c r="B694" s="34"/>
      <c r="C694" s="35"/>
      <c r="D694" s="36"/>
      <c r="E694" s="41"/>
      <c r="F694" s="37"/>
      <c r="G694" s="37"/>
    </row>
    <row r="695" spans="2:7" s="3" customFormat="1" ht="12" customHeight="1" x14ac:dyDescent="0.2">
      <c r="B695" s="34"/>
      <c r="C695" s="35"/>
      <c r="D695" s="36"/>
      <c r="E695" s="41"/>
      <c r="F695" s="37"/>
      <c r="G695" s="37"/>
    </row>
    <row r="696" spans="2:7" s="3" customFormat="1" ht="12" customHeight="1" x14ac:dyDescent="0.2">
      <c r="B696" s="34"/>
      <c r="C696" s="35"/>
      <c r="D696" s="36"/>
      <c r="E696" s="41"/>
      <c r="F696" s="37"/>
      <c r="G696" s="37"/>
    </row>
    <row r="697" spans="2:7" s="3" customFormat="1" ht="12" customHeight="1" x14ac:dyDescent="0.2">
      <c r="B697" s="34"/>
      <c r="C697" s="35"/>
      <c r="D697" s="36"/>
      <c r="E697" s="41"/>
      <c r="F697" s="37"/>
      <c r="G697" s="37"/>
    </row>
    <row r="698" spans="2:7" s="3" customFormat="1" ht="12" customHeight="1" x14ac:dyDescent="0.2">
      <c r="B698" s="34"/>
      <c r="C698" s="35"/>
      <c r="D698" s="36"/>
      <c r="E698" s="41"/>
      <c r="F698" s="37"/>
      <c r="G698" s="37"/>
    </row>
    <row r="699" spans="2:7" s="3" customFormat="1" ht="12" customHeight="1" x14ac:dyDescent="0.2">
      <c r="B699" s="34"/>
      <c r="C699" s="35"/>
      <c r="D699" s="36"/>
      <c r="E699" s="41"/>
      <c r="F699" s="37"/>
      <c r="G699" s="37"/>
    </row>
    <row r="700" spans="2:7" s="3" customFormat="1" ht="12" customHeight="1" x14ac:dyDescent="0.2">
      <c r="B700" s="34"/>
      <c r="C700" s="35"/>
      <c r="D700" s="36"/>
      <c r="E700" s="41"/>
      <c r="F700" s="37"/>
      <c r="G700" s="37"/>
    </row>
    <row r="701" spans="2:7" s="3" customFormat="1" ht="12" customHeight="1" x14ac:dyDescent="0.2">
      <c r="B701" s="34"/>
      <c r="C701" s="35"/>
      <c r="D701" s="36"/>
      <c r="E701" s="41"/>
      <c r="F701" s="37"/>
      <c r="G701" s="37"/>
    </row>
    <row r="702" spans="2:7" s="3" customFormat="1" ht="12" customHeight="1" x14ac:dyDescent="0.2">
      <c r="B702" s="34"/>
      <c r="C702" s="35"/>
      <c r="D702" s="36"/>
      <c r="E702" s="41"/>
      <c r="F702" s="37"/>
      <c r="G702" s="37"/>
    </row>
    <row r="703" spans="2:7" s="3" customFormat="1" ht="12" customHeight="1" x14ac:dyDescent="0.2">
      <c r="B703" s="34"/>
      <c r="C703" s="35"/>
      <c r="D703" s="36"/>
      <c r="E703" s="41"/>
      <c r="F703" s="37"/>
      <c r="G703" s="37"/>
    </row>
    <row r="704" spans="2:7" s="3" customFormat="1" ht="12" customHeight="1" x14ac:dyDescent="0.2">
      <c r="B704" s="34"/>
      <c r="C704" s="35"/>
      <c r="D704" s="36"/>
      <c r="E704" s="41"/>
      <c r="F704" s="37"/>
      <c r="G704" s="37"/>
    </row>
    <row r="705" spans="2:7" s="3" customFormat="1" ht="12" customHeight="1" x14ac:dyDescent="0.2">
      <c r="B705" s="34"/>
      <c r="C705" s="35"/>
      <c r="D705" s="36"/>
      <c r="E705" s="41"/>
      <c r="F705" s="37"/>
      <c r="G705" s="37"/>
    </row>
    <row r="706" spans="2:7" s="3" customFormat="1" ht="12" customHeight="1" x14ac:dyDescent="0.2">
      <c r="B706" s="34"/>
      <c r="C706" s="35"/>
      <c r="D706" s="36"/>
      <c r="E706" s="41"/>
      <c r="F706" s="37"/>
      <c r="G706" s="37"/>
    </row>
    <row r="707" spans="2:7" s="3" customFormat="1" ht="12" customHeight="1" x14ac:dyDescent="0.2">
      <c r="B707" s="34"/>
      <c r="C707" s="35"/>
      <c r="D707" s="36"/>
      <c r="E707" s="41"/>
      <c r="F707" s="37"/>
      <c r="G707" s="37"/>
    </row>
    <row r="708" spans="2:7" s="3" customFormat="1" ht="12" customHeight="1" x14ac:dyDescent="0.2">
      <c r="B708" s="34"/>
      <c r="C708" s="35"/>
      <c r="D708" s="36"/>
      <c r="E708" s="41"/>
      <c r="F708" s="37"/>
      <c r="G708" s="37"/>
    </row>
    <row r="709" spans="2:7" s="3" customFormat="1" ht="12" customHeight="1" x14ac:dyDescent="0.2">
      <c r="B709" s="34"/>
      <c r="C709" s="35"/>
      <c r="D709" s="36"/>
      <c r="E709" s="41"/>
      <c r="F709" s="37"/>
      <c r="G709" s="37"/>
    </row>
    <row r="710" spans="2:7" s="3" customFormat="1" ht="12" customHeight="1" x14ac:dyDescent="0.2">
      <c r="B710" s="34"/>
      <c r="C710" s="35"/>
      <c r="D710" s="36"/>
      <c r="E710" s="41"/>
      <c r="F710" s="37"/>
      <c r="G710" s="37"/>
    </row>
    <row r="711" spans="2:7" s="3" customFormat="1" ht="12" customHeight="1" x14ac:dyDescent="0.2">
      <c r="B711" s="34"/>
      <c r="C711" s="35"/>
      <c r="D711" s="36"/>
      <c r="E711" s="41"/>
      <c r="F711" s="37"/>
      <c r="G711" s="37"/>
    </row>
    <row r="712" spans="2:7" s="3" customFormat="1" ht="12" customHeight="1" x14ac:dyDescent="0.2">
      <c r="B712" s="34"/>
      <c r="C712" s="35"/>
      <c r="D712" s="36"/>
      <c r="E712" s="41"/>
      <c r="F712" s="37"/>
      <c r="G712" s="37"/>
    </row>
    <row r="713" spans="2:7" s="3" customFormat="1" ht="12" customHeight="1" x14ac:dyDescent="0.2">
      <c r="B713" s="38"/>
      <c r="C713" s="39"/>
      <c r="D713" s="39"/>
      <c r="E713" s="39"/>
      <c r="F713" s="39"/>
      <c r="G713" s="39"/>
    </row>
    <row r="714" spans="2:7" s="3" customFormat="1" ht="12" customHeight="1" x14ac:dyDescent="0.2">
      <c r="B714" s="51" t="s">
        <v>50</v>
      </c>
      <c r="C714" s="52"/>
      <c r="D714" s="53"/>
      <c r="E714" s="54"/>
      <c r="F714" s="54"/>
      <c r="G714" s="55"/>
    </row>
    <row r="715" spans="2:7" s="3" customFormat="1" ht="12" customHeight="1" x14ac:dyDescent="0.2">
      <c r="B715" s="45"/>
      <c r="C715" s="45"/>
      <c r="D715" s="56"/>
      <c r="E715" s="45"/>
      <c r="F715" s="45"/>
      <c r="G715" s="45"/>
    </row>
    <row r="716" spans="2:7" s="3" customFormat="1" ht="12" customHeight="1" x14ac:dyDescent="0.2">
      <c r="B716" s="43" t="s">
        <v>0</v>
      </c>
      <c r="C716" s="44"/>
      <c r="D716" s="44"/>
      <c r="E716" s="44"/>
      <c r="F716" s="44"/>
      <c r="G716" s="44"/>
    </row>
    <row r="717" spans="2:7" s="3" customFormat="1" ht="12" customHeight="1" x14ac:dyDescent="0.2">
      <c r="B717" s="45"/>
      <c r="C717" s="45"/>
      <c r="D717" s="45"/>
      <c r="E717" s="45"/>
      <c r="F717" s="45"/>
      <c r="G717" s="46" t="s">
        <v>258</v>
      </c>
    </row>
    <row r="718" spans="2:7" s="3" customFormat="1" ht="12" customHeight="1" x14ac:dyDescent="0.2">
      <c r="B718" s="47" t="s">
        <v>2</v>
      </c>
      <c r="C718" s="47" t="s">
        <v>3</v>
      </c>
      <c r="D718" s="47" t="s">
        <v>4</v>
      </c>
      <c r="E718" s="47" t="s">
        <v>5</v>
      </c>
      <c r="F718" s="47" t="s">
        <v>6</v>
      </c>
      <c r="G718" s="48" t="s">
        <v>7</v>
      </c>
    </row>
    <row r="719" spans="2:7" s="4" customFormat="1" ht="20.25" customHeight="1" x14ac:dyDescent="0.2">
      <c r="B719" s="51" t="s">
        <v>51</v>
      </c>
      <c r="C719" s="52"/>
      <c r="D719" s="53"/>
      <c r="E719" s="54"/>
      <c r="F719" s="54"/>
      <c r="G719" s="55"/>
    </row>
    <row r="720" spans="2:7" s="2" customFormat="1" ht="12" customHeight="1" x14ac:dyDescent="0.2">
      <c r="B720" s="34" t="s">
        <v>293</v>
      </c>
      <c r="C720" s="35" t="s">
        <v>294</v>
      </c>
      <c r="D720" s="36"/>
      <c r="E720" s="41"/>
      <c r="F720" s="37"/>
      <c r="G720" s="37"/>
    </row>
    <row r="721" spans="2:7" s="1" customFormat="1" ht="14" x14ac:dyDescent="0.2">
      <c r="B721" s="38"/>
      <c r="C721" s="39"/>
      <c r="D721" s="39"/>
      <c r="E721" s="39"/>
      <c r="F721" s="39"/>
      <c r="G721" s="39"/>
    </row>
    <row r="722" spans="2:7" s="2" customFormat="1" ht="13" x14ac:dyDescent="0.2">
      <c r="B722" s="34" t="s">
        <v>295</v>
      </c>
      <c r="C722" s="40" t="s">
        <v>296</v>
      </c>
      <c r="D722" s="36" t="s">
        <v>56</v>
      </c>
      <c r="E722" s="41">
        <v>10</v>
      </c>
      <c r="F722" s="42"/>
      <c r="G722" s="37"/>
    </row>
    <row r="723" spans="2:7" s="3" customFormat="1" ht="15.5" customHeight="1" x14ac:dyDescent="0.2">
      <c r="B723" s="38"/>
      <c r="C723" s="39"/>
      <c r="D723" s="39"/>
      <c r="E723" s="39"/>
      <c r="F723" s="39"/>
      <c r="G723" s="39"/>
    </row>
    <row r="724" spans="2:7" s="4" customFormat="1" ht="20.25" customHeight="1" x14ac:dyDescent="0.2">
      <c r="B724" s="34" t="s">
        <v>297</v>
      </c>
      <c r="C724" s="40" t="s">
        <v>298</v>
      </c>
      <c r="D724" s="36" t="s">
        <v>56</v>
      </c>
      <c r="E724" s="41">
        <v>10</v>
      </c>
      <c r="F724" s="42"/>
      <c r="G724" s="37"/>
    </row>
    <row r="725" spans="2:7" s="3" customFormat="1" ht="12" customHeight="1" x14ac:dyDescent="0.2">
      <c r="B725" s="38"/>
      <c r="C725" s="39"/>
      <c r="D725" s="39"/>
      <c r="E725" s="39"/>
      <c r="F725" s="39"/>
      <c r="G725" s="39"/>
    </row>
    <row r="726" spans="2:7" s="3" customFormat="1" ht="12" customHeight="1" x14ac:dyDescent="0.2">
      <c r="B726" s="34" t="s">
        <v>299</v>
      </c>
      <c r="C726" s="35" t="s">
        <v>300</v>
      </c>
      <c r="D726" s="36"/>
      <c r="E726" s="41"/>
      <c r="F726" s="37"/>
      <c r="G726" s="37"/>
    </row>
    <row r="727" spans="2:7" s="3" customFormat="1" ht="12" customHeight="1" x14ac:dyDescent="0.2">
      <c r="B727" s="38"/>
      <c r="C727" s="39"/>
      <c r="D727" s="39"/>
      <c r="E727" s="39"/>
      <c r="F727" s="39"/>
      <c r="G727" s="39"/>
    </row>
    <row r="728" spans="2:7" s="3" customFormat="1" ht="12" customHeight="1" x14ac:dyDescent="0.2">
      <c r="B728" s="34" t="s">
        <v>301</v>
      </c>
      <c r="C728" s="40" t="s">
        <v>302</v>
      </c>
      <c r="D728" s="36" t="s">
        <v>40</v>
      </c>
      <c r="E728" s="41">
        <v>1</v>
      </c>
      <c r="F728" s="42">
        <v>30000</v>
      </c>
      <c r="G728" s="37">
        <f>IF(D728 = CHAR(37), E728*F728/100,E728*F728)</f>
        <v>30000</v>
      </c>
    </row>
    <row r="729" spans="2:7" s="3" customFormat="1" ht="12" customHeight="1" x14ac:dyDescent="0.2">
      <c r="B729" s="38"/>
      <c r="C729" s="39"/>
      <c r="D729" s="39"/>
      <c r="E729" s="39"/>
      <c r="F729" s="39"/>
      <c r="G729" s="39"/>
    </row>
    <row r="730" spans="2:7" s="3" customFormat="1" ht="12" customHeight="1" x14ac:dyDescent="0.2">
      <c r="B730" s="34" t="s">
        <v>303</v>
      </c>
      <c r="C730" s="40" t="s">
        <v>304</v>
      </c>
      <c r="D730" s="36" t="s">
        <v>41</v>
      </c>
      <c r="E730" s="37">
        <f>G728</f>
        <v>30000</v>
      </c>
      <c r="F730" s="42"/>
      <c r="G730" s="37"/>
    </row>
    <row r="731" spans="2:7" s="3" customFormat="1" ht="24" customHeight="1" x14ac:dyDescent="0.2">
      <c r="B731" s="38"/>
      <c r="C731" s="39"/>
      <c r="D731" s="39"/>
      <c r="E731" s="39"/>
      <c r="F731" s="39"/>
      <c r="G731" s="39"/>
    </row>
    <row r="732" spans="2:7" s="3" customFormat="1" ht="12" customHeight="1" x14ac:dyDescent="0.2">
      <c r="B732" s="38"/>
      <c r="C732" s="39"/>
      <c r="D732" s="39"/>
      <c r="E732" s="39"/>
      <c r="F732" s="39"/>
      <c r="G732" s="39"/>
    </row>
    <row r="733" spans="2:7" s="3" customFormat="1" ht="12" customHeight="1" x14ac:dyDescent="0.2">
      <c r="B733" s="38"/>
      <c r="C733" s="39"/>
      <c r="D733" s="39"/>
      <c r="E733" s="39"/>
      <c r="F733" s="39"/>
      <c r="G733" s="39"/>
    </row>
    <row r="734" spans="2:7" s="3" customFormat="1" ht="12" customHeight="1" x14ac:dyDescent="0.2">
      <c r="B734" s="38"/>
      <c r="C734" s="39"/>
      <c r="D734" s="39"/>
      <c r="E734" s="39"/>
      <c r="F734" s="39"/>
      <c r="G734" s="39"/>
    </row>
    <row r="735" spans="2:7" s="3" customFormat="1" ht="24" customHeight="1" x14ac:dyDescent="0.2">
      <c r="B735" s="38"/>
      <c r="C735" s="39"/>
      <c r="D735" s="39"/>
      <c r="E735" s="39"/>
      <c r="F735" s="39"/>
      <c r="G735" s="39"/>
    </row>
    <row r="736" spans="2:7" s="3" customFormat="1" ht="12" customHeight="1" x14ac:dyDescent="0.2">
      <c r="B736" s="38"/>
      <c r="C736" s="39"/>
      <c r="D736" s="39"/>
      <c r="E736" s="39"/>
      <c r="F736" s="39"/>
      <c r="G736" s="39"/>
    </row>
    <row r="737" spans="2:7" s="3" customFormat="1" ht="12" customHeight="1" x14ac:dyDescent="0.2">
      <c r="B737" s="38"/>
      <c r="C737" s="39"/>
      <c r="D737" s="39"/>
      <c r="E737" s="39"/>
      <c r="F737" s="39"/>
      <c r="G737" s="39"/>
    </row>
    <row r="738" spans="2:7" s="3" customFormat="1" ht="12" customHeight="1" x14ac:dyDescent="0.2">
      <c r="B738" s="38"/>
      <c r="C738" s="39"/>
      <c r="D738" s="39"/>
      <c r="E738" s="39"/>
      <c r="F738" s="39"/>
      <c r="G738" s="39"/>
    </row>
    <row r="739" spans="2:7" s="3" customFormat="1" ht="12" customHeight="1" x14ac:dyDescent="0.2">
      <c r="B739" s="38"/>
      <c r="C739" s="39"/>
      <c r="D739" s="39"/>
      <c r="E739" s="39"/>
      <c r="F739" s="39"/>
      <c r="G739" s="39"/>
    </row>
    <row r="740" spans="2:7" s="3" customFormat="1" ht="12" customHeight="1" x14ac:dyDescent="0.2">
      <c r="B740" s="38"/>
      <c r="C740" s="39"/>
      <c r="D740" s="39"/>
      <c r="E740" s="39"/>
      <c r="F740" s="39"/>
      <c r="G740" s="39"/>
    </row>
    <row r="741" spans="2:7" s="3" customFormat="1" ht="12" customHeight="1" x14ac:dyDescent="0.2">
      <c r="B741" s="38"/>
      <c r="C741" s="39"/>
      <c r="D741" s="39"/>
      <c r="E741" s="39"/>
      <c r="F741" s="39"/>
      <c r="G741" s="39"/>
    </row>
    <row r="742" spans="2:7" s="3" customFormat="1" ht="12" customHeight="1" x14ac:dyDescent="0.2">
      <c r="B742" s="38"/>
      <c r="C742" s="39"/>
      <c r="D742" s="39"/>
      <c r="E742" s="39"/>
      <c r="F742" s="39"/>
      <c r="G742" s="39"/>
    </row>
    <row r="743" spans="2:7" s="3" customFormat="1" ht="12" customHeight="1" x14ac:dyDescent="0.2">
      <c r="B743" s="38"/>
      <c r="C743" s="39"/>
      <c r="D743" s="39"/>
      <c r="E743" s="39"/>
      <c r="F743" s="39"/>
      <c r="G743" s="39"/>
    </row>
    <row r="744" spans="2:7" s="3" customFormat="1" ht="12" customHeight="1" x14ac:dyDescent="0.2">
      <c r="B744" s="38"/>
      <c r="C744" s="39"/>
      <c r="D744" s="39"/>
      <c r="E744" s="39"/>
      <c r="F744" s="39"/>
      <c r="G744" s="39"/>
    </row>
    <row r="745" spans="2:7" s="3" customFormat="1" ht="12" customHeight="1" x14ac:dyDescent="0.2">
      <c r="B745" s="38"/>
      <c r="C745" s="39"/>
      <c r="D745" s="39"/>
      <c r="E745" s="39"/>
      <c r="F745" s="39"/>
      <c r="G745" s="39"/>
    </row>
    <row r="746" spans="2:7" s="3" customFormat="1" ht="12" customHeight="1" x14ac:dyDescent="0.2">
      <c r="B746" s="38"/>
      <c r="C746" s="39"/>
      <c r="D746" s="39"/>
      <c r="E746" s="39"/>
      <c r="F746" s="39"/>
      <c r="G746" s="39"/>
    </row>
    <row r="747" spans="2:7" s="3" customFormat="1" ht="12" customHeight="1" x14ac:dyDescent="0.2">
      <c r="B747" s="38"/>
      <c r="C747" s="39"/>
      <c r="D747" s="39"/>
      <c r="E747" s="39"/>
      <c r="F747" s="39"/>
      <c r="G747" s="39"/>
    </row>
    <row r="748" spans="2:7" s="3" customFormat="1" ht="12" customHeight="1" x14ac:dyDescent="0.2">
      <c r="B748" s="38"/>
      <c r="C748" s="39"/>
      <c r="D748" s="39"/>
      <c r="E748" s="39"/>
      <c r="F748" s="39"/>
      <c r="G748" s="39"/>
    </row>
    <row r="749" spans="2:7" s="3" customFormat="1" ht="12" customHeight="1" x14ac:dyDescent="0.2">
      <c r="B749" s="38"/>
      <c r="C749" s="39"/>
      <c r="D749" s="39"/>
      <c r="E749" s="39"/>
      <c r="F749" s="39"/>
      <c r="G749" s="39"/>
    </row>
    <row r="750" spans="2:7" s="3" customFormat="1" ht="12" customHeight="1" x14ac:dyDescent="0.2">
      <c r="B750" s="38"/>
      <c r="C750" s="39"/>
      <c r="D750" s="39"/>
      <c r="E750" s="39"/>
      <c r="F750" s="39"/>
      <c r="G750" s="39"/>
    </row>
    <row r="751" spans="2:7" s="3" customFormat="1" ht="12" customHeight="1" x14ac:dyDescent="0.2">
      <c r="B751" s="38"/>
      <c r="C751" s="39"/>
      <c r="D751" s="39"/>
      <c r="E751" s="39"/>
      <c r="F751" s="39"/>
      <c r="G751" s="39"/>
    </row>
    <row r="752" spans="2:7" s="3" customFormat="1" ht="12" customHeight="1" x14ac:dyDescent="0.2">
      <c r="B752" s="38"/>
      <c r="C752" s="39"/>
      <c r="D752" s="39"/>
      <c r="E752" s="39"/>
      <c r="F752" s="39"/>
      <c r="G752" s="39"/>
    </row>
    <row r="753" spans="2:7" s="3" customFormat="1" ht="12" customHeight="1" x14ac:dyDescent="0.2">
      <c r="B753" s="38"/>
      <c r="C753" s="39"/>
      <c r="D753" s="39"/>
      <c r="E753" s="39"/>
      <c r="F753" s="39"/>
      <c r="G753" s="39"/>
    </row>
    <row r="754" spans="2:7" s="3" customFormat="1" ht="12" customHeight="1" x14ac:dyDescent="0.2">
      <c r="B754" s="38"/>
      <c r="C754" s="39"/>
      <c r="D754" s="39"/>
      <c r="E754" s="39"/>
      <c r="F754" s="39"/>
      <c r="G754" s="39"/>
    </row>
    <row r="755" spans="2:7" s="3" customFormat="1" ht="12" customHeight="1" x14ac:dyDescent="0.2">
      <c r="B755" s="38"/>
      <c r="C755" s="39"/>
      <c r="D755" s="39"/>
      <c r="E755" s="39"/>
      <c r="F755" s="39"/>
      <c r="G755" s="39"/>
    </row>
    <row r="756" spans="2:7" s="3" customFormat="1" ht="12" customHeight="1" x14ac:dyDescent="0.2">
      <c r="B756" s="38"/>
      <c r="C756" s="39"/>
      <c r="D756" s="39"/>
      <c r="E756" s="39"/>
      <c r="F756" s="39"/>
      <c r="G756" s="39"/>
    </row>
    <row r="757" spans="2:7" s="3" customFormat="1" ht="12" customHeight="1" x14ac:dyDescent="0.2">
      <c r="B757" s="38"/>
      <c r="C757" s="39"/>
      <c r="D757" s="39"/>
      <c r="E757" s="39"/>
      <c r="F757" s="39"/>
      <c r="G757" s="39"/>
    </row>
    <row r="758" spans="2:7" s="3" customFormat="1" ht="12" customHeight="1" x14ac:dyDescent="0.2">
      <c r="B758" s="38"/>
      <c r="C758" s="39"/>
      <c r="D758" s="39"/>
      <c r="E758" s="39"/>
      <c r="F758" s="39"/>
      <c r="G758" s="39"/>
    </row>
    <row r="759" spans="2:7" s="3" customFormat="1" ht="12" customHeight="1" x14ac:dyDescent="0.2">
      <c r="B759" s="38"/>
      <c r="C759" s="39"/>
      <c r="D759" s="39"/>
      <c r="E759" s="39"/>
      <c r="F759" s="39"/>
      <c r="G759" s="39"/>
    </row>
    <row r="760" spans="2:7" s="3" customFormat="1" ht="12" customHeight="1" x14ac:dyDescent="0.2">
      <c r="B760" s="38"/>
      <c r="C760" s="39"/>
      <c r="D760" s="39"/>
      <c r="E760" s="39"/>
      <c r="F760" s="39"/>
      <c r="G760" s="39"/>
    </row>
    <row r="761" spans="2:7" s="3" customFormat="1" ht="12" customHeight="1" x14ac:dyDescent="0.2">
      <c r="B761" s="38"/>
      <c r="C761" s="39"/>
      <c r="D761" s="39"/>
      <c r="E761" s="39"/>
      <c r="F761" s="39"/>
      <c r="G761" s="39"/>
    </row>
    <row r="762" spans="2:7" s="3" customFormat="1" ht="12" customHeight="1" x14ac:dyDescent="0.2">
      <c r="B762" s="38"/>
      <c r="C762" s="39"/>
      <c r="D762" s="39"/>
      <c r="E762" s="39"/>
      <c r="F762" s="39"/>
      <c r="G762" s="39"/>
    </row>
    <row r="763" spans="2:7" s="3" customFormat="1" ht="12" customHeight="1" x14ac:dyDescent="0.2">
      <c r="B763" s="38"/>
      <c r="C763" s="39"/>
      <c r="D763" s="39"/>
      <c r="E763" s="39"/>
      <c r="F763" s="39"/>
      <c r="G763" s="39"/>
    </row>
    <row r="764" spans="2:7" s="3" customFormat="1" ht="12" customHeight="1" x14ac:dyDescent="0.2">
      <c r="B764" s="38"/>
      <c r="C764" s="39"/>
      <c r="D764" s="39"/>
      <c r="E764" s="39"/>
      <c r="F764" s="39"/>
      <c r="G764" s="39"/>
    </row>
    <row r="765" spans="2:7" s="3" customFormat="1" ht="12" customHeight="1" x14ac:dyDescent="0.2">
      <c r="B765" s="38"/>
      <c r="C765" s="39"/>
      <c r="D765" s="39"/>
      <c r="E765" s="39"/>
      <c r="F765" s="39"/>
      <c r="G765" s="39"/>
    </row>
    <row r="766" spans="2:7" s="3" customFormat="1" ht="12" customHeight="1" x14ac:dyDescent="0.2">
      <c r="B766" s="38"/>
      <c r="C766" s="39"/>
      <c r="D766" s="39"/>
      <c r="E766" s="39"/>
      <c r="F766" s="39"/>
      <c r="G766" s="39"/>
    </row>
    <row r="767" spans="2:7" s="3" customFormat="1" ht="12" customHeight="1" x14ac:dyDescent="0.2">
      <c r="B767" s="38"/>
      <c r="C767" s="39"/>
      <c r="D767" s="39"/>
      <c r="E767" s="39"/>
      <c r="F767" s="39"/>
      <c r="G767" s="39"/>
    </row>
    <row r="768" spans="2:7" s="3" customFormat="1" ht="12" customHeight="1" x14ac:dyDescent="0.2">
      <c r="B768" s="38"/>
      <c r="C768" s="39"/>
      <c r="D768" s="39"/>
      <c r="E768" s="39"/>
      <c r="F768" s="39"/>
      <c r="G768" s="39"/>
    </row>
    <row r="769" spans="2:7" s="3" customFormat="1" ht="12" customHeight="1" x14ac:dyDescent="0.2">
      <c r="B769" s="38"/>
      <c r="C769" s="39"/>
      <c r="D769" s="39"/>
      <c r="E769" s="39"/>
      <c r="F769" s="39"/>
      <c r="G769" s="39"/>
    </row>
    <row r="770" spans="2:7" s="3" customFormat="1" ht="12" customHeight="1" x14ac:dyDescent="0.2">
      <c r="B770" s="38"/>
      <c r="C770" s="39"/>
      <c r="D770" s="39"/>
      <c r="E770" s="39"/>
      <c r="F770" s="39"/>
      <c r="G770" s="39"/>
    </row>
    <row r="771" spans="2:7" s="3" customFormat="1" ht="12" customHeight="1" x14ac:dyDescent="0.2">
      <c r="B771" s="38"/>
      <c r="C771" s="39"/>
      <c r="D771" s="39"/>
      <c r="E771" s="39"/>
      <c r="F771" s="39"/>
      <c r="G771" s="39"/>
    </row>
    <row r="772" spans="2:7" s="3" customFormat="1" ht="12" customHeight="1" x14ac:dyDescent="0.2">
      <c r="B772" s="38"/>
      <c r="C772" s="39"/>
      <c r="D772" s="39"/>
      <c r="E772" s="39"/>
      <c r="F772" s="39"/>
      <c r="G772" s="39"/>
    </row>
    <row r="773" spans="2:7" s="3" customFormat="1" ht="12" customHeight="1" x14ac:dyDescent="0.2">
      <c r="B773" s="38"/>
      <c r="C773" s="39"/>
      <c r="D773" s="39"/>
      <c r="E773" s="39"/>
      <c r="F773" s="39"/>
      <c r="G773" s="39"/>
    </row>
    <row r="774" spans="2:7" s="3" customFormat="1" ht="12" customHeight="1" x14ac:dyDescent="0.2">
      <c r="B774" s="38"/>
      <c r="C774" s="39"/>
      <c r="D774" s="39"/>
      <c r="E774" s="39"/>
      <c r="F774" s="39"/>
      <c r="G774" s="39"/>
    </row>
    <row r="775" spans="2:7" s="3" customFormat="1" ht="12" customHeight="1" x14ac:dyDescent="0.2">
      <c r="B775" s="38"/>
      <c r="C775" s="39"/>
      <c r="D775" s="39"/>
      <c r="E775" s="39"/>
      <c r="F775" s="39"/>
      <c r="G775" s="39"/>
    </row>
    <row r="776" spans="2:7" s="3" customFormat="1" ht="12" customHeight="1" x14ac:dyDescent="0.2">
      <c r="B776" s="38"/>
      <c r="C776" s="39"/>
      <c r="D776" s="39"/>
      <c r="E776" s="39"/>
      <c r="F776" s="39"/>
      <c r="G776" s="39"/>
    </row>
    <row r="777" spans="2:7" s="3" customFormat="1" ht="12" customHeight="1" x14ac:dyDescent="0.2">
      <c r="B777" s="38"/>
      <c r="C777" s="39"/>
      <c r="D777" s="39"/>
      <c r="E777" s="39"/>
      <c r="F777" s="39"/>
      <c r="G777" s="39"/>
    </row>
    <row r="778" spans="2:7" s="3" customFormat="1" ht="12" customHeight="1" x14ac:dyDescent="0.2">
      <c r="B778" s="38"/>
      <c r="C778" s="39"/>
      <c r="D778" s="39"/>
      <c r="E778" s="39"/>
      <c r="F778" s="39"/>
      <c r="G778" s="39"/>
    </row>
    <row r="779" spans="2:7" s="3" customFormat="1" ht="12" customHeight="1" x14ac:dyDescent="0.2">
      <c r="B779" s="38"/>
      <c r="C779" s="39"/>
      <c r="D779" s="39"/>
      <c r="E779" s="39"/>
      <c r="F779" s="39"/>
      <c r="G779" s="39"/>
    </row>
    <row r="780" spans="2:7" s="3" customFormat="1" ht="12" customHeight="1" x14ac:dyDescent="0.2">
      <c r="B780" s="38"/>
      <c r="C780" s="39"/>
      <c r="D780" s="39"/>
      <c r="E780" s="39"/>
      <c r="F780" s="39"/>
      <c r="G780" s="39"/>
    </row>
    <row r="781" spans="2:7" s="3" customFormat="1" ht="12" customHeight="1" x14ac:dyDescent="0.2">
      <c r="B781" s="38"/>
      <c r="C781" s="39"/>
      <c r="D781" s="39"/>
      <c r="E781" s="39"/>
      <c r="F781" s="39"/>
      <c r="G781" s="39"/>
    </row>
    <row r="782" spans="2:7" s="3" customFormat="1" ht="12" customHeight="1" x14ac:dyDescent="0.2">
      <c r="B782" s="38"/>
      <c r="C782" s="39"/>
      <c r="D782" s="39"/>
      <c r="E782" s="39"/>
      <c r="F782" s="39"/>
      <c r="G782" s="39"/>
    </row>
    <row r="783" spans="2:7" s="3" customFormat="1" ht="12" customHeight="1" x14ac:dyDescent="0.2">
      <c r="B783" s="38"/>
      <c r="C783" s="39"/>
      <c r="D783" s="39"/>
      <c r="E783" s="39"/>
      <c r="F783" s="39"/>
      <c r="G783" s="39"/>
    </row>
    <row r="784" spans="2:7" s="3" customFormat="1" ht="12" customHeight="1" x14ac:dyDescent="0.2">
      <c r="B784" s="38"/>
      <c r="C784" s="39"/>
      <c r="D784" s="39"/>
      <c r="E784" s="39"/>
      <c r="F784" s="39"/>
      <c r="G784" s="39"/>
    </row>
    <row r="785" spans="2:7" s="3" customFormat="1" ht="12" customHeight="1" x14ac:dyDescent="0.2">
      <c r="B785" s="38"/>
      <c r="C785" s="39"/>
      <c r="D785" s="39"/>
      <c r="E785" s="39"/>
      <c r="F785" s="39"/>
      <c r="G785" s="39"/>
    </row>
    <row r="786" spans="2:7" s="3" customFormat="1" ht="12" customHeight="1" x14ac:dyDescent="0.2">
      <c r="B786" s="38"/>
      <c r="C786" s="39"/>
      <c r="D786" s="39"/>
      <c r="E786" s="39"/>
      <c r="F786" s="39"/>
      <c r="G786" s="39"/>
    </row>
    <row r="787" spans="2:7" s="3" customFormat="1" ht="12" customHeight="1" x14ac:dyDescent="0.2">
      <c r="B787" s="38"/>
      <c r="C787" s="39"/>
      <c r="D787" s="39"/>
      <c r="E787" s="39"/>
      <c r="F787" s="39"/>
      <c r="G787" s="39"/>
    </row>
    <row r="788" spans="2:7" s="3" customFormat="1" ht="12" customHeight="1" x14ac:dyDescent="0.2">
      <c r="B788" s="38"/>
      <c r="C788" s="39"/>
      <c r="D788" s="39"/>
      <c r="E788" s="39"/>
      <c r="F788" s="39"/>
      <c r="G788" s="39"/>
    </row>
    <row r="789" spans="2:7" s="3" customFormat="1" ht="12" customHeight="1" x14ac:dyDescent="0.2">
      <c r="B789" s="38"/>
      <c r="C789" s="39"/>
      <c r="D789" s="39"/>
      <c r="E789" s="39"/>
      <c r="F789" s="39"/>
      <c r="G789" s="39"/>
    </row>
    <row r="790" spans="2:7" s="3" customFormat="1" ht="12" customHeight="1" x14ac:dyDescent="0.2">
      <c r="B790" s="60" t="s">
        <v>97</v>
      </c>
      <c r="C790" s="52"/>
      <c r="D790" s="53"/>
      <c r="E790" s="54"/>
      <c r="F790" s="54"/>
      <c r="G790" s="59"/>
    </row>
    <row r="791" spans="2:7" s="3" customFormat="1" ht="12" customHeight="1" x14ac:dyDescent="0.2">
      <c r="B791" s="45"/>
      <c r="C791" s="45"/>
      <c r="D791" s="56"/>
      <c r="E791" s="45"/>
      <c r="F791" s="45"/>
      <c r="G791" s="45"/>
    </row>
    <row r="792" spans="2:7" s="3" customFormat="1" ht="12" customHeight="1" x14ac:dyDescent="0.2">
      <c r="B792" s="43" t="s">
        <v>0</v>
      </c>
      <c r="C792" s="44"/>
      <c r="D792" s="44"/>
      <c r="E792" s="44"/>
      <c r="F792" s="44"/>
      <c r="G792" s="44"/>
    </row>
    <row r="793" spans="2:7" s="3" customFormat="1" ht="12" customHeight="1" x14ac:dyDescent="0.2">
      <c r="B793" s="45"/>
      <c r="C793" s="45"/>
      <c r="D793" s="45"/>
      <c r="E793" s="45"/>
      <c r="F793" s="45"/>
      <c r="G793" s="46" t="s">
        <v>305</v>
      </c>
    </row>
    <row r="794" spans="2:7" s="3" customFormat="1" ht="12" customHeight="1" x14ac:dyDescent="0.2">
      <c r="B794" s="47" t="s">
        <v>2</v>
      </c>
      <c r="C794" s="47" t="s">
        <v>3</v>
      </c>
      <c r="D794" s="47" t="s">
        <v>4</v>
      </c>
      <c r="E794" s="47" t="s">
        <v>5</v>
      </c>
      <c r="F794" s="47" t="s">
        <v>6</v>
      </c>
      <c r="G794" s="48" t="s">
        <v>7</v>
      </c>
    </row>
    <row r="795" spans="2:7" s="4" customFormat="1" ht="20.25" customHeight="1" x14ac:dyDescent="0.2">
      <c r="B795" s="34" t="s">
        <v>306</v>
      </c>
      <c r="C795" s="35" t="s">
        <v>307</v>
      </c>
      <c r="D795" s="36"/>
      <c r="E795" s="37"/>
      <c r="F795" s="37"/>
      <c r="G795" s="37"/>
    </row>
    <row r="796" spans="2:7" s="2" customFormat="1" ht="12" customHeight="1" x14ac:dyDescent="0.2">
      <c r="B796" s="38"/>
      <c r="C796" s="39"/>
      <c r="D796" s="39"/>
      <c r="E796" s="39"/>
      <c r="F796" s="39"/>
      <c r="G796" s="39"/>
    </row>
    <row r="797" spans="2:7" s="1" customFormat="1" ht="14" x14ac:dyDescent="0.2">
      <c r="B797" s="34" t="s">
        <v>308</v>
      </c>
      <c r="C797" s="35" t="s">
        <v>309</v>
      </c>
      <c r="D797" s="36"/>
      <c r="E797" s="37"/>
      <c r="F797" s="37"/>
      <c r="G797" s="37"/>
    </row>
    <row r="798" spans="2:7" s="2" customFormat="1" ht="12" x14ac:dyDescent="0.2">
      <c r="B798" s="38"/>
      <c r="C798" s="39"/>
      <c r="D798" s="39"/>
      <c r="E798" s="39"/>
      <c r="F798" s="39"/>
      <c r="G798" s="39"/>
    </row>
    <row r="799" spans="2:7" s="3" customFormat="1" ht="15.5" customHeight="1" x14ac:dyDescent="0.2">
      <c r="B799" s="34" t="s">
        <v>310</v>
      </c>
      <c r="C799" s="40" t="s">
        <v>311</v>
      </c>
      <c r="D799" s="36" t="s">
        <v>34</v>
      </c>
      <c r="E799" s="126">
        <v>0.7</v>
      </c>
      <c r="F799" s="42"/>
      <c r="G799" s="37"/>
    </row>
    <row r="800" spans="2:7" s="3" customFormat="1" ht="12" customHeight="1" x14ac:dyDescent="0.2">
      <c r="B800" s="38"/>
      <c r="C800" s="39"/>
      <c r="D800" s="39"/>
      <c r="E800" s="39"/>
      <c r="F800" s="39"/>
      <c r="G800" s="39"/>
    </row>
    <row r="801" spans="2:7" s="3" customFormat="1" ht="12" customHeight="1" x14ac:dyDescent="0.2">
      <c r="B801" s="34" t="s">
        <v>312</v>
      </c>
      <c r="C801" s="40" t="s">
        <v>313</v>
      </c>
      <c r="D801" s="36" t="s">
        <v>119</v>
      </c>
      <c r="E801" s="41">
        <v>50</v>
      </c>
      <c r="F801" s="42"/>
      <c r="G801" s="37"/>
    </row>
    <row r="802" spans="2:7" s="3" customFormat="1" ht="12" customHeight="1" x14ac:dyDescent="0.2">
      <c r="B802" s="34"/>
      <c r="C802" s="40"/>
      <c r="D802" s="36"/>
      <c r="E802" s="41"/>
      <c r="F802" s="42"/>
      <c r="G802" s="37"/>
    </row>
    <row r="803" spans="2:7" s="3" customFormat="1" ht="12" customHeight="1" x14ac:dyDescent="0.2">
      <c r="B803" s="34" t="s">
        <v>314</v>
      </c>
      <c r="C803" s="35" t="s">
        <v>315</v>
      </c>
      <c r="D803" s="36"/>
      <c r="E803" s="41"/>
      <c r="F803" s="37"/>
      <c r="G803" s="37"/>
    </row>
    <row r="804" spans="2:7" s="3" customFormat="1" ht="24" customHeight="1" x14ac:dyDescent="0.2">
      <c r="B804" s="38"/>
      <c r="C804" s="39"/>
      <c r="D804" s="39"/>
      <c r="E804" s="39"/>
      <c r="F804" s="39"/>
      <c r="G804" s="39"/>
    </row>
    <row r="805" spans="2:7" s="3" customFormat="1" ht="12" customHeight="1" x14ac:dyDescent="0.2">
      <c r="B805" s="34" t="s">
        <v>316</v>
      </c>
      <c r="C805" s="40" t="s">
        <v>317</v>
      </c>
      <c r="D805" s="36" t="s">
        <v>56</v>
      </c>
      <c r="E805" s="41">
        <v>1</v>
      </c>
      <c r="F805" s="42"/>
      <c r="G805" s="37"/>
    </row>
    <row r="806" spans="2:7" s="3" customFormat="1" ht="13.75" customHeight="1" x14ac:dyDescent="0.2">
      <c r="B806" s="38"/>
      <c r="C806" s="39"/>
      <c r="D806" s="39"/>
      <c r="E806" s="39"/>
      <c r="F806" s="39"/>
      <c r="G806" s="39"/>
    </row>
    <row r="807" spans="2:7" s="3" customFormat="1" ht="13.75" customHeight="1" x14ac:dyDescent="0.2">
      <c r="B807" s="34" t="s">
        <v>318</v>
      </c>
      <c r="C807" s="40" t="s">
        <v>319</v>
      </c>
      <c r="D807" s="36" t="s">
        <v>56</v>
      </c>
      <c r="E807" s="41">
        <v>2</v>
      </c>
      <c r="F807" s="42"/>
      <c r="G807" s="37"/>
    </row>
    <row r="808" spans="2:7" s="3" customFormat="1" ht="12" customHeight="1" x14ac:dyDescent="0.2">
      <c r="B808" s="38"/>
      <c r="C808" s="39"/>
      <c r="D808" s="39"/>
      <c r="E808" s="39"/>
      <c r="F808" s="39"/>
      <c r="G808" s="39"/>
    </row>
    <row r="809" spans="2:7" s="3" customFormat="1" ht="12" customHeight="1" x14ac:dyDescent="0.2">
      <c r="B809" s="34" t="s">
        <v>320</v>
      </c>
      <c r="C809" s="40" t="s">
        <v>321</v>
      </c>
      <c r="D809" s="36" t="s">
        <v>56</v>
      </c>
      <c r="E809" s="41">
        <v>2</v>
      </c>
      <c r="F809" s="42"/>
      <c r="G809" s="37"/>
    </row>
    <row r="810" spans="2:7" s="3" customFormat="1" ht="12" x14ac:dyDescent="0.2">
      <c r="B810" s="38"/>
      <c r="C810" s="39"/>
      <c r="D810" s="39"/>
      <c r="E810" s="39"/>
      <c r="F810" s="39"/>
      <c r="G810" s="39"/>
    </row>
    <row r="811" spans="2:7" s="3" customFormat="1" ht="12" customHeight="1" x14ac:dyDescent="0.2">
      <c r="B811" s="38"/>
      <c r="C811" s="39"/>
      <c r="D811" s="39"/>
      <c r="E811" s="39"/>
      <c r="F811" s="39"/>
      <c r="G811" s="39"/>
    </row>
    <row r="812" spans="2:7" s="3" customFormat="1" ht="12" customHeight="1" x14ac:dyDescent="0.2">
      <c r="B812" s="34" t="s">
        <v>322</v>
      </c>
      <c r="C812" s="35" t="s">
        <v>323</v>
      </c>
      <c r="D812" s="36"/>
      <c r="E812" s="41"/>
      <c r="F812" s="37"/>
      <c r="G812" s="37"/>
    </row>
    <row r="813" spans="2:7" s="3" customFormat="1" ht="12" customHeight="1" x14ac:dyDescent="0.2">
      <c r="B813" s="38"/>
      <c r="C813" s="39"/>
      <c r="D813" s="39"/>
      <c r="E813" s="39"/>
      <c r="F813" s="39"/>
      <c r="G813" s="39"/>
    </row>
    <row r="814" spans="2:7" s="3" customFormat="1" ht="12" customHeight="1" x14ac:dyDescent="0.2">
      <c r="B814" s="34" t="s">
        <v>324</v>
      </c>
      <c r="C814" s="40" t="s">
        <v>325</v>
      </c>
      <c r="D814" s="36" t="s">
        <v>21</v>
      </c>
      <c r="E814" s="41">
        <v>0</v>
      </c>
      <c r="F814" s="42"/>
      <c r="G814" s="37"/>
    </row>
    <row r="815" spans="2:7" s="3" customFormat="1" ht="12" customHeight="1" x14ac:dyDescent="0.2">
      <c r="B815" s="34"/>
      <c r="C815" s="40"/>
      <c r="D815" s="36"/>
      <c r="E815" s="41"/>
      <c r="F815" s="42"/>
      <c r="G815" s="37"/>
    </row>
    <row r="816" spans="2:7" s="3" customFormat="1" ht="12" customHeight="1" x14ac:dyDescent="0.2">
      <c r="B816" s="34"/>
      <c r="C816" s="40"/>
      <c r="D816" s="36"/>
      <c r="E816" s="41"/>
      <c r="F816" s="42"/>
      <c r="G816" s="37"/>
    </row>
    <row r="817" spans="2:7" s="3" customFormat="1" ht="12" customHeight="1" x14ac:dyDescent="0.2">
      <c r="B817" s="34"/>
      <c r="C817" s="40"/>
      <c r="D817" s="36"/>
      <c r="E817" s="41"/>
      <c r="F817" s="42"/>
      <c r="G817" s="37"/>
    </row>
    <row r="818" spans="2:7" s="3" customFormat="1" ht="12" customHeight="1" x14ac:dyDescent="0.2">
      <c r="B818" s="34"/>
      <c r="C818" s="40"/>
      <c r="D818" s="36"/>
      <c r="E818" s="41"/>
      <c r="F818" s="42"/>
      <c r="G818" s="37"/>
    </row>
    <row r="819" spans="2:7" s="3" customFormat="1" ht="24" customHeight="1" x14ac:dyDescent="0.2">
      <c r="B819" s="34"/>
      <c r="C819" s="40"/>
      <c r="D819" s="36"/>
      <c r="E819" s="41"/>
      <c r="F819" s="42"/>
      <c r="G819" s="37"/>
    </row>
    <row r="820" spans="2:7" s="3" customFormat="1" ht="12" x14ac:dyDescent="0.2">
      <c r="B820" s="34"/>
      <c r="C820" s="40"/>
      <c r="D820" s="36"/>
      <c r="E820" s="41"/>
      <c r="F820" s="42"/>
      <c r="G820" s="37"/>
    </row>
    <row r="821" spans="2:7" s="3" customFormat="1" ht="12" x14ac:dyDescent="0.2">
      <c r="B821" s="34"/>
      <c r="C821" s="40"/>
      <c r="D821" s="36"/>
      <c r="E821" s="41"/>
      <c r="F821" s="42"/>
      <c r="G821" s="37"/>
    </row>
    <row r="822" spans="2:7" s="3" customFormat="1" ht="12" x14ac:dyDescent="0.2">
      <c r="B822" s="34"/>
      <c r="C822" s="40"/>
      <c r="D822" s="36"/>
      <c r="E822" s="41"/>
      <c r="F822" s="42"/>
      <c r="G822" s="37"/>
    </row>
    <row r="823" spans="2:7" s="3" customFormat="1" ht="12" x14ac:dyDescent="0.2">
      <c r="B823" s="34"/>
      <c r="C823" s="40"/>
      <c r="D823" s="36"/>
      <c r="E823" s="41"/>
      <c r="F823" s="42"/>
      <c r="G823" s="37"/>
    </row>
    <row r="824" spans="2:7" s="3" customFormat="1" ht="12" x14ac:dyDescent="0.2">
      <c r="B824" s="34"/>
      <c r="C824" s="40"/>
      <c r="D824" s="36"/>
      <c r="E824" s="41"/>
      <c r="F824" s="42"/>
      <c r="G824" s="37"/>
    </row>
    <row r="825" spans="2:7" s="3" customFormat="1" ht="12" x14ac:dyDescent="0.2">
      <c r="B825" s="34"/>
      <c r="C825" s="40"/>
      <c r="D825" s="36"/>
      <c r="E825" s="41"/>
      <c r="F825" s="42"/>
      <c r="G825" s="37"/>
    </row>
    <row r="826" spans="2:7" s="3" customFormat="1" ht="12" x14ac:dyDescent="0.2">
      <c r="B826" s="34"/>
      <c r="C826" s="40"/>
      <c r="D826" s="36"/>
      <c r="E826" s="41"/>
      <c r="F826" s="42"/>
      <c r="G826" s="37"/>
    </row>
    <row r="827" spans="2:7" s="3" customFormat="1" ht="12" x14ac:dyDescent="0.2">
      <c r="B827" s="34"/>
      <c r="C827" s="40"/>
      <c r="D827" s="36"/>
      <c r="E827" s="41"/>
      <c r="F827" s="42"/>
      <c r="G827" s="37"/>
    </row>
    <row r="828" spans="2:7" s="3" customFormat="1" ht="12" x14ac:dyDescent="0.2">
      <c r="B828" s="34"/>
      <c r="C828" s="40"/>
      <c r="D828" s="36"/>
      <c r="E828" s="41"/>
      <c r="F828" s="42"/>
      <c r="G828" s="37"/>
    </row>
    <row r="829" spans="2:7" s="3" customFormat="1" ht="12" x14ac:dyDescent="0.2">
      <c r="B829" s="34"/>
      <c r="C829" s="40"/>
      <c r="D829" s="36"/>
      <c r="E829" s="41"/>
      <c r="F829" s="42"/>
      <c r="G829" s="37"/>
    </row>
    <row r="830" spans="2:7" s="3" customFormat="1" ht="12" x14ac:dyDescent="0.2">
      <c r="B830" s="34"/>
      <c r="C830" s="40"/>
      <c r="D830" s="36"/>
      <c r="E830" s="41"/>
      <c r="F830" s="42"/>
      <c r="G830" s="37"/>
    </row>
    <row r="831" spans="2:7" s="3" customFormat="1" ht="12" x14ac:dyDescent="0.2">
      <c r="B831" s="34"/>
      <c r="C831" s="40"/>
      <c r="D831" s="36"/>
      <c r="E831" s="41"/>
      <c r="F831" s="42"/>
      <c r="G831" s="37"/>
    </row>
    <row r="832" spans="2:7" s="3" customFormat="1" ht="12" x14ac:dyDescent="0.2">
      <c r="B832" s="34"/>
      <c r="C832" s="40"/>
      <c r="D832" s="36"/>
      <c r="E832" s="41"/>
      <c r="F832" s="42"/>
      <c r="G832" s="37"/>
    </row>
    <row r="833" spans="2:7" s="3" customFormat="1" ht="12" x14ac:dyDescent="0.2">
      <c r="B833" s="34"/>
      <c r="C833" s="40"/>
      <c r="D833" s="36"/>
      <c r="E833" s="41"/>
      <c r="F833" s="42"/>
      <c r="G833" s="37"/>
    </row>
    <row r="834" spans="2:7" s="3" customFormat="1" ht="12" x14ac:dyDescent="0.2">
      <c r="B834" s="34"/>
      <c r="C834" s="40"/>
      <c r="D834" s="36"/>
      <c r="E834" s="41"/>
      <c r="F834" s="42"/>
      <c r="G834" s="37"/>
    </row>
    <row r="835" spans="2:7" s="3" customFormat="1" ht="12" x14ac:dyDescent="0.2">
      <c r="B835" s="34"/>
      <c r="C835" s="40"/>
      <c r="D835" s="36"/>
      <c r="E835" s="41"/>
      <c r="F835" s="42"/>
      <c r="G835" s="37"/>
    </row>
    <row r="836" spans="2:7" s="3" customFormat="1" ht="12" x14ac:dyDescent="0.2">
      <c r="B836" s="34"/>
      <c r="C836" s="40"/>
      <c r="D836" s="36"/>
      <c r="E836" s="41"/>
      <c r="F836" s="42"/>
      <c r="G836" s="37"/>
    </row>
    <row r="837" spans="2:7" s="3" customFormat="1" ht="12" x14ac:dyDescent="0.2">
      <c r="B837" s="34"/>
      <c r="C837" s="40"/>
      <c r="D837" s="36"/>
      <c r="E837" s="41"/>
      <c r="F837" s="42"/>
      <c r="G837" s="37"/>
    </row>
    <row r="838" spans="2:7" s="3" customFormat="1" ht="12" x14ac:dyDescent="0.2">
      <c r="B838" s="34"/>
      <c r="C838" s="40"/>
      <c r="D838" s="36"/>
      <c r="E838" s="41"/>
      <c r="F838" s="42"/>
      <c r="G838" s="37"/>
    </row>
    <row r="839" spans="2:7" s="3" customFormat="1" ht="12" x14ac:dyDescent="0.2">
      <c r="B839" s="34"/>
      <c r="C839" s="40"/>
      <c r="D839" s="36"/>
      <c r="E839" s="41"/>
      <c r="F839" s="42"/>
      <c r="G839" s="37"/>
    </row>
    <row r="840" spans="2:7" s="3" customFormat="1" ht="12" x14ac:dyDescent="0.2">
      <c r="B840" s="34"/>
      <c r="C840" s="40"/>
      <c r="D840" s="36"/>
      <c r="E840" s="41"/>
      <c r="F840" s="42"/>
      <c r="G840" s="37"/>
    </row>
    <row r="841" spans="2:7" s="3" customFormat="1" ht="12" x14ac:dyDescent="0.2">
      <c r="B841" s="34"/>
      <c r="C841" s="40"/>
      <c r="D841" s="36"/>
      <c r="E841" s="41"/>
      <c r="F841" s="42"/>
      <c r="G841" s="37"/>
    </row>
    <row r="842" spans="2:7" s="3" customFormat="1" ht="12" x14ac:dyDescent="0.2">
      <c r="B842" s="34"/>
      <c r="C842" s="40"/>
      <c r="D842" s="36"/>
      <c r="E842" s="41"/>
      <c r="F842" s="42"/>
      <c r="G842" s="37"/>
    </row>
    <row r="843" spans="2:7" s="3" customFormat="1" ht="12" x14ac:dyDescent="0.2">
      <c r="B843" s="34"/>
      <c r="C843" s="40"/>
      <c r="D843" s="36"/>
      <c r="E843" s="41"/>
      <c r="F843" s="42"/>
      <c r="G843" s="37"/>
    </row>
    <row r="844" spans="2:7" s="3" customFormat="1" ht="12" x14ac:dyDescent="0.2">
      <c r="B844" s="34"/>
      <c r="C844" s="40"/>
      <c r="D844" s="36"/>
      <c r="E844" s="41"/>
      <c r="F844" s="42"/>
      <c r="G844" s="37"/>
    </row>
    <row r="845" spans="2:7" s="3" customFormat="1" ht="12" x14ac:dyDescent="0.2">
      <c r="B845" s="34"/>
      <c r="C845" s="40"/>
      <c r="D845" s="36"/>
      <c r="E845" s="41"/>
      <c r="F845" s="42"/>
      <c r="G845" s="37"/>
    </row>
    <row r="846" spans="2:7" s="3" customFormat="1" ht="12" x14ac:dyDescent="0.2">
      <c r="B846" s="34"/>
      <c r="C846" s="40"/>
      <c r="D846" s="36"/>
      <c r="E846" s="41"/>
      <c r="F846" s="42"/>
      <c r="G846" s="37"/>
    </row>
    <row r="847" spans="2:7" s="3" customFormat="1" ht="12" x14ac:dyDescent="0.2">
      <c r="B847" s="34"/>
      <c r="C847" s="40"/>
      <c r="D847" s="36"/>
      <c r="E847" s="41"/>
      <c r="F847" s="42"/>
      <c r="G847" s="37"/>
    </row>
    <row r="848" spans="2:7" s="3" customFormat="1" ht="12" x14ac:dyDescent="0.2">
      <c r="B848" s="34"/>
      <c r="C848" s="40"/>
      <c r="D848" s="36"/>
      <c r="E848" s="41"/>
      <c r="F848" s="42"/>
      <c r="G848" s="37"/>
    </row>
    <row r="849" spans="2:7" s="3" customFormat="1" ht="12" x14ac:dyDescent="0.2">
      <c r="B849" s="34"/>
      <c r="C849" s="40"/>
      <c r="D849" s="36"/>
      <c r="E849" s="41"/>
      <c r="F849" s="42"/>
      <c r="G849" s="37"/>
    </row>
    <row r="850" spans="2:7" s="3" customFormat="1" ht="12" x14ac:dyDescent="0.2">
      <c r="B850" s="34"/>
      <c r="C850" s="40"/>
      <c r="D850" s="36"/>
      <c r="E850" s="41"/>
      <c r="F850" s="42"/>
      <c r="G850" s="37"/>
    </row>
    <row r="851" spans="2:7" s="3" customFormat="1" ht="12" x14ac:dyDescent="0.2">
      <c r="B851" s="34"/>
      <c r="C851" s="40"/>
      <c r="D851" s="36"/>
      <c r="E851" s="41"/>
      <c r="F851" s="42"/>
      <c r="G851" s="37"/>
    </row>
    <row r="852" spans="2:7" s="3" customFormat="1" ht="12" x14ac:dyDescent="0.2">
      <c r="B852" s="34"/>
      <c r="C852" s="40"/>
      <c r="D852" s="36"/>
      <c r="E852" s="41"/>
      <c r="F852" s="42"/>
      <c r="G852" s="37"/>
    </row>
    <row r="853" spans="2:7" s="3" customFormat="1" ht="12" x14ac:dyDescent="0.2">
      <c r="B853" s="34"/>
      <c r="C853" s="40"/>
      <c r="D853" s="36"/>
      <c r="E853" s="41"/>
      <c r="F853" s="42"/>
      <c r="G853" s="37"/>
    </row>
    <row r="854" spans="2:7" s="3" customFormat="1" ht="12" x14ac:dyDescent="0.2">
      <c r="B854" s="34"/>
      <c r="C854" s="40"/>
      <c r="D854" s="36"/>
      <c r="E854" s="41"/>
      <c r="F854" s="42"/>
      <c r="G854" s="37"/>
    </row>
    <row r="855" spans="2:7" s="3" customFormat="1" ht="12" x14ac:dyDescent="0.2">
      <c r="B855" s="34"/>
      <c r="C855" s="40"/>
      <c r="D855" s="36"/>
      <c r="E855" s="41"/>
      <c r="F855" s="42"/>
      <c r="G855" s="37"/>
    </row>
    <row r="856" spans="2:7" s="3" customFormat="1" ht="12" x14ac:dyDescent="0.2">
      <c r="B856" s="34"/>
      <c r="C856" s="40"/>
      <c r="D856" s="36"/>
      <c r="E856" s="41"/>
      <c r="F856" s="42"/>
      <c r="G856" s="37"/>
    </row>
    <row r="857" spans="2:7" s="3" customFormat="1" ht="12" x14ac:dyDescent="0.2">
      <c r="B857" s="34"/>
      <c r="C857" s="40"/>
      <c r="D857" s="36"/>
      <c r="E857" s="41"/>
      <c r="F857" s="42"/>
      <c r="G857" s="37"/>
    </row>
    <row r="858" spans="2:7" s="3" customFormat="1" ht="12" x14ac:dyDescent="0.2">
      <c r="B858" s="34"/>
      <c r="C858" s="40"/>
      <c r="D858" s="36"/>
      <c r="E858" s="41"/>
      <c r="F858" s="42"/>
      <c r="G858" s="37"/>
    </row>
    <row r="859" spans="2:7" s="3" customFormat="1" ht="12" x14ac:dyDescent="0.2">
      <c r="B859" s="34"/>
      <c r="C859" s="40"/>
      <c r="D859" s="36"/>
      <c r="E859" s="41"/>
      <c r="F859" s="42"/>
      <c r="G859" s="37"/>
    </row>
    <row r="860" spans="2:7" s="3" customFormat="1" ht="12" x14ac:dyDescent="0.2">
      <c r="B860" s="34"/>
      <c r="C860" s="40"/>
      <c r="D860" s="36"/>
      <c r="E860" s="41"/>
      <c r="F860" s="42"/>
      <c r="G860" s="37"/>
    </row>
    <row r="861" spans="2:7" s="3" customFormat="1" ht="12" x14ac:dyDescent="0.2">
      <c r="B861" s="34"/>
      <c r="C861" s="40"/>
      <c r="D861" s="36"/>
      <c r="E861" s="41"/>
      <c r="F861" s="42"/>
      <c r="G861" s="37"/>
    </row>
    <row r="862" spans="2:7" s="3" customFormat="1" ht="12" x14ac:dyDescent="0.2">
      <c r="B862" s="34"/>
      <c r="C862" s="40"/>
      <c r="D862" s="36"/>
      <c r="E862" s="41"/>
      <c r="F862" s="42"/>
      <c r="G862" s="37"/>
    </row>
    <row r="863" spans="2:7" s="3" customFormat="1" ht="12" x14ac:dyDescent="0.2">
      <c r="B863" s="34"/>
      <c r="C863" s="40"/>
      <c r="D863" s="36"/>
      <c r="E863" s="41"/>
      <c r="F863" s="42"/>
      <c r="G863" s="37"/>
    </row>
    <row r="864" spans="2:7" s="3" customFormat="1" ht="12" x14ac:dyDescent="0.2">
      <c r="B864" s="34"/>
      <c r="C864" s="40"/>
      <c r="D864" s="36"/>
      <c r="E864" s="41"/>
      <c r="F864" s="42"/>
      <c r="G864" s="37"/>
    </row>
    <row r="865" spans="2:7" s="3" customFormat="1" ht="12" x14ac:dyDescent="0.2">
      <c r="B865" s="34"/>
      <c r="C865" s="40"/>
      <c r="D865" s="36"/>
      <c r="E865" s="41"/>
      <c r="F865" s="42"/>
      <c r="G865" s="37"/>
    </row>
    <row r="866" spans="2:7" s="3" customFormat="1" ht="12" x14ac:dyDescent="0.2">
      <c r="B866" s="34"/>
      <c r="C866" s="40"/>
      <c r="D866" s="36"/>
      <c r="E866" s="41"/>
      <c r="F866" s="42"/>
      <c r="G866" s="37"/>
    </row>
    <row r="867" spans="2:7" s="3" customFormat="1" ht="12" x14ac:dyDescent="0.2">
      <c r="B867" s="38"/>
      <c r="C867" s="39"/>
      <c r="D867" s="39"/>
      <c r="E867" s="39"/>
      <c r="F867" s="39"/>
      <c r="G867" s="39"/>
    </row>
    <row r="868" spans="2:7" s="3" customFormat="1" ht="12" x14ac:dyDescent="0.2">
      <c r="B868" s="51" t="s">
        <v>50</v>
      </c>
      <c r="C868" s="52"/>
      <c r="D868" s="53"/>
      <c r="E868" s="54"/>
      <c r="F868" s="54"/>
      <c r="G868" s="55"/>
    </row>
    <row r="869" spans="2:7" s="3" customFormat="1" ht="12" x14ac:dyDescent="0.2">
      <c r="B869" s="45"/>
      <c r="C869" s="45"/>
      <c r="D869" s="56"/>
      <c r="E869" s="45"/>
      <c r="F869" s="45"/>
      <c r="G869" s="45"/>
    </row>
    <row r="870" spans="2:7" s="3" customFormat="1" ht="14" x14ac:dyDescent="0.2">
      <c r="B870" s="43" t="s">
        <v>0</v>
      </c>
      <c r="C870" s="44"/>
      <c r="D870" s="44"/>
      <c r="E870" s="44"/>
      <c r="F870" s="44"/>
      <c r="G870" s="44"/>
    </row>
    <row r="871" spans="2:7" s="3" customFormat="1" ht="12" x14ac:dyDescent="0.2">
      <c r="B871" s="45"/>
      <c r="C871" s="45"/>
      <c r="D871" s="45"/>
      <c r="E871" s="45"/>
      <c r="F871" s="45"/>
      <c r="G871" s="46" t="s">
        <v>305</v>
      </c>
    </row>
    <row r="872" spans="2:7" s="3" customFormat="1" ht="12" customHeight="1" x14ac:dyDescent="0.2">
      <c r="B872" s="47" t="s">
        <v>2</v>
      </c>
      <c r="C872" s="47" t="s">
        <v>3</v>
      </c>
      <c r="D872" s="47" t="s">
        <v>4</v>
      </c>
      <c r="E872" s="47" t="s">
        <v>5</v>
      </c>
      <c r="F872" s="47" t="s">
        <v>6</v>
      </c>
      <c r="G872" s="48" t="s">
        <v>7</v>
      </c>
    </row>
    <row r="873" spans="2:7" s="4" customFormat="1" ht="20.25" customHeight="1" x14ac:dyDescent="0.2">
      <c r="B873" s="51" t="s">
        <v>51</v>
      </c>
      <c r="C873" s="52"/>
      <c r="D873" s="53"/>
      <c r="E873" s="54"/>
      <c r="F873" s="54"/>
      <c r="G873" s="55"/>
    </row>
    <row r="874" spans="2:7" s="2" customFormat="1" ht="12" customHeight="1" x14ac:dyDescent="0.2">
      <c r="B874" s="34" t="s">
        <v>326</v>
      </c>
      <c r="C874" s="35" t="s">
        <v>327</v>
      </c>
      <c r="D874" s="36"/>
      <c r="E874" s="41"/>
      <c r="F874" s="37"/>
      <c r="G874" s="37"/>
    </row>
    <row r="875" spans="2:7" s="1" customFormat="1" ht="14" x14ac:dyDescent="0.2">
      <c r="B875" s="38"/>
      <c r="C875" s="39"/>
      <c r="D875" s="39"/>
      <c r="E875" s="39"/>
      <c r="F875" s="39"/>
      <c r="G875" s="39"/>
    </row>
    <row r="876" spans="2:7" s="2" customFormat="1" ht="13" x14ac:dyDescent="0.2">
      <c r="B876" s="34" t="s">
        <v>328</v>
      </c>
      <c r="C876" s="40" t="s">
        <v>329</v>
      </c>
      <c r="D876" s="36" t="s">
        <v>36</v>
      </c>
      <c r="E876" s="41">
        <v>120</v>
      </c>
      <c r="F876" s="42"/>
      <c r="G876" s="37"/>
    </row>
    <row r="877" spans="2:7" s="3" customFormat="1" ht="15.5" customHeight="1" x14ac:dyDescent="0.2">
      <c r="B877" s="38"/>
      <c r="C877" s="39"/>
      <c r="D877" s="39"/>
      <c r="E877" s="39"/>
      <c r="F877" s="39"/>
      <c r="G877" s="39"/>
    </row>
    <row r="878" spans="2:7" s="4" customFormat="1" ht="20.25" customHeight="1" x14ac:dyDescent="0.2">
      <c r="B878" s="38"/>
      <c r="C878" s="39"/>
      <c r="D878" s="39"/>
      <c r="E878" s="39"/>
      <c r="F878" s="39"/>
      <c r="G878" s="39"/>
    </row>
    <row r="879" spans="2:7" s="3" customFormat="1" ht="12" customHeight="1" x14ac:dyDescent="0.2">
      <c r="B879" s="34" t="s">
        <v>330</v>
      </c>
      <c r="C879" s="35" t="s">
        <v>331</v>
      </c>
      <c r="D879" s="36"/>
      <c r="E879" s="41"/>
      <c r="F879" s="37"/>
      <c r="G879" s="37"/>
    </row>
    <row r="880" spans="2:7" s="3" customFormat="1" ht="12" customHeight="1" x14ac:dyDescent="0.2">
      <c r="B880" s="38"/>
      <c r="C880" s="39"/>
      <c r="D880" s="39"/>
      <c r="E880" s="39"/>
      <c r="F880" s="39"/>
      <c r="G880" s="39"/>
    </row>
    <row r="881" spans="2:7" s="3" customFormat="1" ht="12" customHeight="1" x14ac:dyDescent="0.2">
      <c r="B881" s="34" t="s">
        <v>332</v>
      </c>
      <c r="C881" s="40" t="s">
        <v>333</v>
      </c>
      <c r="D881" s="36" t="s">
        <v>40</v>
      </c>
      <c r="E881" s="41">
        <v>0</v>
      </c>
      <c r="F881" s="42"/>
      <c r="G881" s="37"/>
    </row>
    <row r="882" spans="2:7" s="3" customFormat="1" ht="12" customHeight="1" x14ac:dyDescent="0.2">
      <c r="B882" s="38"/>
      <c r="C882" s="39"/>
      <c r="D882" s="39"/>
      <c r="E882" s="39"/>
      <c r="F882" s="39"/>
      <c r="G882" s="39"/>
    </row>
    <row r="883" spans="2:7" s="3" customFormat="1" ht="12" customHeight="1" x14ac:dyDescent="0.2">
      <c r="B883" s="34" t="s">
        <v>334</v>
      </c>
      <c r="C883" s="40" t="s">
        <v>335</v>
      </c>
      <c r="D883" s="36" t="s">
        <v>41</v>
      </c>
      <c r="E883" s="37">
        <f>G881</f>
        <v>0</v>
      </c>
      <c r="F883" s="42"/>
      <c r="G883" s="37"/>
    </row>
    <row r="884" spans="2:7" s="3" customFormat="1" ht="12" customHeight="1" x14ac:dyDescent="0.2">
      <c r="B884" s="38"/>
      <c r="C884" s="39"/>
      <c r="D884" s="39"/>
      <c r="E884" s="39"/>
      <c r="F884" s="39"/>
      <c r="G884" s="39"/>
    </row>
    <row r="885" spans="2:7" s="3" customFormat="1" ht="12" customHeight="1" x14ac:dyDescent="0.2">
      <c r="B885" s="38"/>
      <c r="C885" s="39"/>
      <c r="D885" s="39"/>
      <c r="E885" s="39"/>
      <c r="F885" s="39"/>
      <c r="G885" s="39"/>
    </row>
    <row r="886" spans="2:7" s="3" customFormat="1" ht="24" customHeight="1" x14ac:dyDescent="0.2">
      <c r="B886" s="38"/>
      <c r="C886" s="39"/>
      <c r="D886" s="39"/>
      <c r="E886" s="39"/>
      <c r="F886" s="39"/>
      <c r="G886" s="39"/>
    </row>
    <row r="887" spans="2:7" s="3" customFormat="1" ht="12" customHeight="1" x14ac:dyDescent="0.2">
      <c r="B887" s="38"/>
      <c r="C887" s="39"/>
      <c r="D887" s="39"/>
      <c r="E887" s="39"/>
      <c r="F887" s="39"/>
      <c r="G887" s="39"/>
    </row>
    <row r="888" spans="2:7" s="3" customFormat="1" ht="24" customHeight="1" x14ac:dyDescent="0.2">
      <c r="B888" s="38"/>
      <c r="C888" s="39"/>
      <c r="D888" s="39"/>
      <c r="E888" s="39"/>
      <c r="F888" s="39"/>
      <c r="G888" s="39"/>
    </row>
    <row r="889" spans="2:7" s="3" customFormat="1" ht="12" customHeight="1" x14ac:dyDescent="0.2">
      <c r="B889" s="38"/>
      <c r="C889" s="39"/>
      <c r="D889" s="39"/>
      <c r="E889" s="39"/>
      <c r="F889" s="39"/>
      <c r="G889" s="39"/>
    </row>
    <row r="890" spans="2:7" s="3" customFormat="1" ht="12" customHeight="1" x14ac:dyDescent="0.2">
      <c r="B890" s="38"/>
      <c r="C890" s="39"/>
      <c r="D890" s="39"/>
      <c r="E890" s="39"/>
      <c r="F890" s="39"/>
      <c r="G890" s="39"/>
    </row>
    <row r="891" spans="2:7" s="3" customFormat="1" ht="12" customHeight="1" x14ac:dyDescent="0.2">
      <c r="B891" s="38"/>
      <c r="C891" s="39"/>
      <c r="D891" s="39"/>
      <c r="E891" s="39"/>
      <c r="F891" s="39"/>
      <c r="G891" s="39"/>
    </row>
    <row r="892" spans="2:7" s="3" customFormat="1" ht="12" customHeight="1" x14ac:dyDescent="0.2">
      <c r="B892" s="38"/>
      <c r="C892" s="39"/>
      <c r="D892" s="39"/>
      <c r="E892" s="39"/>
      <c r="F892" s="39"/>
      <c r="G892" s="39"/>
    </row>
    <row r="893" spans="2:7" s="3" customFormat="1" ht="12" customHeight="1" x14ac:dyDescent="0.2">
      <c r="B893" s="38"/>
      <c r="C893" s="39"/>
      <c r="D893" s="39"/>
      <c r="E893" s="39"/>
      <c r="F893" s="39"/>
      <c r="G893" s="39"/>
    </row>
    <row r="894" spans="2:7" s="3" customFormat="1" ht="12" customHeight="1" x14ac:dyDescent="0.2">
      <c r="B894" s="38"/>
      <c r="C894" s="39"/>
      <c r="D894" s="39"/>
      <c r="E894" s="39"/>
      <c r="F894" s="39"/>
      <c r="G894" s="39"/>
    </row>
    <row r="895" spans="2:7" s="3" customFormat="1" ht="12" customHeight="1" x14ac:dyDescent="0.2">
      <c r="B895" s="38"/>
      <c r="C895" s="39"/>
      <c r="D895" s="39"/>
      <c r="E895" s="39"/>
      <c r="F895" s="39"/>
      <c r="G895" s="39"/>
    </row>
    <row r="896" spans="2:7" s="3" customFormat="1" ht="12" customHeight="1" x14ac:dyDescent="0.2">
      <c r="B896" s="38"/>
      <c r="C896" s="39"/>
      <c r="D896" s="39"/>
      <c r="E896" s="39"/>
      <c r="F896" s="39"/>
      <c r="G896" s="39"/>
    </row>
    <row r="897" spans="2:7" s="3" customFormat="1" ht="12" customHeight="1" x14ac:dyDescent="0.2">
      <c r="B897" s="38"/>
      <c r="C897" s="39"/>
      <c r="D897" s="39"/>
      <c r="E897" s="39"/>
      <c r="F897" s="39"/>
      <c r="G897" s="39"/>
    </row>
    <row r="898" spans="2:7" s="3" customFormat="1" ht="12" customHeight="1" x14ac:dyDescent="0.2">
      <c r="B898" s="38"/>
      <c r="C898" s="39"/>
      <c r="D898" s="39"/>
      <c r="E898" s="39"/>
      <c r="F898" s="39"/>
      <c r="G898" s="39"/>
    </row>
    <row r="899" spans="2:7" s="3" customFormat="1" ht="12" customHeight="1" x14ac:dyDescent="0.2">
      <c r="B899" s="38"/>
      <c r="C899" s="39"/>
      <c r="D899" s="39"/>
      <c r="E899" s="39"/>
      <c r="F899" s="39"/>
      <c r="G899" s="39"/>
    </row>
    <row r="900" spans="2:7" s="3" customFormat="1" ht="12" customHeight="1" x14ac:dyDescent="0.2">
      <c r="B900" s="38"/>
      <c r="C900" s="39"/>
      <c r="D900" s="39"/>
      <c r="E900" s="39"/>
      <c r="F900" s="39"/>
      <c r="G900" s="39"/>
    </row>
    <row r="901" spans="2:7" s="3" customFormat="1" ht="12" customHeight="1" x14ac:dyDescent="0.2">
      <c r="B901" s="38"/>
      <c r="C901" s="39"/>
      <c r="D901" s="39"/>
      <c r="E901" s="39"/>
      <c r="F901" s="39"/>
      <c r="G901" s="39"/>
    </row>
    <row r="902" spans="2:7" s="3" customFormat="1" ht="12" customHeight="1" x14ac:dyDescent="0.2">
      <c r="B902" s="38"/>
      <c r="C902" s="39"/>
      <c r="D902" s="39"/>
      <c r="E902" s="39"/>
      <c r="F902" s="39"/>
      <c r="G902" s="39"/>
    </row>
    <row r="903" spans="2:7" s="3" customFormat="1" ht="12" customHeight="1" x14ac:dyDescent="0.2">
      <c r="B903" s="38"/>
      <c r="C903" s="39"/>
      <c r="D903" s="39"/>
      <c r="E903" s="39"/>
      <c r="F903" s="39"/>
      <c r="G903" s="39"/>
    </row>
    <row r="904" spans="2:7" s="3" customFormat="1" ht="12" customHeight="1" x14ac:dyDescent="0.2">
      <c r="B904" s="38"/>
      <c r="C904" s="39"/>
      <c r="D904" s="39"/>
      <c r="E904" s="39"/>
      <c r="F904" s="39"/>
      <c r="G904" s="39"/>
    </row>
    <row r="905" spans="2:7" s="3" customFormat="1" ht="12" customHeight="1" x14ac:dyDescent="0.2">
      <c r="B905" s="38"/>
      <c r="C905" s="39"/>
      <c r="D905" s="39"/>
      <c r="E905" s="39"/>
      <c r="F905" s="39"/>
      <c r="G905" s="39"/>
    </row>
    <row r="906" spans="2:7" s="3" customFormat="1" ht="12" customHeight="1" x14ac:dyDescent="0.2">
      <c r="B906" s="38"/>
      <c r="C906" s="39"/>
      <c r="D906" s="39"/>
      <c r="E906" s="39"/>
      <c r="F906" s="39"/>
      <c r="G906" s="39"/>
    </row>
    <row r="907" spans="2:7" s="3" customFormat="1" ht="12" customHeight="1" x14ac:dyDescent="0.2">
      <c r="B907" s="38"/>
      <c r="C907" s="39"/>
      <c r="D907" s="39"/>
      <c r="E907" s="39"/>
      <c r="F907" s="39"/>
      <c r="G907" s="39"/>
    </row>
    <row r="908" spans="2:7" s="3" customFormat="1" ht="12" customHeight="1" x14ac:dyDescent="0.2">
      <c r="B908" s="38"/>
      <c r="C908" s="39"/>
      <c r="D908" s="39"/>
      <c r="E908" s="39"/>
      <c r="F908" s="39"/>
      <c r="G908" s="39"/>
    </row>
    <row r="909" spans="2:7" s="3" customFormat="1" ht="12" customHeight="1" x14ac:dyDescent="0.2">
      <c r="B909" s="38"/>
      <c r="C909" s="39"/>
      <c r="D909" s="39"/>
      <c r="E909" s="39"/>
      <c r="F909" s="39"/>
      <c r="G909" s="39"/>
    </row>
    <row r="910" spans="2:7" s="3" customFormat="1" ht="12" customHeight="1" x14ac:dyDescent="0.2">
      <c r="B910" s="38"/>
      <c r="C910" s="39"/>
      <c r="D910" s="39"/>
      <c r="E910" s="39"/>
      <c r="F910" s="39"/>
      <c r="G910" s="39"/>
    </row>
    <row r="911" spans="2:7" s="3" customFormat="1" ht="12" customHeight="1" x14ac:dyDescent="0.2">
      <c r="B911" s="38"/>
      <c r="C911" s="39"/>
      <c r="D911" s="39"/>
      <c r="E911" s="39"/>
      <c r="F911" s="39"/>
      <c r="G911" s="39"/>
    </row>
    <row r="912" spans="2:7" s="3" customFormat="1" ht="12" customHeight="1" x14ac:dyDescent="0.2">
      <c r="B912" s="38"/>
      <c r="C912" s="39"/>
      <c r="D912" s="39"/>
      <c r="E912" s="39"/>
      <c r="F912" s="39"/>
      <c r="G912" s="39"/>
    </row>
    <row r="913" spans="2:7" s="3" customFormat="1" ht="12" customHeight="1" x14ac:dyDescent="0.2">
      <c r="B913" s="38"/>
      <c r="C913" s="39"/>
      <c r="D913" s="39"/>
      <c r="E913" s="39"/>
      <c r="F913" s="39"/>
      <c r="G913" s="39"/>
    </row>
    <row r="914" spans="2:7" s="3" customFormat="1" ht="12" customHeight="1" x14ac:dyDescent="0.2">
      <c r="B914" s="38"/>
      <c r="C914" s="39"/>
      <c r="D914" s="39"/>
      <c r="E914" s="39"/>
      <c r="F914" s="39"/>
      <c r="G914" s="39"/>
    </row>
    <row r="915" spans="2:7" s="3" customFormat="1" ht="12" customHeight="1" x14ac:dyDescent="0.2">
      <c r="B915" s="38"/>
      <c r="C915" s="39"/>
      <c r="D915" s="39"/>
      <c r="E915" s="39"/>
      <c r="F915" s="39"/>
      <c r="G915" s="39"/>
    </row>
    <row r="916" spans="2:7" s="3" customFormat="1" ht="12" customHeight="1" x14ac:dyDescent="0.2">
      <c r="B916" s="38"/>
      <c r="C916" s="39"/>
      <c r="D916" s="39"/>
      <c r="E916" s="39"/>
      <c r="F916" s="39"/>
      <c r="G916" s="39"/>
    </row>
    <row r="917" spans="2:7" s="3" customFormat="1" ht="12" customHeight="1" x14ac:dyDescent="0.2">
      <c r="B917" s="38"/>
      <c r="C917" s="39"/>
      <c r="D917" s="39"/>
      <c r="E917" s="39"/>
      <c r="F917" s="39"/>
      <c r="G917" s="39"/>
    </row>
    <row r="918" spans="2:7" s="3" customFormat="1" ht="12" customHeight="1" x14ac:dyDescent="0.2">
      <c r="B918" s="38"/>
      <c r="C918" s="39"/>
      <c r="D918" s="39"/>
      <c r="E918" s="39"/>
      <c r="F918" s="39"/>
      <c r="G918" s="39"/>
    </row>
    <row r="919" spans="2:7" s="3" customFormat="1" ht="12" customHeight="1" x14ac:dyDescent="0.2">
      <c r="B919" s="38"/>
      <c r="C919" s="39"/>
      <c r="D919" s="39"/>
      <c r="E919" s="39"/>
      <c r="F919" s="39"/>
      <c r="G919" s="39"/>
    </row>
    <row r="920" spans="2:7" s="3" customFormat="1" ht="12" customHeight="1" x14ac:dyDescent="0.2">
      <c r="B920" s="38"/>
      <c r="C920" s="39"/>
      <c r="D920" s="39"/>
      <c r="E920" s="39"/>
      <c r="F920" s="39"/>
      <c r="G920" s="39"/>
    </row>
    <row r="921" spans="2:7" s="3" customFormat="1" ht="12" customHeight="1" x14ac:dyDescent="0.2">
      <c r="B921" s="38"/>
      <c r="C921" s="39"/>
      <c r="D921" s="39"/>
      <c r="E921" s="39"/>
      <c r="F921" s="39"/>
      <c r="G921" s="39"/>
    </row>
    <row r="922" spans="2:7" s="3" customFormat="1" ht="12" customHeight="1" x14ac:dyDescent="0.2">
      <c r="B922" s="38"/>
      <c r="C922" s="39"/>
      <c r="D922" s="39"/>
      <c r="E922" s="39"/>
      <c r="F922" s="39"/>
      <c r="G922" s="39"/>
    </row>
    <row r="923" spans="2:7" s="3" customFormat="1" ht="12" customHeight="1" x14ac:dyDescent="0.2">
      <c r="B923" s="38"/>
      <c r="C923" s="39"/>
      <c r="D923" s="39"/>
      <c r="E923" s="39"/>
      <c r="F923" s="39"/>
      <c r="G923" s="39"/>
    </row>
    <row r="924" spans="2:7" s="3" customFormat="1" ht="12" customHeight="1" x14ac:dyDescent="0.2">
      <c r="B924" s="38"/>
      <c r="C924" s="39"/>
      <c r="D924" s="39"/>
      <c r="E924" s="39"/>
      <c r="F924" s="39"/>
      <c r="G924" s="39"/>
    </row>
    <row r="925" spans="2:7" s="3" customFormat="1" ht="12" customHeight="1" x14ac:dyDescent="0.2">
      <c r="B925" s="38"/>
      <c r="C925" s="39"/>
      <c r="D925" s="39"/>
      <c r="E925" s="39"/>
      <c r="F925" s="39"/>
      <c r="G925" s="39"/>
    </row>
    <row r="926" spans="2:7" s="3" customFormat="1" ht="12" customHeight="1" x14ac:dyDescent="0.2">
      <c r="B926" s="38"/>
      <c r="C926" s="39"/>
      <c r="D926" s="39"/>
      <c r="E926" s="39"/>
      <c r="F926" s="39"/>
      <c r="G926" s="39"/>
    </row>
    <row r="927" spans="2:7" s="3" customFormat="1" ht="12" customHeight="1" x14ac:dyDescent="0.2">
      <c r="B927" s="38"/>
      <c r="C927" s="39"/>
      <c r="D927" s="39"/>
      <c r="E927" s="39"/>
      <c r="F927" s="39"/>
      <c r="G927" s="39"/>
    </row>
    <row r="928" spans="2:7" s="3" customFormat="1" ht="12" customHeight="1" x14ac:dyDescent="0.2">
      <c r="B928" s="38"/>
      <c r="C928" s="39"/>
      <c r="D928" s="39"/>
      <c r="E928" s="39"/>
      <c r="F928" s="39"/>
      <c r="G928" s="39"/>
    </row>
    <row r="929" spans="2:7" s="3" customFormat="1" ht="12" customHeight="1" x14ac:dyDescent="0.2">
      <c r="B929" s="38"/>
      <c r="C929" s="39"/>
      <c r="D929" s="39"/>
      <c r="E929" s="39"/>
      <c r="F929" s="39"/>
      <c r="G929" s="39"/>
    </row>
    <row r="930" spans="2:7" s="3" customFormat="1" ht="12" customHeight="1" x14ac:dyDescent="0.2">
      <c r="B930" s="38"/>
      <c r="C930" s="39"/>
      <c r="D930" s="39"/>
      <c r="E930" s="39"/>
      <c r="F930" s="39"/>
      <c r="G930" s="39"/>
    </row>
    <row r="931" spans="2:7" s="3" customFormat="1" ht="12" customHeight="1" x14ac:dyDescent="0.2">
      <c r="B931" s="38"/>
      <c r="C931" s="39"/>
      <c r="D931" s="39"/>
      <c r="E931" s="39"/>
      <c r="F931" s="39"/>
      <c r="G931" s="39"/>
    </row>
    <row r="932" spans="2:7" s="3" customFormat="1" ht="12" customHeight="1" x14ac:dyDescent="0.2">
      <c r="B932" s="38"/>
      <c r="C932" s="39"/>
      <c r="D932" s="39"/>
      <c r="E932" s="39"/>
      <c r="F932" s="39"/>
      <c r="G932" s="39"/>
    </row>
    <row r="933" spans="2:7" s="3" customFormat="1" ht="12" customHeight="1" x14ac:dyDescent="0.2">
      <c r="B933" s="38"/>
      <c r="C933" s="39"/>
      <c r="D933" s="39"/>
      <c r="E933" s="39"/>
      <c r="F933" s="39"/>
      <c r="G933" s="39"/>
    </row>
    <row r="934" spans="2:7" s="3" customFormat="1" ht="12" customHeight="1" x14ac:dyDescent="0.2">
      <c r="B934" s="38"/>
      <c r="C934" s="39"/>
      <c r="D934" s="39"/>
      <c r="E934" s="39"/>
      <c r="F934" s="39"/>
      <c r="G934" s="39"/>
    </row>
    <row r="935" spans="2:7" s="3" customFormat="1" ht="12" customHeight="1" x14ac:dyDescent="0.2">
      <c r="B935" s="38"/>
      <c r="C935" s="39"/>
      <c r="D935" s="39"/>
      <c r="E935" s="39"/>
      <c r="F935" s="39"/>
      <c r="G935" s="39"/>
    </row>
    <row r="936" spans="2:7" s="3" customFormat="1" ht="12" customHeight="1" x14ac:dyDescent="0.2">
      <c r="B936" s="38"/>
      <c r="C936" s="39"/>
      <c r="D936" s="39"/>
      <c r="E936" s="39"/>
      <c r="F936" s="39"/>
      <c r="G936" s="39"/>
    </row>
    <row r="937" spans="2:7" s="3" customFormat="1" ht="12" customHeight="1" x14ac:dyDescent="0.2">
      <c r="B937" s="38"/>
      <c r="C937" s="39"/>
      <c r="D937" s="39"/>
      <c r="E937" s="39"/>
      <c r="F937" s="39"/>
      <c r="G937" s="39"/>
    </row>
    <row r="938" spans="2:7" s="3" customFormat="1" ht="12" customHeight="1" x14ac:dyDescent="0.2">
      <c r="B938" s="38"/>
      <c r="C938" s="39"/>
      <c r="D938" s="39"/>
      <c r="E938" s="39"/>
      <c r="F938" s="39"/>
      <c r="G938" s="39"/>
    </row>
    <row r="939" spans="2:7" s="3" customFormat="1" ht="12" customHeight="1" x14ac:dyDescent="0.2">
      <c r="B939" s="38"/>
      <c r="C939" s="39"/>
      <c r="D939" s="39"/>
      <c r="E939" s="39"/>
      <c r="F939" s="39"/>
      <c r="G939" s="39"/>
    </row>
    <row r="940" spans="2:7" s="3" customFormat="1" ht="12" customHeight="1" x14ac:dyDescent="0.2">
      <c r="B940" s="38"/>
      <c r="C940" s="39"/>
      <c r="D940" s="39"/>
      <c r="E940" s="39"/>
      <c r="F940" s="39"/>
      <c r="G940" s="39"/>
    </row>
    <row r="941" spans="2:7" s="3" customFormat="1" ht="12" customHeight="1" x14ac:dyDescent="0.2">
      <c r="B941" s="38"/>
      <c r="C941" s="39"/>
      <c r="D941" s="39"/>
      <c r="E941" s="39"/>
      <c r="F941" s="39"/>
      <c r="G941" s="39"/>
    </row>
    <row r="942" spans="2:7" s="3" customFormat="1" ht="12" customHeight="1" x14ac:dyDescent="0.2">
      <c r="B942" s="38"/>
      <c r="C942" s="39"/>
      <c r="D942" s="39"/>
      <c r="E942" s="39"/>
      <c r="F942" s="39"/>
      <c r="G942" s="39"/>
    </row>
    <row r="943" spans="2:7" s="3" customFormat="1" ht="12" customHeight="1" x14ac:dyDescent="0.2">
      <c r="B943" s="38"/>
      <c r="C943" s="39"/>
      <c r="D943" s="39"/>
      <c r="E943" s="39"/>
      <c r="F943" s="39"/>
      <c r="G943" s="39"/>
    </row>
    <row r="944" spans="2:7" s="3" customFormat="1" ht="12" customHeight="1" x14ac:dyDescent="0.2">
      <c r="B944" s="38"/>
      <c r="C944" s="39"/>
      <c r="D944" s="39"/>
      <c r="E944" s="39"/>
      <c r="F944" s="39"/>
      <c r="G944" s="39"/>
    </row>
    <row r="945" spans="2:7" s="3" customFormat="1" ht="12" customHeight="1" x14ac:dyDescent="0.2">
      <c r="B945" s="60" t="s">
        <v>97</v>
      </c>
      <c r="C945" s="52"/>
      <c r="D945" s="53"/>
      <c r="E945" s="54"/>
      <c r="F945" s="54"/>
      <c r="G945" s="59">
        <f>SUM(G873:G944)</f>
        <v>0</v>
      </c>
    </row>
    <row r="946" spans="2:7" s="3" customFormat="1" ht="12" customHeight="1" x14ac:dyDescent="0.2">
      <c r="B946" s="45"/>
      <c r="C946" s="45"/>
      <c r="D946" s="56"/>
      <c r="E946" s="45"/>
      <c r="F946" s="45"/>
      <c r="G946" s="45"/>
    </row>
    <row r="947" spans="2:7" s="3" customFormat="1" ht="12" customHeight="1" x14ac:dyDescent="0.2">
      <c r="B947" s="43" t="s">
        <v>0</v>
      </c>
      <c r="C947" s="44"/>
      <c r="D947" s="44"/>
      <c r="E947" s="44"/>
      <c r="F947" s="44"/>
      <c r="G947" s="44"/>
    </row>
    <row r="948" spans="2:7" s="3" customFormat="1" ht="12" customHeight="1" x14ac:dyDescent="0.2">
      <c r="B948" s="45"/>
      <c r="C948" s="45"/>
      <c r="D948" s="45"/>
      <c r="E948" s="45"/>
      <c r="F948" s="45"/>
      <c r="G948" s="46" t="s">
        <v>336</v>
      </c>
    </row>
    <row r="949" spans="2:7" s="3" customFormat="1" ht="12" customHeight="1" x14ac:dyDescent="0.2">
      <c r="B949" s="47" t="s">
        <v>2</v>
      </c>
      <c r="C949" s="47" t="s">
        <v>3</v>
      </c>
      <c r="D949" s="47" t="s">
        <v>4</v>
      </c>
      <c r="E949" s="47" t="s">
        <v>5</v>
      </c>
      <c r="F949" s="47" t="s">
        <v>6</v>
      </c>
      <c r="G949" s="48" t="s">
        <v>7</v>
      </c>
    </row>
    <row r="950" spans="2:7" s="4" customFormat="1" ht="20.25" customHeight="1" x14ac:dyDescent="0.2">
      <c r="B950" s="34" t="s">
        <v>337</v>
      </c>
      <c r="C950" s="35" t="s">
        <v>338</v>
      </c>
      <c r="D950" s="36"/>
      <c r="E950" s="37"/>
      <c r="F950" s="37"/>
      <c r="G950" s="37"/>
    </row>
    <row r="951" spans="2:7" s="2" customFormat="1" ht="12" customHeight="1" x14ac:dyDescent="0.2">
      <c r="B951" s="38"/>
      <c r="C951" s="39"/>
      <c r="D951" s="39"/>
      <c r="E951" s="39"/>
      <c r="F951" s="39"/>
      <c r="G951" s="39"/>
    </row>
    <row r="952" spans="2:7" s="1" customFormat="1" ht="14" x14ac:dyDescent="0.2">
      <c r="B952" s="34" t="s">
        <v>339</v>
      </c>
      <c r="C952" s="35" t="s">
        <v>340</v>
      </c>
      <c r="D952" s="36"/>
      <c r="E952" s="37"/>
      <c r="F952" s="37"/>
      <c r="G952" s="37"/>
    </row>
    <row r="953" spans="2:7" s="2" customFormat="1" ht="12" x14ac:dyDescent="0.2">
      <c r="B953" s="38"/>
      <c r="C953" s="39"/>
      <c r="D953" s="39"/>
      <c r="E953" s="39"/>
      <c r="F953" s="39"/>
      <c r="G953" s="39"/>
    </row>
    <row r="954" spans="2:7" s="3" customFormat="1" ht="15.5" customHeight="1" x14ac:dyDescent="0.2">
      <c r="B954" s="34" t="s">
        <v>341</v>
      </c>
      <c r="C954" s="40" t="s">
        <v>342</v>
      </c>
      <c r="D954" s="36" t="s">
        <v>36</v>
      </c>
      <c r="E954" s="41">
        <v>120</v>
      </c>
      <c r="F954" s="42"/>
      <c r="G954" s="37"/>
    </row>
    <row r="955" spans="2:7" s="3" customFormat="1" ht="12" customHeight="1" x14ac:dyDescent="0.2">
      <c r="B955" s="38"/>
      <c r="C955" s="39"/>
      <c r="D955" s="39"/>
      <c r="E955" s="39"/>
      <c r="F955" s="39"/>
      <c r="G955" s="39"/>
    </row>
    <row r="956" spans="2:7" s="3" customFormat="1" ht="12" customHeight="1" x14ac:dyDescent="0.2">
      <c r="B956" s="34" t="s">
        <v>343</v>
      </c>
      <c r="C956" s="35" t="s">
        <v>344</v>
      </c>
      <c r="D956" s="36"/>
      <c r="E956" s="41"/>
      <c r="F956" s="37"/>
      <c r="G956" s="37"/>
    </row>
    <row r="957" spans="2:7" s="3" customFormat="1" ht="12" customHeight="1" x14ac:dyDescent="0.2">
      <c r="B957" s="38"/>
      <c r="C957" s="39"/>
      <c r="D957" s="39"/>
      <c r="E957" s="39"/>
      <c r="F957" s="39"/>
      <c r="G957" s="39"/>
    </row>
    <row r="958" spans="2:7" s="3" customFormat="1" ht="12" customHeight="1" x14ac:dyDescent="0.2">
      <c r="B958" s="34" t="s">
        <v>345</v>
      </c>
      <c r="C958" s="40" t="s">
        <v>346</v>
      </c>
      <c r="D958" s="36"/>
      <c r="E958" s="41"/>
      <c r="F958" s="37"/>
      <c r="G958" s="37"/>
    </row>
    <row r="959" spans="2:7" s="3" customFormat="1" ht="24" customHeight="1" x14ac:dyDescent="0.2">
      <c r="B959" s="38"/>
      <c r="C959" s="39"/>
      <c r="D959" s="39"/>
      <c r="E959" s="39"/>
      <c r="F959" s="39"/>
      <c r="G959" s="39"/>
    </row>
    <row r="960" spans="2:7" s="3" customFormat="1" ht="12" customHeight="1" x14ac:dyDescent="0.2">
      <c r="B960" s="34"/>
      <c r="C960" s="40" t="s">
        <v>347</v>
      </c>
      <c r="D960" s="36" t="s">
        <v>348</v>
      </c>
      <c r="E960" s="41">
        <f>120*10</f>
        <v>1200</v>
      </c>
      <c r="F960" s="42"/>
      <c r="G960" s="37"/>
    </row>
    <row r="961" spans="2:7" s="3" customFormat="1" ht="12" customHeight="1" x14ac:dyDescent="0.2">
      <c r="B961" s="38"/>
      <c r="C961" s="39"/>
      <c r="D961" s="39"/>
      <c r="E961" s="39"/>
      <c r="F961" s="39"/>
      <c r="G961" s="39"/>
    </row>
    <row r="962" spans="2:7" s="3" customFormat="1" ht="12" customHeight="1" x14ac:dyDescent="0.2">
      <c r="B962" s="34"/>
      <c r="C962" s="40" t="s">
        <v>349</v>
      </c>
      <c r="D962" s="36" t="s">
        <v>348</v>
      </c>
      <c r="E962" s="41">
        <v>0</v>
      </c>
      <c r="F962" s="42"/>
      <c r="G962" s="37"/>
    </row>
    <row r="963" spans="2:7" s="3" customFormat="1" ht="24" customHeight="1" x14ac:dyDescent="0.2">
      <c r="B963" s="38"/>
      <c r="C963" s="39"/>
      <c r="D963" s="39"/>
      <c r="E963" s="39"/>
      <c r="F963" s="39"/>
      <c r="G963" s="39"/>
    </row>
    <row r="964" spans="2:7" s="3" customFormat="1" ht="12" customHeight="1" x14ac:dyDescent="0.2">
      <c r="B964" s="34" t="s">
        <v>350</v>
      </c>
      <c r="C964" s="40" t="s">
        <v>351</v>
      </c>
      <c r="D964" s="36"/>
      <c r="E964" s="41"/>
      <c r="F964" s="37"/>
      <c r="G964" s="37"/>
    </row>
    <row r="965" spans="2:7" s="3" customFormat="1" ht="24" customHeight="1" x14ac:dyDescent="0.2">
      <c r="B965" s="38"/>
      <c r="C965" s="39"/>
      <c r="D965" s="39"/>
      <c r="E965" s="39"/>
      <c r="F965" s="39"/>
      <c r="G965" s="39"/>
    </row>
    <row r="966" spans="2:7" s="3" customFormat="1" ht="12" customHeight="1" x14ac:dyDescent="0.2">
      <c r="B966" s="38"/>
      <c r="C966" s="40" t="s">
        <v>347</v>
      </c>
      <c r="D966" s="36" t="s">
        <v>348</v>
      </c>
      <c r="E966" s="41">
        <v>120</v>
      </c>
      <c r="F966" s="42"/>
      <c r="G966" s="37"/>
    </row>
    <row r="967" spans="2:7" s="3" customFormat="1" ht="12" customHeight="1" x14ac:dyDescent="0.2">
      <c r="B967" s="38"/>
      <c r="C967" s="39"/>
      <c r="D967" s="39"/>
      <c r="E967" s="39"/>
      <c r="F967" s="39"/>
      <c r="G967" s="39"/>
    </row>
    <row r="968" spans="2:7" s="3" customFormat="1" ht="12" customHeight="1" x14ac:dyDescent="0.2">
      <c r="B968" s="38"/>
      <c r="C968" s="40" t="s">
        <v>349</v>
      </c>
      <c r="D968" s="36" t="s">
        <v>348</v>
      </c>
      <c r="E968" s="41">
        <v>80</v>
      </c>
      <c r="F968" s="42"/>
      <c r="G968" s="37"/>
    </row>
    <row r="969" spans="2:7" s="3" customFormat="1" ht="24" customHeight="1" x14ac:dyDescent="0.2">
      <c r="B969" s="38"/>
      <c r="C969" s="39"/>
      <c r="D969" s="39"/>
      <c r="E969" s="39"/>
      <c r="F969" s="39"/>
      <c r="G969" s="39"/>
    </row>
    <row r="970" spans="2:7" s="3" customFormat="1" ht="12" customHeight="1" x14ac:dyDescent="0.2">
      <c r="B970" s="38"/>
      <c r="C970" s="39"/>
      <c r="D970" s="39"/>
      <c r="E970" s="39"/>
      <c r="F970" s="39"/>
      <c r="G970" s="39"/>
    </row>
    <row r="971" spans="2:7" s="3" customFormat="1" ht="12" customHeight="1" x14ac:dyDescent="0.2">
      <c r="B971" s="38"/>
      <c r="C971" s="39"/>
      <c r="D971" s="39"/>
      <c r="E971" s="39"/>
      <c r="F971" s="39"/>
      <c r="G971" s="39"/>
    </row>
    <row r="972" spans="2:7" s="3" customFormat="1" ht="12" customHeight="1" x14ac:dyDescent="0.2">
      <c r="B972" s="38"/>
      <c r="C972" s="39"/>
      <c r="D972" s="39"/>
      <c r="E972" s="39"/>
      <c r="F972" s="39"/>
      <c r="G972" s="39"/>
    </row>
    <row r="973" spans="2:7" s="3" customFormat="1" ht="12" customHeight="1" x14ac:dyDescent="0.2">
      <c r="B973" s="38"/>
      <c r="C973" s="39"/>
      <c r="D973" s="39"/>
      <c r="E973" s="39"/>
      <c r="F973" s="39"/>
      <c r="G973" s="39"/>
    </row>
    <row r="974" spans="2:7" s="3" customFormat="1" ht="12" customHeight="1" x14ac:dyDescent="0.2">
      <c r="B974" s="38"/>
      <c r="C974" s="39"/>
      <c r="D974" s="39"/>
      <c r="E974" s="39"/>
      <c r="F974" s="39"/>
      <c r="G974" s="39"/>
    </row>
    <row r="975" spans="2:7" s="3" customFormat="1" ht="12" customHeight="1" x14ac:dyDescent="0.2">
      <c r="B975" s="38"/>
      <c r="C975" s="39"/>
      <c r="D975" s="39"/>
      <c r="E975" s="39"/>
      <c r="F975" s="39"/>
      <c r="G975" s="39"/>
    </row>
    <row r="976" spans="2:7" s="3" customFormat="1" ht="12" customHeight="1" x14ac:dyDescent="0.2">
      <c r="B976" s="38"/>
      <c r="C976" s="39"/>
      <c r="D976" s="39"/>
      <c r="E976" s="39"/>
      <c r="F976" s="39"/>
      <c r="G976" s="39"/>
    </row>
    <row r="977" spans="2:7" s="3" customFormat="1" ht="12" customHeight="1" x14ac:dyDescent="0.2">
      <c r="B977" s="38"/>
      <c r="C977" s="39"/>
      <c r="D977" s="39"/>
      <c r="E977" s="39"/>
      <c r="F977" s="39"/>
      <c r="G977" s="39"/>
    </row>
    <row r="978" spans="2:7" s="3" customFormat="1" ht="12" customHeight="1" x14ac:dyDescent="0.2">
      <c r="B978" s="38"/>
      <c r="C978" s="39"/>
      <c r="D978" s="39"/>
      <c r="E978" s="39"/>
      <c r="F978" s="39"/>
      <c r="G978" s="39"/>
    </row>
    <row r="979" spans="2:7" s="3" customFormat="1" ht="12" customHeight="1" x14ac:dyDescent="0.2">
      <c r="B979" s="38"/>
      <c r="C979" s="39"/>
      <c r="D979" s="39"/>
      <c r="E979" s="39"/>
      <c r="F979" s="39"/>
      <c r="G979" s="39"/>
    </row>
    <row r="980" spans="2:7" s="3" customFormat="1" ht="12" customHeight="1" x14ac:dyDescent="0.2">
      <c r="B980" s="38"/>
      <c r="C980" s="39"/>
      <c r="D980" s="39"/>
      <c r="E980" s="39"/>
      <c r="F980" s="39"/>
      <c r="G980" s="39"/>
    </row>
    <row r="981" spans="2:7" s="3" customFormat="1" ht="12" customHeight="1" x14ac:dyDescent="0.2">
      <c r="B981" s="38"/>
      <c r="C981" s="39"/>
      <c r="D981" s="39"/>
      <c r="E981" s="39"/>
      <c r="F981" s="39"/>
      <c r="G981" s="39"/>
    </row>
    <row r="982" spans="2:7" s="3" customFormat="1" ht="12" customHeight="1" x14ac:dyDescent="0.2">
      <c r="B982" s="38"/>
      <c r="C982" s="39"/>
      <c r="D982" s="39"/>
      <c r="E982" s="39"/>
      <c r="F982" s="39"/>
      <c r="G982" s="39"/>
    </row>
    <row r="983" spans="2:7" s="3" customFormat="1" ht="12" customHeight="1" x14ac:dyDescent="0.2">
      <c r="B983" s="38"/>
      <c r="C983" s="39"/>
      <c r="D983" s="39"/>
      <c r="E983" s="39"/>
      <c r="F983" s="39"/>
      <c r="G983" s="39"/>
    </row>
    <row r="984" spans="2:7" s="3" customFormat="1" ht="12" customHeight="1" x14ac:dyDescent="0.2">
      <c r="B984" s="38"/>
      <c r="C984" s="39"/>
      <c r="D984" s="39"/>
      <c r="E984" s="39"/>
      <c r="F984" s="39"/>
      <c r="G984" s="39"/>
    </row>
    <row r="985" spans="2:7" s="3" customFormat="1" ht="12" customHeight="1" x14ac:dyDescent="0.2">
      <c r="B985" s="38"/>
      <c r="C985" s="39"/>
      <c r="D985" s="39"/>
      <c r="E985" s="39"/>
      <c r="F985" s="39"/>
      <c r="G985" s="39"/>
    </row>
    <row r="986" spans="2:7" s="3" customFormat="1" ht="12" customHeight="1" x14ac:dyDescent="0.2">
      <c r="B986" s="38"/>
      <c r="C986" s="39"/>
      <c r="D986" s="39"/>
      <c r="E986" s="39"/>
      <c r="F986" s="39"/>
      <c r="G986" s="39"/>
    </row>
    <row r="987" spans="2:7" s="3" customFormat="1" ht="12" customHeight="1" x14ac:dyDescent="0.2">
      <c r="B987" s="38"/>
      <c r="C987" s="39"/>
      <c r="D987" s="39"/>
      <c r="E987" s="39"/>
      <c r="F987" s="39"/>
      <c r="G987" s="39"/>
    </row>
    <row r="988" spans="2:7" s="3" customFormat="1" ht="12" customHeight="1" x14ac:dyDescent="0.2">
      <c r="B988" s="38"/>
      <c r="C988" s="39"/>
      <c r="D988" s="39"/>
      <c r="E988" s="39"/>
      <c r="F988" s="39"/>
      <c r="G988" s="39"/>
    </row>
    <row r="989" spans="2:7" s="3" customFormat="1" ht="12" customHeight="1" x14ac:dyDescent="0.2">
      <c r="B989" s="38"/>
      <c r="C989" s="39"/>
      <c r="D989" s="39"/>
      <c r="E989" s="39"/>
      <c r="F989" s="39"/>
      <c r="G989" s="39"/>
    </row>
    <row r="990" spans="2:7" s="3" customFormat="1" ht="12" customHeight="1" x14ac:dyDescent="0.2">
      <c r="B990" s="38"/>
      <c r="C990" s="39"/>
      <c r="D990" s="39"/>
      <c r="E990" s="39"/>
      <c r="F990" s="39"/>
      <c r="G990" s="39"/>
    </row>
    <row r="991" spans="2:7" s="3" customFormat="1" ht="12" customHeight="1" x14ac:dyDescent="0.2">
      <c r="B991" s="38"/>
      <c r="C991" s="39"/>
      <c r="D991" s="39"/>
      <c r="E991" s="39"/>
      <c r="F991" s="39"/>
      <c r="G991" s="39"/>
    </row>
    <row r="992" spans="2:7" s="3" customFormat="1" ht="12" customHeight="1" x14ac:dyDescent="0.2">
      <c r="B992" s="38"/>
      <c r="C992" s="39"/>
      <c r="D992" s="39"/>
      <c r="E992" s="39"/>
      <c r="F992" s="39"/>
      <c r="G992" s="39"/>
    </row>
    <row r="993" spans="2:7" s="3" customFormat="1" ht="12" customHeight="1" x14ac:dyDescent="0.2">
      <c r="B993" s="38"/>
      <c r="C993" s="39"/>
      <c r="D993" s="39"/>
      <c r="E993" s="39"/>
      <c r="F993" s="39"/>
      <c r="G993" s="39"/>
    </row>
    <row r="994" spans="2:7" s="3" customFormat="1" ht="12" customHeight="1" x14ac:dyDescent="0.2">
      <c r="B994" s="38"/>
      <c r="C994" s="39"/>
      <c r="D994" s="39"/>
      <c r="E994" s="39"/>
      <c r="F994" s="39"/>
      <c r="G994" s="39"/>
    </row>
    <row r="995" spans="2:7" s="3" customFormat="1" ht="12" customHeight="1" x14ac:dyDescent="0.2">
      <c r="B995" s="38"/>
      <c r="C995" s="39"/>
      <c r="D995" s="39"/>
      <c r="E995" s="39"/>
      <c r="F995" s="39"/>
      <c r="G995" s="39"/>
    </row>
    <row r="996" spans="2:7" s="3" customFormat="1" ht="12" customHeight="1" x14ac:dyDescent="0.2">
      <c r="B996" s="38"/>
      <c r="C996" s="39"/>
      <c r="D996" s="39"/>
      <c r="E996" s="39"/>
      <c r="F996" s="39"/>
      <c r="G996" s="39"/>
    </row>
    <row r="997" spans="2:7" s="3" customFormat="1" ht="12" customHeight="1" x14ac:dyDescent="0.2">
      <c r="B997" s="38"/>
      <c r="C997" s="39"/>
      <c r="D997" s="39"/>
      <c r="E997" s="39"/>
      <c r="F997" s="39"/>
      <c r="G997" s="39"/>
    </row>
    <row r="998" spans="2:7" s="3" customFormat="1" ht="12" customHeight="1" x14ac:dyDescent="0.2">
      <c r="B998" s="38"/>
      <c r="C998" s="39"/>
      <c r="D998" s="39"/>
      <c r="E998" s="39"/>
      <c r="F998" s="39"/>
      <c r="G998" s="39"/>
    </row>
    <row r="999" spans="2:7" s="3" customFormat="1" ht="12" customHeight="1" x14ac:dyDescent="0.2">
      <c r="B999" s="38"/>
      <c r="C999" s="39"/>
      <c r="D999" s="39"/>
      <c r="E999" s="39"/>
      <c r="F999" s="39"/>
      <c r="G999" s="39"/>
    </row>
    <row r="1000" spans="2:7" s="3" customFormat="1" ht="12" customHeight="1" x14ac:dyDescent="0.2">
      <c r="B1000" s="38"/>
      <c r="C1000" s="39"/>
      <c r="D1000" s="39"/>
      <c r="E1000" s="39"/>
      <c r="F1000" s="39"/>
      <c r="G1000" s="39"/>
    </row>
    <row r="1001" spans="2:7" s="3" customFormat="1" ht="12" customHeight="1" x14ac:dyDescent="0.2">
      <c r="B1001" s="38"/>
      <c r="C1001" s="39"/>
      <c r="D1001" s="39"/>
      <c r="E1001" s="39"/>
      <c r="F1001" s="39"/>
      <c r="G1001" s="39"/>
    </row>
    <row r="1002" spans="2:7" s="3" customFormat="1" ht="12" customHeight="1" x14ac:dyDescent="0.2">
      <c r="B1002" s="38"/>
      <c r="C1002" s="39"/>
      <c r="D1002" s="39"/>
      <c r="E1002" s="39"/>
      <c r="F1002" s="39"/>
      <c r="G1002" s="39"/>
    </row>
    <row r="1003" spans="2:7" s="3" customFormat="1" ht="12" customHeight="1" x14ac:dyDescent="0.2">
      <c r="B1003" s="38"/>
      <c r="C1003" s="39"/>
      <c r="D1003" s="39"/>
      <c r="E1003" s="39"/>
      <c r="F1003" s="39"/>
      <c r="G1003" s="39"/>
    </row>
    <row r="1004" spans="2:7" s="3" customFormat="1" ht="12" customHeight="1" x14ac:dyDescent="0.2">
      <c r="B1004" s="38"/>
      <c r="C1004" s="39"/>
      <c r="D1004" s="39"/>
      <c r="E1004" s="39"/>
      <c r="F1004" s="39"/>
      <c r="G1004" s="39"/>
    </row>
    <row r="1005" spans="2:7" s="3" customFormat="1" ht="12" customHeight="1" x14ac:dyDescent="0.2">
      <c r="B1005" s="38"/>
      <c r="C1005" s="39"/>
      <c r="D1005" s="39"/>
      <c r="E1005" s="39"/>
      <c r="F1005" s="39"/>
      <c r="G1005" s="39"/>
    </row>
    <row r="1006" spans="2:7" s="3" customFormat="1" ht="12" customHeight="1" x14ac:dyDescent="0.2">
      <c r="B1006" s="38"/>
      <c r="C1006" s="39"/>
      <c r="D1006" s="39"/>
      <c r="E1006" s="39"/>
      <c r="F1006" s="39"/>
      <c r="G1006" s="39"/>
    </row>
    <row r="1007" spans="2:7" s="3" customFormat="1" ht="12" customHeight="1" x14ac:dyDescent="0.2">
      <c r="B1007" s="38"/>
      <c r="C1007" s="39"/>
      <c r="D1007" s="39"/>
      <c r="E1007" s="39"/>
      <c r="F1007" s="39"/>
      <c r="G1007" s="39"/>
    </row>
    <row r="1008" spans="2:7" s="3" customFormat="1" ht="12" customHeight="1" x14ac:dyDescent="0.2">
      <c r="B1008" s="38"/>
      <c r="C1008" s="39"/>
      <c r="D1008" s="39"/>
      <c r="E1008" s="39"/>
      <c r="F1008" s="39"/>
      <c r="G1008" s="39"/>
    </row>
    <row r="1009" spans="2:7" s="3" customFormat="1" ht="12" customHeight="1" x14ac:dyDescent="0.2">
      <c r="B1009" s="38"/>
      <c r="C1009" s="39"/>
      <c r="D1009" s="39"/>
      <c r="E1009" s="39"/>
      <c r="F1009" s="39"/>
      <c r="G1009" s="39"/>
    </row>
    <row r="1010" spans="2:7" s="3" customFormat="1" ht="12" customHeight="1" x14ac:dyDescent="0.2">
      <c r="B1010" s="38"/>
      <c r="C1010" s="39"/>
      <c r="D1010" s="39"/>
      <c r="E1010" s="39"/>
      <c r="F1010" s="39"/>
      <c r="G1010" s="39"/>
    </row>
    <row r="1011" spans="2:7" s="3" customFormat="1" ht="12" customHeight="1" x14ac:dyDescent="0.2">
      <c r="B1011" s="38"/>
      <c r="C1011" s="39"/>
      <c r="D1011" s="39"/>
      <c r="E1011" s="39"/>
      <c r="F1011" s="39"/>
      <c r="G1011" s="39"/>
    </row>
    <row r="1012" spans="2:7" s="3" customFormat="1" ht="12" customHeight="1" x14ac:dyDescent="0.2">
      <c r="B1012" s="38"/>
      <c r="C1012" s="39"/>
      <c r="D1012" s="39"/>
      <c r="E1012" s="39"/>
      <c r="F1012" s="39"/>
      <c r="G1012" s="39"/>
    </row>
    <row r="1013" spans="2:7" s="3" customFormat="1" ht="12" customHeight="1" x14ac:dyDescent="0.2">
      <c r="B1013" s="38"/>
      <c r="C1013" s="39"/>
      <c r="D1013" s="39"/>
      <c r="E1013" s="39"/>
      <c r="F1013" s="39"/>
      <c r="G1013" s="39"/>
    </row>
    <row r="1014" spans="2:7" s="3" customFormat="1" ht="12" customHeight="1" x14ac:dyDescent="0.2">
      <c r="B1014" s="38"/>
      <c r="C1014" s="39"/>
      <c r="D1014" s="39"/>
      <c r="E1014" s="39"/>
      <c r="F1014" s="39"/>
      <c r="G1014" s="39"/>
    </row>
    <row r="1015" spans="2:7" s="3" customFormat="1" ht="12" customHeight="1" x14ac:dyDescent="0.2">
      <c r="B1015" s="38"/>
      <c r="C1015" s="39"/>
      <c r="D1015" s="39"/>
      <c r="E1015" s="39"/>
      <c r="F1015" s="39"/>
      <c r="G1015" s="39"/>
    </row>
    <row r="1016" spans="2:7" s="3" customFormat="1" ht="12" customHeight="1" x14ac:dyDescent="0.2">
      <c r="B1016" s="38"/>
      <c r="C1016" s="39"/>
      <c r="D1016" s="39"/>
      <c r="E1016" s="39"/>
      <c r="F1016" s="39"/>
      <c r="G1016" s="39"/>
    </row>
    <row r="1017" spans="2:7" s="3" customFormat="1" ht="12" customHeight="1" x14ac:dyDescent="0.2">
      <c r="B1017" s="38"/>
      <c r="C1017" s="39"/>
      <c r="D1017" s="39"/>
      <c r="E1017" s="39"/>
      <c r="F1017" s="39"/>
      <c r="G1017" s="39"/>
    </row>
    <row r="1018" spans="2:7" s="3" customFormat="1" ht="12" customHeight="1" x14ac:dyDescent="0.2">
      <c r="B1018" s="38"/>
      <c r="C1018" s="39"/>
      <c r="D1018" s="39"/>
      <c r="E1018" s="39"/>
      <c r="F1018" s="39"/>
      <c r="G1018" s="39"/>
    </row>
    <row r="1019" spans="2:7" s="3" customFormat="1" ht="12" customHeight="1" x14ac:dyDescent="0.2">
      <c r="B1019" s="38"/>
      <c r="C1019" s="39"/>
      <c r="D1019" s="39"/>
      <c r="E1019" s="39"/>
      <c r="F1019" s="39"/>
      <c r="G1019" s="39"/>
    </row>
    <row r="1020" spans="2:7" s="3" customFormat="1" ht="12" customHeight="1" x14ac:dyDescent="0.2">
      <c r="B1020" s="60" t="s">
        <v>97</v>
      </c>
      <c r="C1020" s="52"/>
      <c r="D1020" s="53"/>
      <c r="E1020" s="54"/>
      <c r="F1020" s="54"/>
      <c r="G1020" s="59"/>
    </row>
    <row r="1021" spans="2:7" s="3" customFormat="1" ht="12" customHeight="1" x14ac:dyDescent="0.2">
      <c r="B1021" s="45"/>
      <c r="C1021" s="45"/>
      <c r="D1021" s="56"/>
      <c r="E1021" s="45"/>
      <c r="F1021" s="45"/>
      <c r="G1021" s="45"/>
    </row>
    <row r="1022" spans="2:7" s="3" customFormat="1" ht="12" customHeight="1" x14ac:dyDescent="0.2">
      <c r="B1022" s="43" t="s">
        <v>0</v>
      </c>
      <c r="C1022" s="44"/>
      <c r="D1022" s="44"/>
      <c r="E1022" s="44"/>
      <c r="F1022" s="44"/>
      <c r="G1022" s="44"/>
    </row>
    <row r="1023" spans="2:7" s="3" customFormat="1" ht="12" customHeight="1" x14ac:dyDescent="0.2">
      <c r="B1023" s="45"/>
      <c r="C1023" s="45"/>
      <c r="D1023" s="45"/>
      <c r="E1023" s="45"/>
      <c r="F1023" s="45"/>
      <c r="G1023" s="46" t="s">
        <v>352</v>
      </c>
    </row>
    <row r="1024" spans="2:7" s="3" customFormat="1" ht="12" customHeight="1" x14ac:dyDescent="0.2">
      <c r="B1024" s="47" t="s">
        <v>2</v>
      </c>
      <c r="C1024" s="47" t="s">
        <v>3</v>
      </c>
      <c r="D1024" s="47" t="s">
        <v>4</v>
      </c>
      <c r="E1024" s="47" t="s">
        <v>5</v>
      </c>
      <c r="F1024" s="47" t="s">
        <v>6</v>
      </c>
      <c r="G1024" s="48" t="s">
        <v>7</v>
      </c>
    </row>
    <row r="1025" spans="2:7" s="4" customFormat="1" ht="20.25" customHeight="1" x14ac:dyDescent="0.2">
      <c r="B1025" s="34" t="s">
        <v>353</v>
      </c>
      <c r="C1025" s="35" t="s">
        <v>354</v>
      </c>
      <c r="D1025" s="36"/>
      <c r="E1025" s="41"/>
      <c r="F1025" s="37"/>
      <c r="G1025" s="37"/>
    </row>
    <row r="1026" spans="2:7" s="2" customFormat="1" ht="12" customHeight="1" x14ac:dyDescent="0.2">
      <c r="B1026" s="38"/>
      <c r="C1026" s="39"/>
      <c r="D1026" s="39"/>
      <c r="E1026" s="39"/>
      <c r="F1026" s="39"/>
      <c r="G1026" s="39"/>
    </row>
    <row r="1027" spans="2:7" s="1" customFormat="1" ht="26" x14ac:dyDescent="0.2">
      <c r="B1027" s="34" t="s">
        <v>355</v>
      </c>
      <c r="C1027" s="35" t="s">
        <v>356</v>
      </c>
      <c r="D1027" s="36"/>
      <c r="E1027" s="41"/>
      <c r="F1027" s="37"/>
      <c r="G1027" s="37"/>
    </row>
    <row r="1028" spans="2:7" s="2" customFormat="1" ht="12" x14ac:dyDescent="0.2">
      <c r="B1028" s="38"/>
      <c r="C1028" s="39"/>
      <c r="D1028" s="39"/>
      <c r="E1028" s="39"/>
      <c r="F1028" s="39"/>
      <c r="G1028" s="39"/>
    </row>
    <row r="1029" spans="2:7" s="3" customFormat="1" ht="15.5" customHeight="1" x14ac:dyDescent="0.2">
      <c r="B1029" s="34" t="s">
        <v>357</v>
      </c>
      <c r="C1029" s="40" t="s">
        <v>358</v>
      </c>
      <c r="D1029" s="36" t="s">
        <v>21</v>
      </c>
      <c r="E1029" s="41">
        <v>1</v>
      </c>
      <c r="F1029" s="42"/>
      <c r="G1029" s="37"/>
    </row>
    <row r="1030" spans="2:7" s="3" customFormat="1" ht="24" customHeight="1" x14ac:dyDescent="0.2">
      <c r="B1030" s="38"/>
      <c r="C1030" s="39"/>
      <c r="D1030" s="39"/>
      <c r="E1030" s="39"/>
      <c r="F1030" s="39"/>
      <c r="G1030" s="39"/>
    </row>
    <row r="1031" spans="2:7" s="3" customFormat="1" ht="12" customHeight="1" x14ac:dyDescent="0.2">
      <c r="B1031" s="34" t="s">
        <v>359</v>
      </c>
      <c r="C1031" s="40" t="s">
        <v>879</v>
      </c>
      <c r="D1031" s="36"/>
      <c r="E1031" s="41"/>
      <c r="F1031" s="42"/>
      <c r="G1031" s="37"/>
    </row>
    <row r="1032" spans="2:7" s="3" customFormat="1" ht="24" customHeight="1" x14ac:dyDescent="0.2">
      <c r="B1032" s="34"/>
      <c r="C1032" s="40"/>
      <c r="D1032" s="36"/>
      <c r="E1032" s="41"/>
      <c r="F1032" s="42"/>
      <c r="G1032" s="37"/>
    </row>
    <row r="1033" spans="2:7" s="3" customFormat="1" ht="12" customHeight="1" x14ac:dyDescent="0.2">
      <c r="B1033" s="34"/>
      <c r="C1033" s="120" t="s">
        <v>921</v>
      </c>
      <c r="D1033" s="121" t="s">
        <v>878</v>
      </c>
      <c r="E1033" s="122">
        <v>1</v>
      </c>
      <c r="F1033" s="123">
        <v>30000</v>
      </c>
      <c r="G1033" s="37">
        <f t="shared" ref="G1033:G1039" si="0">F1033*E1033</f>
        <v>30000</v>
      </c>
    </row>
    <row r="1034" spans="2:7" s="3" customFormat="1" ht="12" customHeight="1" x14ac:dyDescent="0.2">
      <c r="B1034" s="34"/>
      <c r="C1034" s="120"/>
      <c r="D1034" s="121"/>
      <c r="E1034" s="122"/>
      <c r="F1034" s="123"/>
      <c r="G1034" s="37"/>
    </row>
    <row r="1035" spans="2:7" s="3" customFormat="1" ht="34" customHeight="1" x14ac:dyDescent="0.2">
      <c r="B1035" s="34"/>
      <c r="C1035" s="124" t="s">
        <v>931</v>
      </c>
      <c r="D1035" s="121" t="s">
        <v>878</v>
      </c>
      <c r="E1035" s="122">
        <v>1</v>
      </c>
      <c r="F1035" s="123">
        <v>140000</v>
      </c>
      <c r="G1035" s="127">
        <f t="shared" si="0"/>
        <v>140000</v>
      </c>
    </row>
    <row r="1036" spans="2:7" s="3" customFormat="1" ht="12" customHeight="1" x14ac:dyDescent="0.2">
      <c r="B1036" s="34"/>
      <c r="C1036" s="124"/>
      <c r="D1036" s="121"/>
      <c r="E1036" s="122"/>
      <c r="F1036" s="123"/>
      <c r="G1036" s="37"/>
    </row>
    <row r="1037" spans="2:7" s="3" customFormat="1" ht="24" customHeight="1" x14ac:dyDescent="0.2">
      <c r="B1037" s="34"/>
      <c r="C1037" s="124" t="s">
        <v>922</v>
      </c>
      <c r="D1037" s="121" t="s">
        <v>878</v>
      </c>
      <c r="E1037" s="122">
        <v>1</v>
      </c>
      <c r="F1037" s="123">
        <v>80000</v>
      </c>
      <c r="G1037" s="37">
        <f t="shared" si="0"/>
        <v>80000</v>
      </c>
    </row>
    <row r="1038" spans="2:7" s="3" customFormat="1" ht="12" customHeight="1" x14ac:dyDescent="0.2">
      <c r="B1038" s="34"/>
      <c r="C1038" s="124"/>
      <c r="D1038" s="121"/>
      <c r="E1038" s="122"/>
      <c r="F1038" s="123"/>
      <c r="G1038" s="37"/>
    </row>
    <row r="1039" spans="2:7" s="3" customFormat="1" ht="12" customHeight="1" x14ac:dyDescent="0.2">
      <c r="B1039" s="34"/>
      <c r="C1039" s="124" t="s">
        <v>923</v>
      </c>
      <c r="D1039" s="121" t="s">
        <v>878</v>
      </c>
      <c r="E1039" s="122">
        <v>1</v>
      </c>
      <c r="F1039" s="123">
        <v>30000</v>
      </c>
      <c r="G1039" s="37">
        <f t="shared" si="0"/>
        <v>30000</v>
      </c>
    </row>
    <row r="1040" spans="2:7" s="3" customFormat="1" ht="32" customHeight="1" x14ac:dyDescent="0.2">
      <c r="B1040" s="34"/>
      <c r="C1040" s="40"/>
      <c r="D1040" s="36"/>
      <c r="E1040" s="41"/>
      <c r="F1040" s="42"/>
      <c r="G1040" s="37"/>
    </row>
    <row r="1041" spans="2:7" s="3" customFormat="1" ht="12" customHeight="1" x14ac:dyDescent="0.2">
      <c r="B1041" s="38"/>
      <c r="C1041" s="39"/>
      <c r="D1041" s="39"/>
      <c r="E1041" s="39"/>
      <c r="F1041" s="39"/>
      <c r="G1041" s="39"/>
    </row>
    <row r="1042" spans="2:7" s="3" customFormat="1" ht="25" customHeight="1" x14ac:dyDescent="0.2">
      <c r="B1042" s="34" t="s">
        <v>360</v>
      </c>
      <c r="C1042" s="40" t="s">
        <v>361</v>
      </c>
      <c r="D1042" s="36" t="s">
        <v>41</v>
      </c>
      <c r="E1042" s="37">
        <f>SUM(F1033:F1039)</f>
        <v>280000</v>
      </c>
      <c r="F1042" s="42"/>
      <c r="G1042" s="37"/>
    </row>
    <row r="1043" spans="2:7" s="3" customFormat="1" ht="12" customHeight="1" x14ac:dyDescent="0.2">
      <c r="B1043" s="38"/>
      <c r="C1043" s="39"/>
      <c r="D1043" s="39"/>
      <c r="E1043" s="39"/>
      <c r="F1043" s="39"/>
      <c r="G1043" s="39"/>
    </row>
    <row r="1044" spans="2:7" s="3" customFormat="1" ht="12" customHeight="1" x14ac:dyDescent="0.2">
      <c r="B1044" s="34" t="s">
        <v>378</v>
      </c>
      <c r="C1044" s="35" t="s">
        <v>379</v>
      </c>
      <c r="D1044" s="36"/>
      <c r="E1044" s="41"/>
      <c r="F1044" s="37"/>
      <c r="G1044" s="37"/>
    </row>
    <row r="1045" spans="2:7" s="3" customFormat="1" ht="24" customHeight="1" x14ac:dyDescent="0.2">
      <c r="B1045" s="38"/>
      <c r="C1045" s="39"/>
      <c r="D1045" s="39"/>
      <c r="E1045" s="39"/>
      <c r="F1045" s="39"/>
      <c r="G1045" s="39"/>
    </row>
    <row r="1046" spans="2:7" s="3" customFormat="1" ht="12" customHeight="1" x14ac:dyDescent="0.2">
      <c r="B1046" s="34" t="s">
        <v>380</v>
      </c>
      <c r="C1046" s="40" t="s">
        <v>381</v>
      </c>
      <c r="D1046" s="36"/>
      <c r="E1046" s="41"/>
      <c r="F1046" s="37"/>
      <c r="G1046" s="37"/>
    </row>
    <row r="1047" spans="2:7" s="3" customFormat="1" ht="12" customHeight="1" x14ac:dyDescent="0.2">
      <c r="B1047" s="38"/>
      <c r="C1047" s="39"/>
      <c r="D1047" s="39"/>
      <c r="E1047" s="39"/>
      <c r="F1047" s="39"/>
      <c r="G1047" s="39"/>
    </row>
    <row r="1048" spans="2:7" s="3" customFormat="1" ht="12" customHeight="1" x14ac:dyDescent="0.2">
      <c r="B1048" s="34"/>
      <c r="C1048" s="40" t="s">
        <v>382</v>
      </c>
      <c r="D1048" s="36" t="s">
        <v>36</v>
      </c>
      <c r="E1048" s="41">
        <v>30</v>
      </c>
      <c r="F1048" s="42"/>
      <c r="G1048" s="37"/>
    </row>
    <row r="1049" spans="2:7" s="3" customFormat="1" ht="12" customHeight="1" x14ac:dyDescent="0.2">
      <c r="B1049" s="38"/>
      <c r="C1049" s="39"/>
      <c r="D1049" s="39"/>
      <c r="E1049" s="39"/>
      <c r="F1049" s="39"/>
      <c r="G1049" s="39"/>
    </row>
    <row r="1050" spans="2:7" s="3" customFormat="1" ht="12" customHeight="1" x14ac:dyDescent="0.2">
      <c r="B1050" s="34"/>
      <c r="C1050" s="40" t="s">
        <v>383</v>
      </c>
      <c r="D1050" s="36" t="s">
        <v>36</v>
      </c>
      <c r="E1050" s="41">
        <v>5</v>
      </c>
      <c r="F1050" s="42"/>
      <c r="G1050" s="37"/>
    </row>
    <row r="1051" spans="2:7" s="3" customFormat="1" ht="12" customHeight="1" x14ac:dyDescent="0.2">
      <c r="B1051" s="38"/>
      <c r="C1051" s="39"/>
      <c r="D1051" s="39"/>
      <c r="E1051" s="39"/>
      <c r="F1051" s="39"/>
      <c r="G1051" s="39"/>
    </row>
    <row r="1052" spans="2:7" s="3" customFormat="1" ht="12" customHeight="1" x14ac:dyDescent="0.2">
      <c r="B1052" s="34"/>
      <c r="C1052" s="40" t="s">
        <v>384</v>
      </c>
      <c r="D1052" s="36" t="s">
        <v>36</v>
      </c>
      <c r="E1052" s="41">
        <v>5</v>
      </c>
      <c r="F1052" s="42"/>
      <c r="G1052" s="37"/>
    </row>
    <row r="1053" spans="2:7" s="3" customFormat="1" ht="12" customHeight="1" x14ac:dyDescent="0.2">
      <c r="B1053" s="34"/>
      <c r="C1053" s="40"/>
      <c r="D1053" s="36"/>
      <c r="E1053" s="41"/>
      <c r="F1053" s="42"/>
      <c r="G1053" s="37"/>
    </row>
    <row r="1054" spans="2:7" s="3" customFormat="1" ht="12" customHeight="1" x14ac:dyDescent="0.2">
      <c r="B1054" s="34"/>
      <c r="C1054" s="40"/>
      <c r="D1054" s="36"/>
      <c r="E1054" s="41"/>
      <c r="F1054" s="42"/>
      <c r="G1054" s="37"/>
    </row>
    <row r="1055" spans="2:7" s="3" customFormat="1" ht="12" customHeight="1" x14ac:dyDescent="0.2">
      <c r="B1055" s="34"/>
      <c r="C1055" s="40"/>
      <c r="D1055" s="36"/>
      <c r="E1055" s="41"/>
      <c r="F1055" s="42"/>
      <c r="G1055" s="37"/>
    </row>
    <row r="1056" spans="2:7" s="3" customFormat="1" ht="12" customHeight="1" x14ac:dyDescent="0.2">
      <c r="B1056" s="34"/>
      <c r="C1056" s="40"/>
      <c r="D1056" s="36"/>
      <c r="E1056" s="41"/>
      <c r="F1056" s="42"/>
      <c r="G1056" s="37"/>
    </row>
    <row r="1057" spans="2:7" s="3" customFormat="1" ht="24" customHeight="1" x14ac:dyDescent="0.2">
      <c r="B1057" s="34"/>
      <c r="C1057" s="40"/>
      <c r="D1057" s="36"/>
      <c r="E1057" s="41"/>
      <c r="F1057" s="42"/>
      <c r="G1057" s="37"/>
    </row>
    <row r="1058" spans="2:7" s="3" customFormat="1" ht="12" x14ac:dyDescent="0.2">
      <c r="B1058" s="34"/>
      <c r="C1058" s="40"/>
      <c r="D1058" s="36"/>
      <c r="E1058" s="41"/>
      <c r="F1058" s="42"/>
      <c r="G1058" s="37"/>
    </row>
    <row r="1059" spans="2:7" s="3" customFormat="1" ht="12" x14ac:dyDescent="0.2">
      <c r="B1059" s="34"/>
      <c r="C1059" s="40"/>
      <c r="D1059" s="36"/>
      <c r="E1059" s="41"/>
      <c r="F1059" s="42"/>
      <c r="G1059" s="37"/>
    </row>
    <row r="1060" spans="2:7" s="3" customFormat="1" ht="12" x14ac:dyDescent="0.2">
      <c r="B1060" s="34"/>
      <c r="C1060" s="40"/>
      <c r="D1060" s="36"/>
      <c r="E1060" s="41"/>
      <c r="F1060" s="42"/>
      <c r="G1060" s="37"/>
    </row>
    <row r="1061" spans="2:7" s="3" customFormat="1" ht="12" x14ac:dyDescent="0.2">
      <c r="B1061" s="34"/>
      <c r="C1061" s="40"/>
      <c r="D1061" s="36"/>
      <c r="E1061" s="41"/>
      <c r="F1061" s="42"/>
      <c r="G1061" s="37"/>
    </row>
    <row r="1062" spans="2:7" s="3" customFormat="1" ht="12" x14ac:dyDescent="0.2">
      <c r="B1062" s="34"/>
      <c r="C1062" s="40"/>
      <c r="D1062" s="36"/>
      <c r="E1062" s="41"/>
      <c r="F1062" s="42"/>
      <c r="G1062" s="37"/>
    </row>
    <row r="1063" spans="2:7" s="3" customFormat="1" ht="12" x14ac:dyDescent="0.2">
      <c r="B1063" s="34"/>
      <c r="C1063" s="40"/>
      <c r="D1063" s="36"/>
      <c r="E1063" s="41"/>
      <c r="F1063" s="42"/>
      <c r="G1063" s="37"/>
    </row>
    <row r="1064" spans="2:7" s="3" customFormat="1" ht="12" x14ac:dyDescent="0.2">
      <c r="B1064" s="34"/>
      <c r="C1064" s="40"/>
      <c r="D1064" s="36"/>
      <c r="E1064" s="41"/>
      <c r="F1064" s="42"/>
      <c r="G1064" s="37"/>
    </row>
    <row r="1065" spans="2:7" s="3" customFormat="1" ht="12" x14ac:dyDescent="0.2">
      <c r="B1065" s="34"/>
      <c r="C1065" s="40"/>
      <c r="D1065" s="36"/>
      <c r="E1065" s="41"/>
      <c r="F1065" s="42"/>
      <c r="G1065" s="37"/>
    </row>
    <row r="1066" spans="2:7" s="3" customFormat="1" ht="12" x14ac:dyDescent="0.2">
      <c r="B1066" s="34"/>
      <c r="C1066" s="40"/>
      <c r="D1066" s="36"/>
      <c r="E1066" s="41"/>
      <c r="F1066" s="42"/>
      <c r="G1066" s="37"/>
    </row>
    <row r="1067" spans="2:7" s="3" customFormat="1" ht="12" x14ac:dyDescent="0.2">
      <c r="B1067" s="34"/>
      <c r="C1067" s="40"/>
      <c r="D1067" s="36"/>
      <c r="E1067" s="41"/>
      <c r="F1067" s="42"/>
      <c r="G1067" s="37"/>
    </row>
    <row r="1068" spans="2:7" s="3" customFormat="1" ht="12" x14ac:dyDescent="0.2">
      <c r="B1068" s="34"/>
      <c r="C1068" s="40"/>
      <c r="D1068" s="36"/>
      <c r="E1068" s="41"/>
      <c r="F1068" s="42"/>
      <c r="G1068" s="37"/>
    </row>
    <row r="1069" spans="2:7" s="3" customFormat="1" ht="12" x14ac:dyDescent="0.2">
      <c r="B1069" s="34"/>
      <c r="C1069" s="40"/>
      <c r="D1069" s="36"/>
      <c r="E1069" s="41"/>
      <c r="F1069" s="42"/>
      <c r="G1069" s="37"/>
    </row>
    <row r="1070" spans="2:7" s="3" customFormat="1" ht="12" x14ac:dyDescent="0.2">
      <c r="B1070" s="34"/>
      <c r="C1070" s="40"/>
      <c r="D1070" s="36"/>
      <c r="E1070" s="41"/>
      <c r="F1070" s="42"/>
      <c r="G1070" s="37"/>
    </row>
    <row r="1071" spans="2:7" s="3" customFormat="1" ht="12" x14ac:dyDescent="0.2">
      <c r="B1071" s="34"/>
      <c r="C1071" s="40"/>
      <c r="D1071" s="36"/>
      <c r="E1071" s="41"/>
      <c r="F1071" s="42"/>
      <c r="G1071" s="37"/>
    </row>
    <row r="1072" spans="2:7" s="3" customFormat="1" ht="12" x14ac:dyDescent="0.2">
      <c r="B1072" s="34"/>
      <c r="C1072" s="40"/>
      <c r="D1072" s="36"/>
      <c r="E1072" s="41"/>
      <c r="F1072" s="42"/>
      <c r="G1072" s="37"/>
    </row>
    <row r="1073" spans="2:7" s="3" customFormat="1" ht="12" x14ac:dyDescent="0.2">
      <c r="B1073" s="34"/>
      <c r="C1073" s="40"/>
      <c r="D1073" s="36"/>
      <c r="E1073" s="41"/>
      <c r="F1073" s="42"/>
      <c r="G1073" s="37"/>
    </row>
    <row r="1074" spans="2:7" s="3" customFormat="1" ht="12" x14ac:dyDescent="0.2">
      <c r="B1074" s="34"/>
      <c r="C1074" s="40"/>
      <c r="D1074" s="36"/>
      <c r="E1074" s="41"/>
      <c r="F1074" s="42"/>
      <c r="G1074" s="37"/>
    </row>
    <row r="1075" spans="2:7" s="3" customFormat="1" ht="12" x14ac:dyDescent="0.2">
      <c r="B1075" s="34"/>
      <c r="C1075" s="40"/>
      <c r="D1075" s="36"/>
      <c r="E1075" s="41"/>
      <c r="F1075" s="42"/>
      <c r="G1075" s="37"/>
    </row>
    <row r="1076" spans="2:7" s="3" customFormat="1" ht="12" x14ac:dyDescent="0.2">
      <c r="B1076" s="34"/>
      <c r="C1076" s="40"/>
      <c r="D1076" s="36"/>
      <c r="E1076" s="41"/>
      <c r="F1076" s="42"/>
      <c r="G1076" s="37"/>
    </row>
    <row r="1077" spans="2:7" s="3" customFormat="1" ht="12" x14ac:dyDescent="0.2">
      <c r="B1077" s="34"/>
      <c r="C1077" s="40"/>
      <c r="D1077" s="36"/>
      <c r="E1077" s="41"/>
      <c r="F1077" s="42"/>
      <c r="G1077" s="37"/>
    </row>
    <row r="1078" spans="2:7" s="3" customFormat="1" ht="12" x14ac:dyDescent="0.2">
      <c r="B1078" s="34"/>
      <c r="C1078" s="40"/>
      <c r="D1078" s="36"/>
      <c r="E1078" s="41"/>
      <c r="F1078" s="42"/>
      <c r="G1078" s="37"/>
    </row>
    <row r="1079" spans="2:7" s="3" customFormat="1" ht="12" x14ac:dyDescent="0.2">
      <c r="B1079" s="34"/>
      <c r="C1079" s="40"/>
      <c r="D1079" s="36"/>
      <c r="E1079" s="41"/>
      <c r="F1079" s="42"/>
      <c r="G1079" s="37"/>
    </row>
    <row r="1080" spans="2:7" s="3" customFormat="1" ht="12" x14ac:dyDescent="0.2">
      <c r="B1080" s="34"/>
      <c r="C1080" s="40"/>
      <c r="D1080" s="36"/>
      <c r="E1080" s="41"/>
      <c r="F1080" s="42"/>
      <c r="G1080" s="37"/>
    </row>
    <row r="1081" spans="2:7" s="3" customFormat="1" ht="12" x14ac:dyDescent="0.2">
      <c r="B1081" s="34"/>
      <c r="C1081" s="40"/>
      <c r="D1081" s="36"/>
      <c r="E1081" s="41"/>
      <c r="F1081" s="42"/>
      <c r="G1081" s="37"/>
    </row>
    <row r="1082" spans="2:7" s="3" customFormat="1" ht="12" x14ac:dyDescent="0.2">
      <c r="B1082" s="34"/>
      <c r="C1082" s="40"/>
      <c r="D1082" s="36"/>
      <c r="E1082" s="41"/>
      <c r="F1082" s="42"/>
      <c r="G1082" s="37"/>
    </row>
    <row r="1083" spans="2:7" s="3" customFormat="1" ht="12" x14ac:dyDescent="0.2">
      <c r="B1083" s="34"/>
      <c r="C1083" s="40"/>
      <c r="D1083" s="36"/>
      <c r="E1083" s="41"/>
      <c r="F1083" s="42"/>
      <c r="G1083" s="37"/>
    </row>
    <row r="1084" spans="2:7" s="3" customFormat="1" ht="12" x14ac:dyDescent="0.2">
      <c r="B1084" s="34"/>
      <c r="C1084" s="40"/>
      <c r="D1084" s="36"/>
      <c r="E1084" s="41"/>
      <c r="F1084" s="42"/>
      <c r="G1084" s="37"/>
    </row>
    <row r="1085" spans="2:7" s="3" customFormat="1" ht="12" x14ac:dyDescent="0.2">
      <c r="B1085" s="38"/>
      <c r="C1085" s="39"/>
      <c r="D1085" s="39"/>
      <c r="E1085" s="39"/>
      <c r="F1085" s="39"/>
      <c r="G1085" s="39"/>
    </row>
    <row r="1086" spans="2:7" s="3" customFormat="1" ht="12" x14ac:dyDescent="0.2">
      <c r="B1086" s="51" t="s">
        <v>50</v>
      </c>
      <c r="C1086" s="52"/>
      <c r="D1086" s="53"/>
      <c r="E1086" s="54"/>
      <c r="F1086" s="54"/>
      <c r="G1086" s="55"/>
    </row>
    <row r="1087" spans="2:7" s="3" customFormat="1" ht="12" x14ac:dyDescent="0.2">
      <c r="B1087" s="45"/>
      <c r="C1087" s="45"/>
      <c r="D1087" s="56"/>
      <c r="E1087" s="45"/>
      <c r="F1087" s="45"/>
      <c r="G1087" s="45"/>
    </row>
    <row r="1088" spans="2:7" s="3" customFormat="1" ht="14" x14ac:dyDescent="0.2">
      <c r="B1088" s="43" t="s">
        <v>0</v>
      </c>
      <c r="C1088" s="44"/>
      <c r="D1088" s="44"/>
      <c r="E1088" s="44"/>
      <c r="F1088" s="44"/>
      <c r="G1088" s="44"/>
    </row>
    <row r="1089" spans="2:7" s="3" customFormat="1" ht="12" x14ac:dyDescent="0.2">
      <c r="B1089" s="45"/>
      <c r="C1089" s="45"/>
      <c r="D1089" s="45"/>
      <c r="E1089" s="45"/>
      <c r="F1089" s="45"/>
      <c r="G1089" s="46" t="s">
        <v>352</v>
      </c>
    </row>
    <row r="1090" spans="2:7" s="3" customFormat="1" ht="12" customHeight="1" x14ac:dyDescent="0.2">
      <c r="B1090" s="47" t="s">
        <v>2</v>
      </c>
      <c r="C1090" s="47" t="s">
        <v>3</v>
      </c>
      <c r="D1090" s="47" t="s">
        <v>4</v>
      </c>
      <c r="E1090" s="47" t="s">
        <v>5</v>
      </c>
      <c r="F1090" s="47" t="s">
        <v>6</v>
      </c>
      <c r="G1090" s="48" t="s">
        <v>7</v>
      </c>
    </row>
    <row r="1091" spans="2:7" s="4" customFormat="1" ht="20.25" customHeight="1" x14ac:dyDescent="0.2">
      <c r="B1091" s="51" t="s">
        <v>51</v>
      </c>
      <c r="C1091" s="52"/>
      <c r="D1091" s="53"/>
      <c r="E1091" s="54"/>
      <c r="F1091" s="54"/>
      <c r="G1091" s="55"/>
    </row>
    <row r="1092" spans="2:7" s="2" customFormat="1" ht="12" customHeight="1" x14ac:dyDescent="0.2">
      <c r="B1092" s="34" t="s">
        <v>385</v>
      </c>
      <c r="C1092" s="35" t="s">
        <v>386</v>
      </c>
      <c r="D1092" s="36"/>
      <c r="E1092" s="41"/>
      <c r="F1092" s="37"/>
      <c r="G1092" s="37"/>
    </row>
    <row r="1093" spans="2:7" s="1" customFormat="1" ht="14" x14ac:dyDescent="0.2">
      <c r="B1093" s="38"/>
      <c r="C1093" s="39"/>
      <c r="D1093" s="39"/>
      <c r="E1093" s="39"/>
      <c r="F1093" s="39"/>
      <c r="G1093" s="39"/>
    </row>
    <row r="1094" spans="2:7" s="2" customFormat="1" ht="13" x14ac:dyDescent="0.2">
      <c r="B1094" s="34" t="s">
        <v>387</v>
      </c>
      <c r="C1094" s="40" t="s">
        <v>388</v>
      </c>
      <c r="D1094" s="36" t="s">
        <v>36</v>
      </c>
      <c r="E1094" s="41">
        <v>10</v>
      </c>
      <c r="F1094" s="42"/>
      <c r="G1094" s="37"/>
    </row>
    <row r="1095" spans="2:7" s="3" customFormat="1" ht="15.5" customHeight="1" x14ac:dyDescent="0.2">
      <c r="B1095" s="38"/>
      <c r="C1095" s="39"/>
      <c r="D1095" s="39"/>
      <c r="E1095" s="39"/>
      <c r="F1095" s="39"/>
      <c r="G1095" s="39"/>
    </row>
    <row r="1096" spans="2:7" s="4" customFormat="1" ht="20.25" customHeight="1" x14ac:dyDescent="0.2">
      <c r="B1096" s="34" t="s">
        <v>389</v>
      </c>
      <c r="C1096" s="40" t="s">
        <v>390</v>
      </c>
      <c r="D1096" s="36" t="s">
        <v>36</v>
      </c>
      <c r="E1096" s="41">
        <v>12</v>
      </c>
      <c r="F1096" s="42"/>
      <c r="G1096" s="37"/>
    </row>
    <row r="1097" spans="2:7" s="3" customFormat="1" ht="24" customHeight="1" x14ac:dyDescent="0.2">
      <c r="B1097" s="38"/>
      <c r="C1097" s="39"/>
      <c r="D1097" s="39"/>
      <c r="E1097" s="39"/>
      <c r="F1097" s="39"/>
      <c r="G1097" s="39"/>
    </row>
    <row r="1098" spans="2:7" s="3" customFormat="1" ht="12" customHeight="1" x14ac:dyDescent="0.2">
      <c r="B1098" s="34" t="s">
        <v>391</v>
      </c>
      <c r="C1098" s="35" t="s">
        <v>392</v>
      </c>
      <c r="D1098" s="36" t="s">
        <v>36</v>
      </c>
      <c r="E1098" s="41">
        <v>5</v>
      </c>
      <c r="F1098" s="42"/>
      <c r="G1098" s="37"/>
    </row>
    <row r="1099" spans="2:7" s="3" customFormat="1" ht="12" customHeight="1" x14ac:dyDescent="0.2">
      <c r="B1099" s="38"/>
      <c r="C1099" s="39"/>
      <c r="D1099" s="39"/>
      <c r="E1099" s="39"/>
      <c r="F1099" s="39"/>
      <c r="G1099" s="39"/>
    </row>
    <row r="1100" spans="2:7" s="3" customFormat="1" ht="12" customHeight="1" x14ac:dyDescent="0.2">
      <c r="B1100" s="34" t="s">
        <v>393</v>
      </c>
      <c r="C1100" s="35" t="s">
        <v>394</v>
      </c>
      <c r="D1100" s="36"/>
      <c r="E1100" s="41"/>
      <c r="F1100" s="37"/>
      <c r="G1100" s="37"/>
    </row>
    <row r="1101" spans="2:7" s="3" customFormat="1" ht="12" customHeight="1" x14ac:dyDescent="0.2">
      <c r="B1101" s="38"/>
      <c r="C1101" s="39"/>
      <c r="D1101" s="39"/>
      <c r="E1101" s="39"/>
      <c r="F1101" s="39"/>
      <c r="G1101" s="39"/>
    </row>
    <row r="1102" spans="2:7" s="3" customFormat="1" ht="12" customHeight="1" x14ac:dyDescent="0.2">
      <c r="B1102" s="34" t="s">
        <v>395</v>
      </c>
      <c r="C1102" s="40" t="s">
        <v>396</v>
      </c>
      <c r="D1102" s="36"/>
      <c r="E1102" s="41"/>
      <c r="F1102" s="37"/>
      <c r="G1102" s="37"/>
    </row>
    <row r="1103" spans="2:7" s="3" customFormat="1" ht="12" customHeight="1" x14ac:dyDescent="0.2">
      <c r="B1103" s="38"/>
      <c r="C1103" s="39"/>
      <c r="D1103" s="39"/>
      <c r="E1103" s="39"/>
      <c r="F1103" s="39"/>
      <c r="G1103" s="39"/>
    </row>
    <row r="1104" spans="2:7" s="3" customFormat="1" ht="12" customHeight="1" x14ac:dyDescent="0.2">
      <c r="B1104" s="34"/>
      <c r="C1104" s="40" t="s">
        <v>382</v>
      </c>
      <c r="D1104" s="36" t="s">
        <v>36</v>
      </c>
      <c r="E1104" s="41">
        <v>50</v>
      </c>
      <c r="F1104" s="42"/>
      <c r="G1104" s="37"/>
    </row>
    <row r="1105" spans="2:7" s="3" customFormat="1" ht="24" customHeight="1" x14ac:dyDescent="0.2">
      <c r="B1105" s="34"/>
      <c r="C1105" s="40" t="s">
        <v>397</v>
      </c>
      <c r="D1105" s="36" t="s">
        <v>36</v>
      </c>
      <c r="E1105" s="41">
        <v>25</v>
      </c>
      <c r="F1105" s="42"/>
      <c r="G1105" s="37"/>
    </row>
    <row r="1106" spans="2:7" s="3" customFormat="1" ht="12" customHeight="1" x14ac:dyDescent="0.2">
      <c r="B1106" s="38"/>
      <c r="C1106" s="39"/>
      <c r="D1106" s="39"/>
      <c r="E1106" s="39"/>
      <c r="F1106" s="39"/>
      <c r="G1106" s="39"/>
    </row>
    <row r="1107" spans="2:7" s="3" customFormat="1" ht="12" customHeight="1" x14ac:dyDescent="0.2">
      <c r="B1107" s="34" t="s">
        <v>398</v>
      </c>
      <c r="C1107" s="35" t="s">
        <v>399</v>
      </c>
      <c r="D1107" s="36"/>
      <c r="E1107" s="41"/>
      <c r="F1107" s="37"/>
      <c r="G1107" s="37"/>
    </row>
    <row r="1108" spans="2:7" s="3" customFormat="1" ht="12" customHeight="1" x14ac:dyDescent="0.2">
      <c r="B1108" s="38"/>
      <c r="C1108" s="65"/>
      <c r="D1108" s="38"/>
      <c r="E1108" s="38"/>
      <c r="F1108" s="38"/>
      <c r="G1108" s="39"/>
    </row>
    <row r="1109" spans="2:7" s="3" customFormat="1" ht="12" customHeight="1" x14ac:dyDescent="0.2">
      <c r="B1109" s="34" t="s">
        <v>400</v>
      </c>
      <c r="C1109" s="63" t="s">
        <v>401</v>
      </c>
      <c r="D1109" s="82" t="s">
        <v>21</v>
      </c>
      <c r="E1109" s="83">
        <v>1</v>
      </c>
      <c r="F1109" s="84"/>
      <c r="G1109" s="37"/>
    </row>
    <row r="1110" spans="2:7" s="3" customFormat="1" ht="12" customHeight="1" x14ac:dyDescent="0.2">
      <c r="B1110" s="34"/>
      <c r="C1110" s="63"/>
      <c r="D1110" s="82"/>
      <c r="E1110" s="83"/>
      <c r="F1110" s="84"/>
      <c r="G1110" s="37"/>
    </row>
    <row r="1111" spans="2:7" s="3" customFormat="1" ht="12" customHeight="1" x14ac:dyDescent="0.2">
      <c r="B1111" s="34" t="s">
        <v>402</v>
      </c>
      <c r="C1111" s="40" t="s">
        <v>403</v>
      </c>
      <c r="D1111" s="36" t="s">
        <v>21</v>
      </c>
      <c r="E1111" s="41">
        <v>1</v>
      </c>
      <c r="F1111" s="42"/>
      <c r="G1111" s="37"/>
    </row>
    <row r="1112" spans="2:7" s="3" customFormat="1" ht="12" x14ac:dyDescent="0.2">
      <c r="B1112" s="34"/>
      <c r="C1112" s="40"/>
      <c r="D1112" s="36"/>
      <c r="E1112" s="41"/>
      <c r="F1112" s="37"/>
      <c r="G1112" s="37"/>
    </row>
    <row r="1113" spans="2:7" s="3" customFormat="1" ht="12" x14ac:dyDescent="0.2">
      <c r="B1113" s="34"/>
      <c r="C1113" s="40"/>
      <c r="D1113" s="36"/>
      <c r="E1113" s="41"/>
      <c r="F1113" s="37"/>
      <c r="G1113" s="37"/>
    </row>
    <row r="1114" spans="2:7" s="3" customFormat="1" ht="12" x14ac:dyDescent="0.2">
      <c r="B1114" s="34"/>
      <c r="C1114" s="40"/>
      <c r="D1114" s="36"/>
      <c r="E1114" s="41"/>
      <c r="F1114" s="37"/>
      <c r="G1114" s="37"/>
    </row>
    <row r="1115" spans="2:7" s="3" customFormat="1" ht="12" x14ac:dyDescent="0.2">
      <c r="B1115" s="34"/>
      <c r="C1115" s="40"/>
      <c r="D1115" s="36"/>
      <c r="E1115" s="41"/>
      <c r="F1115" s="37"/>
      <c r="G1115" s="37"/>
    </row>
    <row r="1116" spans="2:7" s="3" customFormat="1" ht="12" x14ac:dyDescent="0.2">
      <c r="B1116" s="34"/>
      <c r="C1116" s="40"/>
      <c r="D1116" s="36"/>
      <c r="E1116" s="41"/>
      <c r="F1116" s="37"/>
      <c r="G1116" s="37"/>
    </row>
    <row r="1117" spans="2:7" s="3" customFormat="1" ht="12" x14ac:dyDescent="0.2">
      <c r="B1117" s="34"/>
      <c r="C1117" s="40"/>
      <c r="D1117" s="36"/>
      <c r="E1117" s="41"/>
      <c r="F1117" s="37"/>
      <c r="G1117" s="37"/>
    </row>
    <row r="1118" spans="2:7" s="3" customFormat="1" ht="12" x14ac:dyDescent="0.2">
      <c r="B1118" s="34"/>
      <c r="C1118" s="40"/>
      <c r="D1118" s="36"/>
      <c r="E1118" s="41"/>
      <c r="F1118" s="37"/>
      <c r="G1118" s="37"/>
    </row>
    <row r="1119" spans="2:7" s="3" customFormat="1" ht="12" x14ac:dyDescent="0.2">
      <c r="B1119" s="34"/>
      <c r="C1119" s="40"/>
      <c r="D1119" s="36"/>
      <c r="E1119" s="41"/>
      <c r="F1119" s="37"/>
      <c r="G1119" s="37"/>
    </row>
    <row r="1120" spans="2:7" s="3" customFormat="1" ht="12" x14ac:dyDescent="0.2">
      <c r="B1120" s="34"/>
      <c r="C1120" s="40"/>
      <c r="D1120" s="36"/>
      <c r="E1120" s="41"/>
      <c r="F1120" s="37"/>
      <c r="G1120" s="37"/>
    </row>
    <row r="1121" spans="2:7" s="3" customFormat="1" ht="12" x14ac:dyDescent="0.2">
      <c r="B1121" s="34"/>
      <c r="C1121" s="40"/>
      <c r="D1121" s="36"/>
      <c r="E1121" s="41"/>
      <c r="F1121" s="37"/>
      <c r="G1121" s="37"/>
    </row>
    <row r="1122" spans="2:7" s="3" customFormat="1" ht="12" x14ac:dyDescent="0.2">
      <c r="B1122" s="34"/>
      <c r="C1122" s="40"/>
      <c r="D1122" s="36"/>
      <c r="E1122" s="41"/>
      <c r="F1122" s="37"/>
      <c r="G1122" s="37"/>
    </row>
    <row r="1123" spans="2:7" s="3" customFormat="1" ht="12" x14ac:dyDescent="0.2">
      <c r="B1123" s="34"/>
      <c r="C1123" s="40"/>
      <c r="D1123" s="36"/>
      <c r="E1123" s="41"/>
      <c r="F1123" s="37"/>
      <c r="G1123" s="37"/>
    </row>
    <row r="1124" spans="2:7" s="3" customFormat="1" ht="12" x14ac:dyDescent="0.2">
      <c r="B1124" s="34"/>
      <c r="C1124" s="40"/>
      <c r="D1124" s="36"/>
      <c r="E1124" s="41"/>
      <c r="F1124" s="37"/>
      <c r="G1124" s="37"/>
    </row>
    <row r="1125" spans="2:7" s="3" customFormat="1" ht="12" x14ac:dyDescent="0.2">
      <c r="B1125" s="34"/>
      <c r="C1125" s="40"/>
      <c r="D1125" s="36"/>
      <c r="E1125" s="41"/>
      <c r="F1125" s="37"/>
      <c r="G1125" s="37"/>
    </row>
    <row r="1126" spans="2:7" s="3" customFormat="1" ht="12" x14ac:dyDescent="0.2">
      <c r="B1126" s="34"/>
      <c r="C1126" s="40"/>
      <c r="D1126" s="36"/>
      <c r="E1126" s="41"/>
      <c r="F1126" s="37"/>
      <c r="G1126" s="37"/>
    </row>
    <row r="1127" spans="2:7" s="3" customFormat="1" ht="12" x14ac:dyDescent="0.2">
      <c r="B1127" s="34"/>
      <c r="C1127" s="40"/>
      <c r="D1127" s="36"/>
      <c r="E1127" s="41"/>
      <c r="F1127" s="37"/>
      <c r="G1127" s="37"/>
    </row>
    <row r="1128" spans="2:7" s="3" customFormat="1" ht="12" x14ac:dyDescent="0.2">
      <c r="B1128" s="34"/>
      <c r="C1128" s="40"/>
      <c r="D1128" s="36"/>
      <c r="E1128" s="41"/>
      <c r="F1128" s="37"/>
      <c r="G1128" s="37"/>
    </row>
    <row r="1129" spans="2:7" s="3" customFormat="1" ht="12" x14ac:dyDescent="0.2">
      <c r="B1129" s="34"/>
      <c r="C1129" s="40"/>
      <c r="D1129" s="36"/>
      <c r="E1129" s="41"/>
      <c r="F1129" s="37"/>
      <c r="G1129" s="37"/>
    </row>
    <row r="1130" spans="2:7" s="3" customFormat="1" ht="12" x14ac:dyDescent="0.2">
      <c r="B1130" s="34"/>
      <c r="C1130" s="40"/>
      <c r="D1130" s="36"/>
      <c r="E1130" s="41"/>
      <c r="F1130" s="37"/>
      <c r="G1130" s="37"/>
    </row>
    <row r="1131" spans="2:7" s="3" customFormat="1" ht="12" x14ac:dyDescent="0.2">
      <c r="B1131" s="34"/>
      <c r="C1131" s="40"/>
      <c r="D1131" s="36"/>
      <c r="E1131" s="41"/>
      <c r="F1131" s="37"/>
      <c r="G1131" s="37"/>
    </row>
    <row r="1132" spans="2:7" s="3" customFormat="1" ht="12" x14ac:dyDescent="0.2">
      <c r="B1132" s="34"/>
      <c r="C1132" s="40"/>
      <c r="D1132" s="36"/>
      <c r="E1132" s="41"/>
      <c r="F1132" s="37"/>
      <c r="G1132" s="37"/>
    </row>
    <row r="1133" spans="2:7" s="3" customFormat="1" ht="12" x14ac:dyDescent="0.2">
      <c r="B1133" s="34"/>
      <c r="C1133" s="40"/>
      <c r="D1133" s="36"/>
      <c r="E1133" s="41"/>
      <c r="F1133" s="37"/>
      <c r="G1133" s="37"/>
    </row>
    <row r="1134" spans="2:7" s="3" customFormat="1" ht="12" x14ac:dyDescent="0.2">
      <c r="B1134" s="34"/>
      <c r="C1134" s="40"/>
      <c r="D1134" s="36"/>
      <c r="E1134" s="41"/>
      <c r="F1134" s="37"/>
      <c r="G1134" s="37"/>
    </row>
    <row r="1135" spans="2:7" s="3" customFormat="1" ht="12" x14ac:dyDescent="0.2">
      <c r="B1135" s="34"/>
      <c r="C1135" s="40"/>
      <c r="D1135" s="36"/>
      <c r="E1135" s="41"/>
      <c r="F1135" s="37"/>
      <c r="G1135" s="37"/>
    </row>
    <row r="1136" spans="2:7" s="3" customFormat="1" ht="12" x14ac:dyDescent="0.2">
      <c r="B1136" s="34"/>
      <c r="C1136" s="40"/>
      <c r="D1136" s="36"/>
      <c r="E1136" s="41"/>
      <c r="F1136" s="37"/>
      <c r="G1136" s="37"/>
    </row>
    <row r="1137" spans="2:7" s="3" customFormat="1" ht="12" x14ac:dyDescent="0.2">
      <c r="B1137" s="34"/>
      <c r="C1137" s="40"/>
      <c r="D1137" s="36"/>
      <c r="E1137" s="41"/>
      <c r="F1137" s="37"/>
      <c r="G1137" s="37"/>
    </row>
    <row r="1138" spans="2:7" s="3" customFormat="1" ht="12" x14ac:dyDescent="0.2">
      <c r="B1138" s="34"/>
      <c r="C1138" s="40"/>
      <c r="D1138" s="36"/>
      <c r="E1138" s="41"/>
      <c r="F1138" s="37"/>
      <c r="G1138" s="37"/>
    </row>
    <row r="1139" spans="2:7" s="3" customFormat="1" ht="12" x14ac:dyDescent="0.2">
      <c r="B1139" s="34"/>
      <c r="C1139" s="40"/>
      <c r="D1139" s="36"/>
      <c r="E1139" s="41"/>
      <c r="F1139" s="37"/>
      <c r="G1139" s="37"/>
    </row>
    <row r="1140" spans="2:7" s="3" customFormat="1" ht="12" x14ac:dyDescent="0.2">
      <c r="B1140" s="34"/>
      <c r="C1140" s="40"/>
      <c r="D1140" s="36"/>
      <c r="E1140" s="41"/>
      <c r="F1140" s="37"/>
      <c r="G1140" s="37"/>
    </row>
    <row r="1141" spans="2:7" s="3" customFormat="1" ht="12" x14ac:dyDescent="0.2">
      <c r="B1141" s="34"/>
      <c r="C1141" s="40"/>
      <c r="D1141" s="36"/>
      <c r="E1141" s="41"/>
      <c r="F1141" s="37"/>
      <c r="G1141" s="37"/>
    </row>
    <row r="1142" spans="2:7" s="3" customFormat="1" ht="12" x14ac:dyDescent="0.2">
      <c r="B1142" s="34"/>
      <c r="C1142" s="40"/>
      <c r="D1142" s="36"/>
      <c r="E1142" s="41"/>
      <c r="F1142" s="37"/>
      <c r="G1142" s="37"/>
    </row>
    <row r="1143" spans="2:7" s="3" customFormat="1" ht="12" x14ac:dyDescent="0.2">
      <c r="B1143" s="34"/>
      <c r="C1143" s="40"/>
      <c r="D1143" s="36"/>
      <c r="E1143" s="41"/>
      <c r="F1143" s="37"/>
      <c r="G1143" s="37"/>
    </row>
    <row r="1144" spans="2:7" s="3" customFormat="1" ht="12" x14ac:dyDescent="0.2">
      <c r="B1144" s="34"/>
      <c r="C1144" s="40"/>
      <c r="D1144" s="36"/>
      <c r="E1144" s="41"/>
      <c r="F1144" s="37"/>
      <c r="G1144" s="37"/>
    </row>
    <row r="1145" spans="2:7" s="3" customFormat="1" ht="12" x14ac:dyDescent="0.2">
      <c r="B1145" s="34"/>
      <c r="C1145" s="40"/>
      <c r="D1145" s="36"/>
      <c r="E1145" s="41"/>
      <c r="F1145" s="37"/>
      <c r="G1145" s="37"/>
    </row>
    <row r="1146" spans="2:7" s="3" customFormat="1" ht="12" x14ac:dyDescent="0.2">
      <c r="B1146" s="34"/>
      <c r="C1146" s="40"/>
      <c r="D1146" s="36"/>
      <c r="E1146" s="41"/>
      <c r="F1146" s="37"/>
      <c r="G1146" s="37"/>
    </row>
    <row r="1147" spans="2:7" s="3" customFormat="1" ht="12" x14ac:dyDescent="0.2">
      <c r="B1147" s="34"/>
      <c r="C1147" s="40"/>
      <c r="D1147" s="36"/>
      <c r="E1147" s="41"/>
      <c r="F1147" s="37"/>
      <c r="G1147" s="37"/>
    </row>
    <row r="1148" spans="2:7" s="3" customFormat="1" ht="12" x14ac:dyDescent="0.2">
      <c r="B1148" s="34"/>
      <c r="C1148" s="40"/>
      <c r="D1148" s="36"/>
      <c r="E1148" s="41"/>
      <c r="F1148" s="37"/>
      <c r="G1148" s="37"/>
    </row>
    <row r="1149" spans="2:7" s="3" customFormat="1" ht="12" x14ac:dyDescent="0.2">
      <c r="B1149" s="34"/>
      <c r="C1149" s="40"/>
      <c r="D1149" s="36"/>
      <c r="E1149" s="41"/>
      <c r="F1149" s="37"/>
      <c r="G1149" s="37"/>
    </row>
    <row r="1150" spans="2:7" s="3" customFormat="1" ht="12" x14ac:dyDescent="0.2">
      <c r="B1150" s="34"/>
      <c r="C1150" s="40"/>
      <c r="D1150" s="36"/>
      <c r="E1150" s="41"/>
      <c r="F1150" s="37"/>
      <c r="G1150" s="37"/>
    </row>
    <row r="1151" spans="2:7" s="3" customFormat="1" ht="12" x14ac:dyDescent="0.2">
      <c r="B1151" s="34"/>
      <c r="C1151" s="40"/>
      <c r="D1151" s="36"/>
      <c r="E1151" s="41"/>
      <c r="F1151" s="37"/>
      <c r="G1151" s="37"/>
    </row>
    <row r="1152" spans="2:7" s="3" customFormat="1" ht="12" x14ac:dyDescent="0.2">
      <c r="B1152" s="34"/>
      <c r="C1152" s="40"/>
      <c r="D1152" s="36"/>
      <c r="E1152" s="41"/>
      <c r="F1152" s="37"/>
      <c r="G1152" s="37"/>
    </row>
    <row r="1153" spans="2:7" s="3" customFormat="1" ht="12" x14ac:dyDescent="0.2">
      <c r="B1153" s="34"/>
      <c r="C1153" s="40"/>
      <c r="D1153" s="36"/>
      <c r="E1153" s="41"/>
      <c r="F1153" s="37"/>
      <c r="G1153" s="37"/>
    </row>
    <row r="1154" spans="2:7" s="3" customFormat="1" ht="12" x14ac:dyDescent="0.2">
      <c r="B1154" s="34"/>
      <c r="C1154" s="40"/>
      <c r="D1154" s="36"/>
      <c r="E1154" s="41"/>
      <c r="F1154" s="37"/>
      <c r="G1154" s="37"/>
    </row>
    <row r="1155" spans="2:7" s="3" customFormat="1" ht="12" x14ac:dyDescent="0.2">
      <c r="B1155" s="34"/>
      <c r="C1155" s="40"/>
      <c r="D1155" s="36"/>
      <c r="E1155" s="41"/>
      <c r="F1155" s="37"/>
      <c r="G1155" s="37"/>
    </row>
    <row r="1156" spans="2:7" s="3" customFormat="1" ht="12" x14ac:dyDescent="0.2">
      <c r="B1156" s="34"/>
      <c r="C1156" s="40"/>
      <c r="D1156" s="36"/>
      <c r="E1156" s="41"/>
      <c r="F1156" s="37"/>
      <c r="G1156" s="37"/>
    </row>
    <row r="1157" spans="2:7" s="3" customFormat="1" ht="12" x14ac:dyDescent="0.2">
      <c r="B1157" s="34"/>
      <c r="C1157" s="40"/>
      <c r="D1157" s="36"/>
      <c r="E1157" s="41"/>
      <c r="F1157" s="37"/>
      <c r="G1157" s="37"/>
    </row>
    <row r="1158" spans="2:7" s="3" customFormat="1" ht="12" x14ac:dyDescent="0.2">
      <c r="B1158" s="34"/>
      <c r="C1158" s="40"/>
      <c r="D1158" s="36"/>
      <c r="E1158" s="41"/>
      <c r="F1158" s="37"/>
      <c r="G1158" s="37"/>
    </row>
    <row r="1159" spans="2:7" s="3" customFormat="1" ht="12" x14ac:dyDescent="0.2">
      <c r="B1159" s="34"/>
      <c r="C1159" s="40"/>
      <c r="D1159" s="36"/>
      <c r="E1159" s="41"/>
      <c r="F1159" s="37"/>
      <c r="G1159" s="37"/>
    </row>
    <row r="1160" spans="2:7" s="3" customFormat="1" ht="12" x14ac:dyDescent="0.2">
      <c r="B1160" s="34"/>
      <c r="C1160" s="40"/>
      <c r="D1160" s="36"/>
      <c r="E1160" s="41"/>
      <c r="F1160" s="37"/>
      <c r="G1160" s="37"/>
    </row>
    <row r="1161" spans="2:7" s="3" customFormat="1" ht="12" x14ac:dyDescent="0.2">
      <c r="B1161" s="34"/>
      <c r="C1161" s="40"/>
      <c r="D1161" s="36"/>
      <c r="E1161" s="41"/>
      <c r="F1161" s="37"/>
      <c r="G1161" s="37"/>
    </row>
    <row r="1162" spans="2:7" s="3" customFormat="1" ht="12" x14ac:dyDescent="0.2">
      <c r="B1162" s="34"/>
      <c r="C1162" s="40"/>
      <c r="D1162" s="36"/>
      <c r="E1162" s="41"/>
      <c r="F1162" s="37"/>
      <c r="G1162" s="37"/>
    </row>
    <row r="1163" spans="2:7" s="3" customFormat="1" ht="12" x14ac:dyDescent="0.2">
      <c r="B1163" s="34"/>
      <c r="C1163" s="40"/>
      <c r="D1163" s="36"/>
      <c r="E1163" s="41"/>
      <c r="F1163" s="37"/>
      <c r="G1163" s="37"/>
    </row>
    <row r="1164" spans="2:7" s="3" customFormat="1" ht="12" x14ac:dyDescent="0.2">
      <c r="B1164" s="38"/>
      <c r="C1164" s="39"/>
      <c r="D1164" s="39"/>
      <c r="E1164" s="39"/>
      <c r="F1164" s="39"/>
      <c r="G1164" s="39"/>
    </row>
    <row r="1165" spans="2:7" s="3" customFormat="1" ht="12" x14ac:dyDescent="0.2">
      <c r="B1165" s="60" t="s">
        <v>97</v>
      </c>
      <c r="C1165" s="61"/>
      <c r="D1165" s="53"/>
      <c r="E1165" s="54"/>
      <c r="F1165" s="54"/>
      <c r="G1165" s="59"/>
    </row>
    <row r="1166" spans="2:7" s="3" customFormat="1" ht="12" x14ac:dyDescent="0.2">
      <c r="B1166" s="45"/>
      <c r="C1166" s="45"/>
      <c r="D1166" s="56"/>
      <c r="E1166" s="45"/>
      <c r="F1166" s="45"/>
      <c r="G1166" s="45"/>
    </row>
    <row r="1167" spans="2:7" s="3" customFormat="1" ht="14" x14ac:dyDescent="0.2">
      <c r="B1167" s="43" t="s">
        <v>0</v>
      </c>
      <c r="C1167" s="44"/>
      <c r="D1167" s="44"/>
      <c r="E1167" s="44"/>
      <c r="F1167" s="44"/>
      <c r="G1167" s="44"/>
    </row>
    <row r="1168" spans="2:7" s="3" customFormat="1" ht="12" x14ac:dyDescent="0.2">
      <c r="B1168" s="45"/>
      <c r="C1168" s="45"/>
      <c r="D1168" s="45"/>
      <c r="E1168" s="45"/>
      <c r="F1168" s="45"/>
      <c r="G1168" s="46" t="s">
        <v>404</v>
      </c>
    </row>
    <row r="1169" spans="2:7" s="3" customFormat="1" ht="12" customHeight="1" x14ac:dyDescent="0.2">
      <c r="B1169" s="47" t="s">
        <v>2</v>
      </c>
      <c r="C1169" s="47" t="s">
        <v>3</v>
      </c>
      <c r="D1169" s="47" t="s">
        <v>4</v>
      </c>
      <c r="E1169" s="47" t="s">
        <v>5</v>
      </c>
      <c r="F1169" s="47" t="s">
        <v>6</v>
      </c>
      <c r="G1169" s="48" t="s">
        <v>7</v>
      </c>
    </row>
    <row r="1170" spans="2:7" s="4" customFormat="1" ht="20.25" customHeight="1" x14ac:dyDescent="0.2">
      <c r="B1170" s="34" t="s">
        <v>405</v>
      </c>
      <c r="C1170" s="35" t="s">
        <v>406</v>
      </c>
      <c r="D1170" s="36"/>
      <c r="E1170" s="41"/>
      <c r="F1170" s="37"/>
      <c r="G1170" s="37"/>
    </row>
    <row r="1171" spans="2:7" s="2" customFormat="1" ht="12" customHeight="1" x14ac:dyDescent="0.2">
      <c r="B1171" s="38"/>
      <c r="C1171" s="39"/>
      <c r="D1171" s="39"/>
      <c r="E1171" s="39"/>
      <c r="F1171" s="39"/>
      <c r="G1171" s="39"/>
    </row>
    <row r="1172" spans="2:7" s="1" customFormat="1" ht="14" x14ac:dyDescent="0.2">
      <c r="B1172" s="34" t="s">
        <v>407</v>
      </c>
      <c r="C1172" s="35" t="s">
        <v>408</v>
      </c>
      <c r="D1172" s="36"/>
      <c r="E1172" s="41"/>
      <c r="F1172" s="37"/>
      <c r="G1172" s="37"/>
    </row>
    <row r="1173" spans="2:7" s="2" customFormat="1" ht="12" x14ac:dyDescent="0.2">
      <c r="B1173" s="38"/>
      <c r="C1173" s="39"/>
      <c r="D1173" s="39"/>
      <c r="E1173" s="39"/>
      <c r="F1173" s="39"/>
      <c r="G1173" s="39"/>
    </row>
    <row r="1174" spans="2:7" s="3" customFormat="1" ht="15.5" customHeight="1" x14ac:dyDescent="0.2">
      <c r="B1174" s="34" t="s">
        <v>409</v>
      </c>
      <c r="C1174" s="40" t="s">
        <v>410</v>
      </c>
      <c r="D1174" s="36"/>
      <c r="E1174" s="41"/>
      <c r="F1174" s="37"/>
      <c r="G1174" s="37"/>
    </row>
    <row r="1175" spans="2:7" s="3" customFormat="1" ht="12" customHeight="1" x14ac:dyDescent="0.2">
      <c r="B1175" s="34"/>
      <c r="C1175" s="40" t="s">
        <v>411</v>
      </c>
      <c r="D1175" s="36" t="s">
        <v>36</v>
      </c>
      <c r="E1175" s="41">
        <f>300*1*0.3</f>
        <v>90</v>
      </c>
      <c r="F1175" s="42"/>
      <c r="G1175" s="37"/>
    </row>
    <row r="1176" spans="2:7" s="3" customFormat="1" ht="12" customHeight="1" x14ac:dyDescent="0.2">
      <c r="B1176" s="38"/>
      <c r="C1176" s="39"/>
      <c r="D1176" s="39"/>
      <c r="E1176" s="39"/>
      <c r="F1176" s="39"/>
      <c r="G1176" s="39"/>
    </row>
    <row r="1177" spans="2:7" s="3" customFormat="1" ht="12" customHeight="1" x14ac:dyDescent="0.2">
      <c r="B1177" s="34" t="s">
        <v>413</v>
      </c>
      <c r="C1177" s="40" t="s">
        <v>414</v>
      </c>
      <c r="D1177" s="36" t="s">
        <v>36</v>
      </c>
      <c r="E1177" s="41">
        <v>50</v>
      </c>
      <c r="F1177" s="42"/>
      <c r="G1177" s="37"/>
    </row>
    <row r="1178" spans="2:7" s="3" customFormat="1" ht="12" customHeight="1" x14ac:dyDescent="0.2">
      <c r="B1178" s="38"/>
      <c r="C1178" s="39"/>
      <c r="D1178" s="39"/>
      <c r="E1178" s="39"/>
      <c r="F1178" s="39"/>
      <c r="G1178" s="39"/>
    </row>
    <row r="1179" spans="2:7" s="3" customFormat="1" ht="36" customHeight="1" x14ac:dyDescent="0.2">
      <c r="B1179" s="34" t="s">
        <v>415</v>
      </c>
      <c r="C1179" s="40" t="s">
        <v>416</v>
      </c>
      <c r="D1179" s="36" t="s">
        <v>36</v>
      </c>
      <c r="E1179" s="41">
        <v>240</v>
      </c>
      <c r="F1179" s="42"/>
      <c r="G1179" s="37"/>
    </row>
    <row r="1180" spans="2:7" s="3" customFormat="1" ht="12" customHeight="1" x14ac:dyDescent="0.2">
      <c r="B1180" s="38"/>
      <c r="C1180" s="39"/>
      <c r="D1180" s="39"/>
      <c r="E1180" s="39"/>
      <c r="F1180" s="39"/>
      <c r="G1180" s="39"/>
    </row>
    <row r="1181" spans="2:7" s="3" customFormat="1" ht="12" customHeight="1" x14ac:dyDescent="0.2">
      <c r="B1181" s="34" t="s">
        <v>417</v>
      </c>
      <c r="C1181" s="35" t="s">
        <v>418</v>
      </c>
      <c r="D1181" s="36"/>
      <c r="E1181" s="41"/>
      <c r="F1181" s="37"/>
      <c r="G1181" s="37"/>
    </row>
    <row r="1182" spans="2:7" s="3" customFormat="1" ht="24" customHeight="1" x14ac:dyDescent="0.2">
      <c r="B1182" s="38"/>
      <c r="C1182" s="39"/>
      <c r="D1182" s="39"/>
      <c r="E1182" s="39"/>
      <c r="F1182" s="39"/>
      <c r="G1182" s="39"/>
    </row>
    <row r="1183" spans="2:7" s="3" customFormat="1" ht="12" customHeight="1" x14ac:dyDescent="0.2">
      <c r="B1183" s="34" t="s">
        <v>419</v>
      </c>
      <c r="C1183" s="40" t="s">
        <v>420</v>
      </c>
      <c r="D1183" s="36" t="s">
        <v>36</v>
      </c>
      <c r="E1183" s="41">
        <v>100</v>
      </c>
      <c r="F1183" s="42"/>
      <c r="G1183" s="37"/>
    </row>
    <row r="1184" spans="2:7" s="3" customFormat="1" ht="36" customHeight="1" x14ac:dyDescent="0.2">
      <c r="B1184" s="38"/>
      <c r="C1184" s="39"/>
      <c r="D1184" s="39"/>
      <c r="E1184" s="39"/>
      <c r="F1184" s="39"/>
      <c r="G1184" s="39"/>
    </row>
    <row r="1185" spans="2:7" s="3" customFormat="1" ht="12" customHeight="1" x14ac:dyDescent="0.2">
      <c r="B1185" s="34" t="s">
        <v>421</v>
      </c>
      <c r="C1185" s="40" t="s">
        <v>422</v>
      </c>
      <c r="D1185" s="36" t="s">
        <v>36</v>
      </c>
      <c r="E1185" s="41">
        <v>10</v>
      </c>
      <c r="F1185" s="42"/>
      <c r="G1185" s="37"/>
    </row>
    <row r="1186" spans="2:7" s="3" customFormat="1" ht="24" customHeight="1" x14ac:dyDescent="0.2">
      <c r="B1186" s="38"/>
      <c r="C1186" s="39"/>
      <c r="D1186" s="39"/>
      <c r="E1186" s="39"/>
      <c r="F1186" s="39"/>
      <c r="G1186" s="39"/>
    </row>
    <row r="1187" spans="2:7" s="3" customFormat="1" ht="12" customHeight="1" x14ac:dyDescent="0.2">
      <c r="B1187" s="34"/>
      <c r="C1187" s="35"/>
      <c r="D1187" s="36"/>
      <c r="E1187" s="41"/>
      <c r="F1187" s="37"/>
      <c r="G1187" s="37"/>
    </row>
    <row r="1188" spans="2:7" s="3" customFormat="1" ht="12" customHeight="1" x14ac:dyDescent="0.2">
      <c r="B1188" s="38"/>
      <c r="C1188" s="39"/>
      <c r="D1188" s="39"/>
      <c r="E1188" s="39"/>
      <c r="F1188" s="39"/>
      <c r="G1188" s="39"/>
    </row>
    <row r="1189" spans="2:7" s="3" customFormat="1" ht="12" customHeight="1" x14ac:dyDescent="0.2">
      <c r="B1189" s="34"/>
      <c r="C1189" s="40"/>
      <c r="D1189" s="36"/>
      <c r="E1189" s="41"/>
      <c r="F1189" s="37"/>
      <c r="G1189" s="37"/>
    </row>
    <row r="1190" spans="2:7" s="3" customFormat="1" ht="12" customHeight="1" x14ac:dyDescent="0.2">
      <c r="B1190" s="38"/>
      <c r="C1190" s="39"/>
      <c r="D1190" s="39"/>
      <c r="E1190" s="39"/>
      <c r="F1190" s="39"/>
      <c r="G1190" s="39"/>
    </row>
    <row r="1191" spans="2:7" s="3" customFormat="1" ht="12" customHeight="1" x14ac:dyDescent="0.2">
      <c r="B1191" s="34"/>
      <c r="C1191" s="40"/>
      <c r="D1191" s="36"/>
      <c r="E1191" s="41"/>
      <c r="F1191" s="42"/>
      <c r="G1191" s="37"/>
    </row>
    <row r="1192" spans="2:7" s="3" customFormat="1" ht="12" x14ac:dyDescent="0.2">
      <c r="B1192" s="38"/>
      <c r="C1192" s="39"/>
      <c r="D1192" s="39"/>
      <c r="E1192" s="39"/>
      <c r="F1192" s="39"/>
      <c r="G1192" s="39"/>
    </row>
    <row r="1193" spans="2:7" s="3" customFormat="1" ht="12" customHeight="1" x14ac:dyDescent="0.2">
      <c r="B1193" s="34"/>
      <c r="C1193" s="40"/>
      <c r="D1193" s="36"/>
      <c r="E1193" s="41"/>
      <c r="F1193" s="42"/>
      <c r="G1193" s="37"/>
    </row>
    <row r="1194" spans="2:7" s="3" customFormat="1" ht="12" customHeight="1" x14ac:dyDescent="0.2">
      <c r="B1194" s="38"/>
      <c r="C1194" s="39"/>
      <c r="D1194" s="39"/>
      <c r="E1194" s="39"/>
      <c r="F1194" s="39"/>
      <c r="G1194" s="39"/>
    </row>
    <row r="1195" spans="2:7" s="3" customFormat="1" ht="12" customHeight="1" x14ac:dyDescent="0.2">
      <c r="B1195" s="34"/>
      <c r="C1195" s="40"/>
      <c r="D1195" s="36"/>
      <c r="E1195" s="41"/>
      <c r="F1195" s="37"/>
      <c r="G1195" s="37"/>
    </row>
    <row r="1196" spans="2:7" s="3" customFormat="1" ht="12" customHeight="1" x14ac:dyDescent="0.2">
      <c r="B1196" s="38"/>
      <c r="C1196" s="39"/>
      <c r="D1196" s="39"/>
      <c r="E1196" s="39"/>
      <c r="F1196" s="39"/>
      <c r="G1196" s="39"/>
    </row>
    <row r="1197" spans="2:7" s="3" customFormat="1" ht="12" customHeight="1" x14ac:dyDescent="0.2">
      <c r="B1197" s="34"/>
      <c r="C1197" s="40"/>
      <c r="D1197" s="36"/>
      <c r="E1197" s="41"/>
      <c r="F1197" s="42"/>
      <c r="G1197" s="37"/>
    </row>
    <row r="1198" spans="2:7" s="3" customFormat="1" ht="12" customHeight="1" x14ac:dyDescent="0.2">
      <c r="B1198" s="38"/>
      <c r="C1198" s="39"/>
      <c r="D1198" s="39"/>
      <c r="E1198" s="39"/>
      <c r="F1198" s="39"/>
      <c r="G1198" s="39"/>
    </row>
    <row r="1199" spans="2:7" s="3" customFormat="1" ht="12" customHeight="1" x14ac:dyDescent="0.2">
      <c r="B1199" s="34"/>
      <c r="C1199" s="40"/>
      <c r="D1199" s="36"/>
      <c r="E1199" s="41"/>
      <c r="F1199" s="42"/>
      <c r="G1199" s="37"/>
    </row>
    <row r="1200" spans="2:7" s="3" customFormat="1" ht="12" customHeight="1" x14ac:dyDescent="0.2">
      <c r="B1200" s="38"/>
      <c r="C1200" s="39"/>
      <c r="D1200" s="39"/>
      <c r="E1200" s="39"/>
      <c r="F1200" s="39"/>
      <c r="G1200" s="39"/>
    </row>
    <row r="1201" spans="2:7" s="3" customFormat="1" ht="12" customHeight="1" x14ac:dyDescent="0.2">
      <c r="B1201" s="38"/>
      <c r="C1201" s="39"/>
      <c r="D1201" s="39"/>
      <c r="E1201" s="39"/>
      <c r="F1201" s="39"/>
      <c r="G1201" s="39"/>
    </row>
    <row r="1202" spans="2:7" s="3" customFormat="1" ht="12" customHeight="1" x14ac:dyDescent="0.2">
      <c r="B1202" s="38"/>
      <c r="C1202" s="39"/>
      <c r="D1202" s="39"/>
      <c r="E1202" s="39"/>
      <c r="F1202" s="39"/>
      <c r="G1202" s="39"/>
    </row>
    <row r="1203" spans="2:7" s="3" customFormat="1" ht="12" customHeight="1" x14ac:dyDescent="0.2">
      <c r="B1203" s="38"/>
      <c r="C1203" s="39"/>
      <c r="D1203" s="39"/>
      <c r="E1203" s="39"/>
      <c r="F1203" s="39"/>
      <c r="G1203" s="39"/>
    </row>
    <row r="1204" spans="2:7" s="3" customFormat="1" ht="12" customHeight="1" x14ac:dyDescent="0.2">
      <c r="B1204" s="38"/>
      <c r="C1204" s="39"/>
      <c r="D1204" s="39"/>
      <c r="E1204" s="39"/>
      <c r="F1204" s="39"/>
      <c r="G1204" s="39"/>
    </row>
    <row r="1205" spans="2:7" s="3" customFormat="1" ht="12" customHeight="1" x14ac:dyDescent="0.2">
      <c r="B1205" s="38"/>
      <c r="C1205" s="39"/>
      <c r="D1205" s="39"/>
      <c r="E1205" s="39"/>
      <c r="F1205" s="39"/>
      <c r="G1205" s="39"/>
    </row>
    <row r="1206" spans="2:7" s="3" customFormat="1" ht="12" customHeight="1" x14ac:dyDescent="0.2">
      <c r="B1206" s="38"/>
      <c r="C1206" s="39"/>
      <c r="D1206" s="39"/>
      <c r="E1206" s="39"/>
      <c r="F1206" s="39"/>
      <c r="G1206" s="39"/>
    </row>
    <row r="1207" spans="2:7" s="3" customFormat="1" ht="12" customHeight="1" x14ac:dyDescent="0.2">
      <c r="B1207" s="38"/>
      <c r="C1207" s="39"/>
      <c r="D1207" s="39"/>
      <c r="E1207" s="39"/>
      <c r="F1207" s="39"/>
      <c r="G1207" s="39"/>
    </row>
    <row r="1208" spans="2:7" s="3" customFormat="1" ht="12" customHeight="1" x14ac:dyDescent="0.2">
      <c r="B1208" s="38"/>
      <c r="C1208" s="39"/>
      <c r="D1208" s="39"/>
      <c r="E1208" s="39"/>
      <c r="F1208" s="39"/>
      <c r="G1208" s="39"/>
    </row>
    <row r="1209" spans="2:7" s="3" customFormat="1" ht="12" customHeight="1" x14ac:dyDescent="0.2">
      <c r="B1209" s="38"/>
      <c r="C1209" s="39"/>
      <c r="D1209" s="39"/>
      <c r="E1209" s="39"/>
      <c r="F1209" s="39"/>
      <c r="G1209" s="39"/>
    </row>
    <row r="1210" spans="2:7" s="3" customFormat="1" ht="12" customHeight="1" x14ac:dyDescent="0.2">
      <c r="B1210" s="38"/>
      <c r="C1210" s="39"/>
      <c r="D1210" s="39"/>
      <c r="E1210" s="39"/>
      <c r="F1210" s="39"/>
      <c r="G1210" s="39"/>
    </row>
    <row r="1211" spans="2:7" s="3" customFormat="1" ht="12" customHeight="1" x14ac:dyDescent="0.2">
      <c r="B1211" s="38"/>
      <c r="C1211" s="39"/>
      <c r="D1211" s="39"/>
      <c r="E1211" s="39"/>
      <c r="F1211" s="39"/>
      <c r="G1211" s="39"/>
    </row>
    <row r="1212" spans="2:7" s="3" customFormat="1" ht="12" customHeight="1" x14ac:dyDescent="0.2">
      <c r="B1212" s="34"/>
      <c r="C1212" s="40"/>
      <c r="D1212" s="36"/>
      <c r="E1212" s="41"/>
      <c r="F1212" s="42"/>
      <c r="G1212" s="37"/>
    </row>
    <row r="1213" spans="2:7" s="3" customFormat="1" ht="12" customHeight="1" x14ac:dyDescent="0.2">
      <c r="B1213" s="38"/>
      <c r="C1213" s="39"/>
      <c r="D1213" s="39"/>
      <c r="E1213" s="39"/>
      <c r="F1213" s="39"/>
      <c r="G1213" s="39"/>
    </row>
    <row r="1214" spans="2:7" s="3" customFormat="1" ht="12" customHeight="1" x14ac:dyDescent="0.2">
      <c r="B1214" s="34"/>
      <c r="C1214" s="40"/>
      <c r="D1214" s="36"/>
      <c r="E1214" s="41"/>
      <c r="F1214" s="37"/>
      <c r="G1214" s="37"/>
    </row>
    <row r="1215" spans="2:7" s="3" customFormat="1" ht="12" customHeight="1" x14ac:dyDescent="0.2">
      <c r="B1215" s="38"/>
      <c r="C1215" s="39"/>
      <c r="D1215" s="39"/>
      <c r="E1215" s="39"/>
      <c r="F1215" s="39"/>
      <c r="G1215" s="39"/>
    </row>
    <row r="1216" spans="2:7" s="3" customFormat="1" ht="12" customHeight="1" x14ac:dyDescent="0.2">
      <c r="B1216" s="34"/>
      <c r="C1216" s="40"/>
      <c r="D1216" s="36"/>
      <c r="E1216" s="41"/>
      <c r="F1216" s="42"/>
      <c r="G1216" s="37"/>
    </row>
    <row r="1217" spans="2:7" s="3" customFormat="1" ht="12" customHeight="1" x14ac:dyDescent="0.2">
      <c r="B1217" s="38"/>
      <c r="C1217" s="39"/>
      <c r="D1217" s="39"/>
      <c r="E1217" s="39"/>
      <c r="F1217" s="39"/>
      <c r="G1217" s="39"/>
    </row>
    <row r="1218" spans="2:7" s="3" customFormat="1" ht="12" customHeight="1" x14ac:dyDescent="0.2">
      <c r="B1218" s="34"/>
      <c r="C1218" s="40"/>
      <c r="D1218" s="36"/>
      <c r="E1218" s="41"/>
      <c r="F1218" s="42"/>
      <c r="G1218" s="37"/>
    </row>
    <row r="1219" spans="2:7" s="3" customFormat="1" ht="12" customHeight="1" x14ac:dyDescent="0.2">
      <c r="B1219" s="38"/>
      <c r="C1219" s="39"/>
      <c r="D1219" s="39"/>
      <c r="E1219" s="39"/>
      <c r="F1219" s="39"/>
      <c r="G1219" s="39"/>
    </row>
    <row r="1220" spans="2:7" s="3" customFormat="1" ht="12" customHeight="1" x14ac:dyDescent="0.2">
      <c r="B1220" s="34"/>
      <c r="C1220" s="40"/>
      <c r="D1220" s="36"/>
      <c r="E1220" s="41"/>
      <c r="F1220" s="42"/>
      <c r="G1220" s="37"/>
    </row>
    <row r="1221" spans="2:7" s="3" customFormat="1" ht="12" customHeight="1" x14ac:dyDescent="0.2">
      <c r="B1221" s="34"/>
      <c r="C1221" s="40"/>
      <c r="D1221" s="36"/>
      <c r="E1221" s="41"/>
      <c r="F1221" s="42"/>
      <c r="G1221" s="37"/>
    </row>
    <row r="1222" spans="2:7" s="3" customFormat="1" ht="12" customHeight="1" x14ac:dyDescent="0.2">
      <c r="B1222" s="34"/>
      <c r="C1222" s="40"/>
      <c r="D1222" s="36"/>
      <c r="E1222" s="41"/>
      <c r="F1222" s="42"/>
      <c r="G1222" s="37"/>
    </row>
    <row r="1223" spans="2:7" s="3" customFormat="1" ht="12" customHeight="1" x14ac:dyDescent="0.2">
      <c r="B1223" s="34"/>
      <c r="C1223" s="40"/>
      <c r="D1223" s="36"/>
      <c r="E1223" s="41"/>
      <c r="F1223" s="42"/>
      <c r="G1223" s="37"/>
    </row>
    <row r="1224" spans="2:7" s="3" customFormat="1" ht="12" customHeight="1" x14ac:dyDescent="0.2">
      <c r="B1224" s="34"/>
      <c r="C1224" s="40"/>
      <c r="D1224" s="36"/>
      <c r="E1224" s="41"/>
      <c r="F1224" s="42"/>
      <c r="G1224" s="37"/>
    </row>
    <row r="1225" spans="2:7" s="3" customFormat="1" ht="12" customHeight="1" x14ac:dyDescent="0.2">
      <c r="B1225" s="34"/>
      <c r="C1225" s="40"/>
      <c r="D1225" s="36"/>
      <c r="E1225" s="41"/>
      <c r="F1225" s="42"/>
      <c r="G1225" s="37"/>
    </row>
    <row r="1226" spans="2:7" s="3" customFormat="1" ht="12" customHeight="1" x14ac:dyDescent="0.2">
      <c r="B1226" s="34"/>
      <c r="C1226" s="40"/>
      <c r="D1226" s="36"/>
      <c r="E1226" s="41"/>
      <c r="F1226" s="42"/>
      <c r="G1226" s="37"/>
    </row>
    <row r="1227" spans="2:7" s="3" customFormat="1" ht="12" customHeight="1" x14ac:dyDescent="0.2">
      <c r="B1227" s="34"/>
      <c r="C1227" s="40"/>
      <c r="D1227" s="36"/>
      <c r="E1227" s="41"/>
      <c r="F1227" s="42"/>
      <c r="G1227" s="37"/>
    </row>
    <row r="1228" spans="2:7" s="3" customFormat="1" ht="12" customHeight="1" x14ac:dyDescent="0.2">
      <c r="B1228" s="34"/>
      <c r="C1228" s="40"/>
      <c r="D1228" s="36"/>
      <c r="E1228" s="41"/>
      <c r="F1228" s="42"/>
      <c r="G1228" s="37"/>
    </row>
    <row r="1229" spans="2:7" s="3" customFormat="1" ht="12" customHeight="1" x14ac:dyDescent="0.2">
      <c r="B1229" s="34"/>
      <c r="C1229" s="40"/>
      <c r="D1229" s="36"/>
      <c r="E1229" s="41"/>
      <c r="F1229" s="42"/>
      <c r="G1229" s="37"/>
    </row>
    <row r="1230" spans="2:7" s="3" customFormat="1" ht="12" customHeight="1" x14ac:dyDescent="0.2">
      <c r="B1230" s="34"/>
      <c r="C1230" s="40"/>
      <c r="D1230" s="36"/>
      <c r="E1230" s="41"/>
      <c r="F1230" s="42"/>
      <c r="G1230" s="37"/>
    </row>
    <row r="1231" spans="2:7" s="3" customFormat="1" ht="12" customHeight="1" x14ac:dyDescent="0.2">
      <c r="B1231" s="34"/>
      <c r="C1231" s="40"/>
      <c r="D1231" s="36"/>
      <c r="E1231" s="41"/>
      <c r="F1231" s="42"/>
      <c r="G1231" s="37"/>
    </row>
    <row r="1232" spans="2:7" s="3" customFormat="1" ht="12" customHeight="1" x14ac:dyDescent="0.2">
      <c r="B1232" s="38"/>
      <c r="C1232" s="39"/>
      <c r="D1232" s="39"/>
      <c r="E1232" s="39"/>
      <c r="F1232" s="39"/>
      <c r="G1232" s="39"/>
    </row>
    <row r="1233" spans="2:7" s="3" customFormat="1" ht="12" customHeight="1" x14ac:dyDescent="0.2">
      <c r="B1233" s="34"/>
      <c r="C1233" s="35"/>
      <c r="D1233" s="36"/>
      <c r="E1233" s="41"/>
      <c r="F1233" s="37"/>
      <c r="G1233" s="37"/>
    </row>
    <row r="1234" spans="2:7" s="3" customFormat="1" ht="12" customHeight="1" x14ac:dyDescent="0.2">
      <c r="B1234" s="38"/>
      <c r="C1234" s="39"/>
      <c r="D1234" s="39"/>
      <c r="E1234" s="39"/>
      <c r="F1234" s="39"/>
      <c r="G1234" s="39"/>
    </row>
    <row r="1235" spans="2:7" s="3" customFormat="1" ht="12" customHeight="1" x14ac:dyDescent="0.2">
      <c r="B1235" s="34"/>
      <c r="C1235" s="40"/>
      <c r="D1235" s="36"/>
      <c r="E1235" s="41"/>
      <c r="F1235" s="37"/>
      <c r="G1235" s="37"/>
    </row>
    <row r="1236" spans="2:7" s="3" customFormat="1" ht="12" customHeight="1" x14ac:dyDescent="0.2">
      <c r="B1236" s="38"/>
      <c r="C1236" s="39"/>
      <c r="D1236" s="39"/>
      <c r="E1236" s="39"/>
      <c r="F1236" s="39"/>
      <c r="G1236" s="39"/>
    </row>
    <row r="1237" spans="2:7" s="3" customFormat="1" ht="12" customHeight="1" x14ac:dyDescent="0.2">
      <c r="B1237" s="34"/>
      <c r="C1237" s="40"/>
      <c r="D1237" s="36"/>
      <c r="E1237" s="41"/>
      <c r="F1237" s="42"/>
      <c r="G1237" s="37"/>
    </row>
    <row r="1238" spans="2:7" s="3" customFormat="1" ht="12" x14ac:dyDescent="0.2">
      <c r="B1238" s="60" t="s">
        <v>97</v>
      </c>
      <c r="C1238" s="61"/>
      <c r="D1238" s="53"/>
      <c r="E1238" s="54"/>
      <c r="F1238" s="54"/>
      <c r="G1238" s="59"/>
    </row>
    <row r="1239" spans="2:7" s="3" customFormat="1" ht="12" customHeight="1" x14ac:dyDescent="0.2">
      <c r="B1239" s="45"/>
      <c r="C1239" s="45"/>
      <c r="D1239" s="56"/>
      <c r="E1239" s="45"/>
      <c r="F1239" s="45"/>
      <c r="G1239" s="45"/>
    </row>
    <row r="1240" spans="2:7" s="3" customFormat="1" ht="14" x14ac:dyDescent="0.2">
      <c r="B1240" s="43" t="s">
        <v>0</v>
      </c>
      <c r="C1240" s="44"/>
      <c r="D1240" s="44"/>
      <c r="E1240" s="44"/>
      <c r="F1240" s="44"/>
      <c r="G1240" s="44"/>
    </row>
    <row r="1241" spans="2:7" s="3" customFormat="1" ht="12" customHeight="1" x14ac:dyDescent="0.2">
      <c r="B1241" s="45"/>
      <c r="C1241" s="45"/>
      <c r="D1241" s="45"/>
      <c r="E1241" s="45"/>
      <c r="F1241" s="45"/>
      <c r="G1241" s="46" t="s">
        <v>424</v>
      </c>
    </row>
    <row r="1242" spans="2:7" s="3" customFormat="1" ht="12" customHeight="1" x14ac:dyDescent="0.2">
      <c r="B1242" s="47" t="s">
        <v>2</v>
      </c>
      <c r="C1242" s="47" t="s">
        <v>3</v>
      </c>
      <c r="D1242" s="47" t="s">
        <v>4</v>
      </c>
      <c r="E1242" s="47" t="s">
        <v>5</v>
      </c>
      <c r="F1242" s="47" t="s">
        <v>6</v>
      </c>
      <c r="G1242" s="48" t="s">
        <v>7</v>
      </c>
    </row>
    <row r="1243" spans="2:7" s="4" customFormat="1" ht="20.25" customHeight="1" x14ac:dyDescent="0.2">
      <c r="B1243" s="34" t="s">
        <v>425</v>
      </c>
      <c r="C1243" s="35" t="s">
        <v>426</v>
      </c>
      <c r="D1243" s="36"/>
      <c r="E1243" s="41"/>
      <c r="F1243" s="37"/>
      <c r="G1243" s="37"/>
    </row>
    <row r="1244" spans="2:7" s="2" customFormat="1" ht="12" customHeight="1" x14ac:dyDescent="0.2">
      <c r="B1244" s="38"/>
      <c r="C1244" s="39"/>
      <c r="D1244" s="39"/>
      <c r="E1244" s="39"/>
      <c r="F1244" s="39"/>
      <c r="G1244" s="39"/>
    </row>
    <row r="1245" spans="2:7" s="1" customFormat="1" ht="14" x14ac:dyDescent="0.2">
      <c r="B1245" s="34" t="s">
        <v>427</v>
      </c>
      <c r="C1245" s="35" t="s">
        <v>428</v>
      </c>
      <c r="D1245" s="36"/>
      <c r="E1245" s="41"/>
      <c r="F1245" s="37"/>
      <c r="G1245" s="37"/>
    </row>
    <row r="1246" spans="2:7" s="2" customFormat="1" ht="12" x14ac:dyDescent="0.2">
      <c r="B1246" s="38"/>
      <c r="C1246" s="39"/>
      <c r="D1246" s="39"/>
      <c r="E1246" s="39"/>
      <c r="F1246" s="39"/>
      <c r="G1246" s="39"/>
    </row>
    <row r="1247" spans="2:7" s="3" customFormat="1" ht="15.5" customHeight="1" x14ac:dyDescent="0.2">
      <c r="B1247" s="34" t="s">
        <v>429</v>
      </c>
      <c r="C1247" s="40" t="s">
        <v>430</v>
      </c>
      <c r="D1247" s="36"/>
      <c r="E1247" s="41"/>
      <c r="F1247" s="37"/>
      <c r="G1247" s="37"/>
    </row>
    <row r="1248" spans="2:7" s="3" customFormat="1" ht="12" customHeight="1" x14ac:dyDescent="0.2">
      <c r="B1248" s="38"/>
      <c r="C1248" s="39"/>
      <c r="D1248" s="39"/>
      <c r="E1248" s="39"/>
      <c r="F1248" s="39"/>
      <c r="G1248" s="39"/>
    </row>
    <row r="1249" spans="2:7" s="3" customFormat="1" ht="12" customHeight="1" x14ac:dyDescent="0.2">
      <c r="B1249" s="34"/>
      <c r="C1249" s="40" t="s">
        <v>411</v>
      </c>
      <c r="D1249" s="36" t="s">
        <v>36</v>
      </c>
      <c r="E1249" s="41">
        <f>750*1.2*1</f>
        <v>900</v>
      </c>
      <c r="F1249" s="42"/>
      <c r="G1249" s="37"/>
    </row>
    <row r="1250" spans="2:7" s="3" customFormat="1" ht="12" customHeight="1" x14ac:dyDescent="0.2">
      <c r="B1250" s="38"/>
      <c r="C1250" s="39"/>
      <c r="D1250" s="39"/>
      <c r="E1250" s="39"/>
      <c r="F1250" s="39"/>
      <c r="G1250" s="39"/>
    </row>
    <row r="1251" spans="2:7" s="3" customFormat="1" ht="12" customHeight="1" x14ac:dyDescent="0.2">
      <c r="B1251" s="34"/>
      <c r="C1251" s="40" t="s">
        <v>412</v>
      </c>
      <c r="D1251" s="36" t="s">
        <v>36</v>
      </c>
      <c r="E1251" s="41">
        <v>100</v>
      </c>
      <c r="F1251" s="42"/>
      <c r="G1251" s="37"/>
    </row>
    <row r="1252" spans="2:7" s="3" customFormat="1" ht="24" customHeight="1" x14ac:dyDescent="0.2">
      <c r="B1252" s="38"/>
      <c r="C1252" s="39"/>
      <c r="D1252" s="39"/>
      <c r="E1252" s="39"/>
      <c r="F1252" s="39"/>
      <c r="G1252" s="39"/>
    </row>
    <row r="1253" spans="2:7" s="3" customFormat="1" ht="12" customHeight="1" x14ac:dyDescent="0.2">
      <c r="B1253" s="34"/>
      <c r="C1253" s="40" t="s">
        <v>423</v>
      </c>
      <c r="D1253" s="36" t="s">
        <v>36</v>
      </c>
      <c r="E1253" s="41">
        <v>10</v>
      </c>
      <c r="F1253" s="42"/>
      <c r="G1253" s="37"/>
    </row>
    <row r="1254" spans="2:7" s="3" customFormat="1" ht="12" customHeight="1" x14ac:dyDescent="0.2">
      <c r="B1254" s="38"/>
      <c r="C1254" s="39"/>
      <c r="D1254" s="39"/>
      <c r="E1254" s="39"/>
      <c r="F1254" s="39"/>
      <c r="G1254" s="39"/>
    </row>
    <row r="1255" spans="2:7" s="3" customFormat="1" ht="12" customHeight="1" x14ac:dyDescent="0.2">
      <c r="B1255" s="34" t="s">
        <v>431</v>
      </c>
      <c r="C1255" s="40" t="s">
        <v>432</v>
      </c>
      <c r="D1255" s="36" t="s">
        <v>36</v>
      </c>
      <c r="E1255" s="41">
        <v>20</v>
      </c>
      <c r="F1255" s="42"/>
      <c r="G1255" s="37"/>
    </row>
    <row r="1256" spans="2:7" s="3" customFormat="1" ht="12" customHeight="1" x14ac:dyDescent="0.2">
      <c r="B1256" s="38"/>
      <c r="C1256" s="39"/>
      <c r="D1256" s="39"/>
      <c r="E1256" s="39"/>
      <c r="F1256" s="39"/>
      <c r="G1256" s="39"/>
    </row>
    <row r="1257" spans="2:7" s="3" customFormat="1" ht="12" customHeight="1" x14ac:dyDescent="0.2">
      <c r="B1257" s="34" t="s">
        <v>433</v>
      </c>
      <c r="C1257" s="40" t="s">
        <v>434</v>
      </c>
      <c r="D1257" s="36" t="s">
        <v>36</v>
      </c>
      <c r="E1257" s="41">
        <v>10</v>
      </c>
      <c r="F1257" s="42"/>
      <c r="G1257" s="37"/>
    </row>
    <row r="1258" spans="2:7" s="3" customFormat="1" ht="12" customHeight="1" x14ac:dyDescent="0.2">
      <c r="B1258" s="38"/>
      <c r="C1258" s="39"/>
      <c r="D1258" s="39"/>
      <c r="E1258" s="39"/>
      <c r="F1258" s="39"/>
      <c r="G1258" s="39"/>
    </row>
    <row r="1259" spans="2:7" s="3" customFormat="1" ht="12" customHeight="1" x14ac:dyDescent="0.2">
      <c r="B1259" s="34" t="s">
        <v>435</v>
      </c>
      <c r="C1259" s="35" t="s">
        <v>436</v>
      </c>
      <c r="D1259" s="36"/>
      <c r="E1259" s="41"/>
      <c r="F1259" s="37"/>
      <c r="G1259" s="37"/>
    </row>
    <row r="1260" spans="2:7" s="3" customFormat="1" ht="24" customHeight="1" x14ac:dyDescent="0.2">
      <c r="B1260" s="38"/>
      <c r="C1260" s="39"/>
      <c r="D1260" s="39"/>
      <c r="E1260" s="39"/>
      <c r="F1260" s="39"/>
      <c r="G1260" s="39"/>
    </row>
    <row r="1261" spans="2:7" s="3" customFormat="1" ht="12" customHeight="1" x14ac:dyDescent="0.2">
      <c r="B1261" s="34" t="s">
        <v>437</v>
      </c>
      <c r="C1261" s="40" t="s">
        <v>438</v>
      </c>
      <c r="D1261" s="36" t="s">
        <v>36</v>
      </c>
      <c r="E1261" s="41">
        <f>650*0.4*1.1</f>
        <v>286</v>
      </c>
      <c r="F1261" s="42"/>
      <c r="G1261" s="37"/>
    </row>
    <row r="1262" spans="2:7" s="3" customFormat="1" ht="24" customHeight="1" x14ac:dyDescent="0.2">
      <c r="B1262" s="38"/>
      <c r="C1262" s="39"/>
      <c r="D1262" s="39"/>
      <c r="E1262" s="39"/>
      <c r="F1262" s="39"/>
      <c r="G1262" s="39"/>
    </row>
    <row r="1263" spans="2:7" s="3" customFormat="1" ht="12" customHeight="1" x14ac:dyDescent="0.2">
      <c r="B1263" s="34" t="s">
        <v>439</v>
      </c>
      <c r="C1263" s="40" t="s">
        <v>440</v>
      </c>
      <c r="D1263" s="36"/>
      <c r="E1263" s="41"/>
      <c r="F1263" s="37"/>
      <c r="G1263" s="37"/>
    </row>
    <row r="1264" spans="2:7" s="3" customFormat="1" ht="12" customHeight="1" x14ac:dyDescent="0.2">
      <c r="B1264" s="38"/>
      <c r="C1264" s="39"/>
      <c r="D1264" s="39"/>
      <c r="E1264" s="39"/>
      <c r="F1264" s="39"/>
      <c r="G1264" s="39"/>
    </row>
    <row r="1265" spans="2:7" s="3" customFormat="1" ht="12" customHeight="1" x14ac:dyDescent="0.2">
      <c r="B1265" s="34"/>
      <c r="C1265" s="40" t="s">
        <v>441</v>
      </c>
      <c r="D1265" s="36" t="s">
        <v>36</v>
      </c>
      <c r="E1265" s="41"/>
      <c r="F1265" s="42"/>
      <c r="G1265" s="37"/>
    </row>
    <row r="1266" spans="2:7" s="3" customFormat="1" ht="12" customHeight="1" x14ac:dyDescent="0.2">
      <c r="B1266" s="38"/>
      <c r="C1266" s="39"/>
      <c r="D1266" s="39"/>
      <c r="E1266" s="39"/>
      <c r="F1266" s="39"/>
      <c r="G1266" s="39"/>
    </row>
    <row r="1267" spans="2:7" s="3" customFormat="1" ht="12" customHeight="1" x14ac:dyDescent="0.2">
      <c r="B1267" s="34"/>
      <c r="C1267" s="40" t="s">
        <v>442</v>
      </c>
      <c r="D1267" s="36" t="s">
        <v>36</v>
      </c>
      <c r="E1267" s="41">
        <v>100</v>
      </c>
      <c r="F1267" s="42"/>
      <c r="G1267" s="37"/>
    </row>
    <row r="1268" spans="2:7" s="3" customFormat="1" ht="12" customHeight="1" x14ac:dyDescent="0.2">
      <c r="B1268" s="38"/>
      <c r="C1268" s="39"/>
      <c r="D1268" s="39"/>
      <c r="E1268" s="39"/>
      <c r="F1268" s="39"/>
      <c r="G1268" s="39"/>
    </row>
    <row r="1269" spans="2:7" s="3" customFormat="1" ht="12" customHeight="1" x14ac:dyDescent="0.2">
      <c r="B1269" s="34" t="s">
        <v>443</v>
      </c>
      <c r="C1269" s="40" t="s">
        <v>444</v>
      </c>
      <c r="D1269" s="36"/>
      <c r="E1269" s="41"/>
      <c r="F1269" s="37"/>
      <c r="G1269" s="37"/>
    </row>
    <row r="1270" spans="2:7" s="3" customFormat="1" ht="12" customHeight="1" x14ac:dyDescent="0.2">
      <c r="B1270" s="38"/>
      <c r="C1270" s="39"/>
      <c r="D1270" s="39"/>
      <c r="E1270" s="39"/>
      <c r="F1270" s="39"/>
      <c r="G1270" s="39"/>
    </row>
    <row r="1271" spans="2:7" s="3" customFormat="1" ht="12" customHeight="1" x14ac:dyDescent="0.2">
      <c r="B1271" s="34"/>
      <c r="C1271" s="40" t="s">
        <v>445</v>
      </c>
      <c r="D1271" s="36" t="s">
        <v>36</v>
      </c>
      <c r="E1271" s="41">
        <v>50</v>
      </c>
      <c r="F1271" s="42"/>
      <c r="G1271" s="37"/>
    </row>
    <row r="1272" spans="2:7" s="3" customFormat="1" ht="12" customHeight="1" x14ac:dyDescent="0.2">
      <c r="B1272" s="38"/>
      <c r="C1272" s="39"/>
      <c r="D1272" s="39"/>
      <c r="E1272" s="39"/>
      <c r="F1272" s="39"/>
      <c r="G1272" s="39"/>
    </row>
    <row r="1273" spans="2:7" s="3" customFormat="1" ht="12" customHeight="1" x14ac:dyDescent="0.2">
      <c r="B1273" s="34"/>
      <c r="C1273" s="40" t="s">
        <v>446</v>
      </c>
      <c r="D1273" s="36" t="s">
        <v>36</v>
      </c>
      <c r="E1273" s="41">
        <v>50</v>
      </c>
      <c r="F1273" s="42"/>
      <c r="G1273" s="37"/>
    </row>
    <row r="1274" spans="2:7" s="3" customFormat="1" ht="24" customHeight="1" x14ac:dyDescent="0.2">
      <c r="B1274" s="38"/>
      <c r="C1274" s="39"/>
      <c r="D1274" s="39"/>
      <c r="E1274" s="39"/>
      <c r="F1274" s="39"/>
      <c r="G1274" s="39"/>
    </row>
    <row r="1275" spans="2:7" s="3" customFormat="1" ht="12" customHeight="1" x14ac:dyDescent="0.2">
      <c r="B1275" s="34"/>
      <c r="C1275" s="40" t="s">
        <v>447</v>
      </c>
      <c r="D1275" s="36" t="s">
        <v>37</v>
      </c>
      <c r="E1275" s="41">
        <v>200</v>
      </c>
      <c r="F1275" s="42"/>
      <c r="G1275" s="37"/>
    </row>
    <row r="1276" spans="2:7" s="3" customFormat="1" ht="24" customHeight="1" x14ac:dyDescent="0.2">
      <c r="B1276" s="38"/>
      <c r="C1276" s="39"/>
      <c r="D1276" s="39"/>
      <c r="E1276" s="39"/>
      <c r="F1276" s="39"/>
      <c r="G1276" s="39"/>
    </row>
    <row r="1277" spans="2:7" s="3" customFormat="1" ht="12" customHeight="1" x14ac:dyDescent="0.2">
      <c r="B1277" s="34" t="s">
        <v>448</v>
      </c>
      <c r="C1277" s="40" t="s">
        <v>449</v>
      </c>
      <c r="D1277" s="36" t="s">
        <v>36</v>
      </c>
      <c r="E1277" s="41"/>
      <c r="F1277" s="42"/>
      <c r="G1277" s="37"/>
    </row>
    <row r="1278" spans="2:7" s="3" customFormat="1" ht="24" customHeight="1" x14ac:dyDescent="0.2">
      <c r="B1278" s="38"/>
      <c r="C1278" s="39"/>
      <c r="D1278" s="39"/>
      <c r="E1278" s="39"/>
      <c r="F1278" s="39"/>
      <c r="G1278" s="39"/>
    </row>
    <row r="1279" spans="2:7" s="3" customFormat="1" ht="12" customHeight="1" x14ac:dyDescent="0.2">
      <c r="B1279" s="34" t="s">
        <v>450</v>
      </c>
      <c r="C1279" s="35" t="s">
        <v>451</v>
      </c>
      <c r="D1279" s="36"/>
      <c r="E1279" s="41"/>
      <c r="F1279" s="37"/>
      <c r="G1279" s="37"/>
    </row>
    <row r="1280" spans="2:7" s="3" customFormat="1" ht="12" customHeight="1" x14ac:dyDescent="0.2">
      <c r="B1280" s="38"/>
      <c r="C1280" s="39"/>
      <c r="D1280" s="39"/>
      <c r="E1280" s="39"/>
      <c r="F1280" s="39"/>
      <c r="G1280" s="39"/>
    </row>
    <row r="1281" spans="2:7" s="3" customFormat="1" ht="12" customHeight="1" x14ac:dyDescent="0.2">
      <c r="B1281" s="34" t="s">
        <v>452</v>
      </c>
      <c r="C1281" s="40" t="s">
        <v>453</v>
      </c>
      <c r="D1281" s="36"/>
      <c r="E1281" s="41"/>
      <c r="F1281" s="42"/>
      <c r="G1281" s="37"/>
    </row>
    <row r="1282" spans="2:7" s="3" customFormat="1" ht="24" customHeight="1" x14ac:dyDescent="0.2">
      <c r="B1282" s="38"/>
      <c r="C1282" s="39"/>
      <c r="D1282" s="39"/>
      <c r="E1282" s="39"/>
      <c r="F1282" s="39"/>
      <c r="G1282" s="39"/>
    </row>
    <row r="1283" spans="2:7" s="3" customFormat="1" ht="12" customHeight="1" x14ac:dyDescent="0.2">
      <c r="B1283" s="34" t="s">
        <v>454</v>
      </c>
      <c r="C1283" s="40" t="s">
        <v>836</v>
      </c>
      <c r="D1283" s="36"/>
      <c r="E1283" s="41"/>
      <c r="F1283" s="42"/>
      <c r="G1283" s="37"/>
    </row>
    <row r="1284" spans="2:7" s="3" customFormat="1" ht="12" customHeight="1" x14ac:dyDescent="0.2">
      <c r="B1284" s="34"/>
      <c r="C1284" s="40" t="s">
        <v>837</v>
      </c>
      <c r="D1284" s="36" t="s">
        <v>39</v>
      </c>
      <c r="E1284" s="41">
        <v>0</v>
      </c>
      <c r="F1284" s="42"/>
      <c r="G1284" s="37"/>
    </row>
    <row r="1285" spans="2:7" s="3" customFormat="1" ht="12" customHeight="1" x14ac:dyDescent="0.2">
      <c r="B1285" s="34"/>
      <c r="C1285" s="40" t="s">
        <v>838</v>
      </c>
      <c r="D1285" s="36" t="s">
        <v>39</v>
      </c>
      <c r="E1285" s="41">
        <v>0</v>
      </c>
      <c r="F1285" s="42"/>
      <c r="G1285" s="37"/>
    </row>
    <row r="1286" spans="2:7" s="3" customFormat="1" ht="12" customHeight="1" x14ac:dyDescent="0.2">
      <c r="B1286" s="34"/>
      <c r="C1286" s="40" t="s">
        <v>880</v>
      </c>
      <c r="D1286" s="36" t="s">
        <v>39</v>
      </c>
      <c r="E1286" s="41">
        <v>430</v>
      </c>
      <c r="F1286" s="42"/>
      <c r="G1286" s="37"/>
    </row>
    <row r="1287" spans="2:7" s="3" customFormat="1" ht="12" customHeight="1" x14ac:dyDescent="0.2">
      <c r="B1287" s="34"/>
      <c r="C1287" s="40"/>
      <c r="D1287" s="36"/>
      <c r="E1287" s="41"/>
      <c r="F1287" s="42"/>
      <c r="G1287" s="37"/>
    </row>
    <row r="1288" spans="2:7" s="3" customFormat="1" ht="12" customHeight="1" x14ac:dyDescent="0.2">
      <c r="B1288" s="73" t="s">
        <v>881</v>
      </c>
      <c r="C1288" s="74" t="s">
        <v>882</v>
      </c>
      <c r="D1288" s="36"/>
      <c r="E1288" s="41"/>
      <c r="F1288" s="42"/>
      <c r="G1288" s="37"/>
    </row>
    <row r="1289" spans="2:7" s="3" customFormat="1" ht="12" customHeight="1" x14ac:dyDescent="0.2">
      <c r="B1289" s="34"/>
      <c r="C1289" s="40"/>
      <c r="D1289" s="36"/>
      <c r="E1289" s="41"/>
      <c r="F1289" s="42"/>
      <c r="G1289" s="37"/>
    </row>
    <row r="1290" spans="2:7" s="3" customFormat="1" ht="12" customHeight="1" x14ac:dyDescent="0.2">
      <c r="B1290" s="73" t="s">
        <v>883</v>
      </c>
      <c r="C1290" s="80" t="s">
        <v>884</v>
      </c>
      <c r="D1290" s="36" t="s">
        <v>39</v>
      </c>
      <c r="E1290" s="41">
        <v>0</v>
      </c>
      <c r="F1290" s="42"/>
      <c r="G1290" s="37"/>
    </row>
    <row r="1291" spans="2:7" s="3" customFormat="1" ht="12" customHeight="1" x14ac:dyDescent="0.2">
      <c r="B1291" s="73"/>
      <c r="C1291" s="80" t="s">
        <v>885</v>
      </c>
      <c r="D1291" s="36" t="s">
        <v>39</v>
      </c>
      <c r="E1291" s="41">
        <v>0</v>
      </c>
      <c r="F1291" s="42"/>
      <c r="G1291" s="37"/>
    </row>
    <row r="1292" spans="2:7" s="3" customFormat="1" ht="12" customHeight="1" x14ac:dyDescent="0.2">
      <c r="B1292" s="34"/>
      <c r="C1292" s="40"/>
      <c r="D1292" s="36"/>
      <c r="E1292" s="41"/>
      <c r="F1292" s="42"/>
      <c r="G1292" s="37"/>
    </row>
    <row r="1293" spans="2:7" s="3" customFormat="1" ht="12" customHeight="1" x14ac:dyDescent="0.2">
      <c r="B1293" s="34"/>
      <c r="C1293" s="40"/>
      <c r="D1293" s="36"/>
      <c r="E1293" s="41"/>
      <c r="F1293" s="42"/>
      <c r="G1293" s="37"/>
    </row>
    <row r="1294" spans="2:7" s="3" customFormat="1" ht="12" customHeight="1" x14ac:dyDescent="0.2">
      <c r="B1294" s="34" t="s">
        <v>455</v>
      </c>
      <c r="C1294" s="35" t="s">
        <v>456</v>
      </c>
      <c r="D1294" s="36"/>
      <c r="E1294" s="41"/>
      <c r="F1294" s="37"/>
      <c r="G1294" s="37"/>
    </row>
    <row r="1295" spans="2:7" s="3" customFormat="1" ht="12" customHeight="1" x14ac:dyDescent="0.2">
      <c r="B1295" s="38"/>
      <c r="C1295" s="39"/>
      <c r="D1295" s="39"/>
      <c r="E1295" s="39"/>
      <c r="F1295" s="39"/>
      <c r="G1295" s="39"/>
    </row>
    <row r="1296" spans="2:7" s="3" customFormat="1" ht="12" customHeight="1" x14ac:dyDescent="0.2">
      <c r="B1296" s="34" t="s">
        <v>457</v>
      </c>
      <c r="C1296" s="40" t="s">
        <v>458</v>
      </c>
      <c r="D1296" s="36" t="s">
        <v>38</v>
      </c>
      <c r="E1296" s="41">
        <v>1</v>
      </c>
      <c r="F1296" s="42"/>
      <c r="G1296" s="37"/>
    </row>
    <row r="1297" spans="2:7" s="3" customFormat="1" ht="12" customHeight="1" x14ac:dyDescent="0.2">
      <c r="B1297" s="38"/>
      <c r="C1297" s="39"/>
      <c r="D1297" s="39"/>
      <c r="E1297" s="39"/>
      <c r="F1297" s="39"/>
      <c r="G1297" s="39"/>
    </row>
    <row r="1298" spans="2:7" s="3" customFormat="1" ht="12" customHeight="1" x14ac:dyDescent="0.2">
      <c r="B1298" s="38"/>
      <c r="C1298" s="39"/>
      <c r="D1298" s="39"/>
      <c r="E1298" s="39"/>
      <c r="F1298" s="39"/>
      <c r="G1298" s="39"/>
    </row>
    <row r="1299" spans="2:7" s="3" customFormat="1" ht="12" customHeight="1" x14ac:dyDescent="0.2">
      <c r="B1299" s="34" t="s">
        <v>461</v>
      </c>
      <c r="C1299" s="35" t="s">
        <v>462</v>
      </c>
      <c r="D1299" s="36"/>
      <c r="E1299" s="41"/>
      <c r="F1299" s="37"/>
      <c r="G1299" s="37"/>
    </row>
    <row r="1300" spans="2:7" s="3" customFormat="1" ht="12" customHeight="1" x14ac:dyDescent="0.2">
      <c r="B1300" s="34"/>
      <c r="C1300" s="35"/>
      <c r="D1300" s="36"/>
      <c r="E1300" s="41"/>
      <c r="F1300" s="37"/>
      <c r="G1300" s="37"/>
    </row>
    <row r="1301" spans="2:7" s="3" customFormat="1" ht="12" customHeight="1" x14ac:dyDescent="0.2">
      <c r="B1301" s="34"/>
      <c r="C1301" s="35"/>
      <c r="D1301" s="36"/>
      <c r="E1301" s="41"/>
      <c r="F1301" s="37"/>
      <c r="G1301" s="37"/>
    </row>
    <row r="1302" spans="2:7" s="3" customFormat="1" ht="12" customHeight="1" x14ac:dyDescent="0.2">
      <c r="B1302" s="34"/>
      <c r="C1302" s="35"/>
      <c r="D1302" s="36"/>
      <c r="E1302" s="41"/>
      <c r="F1302" s="37"/>
      <c r="G1302" s="37"/>
    </row>
    <row r="1303" spans="2:7" s="3" customFormat="1" ht="12" customHeight="1" x14ac:dyDescent="0.2">
      <c r="B1303" s="34"/>
      <c r="C1303" s="35"/>
      <c r="D1303" s="36"/>
      <c r="E1303" s="41"/>
      <c r="F1303" s="37"/>
      <c r="G1303" s="37"/>
    </row>
    <row r="1304" spans="2:7" s="3" customFormat="1" ht="12" customHeight="1" x14ac:dyDescent="0.2">
      <c r="B1304" s="34"/>
      <c r="C1304" s="35"/>
      <c r="D1304" s="36"/>
      <c r="E1304" s="41"/>
      <c r="F1304" s="37"/>
      <c r="G1304" s="37"/>
    </row>
    <row r="1305" spans="2:7" s="3" customFormat="1" ht="12" customHeight="1" x14ac:dyDescent="0.2">
      <c r="B1305" s="34"/>
      <c r="C1305" s="35"/>
      <c r="D1305" s="36"/>
      <c r="E1305" s="41"/>
      <c r="F1305" s="37"/>
      <c r="G1305" s="37"/>
    </row>
    <row r="1306" spans="2:7" s="3" customFormat="1" ht="12" customHeight="1" x14ac:dyDescent="0.2">
      <c r="B1306" s="34"/>
      <c r="C1306" s="35"/>
      <c r="D1306" s="36"/>
      <c r="E1306" s="41"/>
      <c r="F1306" s="37"/>
      <c r="G1306" s="37"/>
    </row>
    <row r="1307" spans="2:7" s="3" customFormat="1" ht="12" customHeight="1" x14ac:dyDescent="0.2">
      <c r="B1307" s="34"/>
      <c r="C1307" s="35"/>
      <c r="D1307" s="36"/>
      <c r="E1307" s="41"/>
      <c r="F1307" s="37"/>
      <c r="G1307" s="37"/>
    </row>
    <row r="1308" spans="2:7" s="3" customFormat="1" ht="12" customHeight="1" x14ac:dyDescent="0.2">
      <c r="B1308" s="34"/>
      <c r="C1308" s="35"/>
      <c r="D1308" s="36"/>
      <c r="E1308" s="41"/>
      <c r="F1308" s="37"/>
      <c r="G1308" s="37"/>
    </row>
    <row r="1309" spans="2:7" s="3" customFormat="1" ht="12" customHeight="1" x14ac:dyDescent="0.2">
      <c r="B1309" s="34"/>
      <c r="C1309" s="35"/>
      <c r="D1309" s="36"/>
      <c r="E1309" s="41"/>
      <c r="F1309" s="37"/>
      <c r="G1309" s="37"/>
    </row>
    <row r="1310" spans="2:7" s="3" customFormat="1" ht="12" customHeight="1" x14ac:dyDescent="0.2">
      <c r="B1310" s="34"/>
      <c r="C1310" s="35"/>
      <c r="D1310" s="36"/>
      <c r="E1310" s="41"/>
      <c r="F1310" s="37"/>
      <c r="G1310" s="37"/>
    </row>
    <row r="1311" spans="2:7" s="3" customFormat="1" ht="12" customHeight="1" x14ac:dyDescent="0.2">
      <c r="B1311" s="34"/>
      <c r="C1311" s="35"/>
      <c r="D1311" s="36"/>
      <c r="E1311" s="41"/>
      <c r="F1311" s="37"/>
      <c r="G1311" s="37"/>
    </row>
    <row r="1312" spans="2:7" s="3" customFormat="1" ht="12" customHeight="1" x14ac:dyDescent="0.2">
      <c r="B1312" s="34"/>
      <c r="C1312" s="35"/>
      <c r="D1312" s="36"/>
      <c r="E1312" s="41"/>
      <c r="F1312" s="37"/>
      <c r="G1312" s="37"/>
    </row>
    <row r="1313" spans="2:7" s="3" customFormat="1" ht="12" customHeight="1" x14ac:dyDescent="0.2">
      <c r="B1313" s="34"/>
      <c r="C1313" s="35"/>
      <c r="D1313" s="36"/>
      <c r="E1313" s="41"/>
      <c r="F1313" s="37"/>
      <c r="G1313" s="37"/>
    </row>
    <row r="1314" spans="2:7" s="3" customFormat="1" ht="12" customHeight="1" x14ac:dyDescent="0.2">
      <c r="B1314" s="34"/>
      <c r="C1314" s="40"/>
      <c r="D1314" s="36"/>
      <c r="E1314" s="41"/>
      <c r="F1314" s="42"/>
      <c r="G1314" s="37"/>
    </row>
    <row r="1315" spans="2:7" s="3" customFormat="1" ht="12" customHeight="1" x14ac:dyDescent="0.2">
      <c r="B1315" s="38"/>
      <c r="C1315" s="39"/>
      <c r="D1315" s="39"/>
      <c r="E1315" s="39"/>
      <c r="F1315" s="39"/>
      <c r="G1315" s="39"/>
    </row>
    <row r="1316" spans="2:7" s="3" customFormat="1" ht="12" customHeight="1" x14ac:dyDescent="0.2">
      <c r="B1316" s="51" t="s">
        <v>50</v>
      </c>
      <c r="C1316" s="61"/>
      <c r="D1316" s="53"/>
      <c r="E1316" s="54"/>
      <c r="F1316" s="54"/>
      <c r="G1316" s="59"/>
    </row>
    <row r="1317" spans="2:7" s="3" customFormat="1" ht="12" customHeight="1" x14ac:dyDescent="0.2">
      <c r="B1317" s="45"/>
      <c r="C1317" s="45"/>
      <c r="D1317" s="56"/>
      <c r="E1317" s="45"/>
      <c r="F1317" s="45"/>
      <c r="G1317" s="45"/>
    </row>
    <row r="1318" spans="2:7" s="3" customFormat="1" ht="12" customHeight="1" x14ac:dyDescent="0.2">
      <c r="B1318" s="43" t="s">
        <v>0</v>
      </c>
      <c r="C1318" s="44"/>
      <c r="D1318" s="44"/>
      <c r="E1318" s="44"/>
      <c r="F1318" s="44"/>
      <c r="G1318" s="44"/>
    </row>
    <row r="1319" spans="2:7" s="3" customFormat="1" ht="12" customHeight="1" x14ac:dyDescent="0.2">
      <c r="B1319" s="45"/>
      <c r="C1319" s="45"/>
      <c r="D1319" s="45"/>
      <c r="E1319" s="45"/>
      <c r="F1319" s="45"/>
      <c r="G1319" s="46" t="s">
        <v>424</v>
      </c>
    </row>
    <row r="1320" spans="2:7" s="3" customFormat="1" ht="12" customHeight="1" x14ac:dyDescent="0.2">
      <c r="B1320" s="47" t="s">
        <v>2</v>
      </c>
      <c r="C1320" s="47" t="s">
        <v>3</v>
      </c>
      <c r="D1320" s="47" t="s">
        <v>4</v>
      </c>
      <c r="E1320" s="47" t="s">
        <v>5</v>
      </c>
      <c r="F1320" s="47" t="s">
        <v>6</v>
      </c>
      <c r="G1320" s="48" t="s">
        <v>7</v>
      </c>
    </row>
    <row r="1321" spans="2:7" s="4" customFormat="1" ht="20.25" customHeight="1" x14ac:dyDescent="0.2">
      <c r="B1321" s="51" t="s">
        <v>51</v>
      </c>
      <c r="C1321" s="52"/>
      <c r="D1321" s="53"/>
      <c r="E1321" s="54"/>
      <c r="F1321" s="54"/>
      <c r="G1321" s="55"/>
    </row>
    <row r="1322" spans="2:7" s="2" customFormat="1" ht="12" customHeight="1" x14ac:dyDescent="0.2">
      <c r="B1322" s="34" t="s">
        <v>463</v>
      </c>
      <c r="C1322" s="35" t="s">
        <v>464</v>
      </c>
      <c r="D1322" s="36"/>
      <c r="E1322" s="41"/>
      <c r="F1322" s="37"/>
      <c r="G1322" s="37"/>
    </row>
    <row r="1323" spans="2:7" s="1" customFormat="1" ht="14" x14ac:dyDescent="0.2">
      <c r="B1323" s="38"/>
      <c r="C1323" s="39"/>
      <c r="D1323" s="39"/>
      <c r="E1323" s="39"/>
      <c r="F1323" s="39"/>
      <c r="G1323" s="39"/>
    </row>
    <row r="1324" spans="2:7" s="2" customFormat="1" ht="13" x14ac:dyDescent="0.2">
      <c r="B1324" s="34" t="s">
        <v>465</v>
      </c>
      <c r="C1324" s="40" t="s">
        <v>466</v>
      </c>
      <c r="D1324" s="36" t="s">
        <v>119</v>
      </c>
      <c r="E1324" s="41">
        <f>13*10</f>
        <v>130</v>
      </c>
      <c r="F1324" s="42"/>
      <c r="G1324" s="37"/>
    </row>
    <row r="1325" spans="2:7" s="3" customFormat="1" ht="15.5" customHeight="1" x14ac:dyDescent="0.2">
      <c r="B1325" s="38"/>
      <c r="C1325" s="39"/>
      <c r="D1325" s="39"/>
      <c r="E1325" s="39"/>
      <c r="F1325" s="39"/>
      <c r="G1325" s="39"/>
    </row>
    <row r="1326" spans="2:7" s="4" customFormat="1" ht="20.25" customHeight="1" x14ac:dyDescent="0.2">
      <c r="B1326" s="34" t="s">
        <v>467</v>
      </c>
      <c r="C1326" s="40" t="s">
        <v>468</v>
      </c>
      <c r="D1326" s="36" t="s">
        <v>119</v>
      </c>
      <c r="E1326" s="41">
        <v>200</v>
      </c>
      <c r="F1326" s="42"/>
      <c r="G1326" s="37"/>
    </row>
    <row r="1327" spans="2:7" s="3" customFormat="1" ht="12" customHeight="1" x14ac:dyDescent="0.2">
      <c r="B1327" s="38"/>
      <c r="C1327" s="39"/>
      <c r="D1327" s="39"/>
      <c r="E1327" s="39"/>
      <c r="F1327" s="39"/>
      <c r="G1327" s="39"/>
    </row>
    <row r="1328" spans="2:7" s="3" customFormat="1" ht="12" customHeight="1" x14ac:dyDescent="0.2">
      <c r="B1328" s="34" t="s">
        <v>469</v>
      </c>
      <c r="C1328" s="40" t="s">
        <v>470</v>
      </c>
      <c r="D1328" s="36" t="s">
        <v>119</v>
      </c>
      <c r="E1328" s="41">
        <v>0</v>
      </c>
      <c r="F1328" s="42"/>
      <c r="G1328" s="37"/>
    </row>
    <row r="1329" spans="2:7" s="3" customFormat="1" ht="12" customHeight="1" x14ac:dyDescent="0.2">
      <c r="B1329" s="38"/>
      <c r="C1329" s="39"/>
      <c r="D1329" s="39"/>
      <c r="E1329" s="39"/>
      <c r="F1329" s="39"/>
      <c r="G1329" s="39"/>
    </row>
    <row r="1330" spans="2:7" s="3" customFormat="1" ht="12" customHeight="1" x14ac:dyDescent="0.2">
      <c r="B1330" s="34" t="s">
        <v>471</v>
      </c>
      <c r="C1330" s="40" t="s">
        <v>472</v>
      </c>
      <c r="D1330" s="36" t="s">
        <v>119</v>
      </c>
      <c r="E1330" s="41">
        <v>0</v>
      </c>
      <c r="F1330" s="42"/>
      <c r="G1330" s="37"/>
    </row>
    <row r="1331" spans="2:7" s="3" customFormat="1" ht="12" customHeight="1" x14ac:dyDescent="0.2">
      <c r="B1331" s="38"/>
      <c r="C1331" s="39"/>
      <c r="D1331" s="39"/>
      <c r="E1331" s="39"/>
      <c r="F1331" s="39"/>
      <c r="G1331" s="39"/>
    </row>
    <row r="1332" spans="2:7" s="3" customFormat="1" ht="12" customHeight="1" x14ac:dyDescent="0.2">
      <c r="B1332" s="34" t="s">
        <v>473</v>
      </c>
      <c r="C1332" s="35" t="s">
        <v>474</v>
      </c>
      <c r="D1332" s="36" t="s">
        <v>119</v>
      </c>
      <c r="E1332" s="41">
        <v>250</v>
      </c>
      <c r="F1332" s="42"/>
      <c r="G1332" s="37"/>
    </row>
    <row r="1333" spans="2:7" s="3" customFormat="1" ht="12" customHeight="1" x14ac:dyDescent="0.2">
      <c r="B1333" s="38"/>
      <c r="C1333" s="39"/>
      <c r="D1333" s="39"/>
      <c r="E1333" s="39"/>
      <c r="F1333" s="39"/>
      <c r="G1333" s="39"/>
    </row>
    <row r="1334" spans="2:7" s="3" customFormat="1" ht="12" customHeight="1" x14ac:dyDescent="0.2">
      <c r="B1334" s="34" t="s">
        <v>475</v>
      </c>
      <c r="C1334" s="35" t="s">
        <v>476</v>
      </c>
      <c r="D1334" s="36" t="s">
        <v>36</v>
      </c>
      <c r="E1334" s="41">
        <v>40</v>
      </c>
      <c r="F1334" s="42"/>
      <c r="G1334" s="37"/>
    </row>
    <row r="1335" spans="2:7" s="3" customFormat="1" ht="12" customHeight="1" x14ac:dyDescent="0.2">
      <c r="B1335" s="38"/>
      <c r="C1335" s="39"/>
      <c r="D1335" s="39"/>
      <c r="E1335" s="39"/>
      <c r="F1335" s="39"/>
      <c r="G1335" s="39"/>
    </row>
    <row r="1336" spans="2:7" s="3" customFormat="1" ht="12" customHeight="1" x14ac:dyDescent="0.2">
      <c r="B1336" s="34" t="s">
        <v>477</v>
      </c>
      <c r="C1336" s="35" t="s">
        <v>478</v>
      </c>
      <c r="D1336" s="36"/>
      <c r="E1336" s="41"/>
      <c r="F1336" s="37"/>
      <c r="G1336" s="37"/>
    </row>
    <row r="1337" spans="2:7" s="3" customFormat="1" ht="12" customHeight="1" x14ac:dyDescent="0.2">
      <c r="B1337" s="38"/>
      <c r="C1337" s="39"/>
      <c r="D1337" s="39"/>
      <c r="E1337" s="39"/>
      <c r="F1337" s="39"/>
      <c r="G1337" s="39"/>
    </row>
    <row r="1338" spans="2:7" s="3" customFormat="1" ht="12" customHeight="1" x14ac:dyDescent="0.2">
      <c r="B1338" s="34" t="s">
        <v>479</v>
      </c>
      <c r="C1338" s="40" t="s">
        <v>840</v>
      </c>
      <c r="D1338" s="36" t="s">
        <v>56</v>
      </c>
      <c r="E1338" s="41">
        <v>13</v>
      </c>
      <c r="F1338" s="42"/>
      <c r="G1338" s="37"/>
    </row>
    <row r="1339" spans="2:7" s="3" customFormat="1" ht="12" customHeight="1" x14ac:dyDescent="0.2">
      <c r="B1339" s="38"/>
      <c r="C1339" s="39"/>
      <c r="D1339" s="39"/>
      <c r="E1339" s="39"/>
      <c r="F1339" s="39"/>
      <c r="G1339" s="39"/>
    </row>
    <row r="1340" spans="2:7" s="3" customFormat="1" ht="12" customHeight="1" x14ac:dyDescent="0.2">
      <c r="B1340" s="34" t="s">
        <v>480</v>
      </c>
      <c r="C1340" s="40" t="s">
        <v>481</v>
      </c>
      <c r="D1340" s="36" t="s">
        <v>56</v>
      </c>
      <c r="E1340" s="41">
        <v>4</v>
      </c>
      <c r="F1340" s="42"/>
      <c r="G1340" s="37"/>
    </row>
    <row r="1341" spans="2:7" s="3" customFormat="1" ht="12" customHeight="1" x14ac:dyDescent="0.2">
      <c r="B1341" s="34"/>
      <c r="C1341" s="40"/>
      <c r="D1341" s="36"/>
      <c r="E1341" s="41"/>
      <c r="F1341" s="42"/>
      <c r="G1341" s="37"/>
    </row>
    <row r="1342" spans="2:7" s="3" customFormat="1" ht="12" customHeight="1" x14ac:dyDescent="0.2">
      <c r="B1342" s="34"/>
      <c r="C1342" s="40"/>
      <c r="D1342" s="36"/>
      <c r="E1342" s="41"/>
      <c r="F1342" s="42"/>
      <c r="G1342" s="37"/>
    </row>
    <row r="1343" spans="2:7" s="3" customFormat="1" ht="25" customHeight="1" x14ac:dyDescent="0.2">
      <c r="B1343" s="34"/>
      <c r="C1343" s="40"/>
      <c r="D1343" s="36"/>
      <c r="E1343" s="41"/>
      <c r="F1343" s="42"/>
      <c r="G1343" s="37"/>
    </row>
    <row r="1344" spans="2:7" s="3" customFormat="1" ht="12" customHeight="1" x14ac:dyDescent="0.2">
      <c r="B1344" s="34"/>
      <c r="C1344" s="40"/>
      <c r="D1344" s="36"/>
      <c r="E1344" s="41"/>
      <c r="F1344" s="42"/>
      <c r="G1344" s="37"/>
    </row>
    <row r="1345" spans="2:7" s="3" customFormat="1" ht="12" customHeight="1" x14ac:dyDescent="0.2">
      <c r="B1345" s="34"/>
      <c r="C1345" s="40"/>
      <c r="D1345" s="36"/>
      <c r="E1345" s="41"/>
      <c r="F1345" s="42"/>
      <c r="G1345" s="37"/>
    </row>
    <row r="1346" spans="2:7" s="3" customFormat="1" ht="12" customHeight="1" x14ac:dyDescent="0.2">
      <c r="B1346" s="34"/>
      <c r="C1346" s="40"/>
      <c r="D1346" s="36"/>
      <c r="E1346" s="41"/>
      <c r="F1346" s="42"/>
      <c r="G1346" s="37"/>
    </row>
    <row r="1347" spans="2:7" s="3" customFormat="1" ht="12" customHeight="1" x14ac:dyDescent="0.2">
      <c r="B1347" s="34"/>
      <c r="C1347" s="40"/>
      <c r="D1347" s="36"/>
      <c r="E1347" s="41"/>
      <c r="F1347" s="42"/>
      <c r="G1347" s="37"/>
    </row>
    <row r="1348" spans="2:7" s="3" customFormat="1" ht="12" customHeight="1" x14ac:dyDescent="0.2">
      <c r="B1348" s="34"/>
      <c r="C1348" s="40"/>
      <c r="D1348" s="36"/>
      <c r="E1348" s="41"/>
      <c r="F1348" s="42"/>
      <c r="G1348" s="37"/>
    </row>
    <row r="1349" spans="2:7" s="3" customFormat="1" ht="12" customHeight="1" x14ac:dyDescent="0.2">
      <c r="B1349" s="34"/>
      <c r="C1349" s="40"/>
      <c r="D1349" s="36"/>
      <c r="E1349" s="41"/>
      <c r="F1349" s="42"/>
      <c r="G1349" s="37"/>
    </row>
    <row r="1350" spans="2:7" s="3" customFormat="1" ht="12" customHeight="1" x14ac:dyDescent="0.2">
      <c r="B1350" s="34"/>
      <c r="C1350" s="40"/>
      <c r="D1350" s="36"/>
      <c r="E1350" s="41"/>
      <c r="F1350" s="42"/>
      <c r="G1350" s="37"/>
    </row>
    <row r="1351" spans="2:7" s="3" customFormat="1" ht="12" customHeight="1" x14ac:dyDescent="0.2">
      <c r="B1351" s="34"/>
      <c r="C1351" s="40"/>
      <c r="D1351" s="36"/>
      <c r="E1351" s="41"/>
      <c r="F1351" s="42"/>
      <c r="G1351" s="37"/>
    </row>
    <row r="1352" spans="2:7" s="3" customFormat="1" ht="12" customHeight="1" x14ac:dyDescent="0.2">
      <c r="B1352" s="34"/>
      <c r="C1352" s="40"/>
      <c r="D1352" s="36"/>
      <c r="E1352" s="41"/>
      <c r="F1352" s="42"/>
      <c r="G1352" s="37"/>
    </row>
    <row r="1353" spans="2:7" s="3" customFormat="1" ht="12" customHeight="1" x14ac:dyDescent="0.2">
      <c r="B1353" s="34"/>
      <c r="C1353" s="40"/>
      <c r="D1353" s="36"/>
      <c r="E1353" s="41"/>
      <c r="F1353" s="42"/>
      <c r="G1353" s="37"/>
    </row>
    <row r="1354" spans="2:7" s="3" customFormat="1" ht="12" customHeight="1" x14ac:dyDescent="0.2">
      <c r="B1354" s="34"/>
      <c r="C1354" s="40"/>
      <c r="D1354" s="36"/>
      <c r="E1354" s="41"/>
      <c r="F1354" s="42"/>
      <c r="G1354" s="37"/>
    </row>
    <row r="1355" spans="2:7" s="3" customFormat="1" ht="12" customHeight="1" x14ac:dyDescent="0.2">
      <c r="B1355" s="34"/>
      <c r="C1355" s="40"/>
      <c r="D1355" s="36"/>
      <c r="E1355" s="41"/>
      <c r="F1355" s="42"/>
      <c r="G1355" s="37"/>
    </row>
    <row r="1356" spans="2:7" s="3" customFormat="1" ht="12" customHeight="1" x14ac:dyDescent="0.2">
      <c r="B1356" s="34"/>
      <c r="C1356" s="40"/>
      <c r="D1356" s="36"/>
      <c r="E1356" s="41"/>
      <c r="F1356" s="42"/>
      <c r="G1356" s="37"/>
    </row>
    <row r="1357" spans="2:7" s="3" customFormat="1" ht="12" customHeight="1" x14ac:dyDescent="0.2">
      <c r="B1357" s="34"/>
      <c r="C1357" s="40"/>
      <c r="D1357" s="36"/>
      <c r="E1357" s="41"/>
      <c r="F1357" s="42"/>
      <c r="G1357" s="37"/>
    </row>
    <row r="1358" spans="2:7" s="3" customFormat="1" ht="12" customHeight="1" x14ac:dyDescent="0.2">
      <c r="B1358" s="34"/>
      <c r="C1358" s="40"/>
      <c r="D1358" s="36"/>
      <c r="E1358" s="41"/>
      <c r="F1358" s="42"/>
      <c r="G1358" s="37"/>
    </row>
    <row r="1359" spans="2:7" s="3" customFormat="1" ht="12" customHeight="1" x14ac:dyDescent="0.2">
      <c r="B1359" s="34"/>
      <c r="C1359" s="40"/>
      <c r="D1359" s="36"/>
      <c r="E1359" s="41"/>
      <c r="F1359" s="42"/>
      <c r="G1359" s="37"/>
    </row>
    <row r="1360" spans="2:7" s="3" customFormat="1" ht="12" customHeight="1" x14ac:dyDescent="0.2">
      <c r="B1360" s="34"/>
      <c r="C1360" s="40"/>
      <c r="D1360" s="36"/>
      <c r="E1360" s="41"/>
      <c r="F1360" s="42"/>
      <c r="G1360" s="37"/>
    </row>
    <row r="1361" spans="2:7" s="3" customFormat="1" ht="12" customHeight="1" x14ac:dyDescent="0.2">
      <c r="B1361" s="34"/>
      <c r="C1361" s="40"/>
      <c r="D1361" s="36"/>
      <c r="E1361" s="41"/>
      <c r="F1361" s="42"/>
      <c r="G1361" s="37"/>
    </row>
    <row r="1362" spans="2:7" s="3" customFormat="1" ht="12" customHeight="1" x14ac:dyDescent="0.2">
      <c r="B1362" s="34"/>
      <c r="C1362" s="40"/>
      <c r="D1362" s="36"/>
      <c r="E1362" s="41"/>
      <c r="F1362" s="42"/>
      <c r="G1362" s="37"/>
    </row>
    <row r="1363" spans="2:7" s="3" customFormat="1" ht="12" customHeight="1" x14ac:dyDescent="0.2">
      <c r="B1363" s="34"/>
      <c r="C1363" s="40"/>
      <c r="D1363" s="36"/>
      <c r="E1363" s="41"/>
      <c r="F1363" s="42"/>
      <c r="G1363" s="37"/>
    </row>
    <row r="1364" spans="2:7" s="3" customFormat="1" ht="12" customHeight="1" x14ac:dyDescent="0.2">
      <c r="B1364" s="34"/>
      <c r="C1364" s="40"/>
      <c r="D1364" s="36"/>
      <c r="E1364" s="41"/>
      <c r="F1364" s="42"/>
      <c r="G1364" s="37"/>
    </row>
    <row r="1365" spans="2:7" s="3" customFormat="1" ht="12" customHeight="1" x14ac:dyDescent="0.2">
      <c r="B1365" s="34"/>
      <c r="C1365" s="40"/>
      <c r="D1365" s="36"/>
      <c r="E1365" s="41"/>
      <c r="F1365" s="42"/>
      <c r="G1365" s="37"/>
    </row>
    <row r="1366" spans="2:7" s="3" customFormat="1" ht="12" customHeight="1" x14ac:dyDescent="0.2">
      <c r="B1366" s="34"/>
      <c r="C1366" s="40"/>
      <c r="D1366" s="36"/>
      <c r="E1366" s="41"/>
      <c r="F1366" s="42"/>
      <c r="G1366" s="37"/>
    </row>
    <row r="1367" spans="2:7" s="3" customFormat="1" ht="12" customHeight="1" x14ac:dyDescent="0.2">
      <c r="B1367" s="34"/>
      <c r="C1367" s="40"/>
      <c r="D1367" s="36"/>
      <c r="E1367" s="41"/>
      <c r="F1367" s="42"/>
      <c r="G1367" s="37"/>
    </row>
    <row r="1368" spans="2:7" s="3" customFormat="1" ht="12" customHeight="1" x14ac:dyDescent="0.2">
      <c r="B1368" s="34"/>
      <c r="C1368" s="40"/>
      <c r="D1368" s="36"/>
      <c r="E1368" s="41"/>
      <c r="F1368" s="42"/>
      <c r="G1368" s="37"/>
    </row>
    <row r="1369" spans="2:7" s="3" customFormat="1" ht="12" customHeight="1" x14ac:dyDescent="0.2">
      <c r="B1369" s="34"/>
      <c r="C1369" s="40"/>
      <c r="D1369" s="36"/>
      <c r="E1369" s="41"/>
      <c r="F1369" s="42"/>
      <c r="G1369" s="37"/>
    </row>
    <row r="1370" spans="2:7" s="3" customFormat="1" ht="12" customHeight="1" x14ac:dyDescent="0.2">
      <c r="B1370" s="34"/>
      <c r="C1370" s="40"/>
      <c r="D1370" s="36"/>
      <c r="E1370" s="41"/>
      <c r="F1370" s="42"/>
      <c r="G1370" s="37"/>
    </row>
    <row r="1371" spans="2:7" s="3" customFormat="1" ht="12" customHeight="1" x14ac:dyDescent="0.2">
      <c r="B1371" s="34"/>
      <c r="C1371" s="40"/>
      <c r="D1371" s="36"/>
      <c r="E1371" s="41"/>
      <c r="F1371" s="42"/>
      <c r="G1371" s="37"/>
    </row>
    <row r="1372" spans="2:7" s="3" customFormat="1" ht="12" customHeight="1" x14ac:dyDescent="0.2">
      <c r="B1372" s="34"/>
      <c r="C1372" s="40"/>
      <c r="D1372" s="36"/>
      <c r="E1372" s="41"/>
      <c r="F1372" s="42"/>
      <c r="G1372" s="37"/>
    </row>
    <row r="1373" spans="2:7" s="3" customFormat="1" ht="12" customHeight="1" x14ac:dyDescent="0.2">
      <c r="B1373" s="34"/>
      <c r="C1373" s="40"/>
      <c r="D1373" s="36"/>
      <c r="E1373" s="41"/>
      <c r="F1373" s="42"/>
      <c r="G1373" s="37"/>
    </row>
    <row r="1374" spans="2:7" s="3" customFormat="1" ht="12" customHeight="1" x14ac:dyDescent="0.2">
      <c r="B1374" s="34"/>
      <c r="C1374" s="40"/>
      <c r="D1374" s="36"/>
      <c r="E1374" s="41"/>
      <c r="F1374" s="42"/>
      <c r="G1374" s="37"/>
    </row>
    <row r="1375" spans="2:7" s="3" customFormat="1" ht="12" customHeight="1" x14ac:dyDescent="0.2">
      <c r="B1375" s="34"/>
      <c r="C1375" s="40"/>
      <c r="D1375" s="36"/>
      <c r="E1375" s="41"/>
      <c r="F1375" s="42"/>
      <c r="G1375" s="37"/>
    </row>
    <row r="1376" spans="2:7" s="3" customFormat="1" ht="12" customHeight="1" x14ac:dyDescent="0.2">
      <c r="B1376" s="34"/>
      <c r="C1376" s="40"/>
      <c r="D1376" s="36"/>
      <c r="E1376" s="41"/>
      <c r="F1376" s="42"/>
      <c r="G1376" s="37"/>
    </row>
    <row r="1377" spans="2:7" s="3" customFormat="1" ht="12" customHeight="1" x14ac:dyDescent="0.2">
      <c r="B1377" s="34"/>
      <c r="C1377" s="40"/>
      <c r="D1377" s="36"/>
      <c r="E1377" s="41"/>
      <c r="F1377" s="42"/>
      <c r="G1377" s="37"/>
    </row>
    <row r="1378" spans="2:7" s="3" customFormat="1" ht="12" customHeight="1" x14ac:dyDescent="0.2">
      <c r="B1378" s="34"/>
      <c r="C1378" s="40"/>
      <c r="D1378" s="36"/>
      <c r="E1378" s="41"/>
      <c r="F1378" s="42"/>
      <c r="G1378" s="37"/>
    </row>
    <row r="1379" spans="2:7" s="3" customFormat="1" ht="12" customHeight="1" x14ac:dyDescent="0.2">
      <c r="B1379" s="34"/>
      <c r="C1379" s="40"/>
      <c r="D1379" s="36"/>
      <c r="E1379" s="41"/>
      <c r="F1379" s="42"/>
      <c r="G1379" s="37"/>
    </row>
    <row r="1380" spans="2:7" s="3" customFormat="1" ht="12" customHeight="1" x14ac:dyDescent="0.2">
      <c r="B1380" s="34"/>
      <c r="C1380" s="40"/>
      <c r="D1380" s="36"/>
      <c r="E1380" s="41"/>
      <c r="F1380" s="42"/>
      <c r="G1380" s="37"/>
    </row>
    <row r="1381" spans="2:7" s="3" customFormat="1" ht="12" customHeight="1" x14ac:dyDescent="0.2">
      <c r="B1381" s="34"/>
      <c r="C1381" s="40"/>
      <c r="D1381" s="36"/>
      <c r="E1381" s="41"/>
      <c r="F1381" s="42"/>
      <c r="G1381" s="37"/>
    </row>
    <row r="1382" spans="2:7" s="3" customFormat="1" ht="12" customHeight="1" x14ac:dyDescent="0.2">
      <c r="B1382" s="34"/>
      <c r="C1382" s="40"/>
      <c r="D1382" s="36"/>
      <c r="E1382" s="41"/>
      <c r="F1382" s="42"/>
      <c r="G1382" s="37"/>
    </row>
    <row r="1383" spans="2:7" s="3" customFormat="1" ht="12" customHeight="1" x14ac:dyDescent="0.2">
      <c r="B1383" s="34"/>
      <c r="C1383" s="40"/>
      <c r="D1383" s="36"/>
      <c r="E1383" s="41"/>
      <c r="F1383" s="42"/>
      <c r="G1383" s="37"/>
    </row>
    <row r="1384" spans="2:7" s="3" customFormat="1" ht="12" customHeight="1" x14ac:dyDescent="0.2">
      <c r="B1384" s="34"/>
      <c r="C1384" s="40"/>
      <c r="D1384" s="36"/>
      <c r="E1384" s="41"/>
      <c r="F1384" s="42"/>
      <c r="G1384" s="37"/>
    </row>
    <row r="1385" spans="2:7" s="3" customFormat="1" ht="12" customHeight="1" x14ac:dyDescent="0.2">
      <c r="B1385" s="34"/>
      <c r="C1385" s="40"/>
      <c r="D1385" s="36"/>
      <c r="E1385" s="41"/>
      <c r="F1385" s="42"/>
      <c r="G1385" s="37"/>
    </row>
    <row r="1386" spans="2:7" s="3" customFormat="1" ht="12" customHeight="1" x14ac:dyDescent="0.2">
      <c r="B1386" s="34"/>
      <c r="C1386" s="40"/>
      <c r="D1386" s="36"/>
      <c r="E1386" s="41"/>
      <c r="F1386" s="42"/>
      <c r="G1386" s="37"/>
    </row>
    <row r="1387" spans="2:7" s="3" customFormat="1" ht="12" customHeight="1" x14ac:dyDescent="0.2">
      <c r="B1387" s="34"/>
      <c r="C1387" s="40"/>
      <c r="D1387" s="36"/>
      <c r="E1387" s="41"/>
      <c r="F1387" s="42"/>
      <c r="G1387" s="37"/>
    </row>
    <row r="1388" spans="2:7" s="3" customFormat="1" ht="12" customHeight="1" x14ac:dyDescent="0.2">
      <c r="B1388" s="34"/>
      <c r="C1388" s="40"/>
      <c r="D1388" s="36"/>
      <c r="E1388" s="41"/>
      <c r="F1388" s="42"/>
      <c r="G1388" s="37"/>
    </row>
    <row r="1389" spans="2:7" s="3" customFormat="1" ht="12" customHeight="1" x14ac:dyDescent="0.2">
      <c r="B1389" s="34"/>
      <c r="C1389" s="40"/>
      <c r="D1389" s="36"/>
      <c r="E1389" s="41"/>
      <c r="F1389" s="42"/>
      <c r="G1389" s="37"/>
    </row>
    <row r="1390" spans="2:7" s="3" customFormat="1" ht="12" customHeight="1" x14ac:dyDescent="0.2">
      <c r="B1390" s="34"/>
      <c r="C1390" s="40"/>
      <c r="D1390" s="36"/>
      <c r="E1390" s="41"/>
      <c r="F1390" s="42"/>
      <c r="G1390" s="37"/>
    </row>
    <row r="1391" spans="2:7" s="3" customFormat="1" ht="12" customHeight="1" x14ac:dyDescent="0.2">
      <c r="B1391" s="34"/>
      <c r="C1391" s="40"/>
      <c r="D1391" s="36"/>
      <c r="E1391" s="41"/>
      <c r="F1391" s="42"/>
      <c r="G1391" s="37"/>
    </row>
    <row r="1392" spans="2:7" s="3" customFormat="1" ht="12" customHeight="1" x14ac:dyDescent="0.2">
      <c r="B1392" s="38"/>
      <c r="C1392" s="39"/>
      <c r="D1392" s="39"/>
      <c r="E1392" s="39"/>
      <c r="F1392" s="39"/>
      <c r="G1392" s="39"/>
    </row>
    <row r="1393" spans="2:7" s="3" customFormat="1" ht="12" customHeight="1" x14ac:dyDescent="0.2">
      <c r="B1393" s="60" t="s">
        <v>97</v>
      </c>
      <c r="C1393" s="61"/>
      <c r="D1393" s="53"/>
      <c r="E1393" s="54"/>
      <c r="F1393" s="54"/>
      <c r="G1393" s="59"/>
    </row>
    <row r="1394" spans="2:7" s="3" customFormat="1" ht="12" customHeight="1" x14ac:dyDescent="0.2">
      <c r="B1394" s="45"/>
      <c r="C1394" s="45"/>
      <c r="D1394" s="56"/>
      <c r="E1394" s="45"/>
      <c r="F1394" s="45"/>
      <c r="G1394" s="45"/>
    </row>
    <row r="1395" spans="2:7" s="3" customFormat="1" ht="12" customHeight="1" x14ac:dyDescent="0.2">
      <c r="B1395" s="43" t="s">
        <v>0</v>
      </c>
      <c r="C1395" s="44"/>
      <c r="D1395" s="44"/>
      <c r="E1395" s="44"/>
      <c r="F1395" s="44"/>
      <c r="G1395" s="44"/>
    </row>
    <row r="1396" spans="2:7" s="3" customFormat="1" ht="12" customHeight="1" x14ac:dyDescent="0.2">
      <c r="B1396" s="45"/>
      <c r="C1396" s="45"/>
      <c r="D1396" s="45"/>
      <c r="E1396" s="45"/>
      <c r="F1396" s="45"/>
      <c r="G1396" s="46" t="s">
        <v>482</v>
      </c>
    </row>
    <row r="1397" spans="2:7" s="3" customFormat="1" ht="12" customHeight="1" x14ac:dyDescent="0.2">
      <c r="B1397" s="47" t="s">
        <v>2</v>
      </c>
      <c r="C1397" s="47" t="s">
        <v>3</v>
      </c>
      <c r="D1397" s="47" t="s">
        <v>4</v>
      </c>
      <c r="E1397" s="47" t="s">
        <v>5</v>
      </c>
      <c r="F1397" s="47" t="s">
        <v>6</v>
      </c>
      <c r="G1397" s="48" t="s">
        <v>7</v>
      </c>
    </row>
    <row r="1398" spans="2:7" s="4" customFormat="1" ht="25" customHeight="1" x14ac:dyDescent="0.2">
      <c r="B1398" s="34" t="s">
        <v>483</v>
      </c>
      <c r="C1398" s="35" t="s">
        <v>484</v>
      </c>
      <c r="D1398" s="36"/>
      <c r="E1398" s="41"/>
      <c r="F1398" s="37"/>
      <c r="G1398" s="37"/>
    </row>
    <row r="1399" spans="2:7" s="2" customFormat="1" ht="12" customHeight="1" x14ac:dyDescent="0.2">
      <c r="B1399" s="38"/>
      <c r="C1399" s="39"/>
      <c r="D1399" s="39"/>
      <c r="E1399" s="39"/>
      <c r="F1399" s="39"/>
      <c r="G1399" s="39"/>
    </row>
    <row r="1400" spans="2:7" s="1" customFormat="1" ht="14" x14ac:dyDescent="0.2">
      <c r="B1400" s="34" t="s">
        <v>485</v>
      </c>
      <c r="C1400" s="35" t="s">
        <v>486</v>
      </c>
      <c r="D1400" s="36"/>
      <c r="E1400" s="41"/>
      <c r="F1400" s="37"/>
      <c r="G1400" s="37"/>
    </row>
    <row r="1401" spans="2:7" s="2" customFormat="1" ht="12" x14ac:dyDescent="0.2">
      <c r="B1401" s="38"/>
      <c r="C1401" s="39"/>
      <c r="D1401" s="39"/>
      <c r="E1401" s="39"/>
      <c r="F1401" s="39"/>
      <c r="G1401" s="39"/>
    </row>
    <row r="1402" spans="2:7" s="3" customFormat="1" ht="15.5" customHeight="1" x14ac:dyDescent="0.2">
      <c r="B1402" s="34" t="s">
        <v>487</v>
      </c>
      <c r="C1402" s="40" t="s">
        <v>488</v>
      </c>
      <c r="D1402" s="36"/>
      <c r="E1402" s="41"/>
      <c r="F1402" s="37"/>
      <c r="G1402" s="37"/>
    </row>
    <row r="1403" spans="2:7" s="3" customFormat="1" ht="36" customHeight="1" x14ac:dyDescent="0.2">
      <c r="B1403" s="38"/>
      <c r="C1403" s="39"/>
      <c r="D1403" s="39"/>
      <c r="E1403" s="39"/>
      <c r="F1403" s="39"/>
      <c r="G1403" s="39"/>
    </row>
    <row r="1404" spans="2:7" s="3" customFormat="1" ht="12" customHeight="1" x14ac:dyDescent="0.2">
      <c r="B1404" s="34"/>
      <c r="C1404" s="40" t="s">
        <v>841</v>
      </c>
      <c r="D1404" s="36" t="s">
        <v>39</v>
      </c>
      <c r="E1404" s="41">
        <v>1000</v>
      </c>
      <c r="F1404" s="42"/>
      <c r="G1404" s="37"/>
    </row>
    <row r="1405" spans="2:7" s="3" customFormat="1" ht="12" customHeight="1" x14ac:dyDescent="0.2">
      <c r="B1405" s="38"/>
      <c r="C1405" s="39"/>
      <c r="D1405" s="39"/>
      <c r="E1405" s="39"/>
      <c r="F1405" s="39"/>
      <c r="G1405" s="39"/>
    </row>
    <row r="1406" spans="2:7" s="3" customFormat="1" ht="12" customHeight="1" x14ac:dyDescent="0.2">
      <c r="B1406" s="34"/>
      <c r="C1406" s="40" t="s">
        <v>842</v>
      </c>
      <c r="D1406" s="36" t="s">
        <v>39</v>
      </c>
      <c r="E1406" s="41">
        <v>100</v>
      </c>
      <c r="F1406" s="42"/>
      <c r="G1406" s="37"/>
    </row>
    <row r="1407" spans="2:7" s="3" customFormat="1" ht="24" customHeight="1" x14ac:dyDescent="0.2">
      <c r="B1407" s="38"/>
      <c r="C1407" s="39"/>
      <c r="D1407" s="39"/>
      <c r="E1407" s="39"/>
      <c r="F1407" s="39"/>
      <c r="G1407" s="39"/>
    </row>
    <row r="1408" spans="2:7" s="3" customFormat="1" ht="12" customHeight="1" x14ac:dyDescent="0.2">
      <c r="B1408" s="38"/>
      <c r="C1408" s="39"/>
      <c r="D1408" s="39"/>
      <c r="E1408" s="39"/>
      <c r="F1408" s="39"/>
      <c r="G1408" s="39"/>
    </row>
    <row r="1409" spans="2:7" s="3" customFormat="1" ht="24" customHeight="1" x14ac:dyDescent="0.2">
      <c r="B1409" s="38"/>
      <c r="C1409" s="39"/>
      <c r="D1409" s="39"/>
      <c r="E1409" s="39"/>
      <c r="F1409" s="39"/>
      <c r="G1409" s="39"/>
    </row>
    <row r="1410" spans="2:7" s="3" customFormat="1" ht="12" customHeight="1" x14ac:dyDescent="0.2">
      <c r="B1410" s="34" t="s">
        <v>489</v>
      </c>
      <c r="C1410" s="40" t="s">
        <v>490</v>
      </c>
      <c r="D1410" s="36" t="s">
        <v>39</v>
      </c>
      <c r="E1410" s="41">
        <v>20</v>
      </c>
      <c r="F1410" s="42"/>
      <c r="G1410" s="37"/>
    </row>
    <row r="1411" spans="2:7" s="3" customFormat="1" ht="12" customHeight="1" x14ac:dyDescent="0.2">
      <c r="B1411" s="34"/>
      <c r="C1411" s="40"/>
      <c r="D1411" s="36"/>
      <c r="E1411" s="41"/>
      <c r="F1411" s="42"/>
      <c r="G1411" s="37"/>
    </row>
    <row r="1412" spans="2:7" s="3" customFormat="1" ht="12" customHeight="1" x14ac:dyDescent="0.2">
      <c r="B1412" s="34" t="s">
        <v>491</v>
      </c>
      <c r="C1412" s="35" t="s">
        <v>492</v>
      </c>
      <c r="D1412" s="36"/>
      <c r="E1412" s="41"/>
      <c r="F1412" s="37"/>
      <c r="G1412" s="37"/>
    </row>
    <row r="1413" spans="2:7" s="3" customFormat="1" ht="12" customHeight="1" x14ac:dyDescent="0.2">
      <c r="B1413" s="38"/>
      <c r="C1413" s="39"/>
      <c r="D1413" s="39"/>
      <c r="E1413" s="39"/>
      <c r="F1413" s="39"/>
      <c r="G1413" s="39"/>
    </row>
    <row r="1414" spans="2:7" s="3" customFormat="1" ht="12" customHeight="1" x14ac:dyDescent="0.2">
      <c r="B1414" s="34" t="s">
        <v>493</v>
      </c>
      <c r="C1414" s="40" t="s">
        <v>494</v>
      </c>
      <c r="D1414" s="36" t="s">
        <v>36</v>
      </c>
      <c r="E1414" s="41">
        <v>120</v>
      </c>
      <c r="F1414" s="42"/>
      <c r="G1414" s="37"/>
    </row>
    <row r="1415" spans="2:7" s="3" customFormat="1" ht="24" customHeight="1" x14ac:dyDescent="0.2">
      <c r="B1415" s="38"/>
      <c r="C1415" s="39"/>
      <c r="D1415" s="39"/>
      <c r="E1415" s="39"/>
      <c r="F1415" s="39"/>
      <c r="G1415" s="39"/>
    </row>
    <row r="1416" spans="2:7" s="3" customFormat="1" ht="26" x14ac:dyDescent="0.2">
      <c r="B1416" s="34" t="s">
        <v>495</v>
      </c>
      <c r="C1416" s="40" t="s">
        <v>496</v>
      </c>
      <c r="D1416" s="36" t="s">
        <v>119</v>
      </c>
      <c r="E1416" s="41">
        <f>300*1.5</f>
        <v>450</v>
      </c>
      <c r="F1416" s="42"/>
      <c r="G1416" s="37"/>
    </row>
    <row r="1417" spans="2:7" s="3" customFormat="1" ht="12" x14ac:dyDescent="0.2">
      <c r="B1417" s="38"/>
      <c r="C1417" s="39"/>
      <c r="D1417" s="39"/>
      <c r="E1417" s="39"/>
      <c r="F1417" s="39"/>
      <c r="G1417" s="39"/>
    </row>
    <row r="1418" spans="2:7" s="3" customFormat="1" ht="13" x14ac:dyDescent="0.2">
      <c r="B1418" s="34" t="s">
        <v>497</v>
      </c>
      <c r="C1418" s="40" t="s">
        <v>498</v>
      </c>
      <c r="D1418" s="36"/>
      <c r="E1418" s="41"/>
      <c r="F1418" s="37"/>
      <c r="G1418" s="37"/>
    </row>
    <row r="1419" spans="2:7" s="3" customFormat="1" ht="12" x14ac:dyDescent="0.2">
      <c r="B1419" s="38"/>
      <c r="C1419" s="39"/>
      <c r="D1419" s="39"/>
      <c r="E1419" s="39"/>
      <c r="F1419" s="39"/>
      <c r="G1419" s="39"/>
    </row>
    <row r="1420" spans="2:7" s="3" customFormat="1" ht="13" x14ac:dyDescent="0.2">
      <c r="B1420" s="34"/>
      <c r="C1420" s="40" t="s">
        <v>499</v>
      </c>
      <c r="D1420" s="36" t="s">
        <v>119</v>
      </c>
      <c r="E1420" s="41">
        <v>100</v>
      </c>
      <c r="F1420" s="42"/>
      <c r="G1420" s="37"/>
    </row>
    <row r="1421" spans="2:7" s="3" customFormat="1" ht="12" x14ac:dyDescent="0.2">
      <c r="B1421" s="38"/>
      <c r="C1421" s="39"/>
      <c r="D1421" s="39"/>
      <c r="E1421" s="39"/>
      <c r="F1421" s="39"/>
      <c r="G1421" s="39"/>
    </row>
    <row r="1422" spans="2:7" s="3" customFormat="1" ht="26" x14ac:dyDescent="0.2">
      <c r="B1422" s="34"/>
      <c r="C1422" s="40" t="s">
        <v>500</v>
      </c>
      <c r="D1422" s="36" t="s">
        <v>119</v>
      </c>
      <c r="E1422" s="41">
        <v>30</v>
      </c>
      <c r="F1422" s="42"/>
      <c r="G1422" s="37"/>
    </row>
    <row r="1423" spans="2:7" s="3" customFormat="1" ht="12" x14ac:dyDescent="0.2">
      <c r="B1423" s="38"/>
      <c r="C1423" s="39"/>
      <c r="D1423" s="39"/>
      <c r="E1423" s="39"/>
      <c r="F1423" s="39"/>
      <c r="G1423" s="39"/>
    </row>
    <row r="1424" spans="2:7" s="3" customFormat="1" ht="26" x14ac:dyDescent="0.2">
      <c r="B1424" s="34" t="s">
        <v>501</v>
      </c>
      <c r="C1424" s="35" t="s">
        <v>502</v>
      </c>
      <c r="D1424" s="36"/>
      <c r="E1424" s="41"/>
      <c r="F1424" s="37"/>
      <c r="G1424" s="37"/>
    </row>
    <row r="1425" spans="2:12" s="3" customFormat="1" ht="12" x14ac:dyDescent="0.2">
      <c r="B1425" s="38"/>
      <c r="C1425" s="39"/>
      <c r="D1425" s="39"/>
      <c r="E1425" s="39"/>
      <c r="F1425" s="39"/>
      <c r="G1425" s="39"/>
    </row>
    <row r="1426" spans="2:12" s="3" customFormat="1" ht="13" x14ac:dyDescent="0.2">
      <c r="B1426" s="34" t="s">
        <v>503</v>
      </c>
      <c r="C1426" s="40" t="s">
        <v>504</v>
      </c>
      <c r="D1426" s="36" t="s">
        <v>119</v>
      </c>
      <c r="E1426" s="41">
        <v>60</v>
      </c>
      <c r="F1426" s="42"/>
      <c r="G1426" s="37"/>
    </row>
    <row r="1427" spans="2:12" s="3" customFormat="1" ht="12" x14ac:dyDescent="0.2">
      <c r="B1427" s="38"/>
      <c r="C1427" s="39"/>
      <c r="D1427" s="39"/>
      <c r="E1427" s="39"/>
      <c r="F1427" s="39"/>
      <c r="G1427" s="39"/>
    </row>
    <row r="1428" spans="2:12" s="3" customFormat="1" ht="26" x14ac:dyDescent="0.2">
      <c r="B1428" s="34" t="s">
        <v>505</v>
      </c>
      <c r="C1428" s="40" t="s">
        <v>506</v>
      </c>
      <c r="D1428" s="36" t="s">
        <v>119</v>
      </c>
      <c r="E1428" s="41">
        <v>60</v>
      </c>
      <c r="F1428" s="42"/>
      <c r="G1428" s="37"/>
    </row>
    <row r="1429" spans="2:12" s="3" customFormat="1" ht="12" x14ac:dyDescent="0.2">
      <c r="B1429" s="38"/>
      <c r="C1429" s="39"/>
      <c r="D1429" s="39"/>
      <c r="E1429" s="39"/>
      <c r="F1429" s="39"/>
      <c r="G1429" s="39"/>
      <c r="K1429" s="3">
        <f>2.4*6</f>
        <v>14.4</v>
      </c>
      <c r="L1429" s="3">
        <v>57</v>
      </c>
    </row>
    <row r="1430" spans="2:12" s="3" customFormat="1" ht="13" x14ac:dyDescent="0.2">
      <c r="B1430" s="34" t="s">
        <v>507</v>
      </c>
      <c r="C1430" s="40" t="s">
        <v>508</v>
      </c>
      <c r="D1430" s="36" t="s">
        <v>119</v>
      </c>
      <c r="E1430" s="41">
        <v>50</v>
      </c>
      <c r="F1430" s="42"/>
      <c r="G1430" s="37"/>
      <c r="K1430" s="3">
        <f>450</f>
        <v>450</v>
      </c>
      <c r="L1430" s="3">
        <f>K1430*L1429</f>
        <v>25650</v>
      </c>
    </row>
    <row r="1431" spans="2:12" s="3" customFormat="1" ht="12" x14ac:dyDescent="0.2">
      <c r="B1431" s="38"/>
      <c r="C1431" s="39"/>
      <c r="D1431" s="39"/>
      <c r="E1431" s="39"/>
      <c r="F1431" s="39"/>
      <c r="G1431" s="39"/>
      <c r="L1431" s="3">
        <f>L1430/K1429</f>
        <v>1781.25</v>
      </c>
    </row>
    <row r="1432" spans="2:12" s="3" customFormat="1" ht="26" x14ac:dyDescent="0.2">
      <c r="B1432" s="34" t="s">
        <v>509</v>
      </c>
      <c r="C1432" s="35" t="s">
        <v>510</v>
      </c>
      <c r="D1432" s="36" t="s">
        <v>39</v>
      </c>
      <c r="E1432" s="41">
        <v>200</v>
      </c>
      <c r="F1432" s="42"/>
      <c r="G1432" s="37"/>
    </row>
    <row r="1433" spans="2:12" s="3" customFormat="1" ht="12" x14ac:dyDescent="0.2">
      <c r="B1433" s="38"/>
      <c r="C1433" s="39"/>
      <c r="D1433" s="39"/>
      <c r="E1433" s="39"/>
      <c r="F1433" s="39"/>
      <c r="G1433" s="39"/>
    </row>
    <row r="1434" spans="2:12" s="3" customFormat="1" ht="13" x14ac:dyDescent="0.2">
      <c r="B1434" s="34" t="s">
        <v>511</v>
      </c>
      <c r="C1434" s="35" t="s">
        <v>456</v>
      </c>
      <c r="D1434" s="36"/>
      <c r="E1434" s="41"/>
      <c r="F1434" s="37"/>
      <c r="G1434" s="37"/>
    </row>
    <row r="1435" spans="2:12" s="3" customFormat="1" ht="12" x14ac:dyDescent="0.2">
      <c r="B1435" s="38"/>
      <c r="C1435" s="39"/>
      <c r="D1435" s="39"/>
      <c r="E1435" s="39"/>
      <c r="F1435" s="39"/>
      <c r="G1435" s="39"/>
    </row>
    <row r="1436" spans="2:12" s="3" customFormat="1" ht="13" x14ac:dyDescent="0.2">
      <c r="B1436" s="34" t="s">
        <v>512</v>
      </c>
      <c r="C1436" s="40" t="s">
        <v>458</v>
      </c>
      <c r="D1436" s="36" t="s">
        <v>38</v>
      </c>
      <c r="E1436" s="125">
        <v>0.5</v>
      </c>
      <c r="F1436" s="42"/>
      <c r="G1436" s="37"/>
    </row>
    <row r="1437" spans="2:12" s="3" customFormat="1" ht="12" x14ac:dyDescent="0.2">
      <c r="B1437" s="38"/>
      <c r="C1437" s="39"/>
      <c r="D1437" s="39"/>
      <c r="E1437" s="128"/>
      <c r="F1437" s="39"/>
      <c r="G1437" s="39"/>
    </row>
    <row r="1438" spans="2:12" s="3" customFormat="1" ht="13" x14ac:dyDescent="0.2">
      <c r="B1438" s="34" t="s">
        <v>513</v>
      </c>
      <c r="C1438" s="40" t="s">
        <v>459</v>
      </c>
      <c r="D1438" s="36" t="s">
        <v>38</v>
      </c>
      <c r="E1438" s="125">
        <v>0.5</v>
      </c>
      <c r="F1438" s="42"/>
      <c r="G1438" s="37"/>
    </row>
    <row r="1439" spans="2:12" s="3" customFormat="1" ht="12" x14ac:dyDescent="0.2">
      <c r="B1439" s="38"/>
      <c r="C1439" s="39"/>
      <c r="D1439" s="39"/>
      <c r="E1439" s="39"/>
      <c r="F1439" s="39"/>
      <c r="G1439" s="39"/>
    </row>
    <row r="1440" spans="2:12" s="3" customFormat="1" ht="13" x14ac:dyDescent="0.2">
      <c r="B1440" s="34" t="s">
        <v>514</v>
      </c>
      <c r="C1440" s="40" t="s">
        <v>460</v>
      </c>
      <c r="D1440" s="36" t="s">
        <v>37</v>
      </c>
      <c r="E1440" s="41">
        <v>1000</v>
      </c>
      <c r="F1440" s="42"/>
      <c r="G1440" s="37"/>
    </row>
    <row r="1441" spans="2:7" s="3" customFormat="1" ht="12" x14ac:dyDescent="0.2">
      <c r="B1441" s="38"/>
      <c r="C1441" s="39"/>
      <c r="D1441" s="39"/>
      <c r="E1441" s="39"/>
      <c r="F1441" s="39"/>
      <c r="G1441" s="39"/>
    </row>
    <row r="1442" spans="2:7" s="3" customFormat="1" ht="26" x14ac:dyDescent="0.2">
      <c r="B1442" s="34" t="s">
        <v>515</v>
      </c>
      <c r="C1442" s="35" t="s">
        <v>516</v>
      </c>
      <c r="D1442" s="36" t="s">
        <v>119</v>
      </c>
      <c r="E1442" s="41">
        <f>E1416</f>
        <v>450</v>
      </c>
      <c r="F1442" s="42"/>
      <c r="G1442" s="37"/>
    </row>
    <row r="1443" spans="2:7" s="3" customFormat="1" ht="12" x14ac:dyDescent="0.2">
      <c r="B1443" s="34"/>
      <c r="C1443" s="40"/>
      <c r="D1443" s="36"/>
      <c r="E1443" s="41"/>
      <c r="F1443" s="42"/>
      <c r="G1443" s="37"/>
    </row>
    <row r="1444" spans="2:7" s="3" customFormat="1" ht="12" x14ac:dyDescent="0.2">
      <c r="B1444" s="34"/>
      <c r="C1444" s="40"/>
      <c r="D1444" s="36"/>
      <c r="E1444" s="41"/>
      <c r="F1444" s="42"/>
      <c r="G1444" s="37"/>
    </row>
    <row r="1445" spans="2:7" s="3" customFormat="1" ht="12" x14ac:dyDescent="0.2">
      <c r="B1445" s="34"/>
      <c r="C1445" s="40"/>
      <c r="D1445" s="36"/>
      <c r="E1445" s="41"/>
      <c r="F1445" s="42"/>
      <c r="G1445" s="37"/>
    </row>
    <row r="1446" spans="2:7" s="3" customFormat="1" ht="12" x14ac:dyDescent="0.2">
      <c r="B1446" s="34"/>
      <c r="C1446" s="40"/>
      <c r="D1446" s="36"/>
      <c r="E1446" s="41"/>
      <c r="F1446" s="42"/>
      <c r="G1446" s="37"/>
    </row>
    <row r="1447" spans="2:7" s="3" customFormat="1" ht="12" x14ac:dyDescent="0.2">
      <c r="B1447" s="34"/>
      <c r="C1447" s="40"/>
      <c r="D1447" s="36"/>
      <c r="E1447" s="41"/>
      <c r="F1447" s="42"/>
      <c r="G1447" s="37"/>
    </row>
    <row r="1448" spans="2:7" s="3" customFormat="1" ht="12" x14ac:dyDescent="0.2">
      <c r="B1448" s="34"/>
      <c r="C1448" s="40"/>
      <c r="D1448" s="36"/>
      <c r="E1448" s="41"/>
      <c r="F1448" s="42"/>
      <c r="G1448" s="37"/>
    </row>
    <row r="1449" spans="2:7" s="3" customFormat="1" ht="12" x14ac:dyDescent="0.2">
      <c r="B1449" s="34"/>
      <c r="C1449" s="40"/>
      <c r="D1449" s="36"/>
      <c r="E1449" s="41"/>
      <c r="F1449" s="42"/>
      <c r="G1449" s="37"/>
    </row>
    <row r="1450" spans="2:7" s="3" customFormat="1" ht="12" x14ac:dyDescent="0.2">
      <c r="B1450" s="34"/>
      <c r="C1450" s="40"/>
      <c r="D1450" s="36"/>
      <c r="E1450" s="41"/>
      <c r="F1450" s="42"/>
      <c r="G1450" s="37"/>
    </row>
    <row r="1451" spans="2:7" s="3" customFormat="1" ht="12" x14ac:dyDescent="0.2">
      <c r="B1451" s="34"/>
      <c r="C1451" s="40"/>
      <c r="D1451" s="36"/>
      <c r="E1451" s="41"/>
      <c r="F1451" s="42"/>
      <c r="G1451" s="37"/>
    </row>
    <row r="1452" spans="2:7" s="3" customFormat="1" ht="12" x14ac:dyDescent="0.2">
      <c r="B1452" s="34"/>
      <c r="C1452" s="40"/>
      <c r="D1452" s="36"/>
      <c r="E1452" s="41"/>
      <c r="F1452" s="42"/>
      <c r="G1452" s="37"/>
    </row>
    <row r="1453" spans="2:7" s="3" customFormat="1" ht="12" x14ac:dyDescent="0.2">
      <c r="B1453" s="34"/>
      <c r="C1453" s="40"/>
      <c r="D1453" s="36"/>
      <c r="E1453" s="41"/>
      <c r="F1453" s="42"/>
      <c r="G1453" s="37"/>
    </row>
    <row r="1454" spans="2:7" s="3" customFormat="1" ht="12" x14ac:dyDescent="0.2">
      <c r="B1454" s="34"/>
      <c r="C1454" s="40"/>
      <c r="D1454" s="36"/>
      <c r="E1454" s="41"/>
      <c r="F1454" s="42"/>
      <c r="G1454" s="37"/>
    </row>
    <row r="1455" spans="2:7" s="3" customFormat="1" ht="12" x14ac:dyDescent="0.2">
      <c r="B1455" s="34"/>
      <c r="C1455" s="40"/>
      <c r="D1455" s="36"/>
      <c r="E1455" s="41"/>
      <c r="F1455" s="42"/>
      <c r="G1455" s="37"/>
    </row>
    <row r="1456" spans="2:7" s="3" customFormat="1" ht="12" x14ac:dyDescent="0.2">
      <c r="B1456" s="34"/>
      <c r="C1456" s="40"/>
      <c r="D1456" s="36"/>
      <c r="E1456" s="41"/>
      <c r="F1456" s="42"/>
      <c r="G1456" s="37"/>
    </row>
    <row r="1457" spans="2:7" s="3" customFormat="1" ht="12" x14ac:dyDescent="0.2">
      <c r="B1457" s="34"/>
      <c r="C1457" s="40"/>
      <c r="D1457" s="36"/>
      <c r="E1457" s="41"/>
      <c r="F1457" s="42"/>
      <c r="G1457" s="37"/>
    </row>
    <row r="1458" spans="2:7" s="3" customFormat="1" ht="12" x14ac:dyDescent="0.2">
      <c r="B1458" s="34"/>
      <c r="C1458" s="40"/>
      <c r="D1458" s="36"/>
      <c r="E1458" s="41"/>
      <c r="F1458" s="42"/>
      <c r="G1458" s="37"/>
    </row>
    <row r="1459" spans="2:7" s="3" customFormat="1" ht="12" x14ac:dyDescent="0.2">
      <c r="B1459" s="34"/>
      <c r="C1459" s="40"/>
      <c r="D1459" s="36"/>
      <c r="E1459" s="41"/>
      <c r="F1459" s="42"/>
      <c r="G1459" s="37"/>
    </row>
    <row r="1460" spans="2:7" s="3" customFormat="1" ht="12" x14ac:dyDescent="0.2">
      <c r="B1460" s="34"/>
      <c r="C1460" s="40"/>
      <c r="D1460" s="36"/>
      <c r="E1460" s="41"/>
      <c r="F1460" s="42"/>
      <c r="G1460" s="37"/>
    </row>
    <row r="1461" spans="2:7" s="3" customFormat="1" ht="12" x14ac:dyDescent="0.2">
      <c r="B1461" s="38"/>
      <c r="C1461" s="39"/>
      <c r="D1461" s="39"/>
      <c r="E1461" s="39"/>
      <c r="F1461" s="39"/>
      <c r="G1461" s="39"/>
    </row>
    <row r="1462" spans="2:7" s="3" customFormat="1" ht="12" x14ac:dyDescent="0.2">
      <c r="B1462" s="60" t="s">
        <v>97</v>
      </c>
      <c r="C1462" s="61"/>
      <c r="D1462" s="53"/>
      <c r="E1462" s="54"/>
      <c r="F1462" s="54"/>
      <c r="G1462" s="59"/>
    </row>
    <row r="1463" spans="2:7" s="3" customFormat="1" ht="12" x14ac:dyDescent="0.2">
      <c r="B1463" s="45"/>
      <c r="C1463" s="45"/>
      <c r="D1463" s="56"/>
      <c r="E1463" s="45"/>
      <c r="F1463" s="45"/>
      <c r="G1463" s="45"/>
    </row>
    <row r="1464" spans="2:7" s="3" customFormat="1" ht="14" x14ac:dyDescent="0.2">
      <c r="B1464" s="43" t="s">
        <v>0</v>
      </c>
      <c r="C1464" s="44"/>
      <c r="D1464" s="44"/>
      <c r="E1464" s="44"/>
      <c r="F1464" s="44"/>
      <c r="G1464" s="44"/>
    </row>
    <row r="1465" spans="2:7" s="3" customFormat="1" ht="12" x14ac:dyDescent="0.2">
      <c r="B1465" s="45"/>
      <c r="C1465" s="45"/>
      <c r="D1465" s="45"/>
      <c r="E1465" s="45"/>
      <c r="F1465" s="45"/>
      <c r="G1465" s="46" t="s">
        <v>517</v>
      </c>
    </row>
    <row r="1466" spans="2:7" s="3" customFormat="1" ht="12" customHeight="1" x14ac:dyDescent="0.2">
      <c r="B1466" s="47" t="s">
        <v>2</v>
      </c>
      <c r="C1466" s="47" t="s">
        <v>3</v>
      </c>
      <c r="D1466" s="47" t="s">
        <v>4</v>
      </c>
      <c r="E1466" s="47" t="s">
        <v>5</v>
      </c>
      <c r="F1466" s="47" t="s">
        <v>6</v>
      </c>
      <c r="G1466" s="48" t="s">
        <v>7</v>
      </c>
    </row>
    <row r="1467" spans="2:7" s="4" customFormat="1" ht="20.25" customHeight="1" x14ac:dyDescent="0.2">
      <c r="B1467" s="34" t="s">
        <v>518</v>
      </c>
      <c r="C1467" s="35" t="s">
        <v>519</v>
      </c>
      <c r="D1467" s="36"/>
      <c r="E1467" s="41"/>
      <c r="F1467" s="37"/>
      <c r="G1467" s="37"/>
    </row>
    <row r="1468" spans="2:7" s="2" customFormat="1" ht="12" customHeight="1" x14ac:dyDescent="0.2">
      <c r="B1468" s="38"/>
      <c r="C1468" s="39"/>
      <c r="D1468" s="39"/>
      <c r="E1468" s="39"/>
      <c r="F1468" s="39"/>
      <c r="G1468" s="39"/>
    </row>
    <row r="1469" spans="2:7" s="3" customFormat="1" ht="12" customHeight="1" x14ac:dyDescent="0.2">
      <c r="B1469" s="34" t="s">
        <v>520</v>
      </c>
      <c r="C1469" s="35" t="s">
        <v>521</v>
      </c>
      <c r="D1469" s="36"/>
      <c r="E1469" s="41"/>
      <c r="F1469" s="37"/>
      <c r="G1469" s="37"/>
    </row>
    <row r="1470" spans="2:7" s="3" customFormat="1" ht="12" customHeight="1" x14ac:dyDescent="0.2">
      <c r="B1470" s="38"/>
      <c r="C1470" s="39"/>
      <c r="D1470" s="39"/>
      <c r="E1470" s="39"/>
      <c r="F1470" s="39"/>
      <c r="G1470" s="39"/>
    </row>
    <row r="1471" spans="2:7" s="3" customFormat="1" ht="12" customHeight="1" x14ac:dyDescent="0.2">
      <c r="B1471" s="34" t="s">
        <v>522</v>
      </c>
      <c r="C1471" s="40" t="s">
        <v>523</v>
      </c>
      <c r="D1471" s="36" t="s">
        <v>56</v>
      </c>
      <c r="E1471" s="41">
        <v>1</v>
      </c>
      <c r="F1471" s="42"/>
      <c r="G1471" s="37"/>
    </row>
    <row r="1472" spans="2:7" s="3" customFormat="1" ht="12" customHeight="1" x14ac:dyDescent="0.2">
      <c r="B1472" s="38"/>
      <c r="C1472" s="39"/>
      <c r="D1472" s="39"/>
      <c r="E1472" s="39"/>
      <c r="F1472" s="39"/>
      <c r="G1472" s="39"/>
    </row>
    <row r="1473" spans="2:7" s="3" customFormat="1" ht="12" customHeight="1" x14ac:dyDescent="0.2">
      <c r="B1473" s="34" t="s">
        <v>524</v>
      </c>
      <c r="C1473" s="40" t="s">
        <v>525</v>
      </c>
      <c r="D1473" s="36" t="s">
        <v>56</v>
      </c>
      <c r="E1473" s="41">
        <v>1</v>
      </c>
      <c r="F1473" s="42"/>
      <c r="G1473" s="37"/>
    </row>
    <row r="1474" spans="2:7" s="3" customFormat="1" ht="12" customHeight="1" x14ac:dyDescent="0.2">
      <c r="B1474" s="38"/>
      <c r="C1474" s="39"/>
      <c r="D1474" s="39"/>
      <c r="E1474" s="39"/>
      <c r="F1474" s="39"/>
      <c r="G1474" s="39"/>
    </row>
    <row r="1475" spans="2:7" s="3" customFormat="1" ht="12" customHeight="1" x14ac:dyDescent="0.2">
      <c r="B1475" s="34" t="s">
        <v>526</v>
      </c>
      <c r="C1475" s="35" t="s">
        <v>527</v>
      </c>
      <c r="D1475" s="36"/>
      <c r="E1475" s="41"/>
      <c r="F1475" s="37"/>
      <c r="G1475" s="37"/>
    </row>
    <row r="1476" spans="2:7" s="3" customFormat="1" ht="12" customHeight="1" x14ac:dyDescent="0.2">
      <c r="B1476" s="38"/>
      <c r="C1476" s="39"/>
      <c r="D1476" s="39"/>
      <c r="E1476" s="39"/>
      <c r="F1476" s="39"/>
      <c r="G1476" s="39"/>
    </row>
    <row r="1477" spans="2:7" s="3" customFormat="1" ht="12" customHeight="1" x14ac:dyDescent="0.2">
      <c r="B1477" s="34" t="s">
        <v>528</v>
      </c>
      <c r="C1477" s="40" t="s">
        <v>529</v>
      </c>
      <c r="D1477" s="36" t="s">
        <v>40</v>
      </c>
      <c r="E1477" s="41">
        <v>1</v>
      </c>
      <c r="F1477" s="42">
        <v>30000</v>
      </c>
      <c r="G1477" s="37">
        <f>IF(D1477 = CHAR(37), E1477*F1477/100,E1477*F1477)</f>
        <v>30000</v>
      </c>
    </row>
    <row r="1478" spans="2:7" s="3" customFormat="1" ht="12" customHeight="1" x14ac:dyDescent="0.2">
      <c r="B1478" s="38"/>
      <c r="C1478" s="39"/>
      <c r="D1478" s="39"/>
      <c r="E1478" s="39"/>
      <c r="F1478" s="39"/>
      <c r="G1478" s="39"/>
    </row>
    <row r="1479" spans="2:7" s="3" customFormat="1" ht="12" customHeight="1" x14ac:dyDescent="0.2">
      <c r="B1479" s="34" t="s">
        <v>530</v>
      </c>
      <c r="C1479" s="40" t="s">
        <v>531</v>
      </c>
      <c r="D1479" s="36" t="s">
        <v>41</v>
      </c>
      <c r="E1479" s="37">
        <f>G1477</f>
        <v>30000</v>
      </c>
      <c r="F1479" s="42"/>
      <c r="G1479" s="37"/>
    </row>
    <row r="1480" spans="2:7" s="3" customFormat="1" ht="12" customHeight="1" x14ac:dyDescent="0.2">
      <c r="B1480" s="38"/>
      <c r="C1480" s="39"/>
      <c r="D1480" s="39"/>
      <c r="E1480" s="39"/>
      <c r="F1480" s="39"/>
      <c r="G1480" s="39"/>
    </row>
    <row r="1481" spans="2:7" s="3" customFormat="1" ht="12" customHeight="1" x14ac:dyDescent="0.2">
      <c r="B1481" s="34" t="s">
        <v>532</v>
      </c>
      <c r="C1481" s="35" t="s">
        <v>533</v>
      </c>
      <c r="D1481" s="36"/>
      <c r="E1481" s="37"/>
      <c r="F1481" s="37"/>
      <c r="G1481" s="37"/>
    </row>
    <row r="1482" spans="2:7" s="3" customFormat="1" ht="12" customHeight="1" x14ac:dyDescent="0.2">
      <c r="B1482" s="38"/>
      <c r="C1482" s="39"/>
      <c r="D1482" s="39"/>
      <c r="E1482" s="39"/>
      <c r="F1482" s="39"/>
      <c r="G1482" s="39"/>
    </row>
    <row r="1483" spans="2:7" s="3" customFormat="1" ht="12" customHeight="1" x14ac:dyDescent="0.2">
      <c r="B1483" s="34" t="s">
        <v>534</v>
      </c>
      <c r="C1483" s="40" t="s">
        <v>535</v>
      </c>
      <c r="D1483" s="36" t="s">
        <v>35</v>
      </c>
      <c r="E1483" s="41">
        <v>1</v>
      </c>
      <c r="F1483" s="42">
        <v>20000</v>
      </c>
      <c r="G1483" s="37">
        <f>IF(D1483 = CHAR(37), E1483*F1483/100,E1483*F1483)</f>
        <v>20000</v>
      </c>
    </row>
    <row r="1484" spans="2:7" s="4" customFormat="1" ht="20.25" customHeight="1" x14ac:dyDescent="0.2">
      <c r="B1484" s="38"/>
      <c r="C1484" s="39"/>
      <c r="D1484" s="39"/>
      <c r="E1484" s="39"/>
      <c r="F1484" s="39"/>
      <c r="G1484" s="39"/>
    </row>
    <row r="1485" spans="2:7" s="2" customFormat="1" ht="12" customHeight="1" x14ac:dyDescent="0.2">
      <c r="B1485" s="34" t="s">
        <v>536</v>
      </c>
      <c r="C1485" s="40" t="s">
        <v>537</v>
      </c>
      <c r="D1485" s="36" t="s">
        <v>40</v>
      </c>
      <c r="E1485" s="41">
        <v>1</v>
      </c>
      <c r="F1485" s="42">
        <v>9000</v>
      </c>
      <c r="G1485" s="37">
        <f>IF(D1485 = CHAR(37), E1485*F1485/100,E1485*F1485)</f>
        <v>9000</v>
      </c>
    </row>
    <row r="1486" spans="2:7" s="1" customFormat="1" ht="14" x14ac:dyDescent="0.2">
      <c r="B1486" s="38"/>
      <c r="C1486" s="39"/>
      <c r="D1486" s="39"/>
      <c r="E1486" s="39"/>
      <c r="F1486" s="39"/>
      <c r="G1486" s="39"/>
    </row>
    <row r="1487" spans="2:7" s="2" customFormat="1" ht="13" x14ac:dyDescent="0.2">
      <c r="B1487" s="34" t="s">
        <v>538</v>
      </c>
      <c r="C1487" s="40" t="s">
        <v>539</v>
      </c>
      <c r="D1487" s="36" t="s">
        <v>41</v>
      </c>
      <c r="E1487" s="37">
        <f>G1485</f>
        <v>9000</v>
      </c>
      <c r="F1487" s="42"/>
      <c r="G1487" s="37"/>
    </row>
    <row r="1488" spans="2:7" s="3" customFormat="1" ht="15.5" customHeight="1" x14ac:dyDescent="0.2">
      <c r="B1488" s="38"/>
      <c r="C1488" s="39"/>
      <c r="D1488" s="39"/>
      <c r="E1488" s="39"/>
      <c r="F1488" s="39"/>
      <c r="G1488" s="39"/>
    </row>
    <row r="1489" spans="2:7" s="3" customFormat="1" ht="12" customHeight="1" x14ac:dyDescent="0.2">
      <c r="B1489" s="34"/>
      <c r="C1489" s="35"/>
      <c r="D1489" s="36"/>
      <c r="E1489" s="37"/>
      <c r="F1489" s="37"/>
      <c r="G1489" s="37"/>
    </row>
    <row r="1490" spans="2:7" s="3" customFormat="1" ht="12" customHeight="1" x14ac:dyDescent="0.2">
      <c r="B1490" s="38"/>
      <c r="C1490" s="39"/>
      <c r="D1490" s="39"/>
      <c r="E1490" s="39"/>
      <c r="F1490" s="39"/>
      <c r="G1490" s="39"/>
    </row>
    <row r="1491" spans="2:7" s="3" customFormat="1" ht="12" customHeight="1" x14ac:dyDescent="0.2">
      <c r="B1491" s="34"/>
      <c r="C1491" s="40"/>
      <c r="D1491" s="36"/>
      <c r="E1491" s="41"/>
      <c r="F1491" s="42"/>
      <c r="G1491" s="37"/>
    </row>
    <row r="1492" spans="2:7" s="3" customFormat="1" ht="12" customHeight="1" x14ac:dyDescent="0.2">
      <c r="B1492" s="38"/>
      <c r="C1492" s="39"/>
      <c r="D1492" s="39"/>
      <c r="E1492" s="39"/>
      <c r="F1492" s="39"/>
      <c r="G1492" s="39"/>
    </row>
    <row r="1493" spans="2:7" s="3" customFormat="1" ht="12" customHeight="1" x14ac:dyDescent="0.2">
      <c r="B1493" s="34"/>
      <c r="C1493" s="40"/>
      <c r="D1493" s="36"/>
      <c r="E1493" s="41"/>
      <c r="F1493" s="37"/>
      <c r="G1493" s="37"/>
    </row>
    <row r="1494" spans="2:7" s="3" customFormat="1" ht="12" customHeight="1" x14ac:dyDescent="0.2">
      <c r="B1494" s="38"/>
      <c r="C1494" s="39"/>
      <c r="D1494" s="39"/>
      <c r="E1494" s="39"/>
      <c r="F1494" s="39"/>
      <c r="G1494" s="39"/>
    </row>
    <row r="1495" spans="2:7" s="3" customFormat="1" ht="12" customHeight="1" x14ac:dyDescent="0.2">
      <c r="B1495" s="34"/>
      <c r="C1495" s="40"/>
      <c r="D1495" s="36"/>
      <c r="E1495" s="41"/>
      <c r="F1495" s="42"/>
      <c r="G1495" s="37"/>
    </row>
    <row r="1496" spans="2:7" s="3" customFormat="1" ht="12" customHeight="1" x14ac:dyDescent="0.2">
      <c r="B1496" s="38"/>
      <c r="C1496" s="39"/>
      <c r="D1496" s="39"/>
      <c r="E1496" s="39"/>
      <c r="F1496" s="39"/>
      <c r="G1496" s="39"/>
    </row>
    <row r="1497" spans="2:7" s="3" customFormat="1" ht="24" customHeight="1" x14ac:dyDescent="0.2">
      <c r="B1497" s="34"/>
      <c r="C1497" s="40"/>
      <c r="D1497" s="36"/>
      <c r="E1497" s="41"/>
      <c r="F1497" s="42"/>
      <c r="G1497" s="37"/>
    </row>
    <row r="1498" spans="2:7" s="3" customFormat="1" ht="12" customHeight="1" x14ac:dyDescent="0.2">
      <c r="B1498" s="38"/>
      <c r="C1498" s="39"/>
      <c r="D1498" s="39"/>
      <c r="E1498" s="39"/>
      <c r="F1498" s="39"/>
      <c r="G1498" s="39"/>
    </row>
    <row r="1499" spans="2:7" s="3" customFormat="1" ht="24" customHeight="1" x14ac:dyDescent="0.2">
      <c r="B1499" s="34"/>
      <c r="C1499" s="35"/>
      <c r="D1499" s="36"/>
      <c r="E1499" s="41"/>
      <c r="F1499" s="37"/>
      <c r="G1499" s="37"/>
    </row>
    <row r="1500" spans="2:7" s="3" customFormat="1" ht="12" customHeight="1" x14ac:dyDescent="0.2">
      <c r="B1500" s="38"/>
      <c r="C1500" s="39"/>
      <c r="D1500" s="39"/>
      <c r="E1500" s="39"/>
      <c r="F1500" s="39"/>
      <c r="G1500" s="39"/>
    </row>
    <row r="1501" spans="2:7" s="3" customFormat="1" ht="12" customHeight="1" x14ac:dyDescent="0.2">
      <c r="B1501" s="34"/>
      <c r="C1501" s="40"/>
      <c r="D1501" s="36"/>
      <c r="E1501" s="41"/>
      <c r="F1501" s="42"/>
      <c r="G1501" s="37"/>
    </row>
    <row r="1502" spans="2:7" s="3" customFormat="1" ht="12" customHeight="1" x14ac:dyDescent="0.2">
      <c r="B1502" s="38"/>
      <c r="C1502" s="39"/>
      <c r="D1502" s="39"/>
      <c r="E1502" s="39"/>
      <c r="F1502" s="39"/>
      <c r="G1502" s="39"/>
    </row>
    <row r="1503" spans="2:7" s="3" customFormat="1" ht="24" customHeight="1" x14ac:dyDescent="0.2">
      <c r="B1503" s="34"/>
      <c r="C1503" s="40"/>
      <c r="D1503" s="36"/>
      <c r="E1503" s="41"/>
      <c r="F1503" s="42"/>
      <c r="G1503" s="37"/>
    </row>
    <row r="1504" spans="2:7" s="3" customFormat="1" ht="12" customHeight="1" x14ac:dyDescent="0.2">
      <c r="B1504" s="38"/>
      <c r="C1504" s="39"/>
      <c r="D1504" s="39"/>
      <c r="E1504" s="39"/>
      <c r="F1504" s="39"/>
      <c r="G1504" s="39"/>
    </row>
    <row r="1505" spans="2:7" s="3" customFormat="1" ht="12" customHeight="1" x14ac:dyDescent="0.2">
      <c r="B1505" s="34"/>
      <c r="C1505" s="40"/>
      <c r="D1505" s="36"/>
      <c r="E1505" s="41"/>
      <c r="F1505" s="42"/>
      <c r="G1505" s="37"/>
    </row>
    <row r="1506" spans="2:7" s="3" customFormat="1" ht="12" customHeight="1" x14ac:dyDescent="0.2">
      <c r="B1506" s="38"/>
      <c r="C1506" s="39"/>
      <c r="D1506" s="39"/>
      <c r="E1506" s="39"/>
      <c r="F1506" s="39"/>
      <c r="G1506" s="39"/>
    </row>
    <row r="1507" spans="2:7" s="3" customFormat="1" ht="12" customHeight="1" x14ac:dyDescent="0.2">
      <c r="B1507" s="38"/>
      <c r="C1507" s="39"/>
      <c r="D1507" s="39"/>
      <c r="E1507" s="39"/>
      <c r="F1507" s="39"/>
      <c r="G1507" s="39"/>
    </row>
    <row r="1508" spans="2:7" s="3" customFormat="1" ht="12" customHeight="1" x14ac:dyDescent="0.2">
      <c r="B1508" s="38"/>
      <c r="C1508" s="39"/>
      <c r="D1508" s="39"/>
      <c r="E1508" s="39"/>
      <c r="F1508" s="39"/>
      <c r="G1508" s="39"/>
    </row>
    <row r="1509" spans="2:7" s="3" customFormat="1" ht="12" customHeight="1" x14ac:dyDescent="0.2">
      <c r="B1509" s="38"/>
      <c r="C1509" s="39"/>
      <c r="D1509" s="39"/>
      <c r="E1509" s="39"/>
      <c r="F1509" s="39"/>
      <c r="G1509" s="39"/>
    </row>
    <row r="1510" spans="2:7" s="3" customFormat="1" ht="12" customHeight="1" x14ac:dyDescent="0.2">
      <c r="B1510" s="38"/>
      <c r="C1510" s="39"/>
      <c r="D1510" s="39"/>
      <c r="E1510" s="39"/>
      <c r="F1510" s="39"/>
      <c r="G1510" s="39"/>
    </row>
    <row r="1511" spans="2:7" s="3" customFormat="1" ht="12" customHeight="1" x14ac:dyDescent="0.2">
      <c r="B1511" s="38"/>
      <c r="C1511" s="39"/>
      <c r="D1511" s="39"/>
      <c r="E1511" s="39"/>
      <c r="F1511" s="39"/>
      <c r="G1511" s="39"/>
    </row>
    <row r="1512" spans="2:7" s="3" customFormat="1" ht="12" customHeight="1" x14ac:dyDescent="0.2">
      <c r="B1512" s="38"/>
      <c r="C1512" s="39"/>
      <c r="D1512" s="39"/>
      <c r="E1512" s="39"/>
      <c r="F1512" s="39"/>
      <c r="G1512" s="39"/>
    </row>
    <row r="1513" spans="2:7" s="3" customFormat="1" ht="12" customHeight="1" x14ac:dyDescent="0.2">
      <c r="B1513" s="38"/>
      <c r="C1513" s="39"/>
      <c r="D1513" s="39"/>
      <c r="E1513" s="39"/>
      <c r="F1513" s="39"/>
      <c r="G1513" s="39"/>
    </row>
    <row r="1514" spans="2:7" s="3" customFormat="1" ht="12" customHeight="1" x14ac:dyDescent="0.2">
      <c r="B1514" s="38"/>
      <c r="C1514" s="39"/>
      <c r="D1514" s="39"/>
      <c r="E1514" s="39"/>
      <c r="F1514" s="39"/>
      <c r="G1514" s="39"/>
    </row>
    <row r="1515" spans="2:7" s="3" customFormat="1" ht="12" customHeight="1" x14ac:dyDescent="0.2">
      <c r="B1515" s="38"/>
      <c r="C1515" s="39"/>
      <c r="D1515" s="39"/>
      <c r="E1515" s="39"/>
      <c r="F1515" s="39"/>
      <c r="G1515" s="39"/>
    </row>
    <row r="1516" spans="2:7" s="3" customFormat="1" ht="12" customHeight="1" x14ac:dyDescent="0.2">
      <c r="B1516" s="38"/>
      <c r="C1516" s="39"/>
      <c r="D1516" s="39"/>
      <c r="E1516" s="39"/>
      <c r="F1516" s="39"/>
      <c r="G1516" s="39"/>
    </row>
    <row r="1517" spans="2:7" s="3" customFormat="1" ht="12" customHeight="1" x14ac:dyDescent="0.2">
      <c r="B1517" s="38"/>
      <c r="C1517" s="39"/>
      <c r="D1517" s="39"/>
      <c r="E1517" s="39"/>
      <c r="F1517" s="39"/>
      <c r="G1517" s="39"/>
    </row>
    <row r="1518" spans="2:7" s="3" customFormat="1" ht="12" customHeight="1" x14ac:dyDescent="0.2">
      <c r="B1518" s="38"/>
      <c r="C1518" s="39"/>
      <c r="D1518" s="39"/>
      <c r="E1518" s="39"/>
      <c r="F1518" s="39"/>
      <c r="G1518" s="39"/>
    </row>
    <row r="1519" spans="2:7" s="3" customFormat="1" ht="12" customHeight="1" x14ac:dyDescent="0.2">
      <c r="B1519" s="38"/>
      <c r="C1519" s="39"/>
      <c r="D1519" s="39"/>
      <c r="E1519" s="39"/>
      <c r="F1519" s="39"/>
      <c r="G1519" s="39"/>
    </row>
    <row r="1520" spans="2:7" s="3" customFormat="1" ht="12" customHeight="1" x14ac:dyDescent="0.2">
      <c r="B1520" s="38"/>
      <c r="C1520" s="39"/>
      <c r="D1520" s="39"/>
      <c r="E1520" s="39"/>
      <c r="F1520" s="39"/>
      <c r="G1520" s="39"/>
    </row>
    <row r="1521" spans="2:7" s="3" customFormat="1" ht="12" customHeight="1" x14ac:dyDescent="0.2">
      <c r="B1521" s="38"/>
      <c r="C1521" s="39"/>
      <c r="D1521" s="39"/>
      <c r="E1521" s="39"/>
      <c r="F1521" s="39"/>
      <c r="G1521" s="39"/>
    </row>
    <row r="1522" spans="2:7" s="3" customFormat="1" ht="12" customHeight="1" x14ac:dyDescent="0.2">
      <c r="B1522" s="38"/>
      <c r="C1522" s="39"/>
      <c r="D1522" s="39"/>
      <c r="E1522" s="39"/>
      <c r="F1522" s="39"/>
      <c r="G1522" s="39"/>
    </row>
    <row r="1523" spans="2:7" s="3" customFormat="1" ht="12" customHeight="1" x14ac:dyDescent="0.2">
      <c r="B1523" s="38"/>
      <c r="C1523" s="39"/>
      <c r="D1523" s="39"/>
      <c r="E1523" s="39"/>
      <c r="F1523" s="39"/>
      <c r="G1523" s="39"/>
    </row>
    <row r="1524" spans="2:7" s="3" customFormat="1" ht="12" customHeight="1" x14ac:dyDescent="0.2">
      <c r="B1524" s="38"/>
      <c r="C1524" s="39"/>
      <c r="D1524" s="39"/>
      <c r="E1524" s="39"/>
      <c r="F1524" s="39"/>
      <c r="G1524" s="39"/>
    </row>
    <row r="1525" spans="2:7" s="3" customFormat="1" ht="12" customHeight="1" x14ac:dyDescent="0.2">
      <c r="B1525" s="38"/>
      <c r="C1525" s="39"/>
      <c r="D1525" s="39"/>
      <c r="E1525" s="39"/>
      <c r="F1525" s="39"/>
      <c r="G1525" s="39"/>
    </row>
    <row r="1526" spans="2:7" s="3" customFormat="1" ht="12" customHeight="1" x14ac:dyDescent="0.2">
      <c r="B1526" s="38"/>
      <c r="C1526" s="39"/>
      <c r="D1526" s="39"/>
      <c r="E1526" s="39"/>
      <c r="F1526" s="39"/>
      <c r="G1526" s="39"/>
    </row>
    <row r="1527" spans="2:7" s="3" customFormat="1" ht="12" customHeight="1" x14ac:dyDescent="0.2">
      <c r="B1527" s="38"/>
      <c r="C1527" s="39"/>
      <c r="D1527" s="39"/>
      <c r="E1527" s="39"/>
      <c r="F1527" s="39"/>
      <c r="G1527" s="39"/>
    </row>
    <row r="1528" spans="2:7" s="3" customFormat="1" ht="12" customHeight="1" x14ac:dyDescent="0.2">
      <c r="B1528" s="34"/>
      <c r="C1528" s="40"/>
      <c r="D1528" s="36"/>
      <c r="E1528" s="41"/>
      <c r="F1528" s="42"/>
      <c r="G1528" s="37"/>
    </row>
    <row r="1529" spans="2:7" s="3" customFormat="1" ht="12" customHeight="1" x14ac:dyDescent="0.2">
      <c r="B1529" s="34"/>
      <c r="C1529" s="40"/>
      <c r="D1529" s="36"/>
      <c r="E1529" s="41"/>
      <c r="F1529" s="42"/>
      <c r="G1529" s="37"/>
    </row>
    <row r="1530" spans="2:7" s="3" customFormat="1" ht="12" customHeight="1" x14ac:dyDescent="0.2">
      <c r="B1530" s="38"/>
      <c r="C1530" s="39"/>
      <c r="D1530" s="39"/>
      <c r="E1530" s="39"/>
      <c r="F1530" s="39"/>
      <c r="G1530" s="39"/>
    </row>
    <row r="1531" spans="2:7" s="3" customFormat="1" ht="12" customHeight="1" x14ac:dyDescent="0.2">
      <c r="B1531" s="34"/>
      <c r="C1531" s="40"/>
      <c r="D1531" s="36"/>
      <c r="E1531" s="41"/>
      <c r="F1531" s="42"/>
      <c r="G1531" s="37"/>
    </row>
    <row r="1532" spans="2:7" s="3" customFormat="1" ht="12" customHeight="1" x14ac:dyDescent="0.2">
      <c r="B1532" s="38"/>
      <c r="C1532" s="39"/>
      <c r="D1532" s="39"/>
      <c r="E1532" s="39"/>
      <c r="F1532" s="39"/>
      <c r="G1532" s="39"/>
    </row>
    <row r="1533" spans="2:7" s="3" customFormat="1" ht="12" customHeight="1" x14ac:dyDescent="0.2">
      <c r="B1533" s="34"/>
      <c r="C1533" s="40"/>
      <c r="D1533" s="36"/>
      <c r="E1533" s="41"/>
      <c r="F1533" s="42"/>
      <c r="G1533" s="37"/>
    </row>
    <row r="1534" spans="2:7" s="3" customFormat="1" ht="12" customHeight="1" x14ac:dyDescent="0.2">
      <c r="B1534" s="38"/>
      <c r="C1534" s="39"/>
      <c r="D1534" s="39"/>
      <c r="E1534" s="39"/>
      <c r="F1534" s="39"/>
      <c r="G1534" s="39"/>
    </row>
    <row r="1535" spans="2:7" s="3" customFormat="1" ht="12" customHeight="1" x14ac:dyDescent="0.2">
      <c r="B1535" s="34"/>
      <c r="C1535" s="40"/>
      <c r="D1535" s="36"/>
      <c r="E1535" s="41"/>
      <c r="F1535" s="42"/>
      <c r="G1535" s="37"/>
    </row>
    <row r="1536" spans="2:7" s="3" customFormat="1" ht="12" customHeight="1" x14ac:dyDescent="0.2">
      <c r="B1536" s="38"/>
      <c r="C1536" s="39"/>
      <c r="D1536" s="39"/>
      <c r="E1536" s="39"/>
      <c r="F1536" s="39"/>
      <c r="G1536" s="39"/>
    </row>
    <row r="1537" spans="2:7" s="3" customFormat="1" ht="12" customHeight="1" x14ac:dyDescent="0.2">
      <c r="B1537" s="60" t="s">
        <v>97</v>
      </c>
      <c r="C1537" s="52"/>
      <c r="D1537" s="53"/>
      <c r="E1537" s="54"/>
      <c r="F1537" s="54"/>
      <c r="G1537" s="59"/>
    </row>
    <row r="1538" spans="2:7" s="3" customFormat="1" ht="12" customHeight="1" x14ac:dyDescent="0.2">
      <c r="B1538" s="45"/>
      <c r="C1538" s="45"/>
      <c r="D1538" s="56"/>
      <c r="E1538" s="45"/>
      <c r="F1538" s="45"/>
      <c r="G1538" s="45"/>
    </row>
    <row r="1539" spans="2:7" s="3" customFormat="1" ht="12" customHeight="1" x14ac:dyDescent="0.2">
      <c r="B1539" s="69" t="s">
        <v>0</v>
      </c>
      <c r="C1539" s="1"/>
      <c r="D1539" s="1"/>
      <c r="E1539" s="1"/>
      <c r="F1539" s="1"/>
      <c r="G1539" s="1"/>
    </row>
    <row r="1540" spans="2:7" s="3" customFormat="1" ht="12" customHeight="1" x14ac:dyDescent="0.2">
      <c r="B1540" s="2"/>
      <c r="C1540" s="2"/>
      <c r="D1540" s="2"/>
      <c r="E1540" s="2"/>
      <c r="F1540" s="2"/>
      <c r="G1540" s="70" t="s">
        <v>851</v>
      </c>
    </row>
    <row r="1541" spans="2:7" s="3" customFormat="1" ht="12" customHeight="1" x14ac:dyDescent="0.2">
      <c r="B1541" s="71" t="s">
        <v>2</v>
      </c>
      <c r="C1541" s="71" t="s">
        <v>3</v>
      </c>
      <c r="D1541" s="71" t="s">
        <v>4</v>
      </c>
      <c r="E1541" s="71" t="s">
        <v>5</v>
      </c>
      <c r="F1541" s="71" t="s">
        <v>6</v>
      </c>
      <c r="G1541" s="72" t="s">
        <v>7</v>
      </c>
    </row>
    <row r="1542" spans="2:7" s="3" customFormat="1" ht="12" customHeight="1" x14ac:dyDescent="0.2">
      <c r="B1542" s="73" t="s">
        <v>852</v>
      </c>
      <c r="C1542" s="74" t="s">
        <v>853</v>
      </c>
      <c r="D1542" s="75"/>
      <c r="E1542" s="76"/>
      <c r="F1542" s="77"/>
      <c r="G1542" s="77"/>
    </row>
    <row r="1543" spans="2:7" s="3" customFormat="1" ht="12" customHeight="1" x14ac:dyDescent="0.2">
      <c r="B1543" s="78"/>
      <c r="C1543" s="79"/>
      <c r="D1543" s="79"/>
      <c r="E1543" s="79"/>
      <c r="F1543" s="79"/>
      <c r="G1543" s="79"/>
    </row>
    <row r="1544" spans="2:7" s="3" customFormat="1" ht="12" customHeight="1" x14ac:dyDescent="0.2">
      <c r="B1544" s="73" t="s">
        <v>859</v>
      </c>
      <c r="C1544" s="74" t="s">
        <v>860</v>
      </c>
      <c r="D1544" s="75"/>
      <c r="E1544" s="76"/>
      <c r="F1544" s="42"/>
      <c r="G1544" s="77"/>
    </row>
    <row r="1545" spans="2:7" s="3" customFormat="1" ht="12" customHeight="1" x14ac:dyDescent="0.2">
      <c r="B1545" s="78"/>
      <c r="C1545" s="79"/>
      <c r="D1545" s="79"/>
      <c r="E1545" s="79"/>
      <c r="F1545" s="42"/>
      <c r="G1545" s="79"/>
    </row>
    <row r="1546" spans="2:7" s="3" customFormat="1" ht="12" customHeight="1" x14ac:dyDescent="0.2">
      <c r="B1546" s="73" t="s">
        <v>861</v>
      </c>
      <c r="C1546" s="80" t="s">
        <v>854</v>
      </c>
      <c r="D1546" s="75" t="s">
        <v>36</v>
      </c>
      <c r="E1546" s="41">
        <f>700*7*0.15*1.1</f>
        <v>809</v>
      </c>
      <c r="F1546" s="42"/>
      <c r="G1546" s="37"/>
    </row>
    <row r="1547" spans="2:7" s="3" customFormat="1" ht="12" customHeight="1" x14ac:dyDescent="0.2">
      <c r="B1547" s="78"/>
      <c r="C1547" s="79"/>
      <c r="D1547" s="79"/>
      <c r="E1547" s="39"/>
      <c r="F1547" s="39"/>
      <c r="G1547" s="39"/>
    </row>
    <row r="1548" spans="2:7" s="3" customFormat="1" ht="12" customHeight="1" x14ac:dyDescent="0.2">
      <c r="B1548" s="73" t="s">
        <v>862</v>
      </c>
      <c r="C1548" s="80" t="s">
        <v>855</v>
      </c>
      <c r="D1548" s="75" t="s">
        <v>36</v>
      </c>
      <c r="E1548" s="41">
        <v>50</v>
      </c>
      <c r="F1548" s="42"/>
      <c r="G1548" s="37"/>
    </row>
    <row r="1549" spans="2:7" s="3" customFormat="1" ht="12" customHeight="1" x14ac:dyDescent="0.2">
      <c r="B1549" s="78"/>
      <c r="C1549" s="79"/>
      <c r="D1549" s="79"/>
      <c r="E1549" s="39"/>
      <c r="F1549" s="39"/>
      <c r="G1549" s="39"/>
    </row>
    <row r="1550" spans="2:7" s="3" customFormat="1" ht="12" customHeight="1" x14ac:dyDescent="0.2">
      <c r="B1550" s="73" t="s">
        <v>863</v>
      </c>
      <c r="C1550" s="80" t="s">
        <v>856</v>
      </c>
      <c r="D1550" s="75" t="s">
        <v>36</v>
      </c>
      <c r="E1550" s="41">
        <v>50</v>
      </c>
      <c r="F1550" s="42"/>
      <c r="G1550" s="37"/>
    </row>
    <row r="1551" spans="2:7" s="3" customFormat="1" ht="12" customHeight="1" x14ac:dyDescent="0.2">
      <c r="B1551" s="78"/>
      <c r="C1551" s="79"/>
      <c r="D1551" s="79"/>
      <c r="E1551" s="39"/>
      <c r="F1551" s="39"/>
      <c r="G1551" s="39"/>
    </row>
    <row r="1552" spans="2:7" s="3" customFormat="1" ht="12" customHeight="1" x14ac:dyDescent="0.2">
      <c r="B1552" s="73" t="s">
        <v>864</v>
      </c>
      <c r="C1552" s="80" t="s">
        <v>857</v>
      </c>
      <c r="D1552" s="75" t="s">
        <v>36</v>
      </c>
      <c r="E1552" s="41">
        <v>15</v>
      </c>
      <c r="F1552" s="42"/>
      <c r="G1552" s="37"/>
    </row>
    <row r="1553" spans="2:7" s="3" customFormat="1" ht="12" customHeight="1" x14ac:dyDescent="0.2">
      <c r="B1553" s="78"/>
      <c r="C1553" s="79"/>
      <c r="D1553" s="79"/>
      <c r="E1553" s="79"/>
      <c r="F1553" s="42"/>
      <c r="G1553" s="79"/>
    </row>
    <row r="1554" spans="2:7" s="3" customFormat="1" ht="12" customHeight="1" x14ac:dyDescent="0.2">
      <c r="B1554" s="73" t="s">
        <v>865</v>
      </c>
      <c r="C1554" s="80" t="s">
        <v>858</v>
      </c>
      <c r="D1554" s="75" t="s">
        <v>36</v>
      </c>
      <c r="E1554" s="76">
        <v>10</v>
      </c>
      <c r="F1554" s="42"/>
      <c r="G1554" s="77"/>
    </row>
    <row r="1555" spans="2:7" s="3" customFormat="1" ht="12" customHeight="1" x14ac:dyDescent="0.2">
      <c r="B1555" s="73"/>
      <c r="C1555" s="80"/>
      <c r="D1555" s="75"/>
      <c r="E1555" s="76"/>
      <c r="F1555" s="42"/>
      <c r="G1555" s="77"/>
    </row>
    <row r="1556" spans="2:7" s="3" customFormat="1" ht="12" customHeight="1" x14ac:dyDescent="0.2">
      <c r="B1556" s="73"/>
      <c r="C1556" s="80"/>
      <c r="D1556" s="75"/>
      <c r="E1556" s="76"/>
      <c r="F1556" s="42"/>
      <c r="G1556" s="77"/>
    </row>
    <row r="1557" spans="2:7" s="3" customFormat="1" ht="12" customHeight="1" x14ac:dyDescent="0.2">
      <c r="B1557" s="73"/>
      <c r="C1557" s="80"/>
      <c r="D1557" s="75"/>
      <c r="E1557" s="76"/>
      <c r="F1557" s="42"/>
      <c r="G1557" s="77"/>
    </row>
    <row r="1558" spans="2:7" s="3" customFormat="1" ht="12" customHeight="1" x14ac:dyDescent="0.2">
      <c r="B1558" s="73"/>
      <c r="C1558" s="80"/>
      <c r="D1558" s="75"/>
      <c r="E1558" s="76"/>
      <c r="F1558" s="42"/>
      <c r="G1558" s="77"/>
    </row>
    <row r="1559" spans="2:7" s="3" customFormat="1" ht="12" customHeight="1" x14ac:dyDescent="0.2">
      <c r="B1559" s="73"/>
      <c r="C1559" s="80"/>
      <c r="D1559" s="75"/>
      <c r="E1559" s="76"/>
      <c r="F1559" s="42"/>
      <c r="G1559" s="77"/>
    </row>
    <row r="1560" spans="2:7" s="3" customFormat="1" ht="12" customHeight="1" x14ac:dyDescent="0.2">
      <c r="B1560" s="73"/>
      <c r="C1560" s="80"/>
      <c r="D1560" s="75"/>
      <c r="E1560" s="76"/>
      <c r="F1560" s="42"/>
      <c r="G1560" s="77"/>
    </row>
    <row r="1561" spans="2:7" s="3" customFormat="1" ht="12" customHeight="1" x14ac:dyDescent="0.2">
      <c r="B1561" s="73"/>
      <c r="C1561" s="80"/>
      <c r="D1561" s="75"/>
      <c r="E1561" s="76"/>
      <c r="F1561" s="42"/>
      <c r="G1561" s="77"/>
    </row>
    <row r="1562" spans="2:7" s="3" customFormat="1" ht="12" customHeight="1" x14ac:dyDescent="0.2">
      <c r="B1562" s="73"/>
      <c r="C1562" s="80"/>
      <c r="D1562" s="75"/>
      <c r="E1562" s="76"/>
      <c r="F1562" s="42"/>
      <c r="G1562" s="77"/>
    </row>
    <row r="1563" spans="2:7" s="3" customFormat="1" ht="12" customHeight="1" x14ac:dyDescent="0.2">
      <c r="B1563" s="73"/>
      <c r="C1563" s="80"/>
      <c r="D1563" s="75"/>
      <c r="E1563" s="76"/>
      <c r="F1563" s="42"/>
      <c r="G1563" s="77"/>
    </row>
    <row r="1564" spans="2:7" s="3" customFormat="1" ht="12" customHeight="1" x14ac:dyDescent="0.2">
      <c r="B1564" s="73"/>
      <c r="C1564" s="80"/>
      <c r="D1564" s="75"/>
      <c r="E1564" s="76"/>
      <c r="F1564" s="42"/>
      <c r="G1564" s="77"/>
    </row>
    <row r="1565" spans="2:7" s="3" customFormat="1" ht="12" customHeight="1" x14ac:dyDescent="0.2">
      <c r="B1565" s="73"/>
      <c r="C1565" s="80"/>
      <c r="D1565" s="75"/>
      <c r="E1565" s="76"/>
      <c r="F1565" s="42"/>
      <c r="G1565" s="77"/>
    </row>
    <row r="1566" spans="2:7" s="3" customFormat="1" ht="12" customHeight="1" x14ac:dyDescent="0.2">
      <c r="B1566" s="73"/>
      <c r="C1566" s="80"/>
      <c r="D1566" s="75"/>
      <c r="E1566" s="76"/>
      <c r="F1566" s="42"/>
      <c r="G1566" s="77"/>
    </row>
    <row r="1567" spans="2:7" s="3" customFormat="1" ht="12" customHeight="1" x14ac:dyDescent="0.2">
      <c r="B1567" s="73"/>
      <c r="C1567" s="80"/>
      <c r="D1567" s="75"/>
      <c r="E1567" s="76"/>
      <c r="F1567" s="42"/>
      <c r="G1567" s="77"/>
    </row>
    <row r="1568" spans="2:7" s="3" customFormat="1" ht="12" customHeight="1" x14ac:dyDescent="0.2">
      <c r="B1568" s="73"/>
      <c r="C1568" s="80"/>
      <c r="D1568" s="75"/>
      <c r="E1568" s="76"/>
      <c r="F1568" s="42"/>
      <c r="G1568" s="77"/>
    </row>
    <row r="1569" spans="2:7" s="3" customFormat="1" ht="12" customHeight="1" x14ac:dyDescent="0.2">
      <c r="B1569" s="73"/>
      <c r="C1569" s="80"/>
      <c r="D1569" s="75"/>
      <c r="E1569" s="76"/>
      <c r="F1569" s="42"/>
      <c r="G1569" s="77"/>
    </row>
    <row r="1570" spans="2:7" s="3" customFormat="1" ht="12" customHeight="1" x14ac:dyDescent="0.2">
      <c r="B1570" s="73"/>
      <c r="C1570" s="80"/>
      <c r="D1570" s="75"/>
      <c r="E1570" s="76"/>
      <c r="F1570" s="42"/>
      <c r="G1570" s="77"/>
    </row>
    <row r="1571" spans="2:7" s="3" customFormat="1" ht="12" customHeight="1" x14ac:dyDescent="0.2">
      <c r="B1571" s="73"/>
      <c r="C1571" s="80"/>
      <c r="D1571" s="75"/>
      <c r="E1571" s="76"/>
      <c r="F1571" s="42"/>
      <c r="G1571" s="77"/>
    </row>
    <row r="1572" spans="2:7" s="3" customFormat="1" ht="12" customHeight="1" x14ac:dyDescent="0.2">
      <c r="B1572" s="73"/>
      <c r="C1572" s="80"/>
      <c r="D1572" s="75"/>
      <c r="E1572" s="76"/>
      <c r="F1572" s="42"/>
      <c r="G1572" s="77"/>
    </row>
    <row r="1573" spans="2:7" s="3" customFormat="1" ht="12" customHeight="1" x14ac:dyDescent="0.2">
      <c r="B1573" s="73"/>
      <c r="C1573" s="80"/>
      <c r="D1573" s="75"/>
      <c r="E1573" s="76"/>
      <c r="F1573" s="42"/>
      <c r="G1573" s="77"/>
    </row>
    <row r="1574" spans="2:7" s="3" customFormat="1" ht="12" customHeight="1" x14ac:dyDescent="0.2">
      <c r="B1574" s="73"/>
      <c r="C1574" s="80"/>
      <c r="D1574" s="75"/>
      <c r="E1574" s="76"/>
      <c r="F1574" s="42"/>
      <c r="G1574" s="77"/>
    </row>
    <row r="1575" spans="2:7" s="3" customFormat="1" ht="12" customHeight="1" x14ac:dyDescent="0.2">
      <c r="B1575" s="73"/>
      <c r="C1575" s="80"/>
      <c r="D1575" s="75"/>
      <c r="E1575" s="76"/>
      <c r="F1575" s="42"/>
      <c r="G1575" s="77"/>
    </row>
    <row r="1576" spans="2:7" s="3" customFormat="1" ht="12" customHeight="1" x14ac:dyDescent="0.2">
      <c r="B1576" s="73"/>
      <c r="C1576" s="80"/>
      <c r="D1576" s="75"/>
      <c r="E1576" s="76"/>
      <c r="F1576" s="42"/>
      <c r="G1576" s="77"/>
    </row>
    <row r="1577" spans="2:7" s="3" customFormat="1" ht="12" customHeight="1" x14ac:dyDescent="0.2">
      <c r="B1577" s="73"/>
      <c r="C1577" s="80"/>
      <c r="D1577" s="75"/>
      <c r="E1577" s="76"/>
      <c r="F1577" s="42"/>
      <c r="G1577" s="77"/>
    </row>
    <row r="1578" spans="2:7" s="3" customFormat="1" ht="12" customHeight="1" x14ac:dyDescent="0.2">
      <c r="B1578" s="73"/>
      <c r="C1578" s="80"/>
      <c r="D1578" s="75"/>
      <c r="E1578" s="76"/>
      <c r="F1578" s="42"/>
      <c r="G1578" s="77"/>
    </row>
    <row r="1579" spans="2:7" s="3" customFormat="1" ht="12" customHeight="1" x14ac:dyDescent="0.2">
      <c r="B1579" s="73"/>
      <c r="C1579" s="80"/>
      <c r="D1579" s="75"/>
      <c r="E1579" s="76"/>
      <c r="F1579" s="42"/>
      <c r="G1579" s="77"/>
    </row>
    <row r="1580" spans="2:7" s="3" customFormat="1" ht="12" customHeight="1" x14ac:dyDescent="0.2">
      <c r="B1580" s="73"/>
      <c r="C1580" s="80"/>
      <c r="D1580" s="75"/>
      <c r="E1580" s="76"/>
      <c r="F1580" s="42"/>
      <c r="G1580" s="77"/>
    </row>
    <row r="1581" spans="2:7" s="3" customFormat="1" ht="12" customHeight="1" x14ac:dyDescent="0.2">
      <c r="B1581" s="73"/>
      <c r="C1581" s="80"/>
      <c r="D1581" s="75"/>
      <c r="E1581" s="76"/>
      <c r="F1581" s="42"/>
      <c r="G1581" s="77"/>
    </row>
    <row r="1582" spans="2:7" s="3" customFormat="1" ht="12" customHeight="1" x14ac:dyDescent="0.2">
      <c r="B1582" s="73"/>
      <c r="C1582" s="80"/>
      <c r="D1582" s="75"/>
      <c r="E1582" s="76"/>
      <c r="F1582" s="42"/>
      <c r="G1582" s="77"/>
    </row>
    <row r="1583" spans="2:7" s="3" customFormat="1" ht="12" customHeight="1" x14ac:dyDescent="0.2">
      <c r="B1583" s="73"/>
      <c r="C1583" s="80"/>
      <c r="D1583" s="75"/>
      <c r="E1583" s="76"/>
      <c r="F1583" s="42"/>
      <c r="G1583" s="77"/>
    </row>
    <row r="1584" spans="2:7" s="3" customFormat="1" ht="12" customHeight="1" x14ac:dyDescent="0.2">
      <c r="B1584" s="73"/>
      <c r="C1584" s="80"/>
      <c r="D1584" s="75"/>
      <c r="E1584" s="76"/>
      <c r="F1584" s="42"/>
      <c r="G1584" s="77"/>
    </row>
    <row r="1585" spans="2:7" s="3" customFormat="1" ht="12" customHeight="1" x14ac:dyDescent="0.2">
      <c r="B1585" s="73"/>
      <c r="C1585" s="80"/>
      <c r="D1585" s="75"/>
      <c r="E1585" s="76"/>
      <c r="F1585" s="42"/>
      <c r="G1585" s="77"/>
    </row>
    <row r="1586" spans="2:7" s="3" customFormat="1" ht="12" customHeight="1" x14ac:dyDescent="0.2">
      <c r="B1586" s="73"/>
      <c r="C1586" s="80"/>
      <c r="D1586" s="75"/>
      <c r="E1586" s="76"/>
      <c r="F1586" s="42"/>
      <c r="G1586" s="77"/>
    </row>
    <row r="1587" spans="2:7" s="3" customFormat="1" ht="12" customHeight="1" x14ac:dyDescent="0.2">
      <c r="B1587" s="73"/>
      <c r="C1587" s="80"/>
      <c r="D1587" s="75"/>
      <c r="E1587" s="76"/>
      <c r="F1587" s="42"/>
      <c r="G1587" s="77"/>
    </row>
    <row r="1588" spans="2:7" s="3" customFormat="1" ht="12" customHeight="1" x14ac:dyDescent="0.2">
      <c r="B1588" s="73"/>
      <c r="C1588" s="80"/>
      <c r="D1588" s="75"/>
      <c r="E1588" s="76"/>
      <c r="F1588" s="42"/>
      <c r="G1588" s="77"/>
    </row>
    <row r="1589" spans="2:7" s="3" customFormat="1" ht="12" customHeight="1" x14ac:dyDescent="0.2">
      <c r="B1589" s="73"/>
      <c r="C1589" s="80"/>
      <c r="D1589" s="75"/>
      <c r="E1589" s="76"/>
      <c r="F1589" s="42"/>
      <c r="G1589" s="77"/>
    </row>
    <row r="1590" spans="2:7" s="3" customFormat="1" ht="12" customHeight="1" x14ac:dyDescent="0.2">
      <c r="B1590" s="73"/>
      <c r="C1590" s="80"/>
      <c r="D1590" s="75"/>
      <c r="E1590" s="76"/>
      <c r="F1590" s="42"/>
      <c r="G1590" s="77"/>
    </row>
    <row r="1591" spans="2:7" s="3" customFormat="1" ht="12" customHeight="1" x14ac:dyDescent="0.2">
      <c r="B1591" s="73"/>
      <c r="C1591" s="80"/>
      <c r="D1591" s="75"/>
      <c r="E1591" s="76"/>
      <c r="F1591" s="42"/>
      <c r="G1591" s="77"/>
    </row>
    <row r="1592" spans="2:7" s="3" customFormat="1" ht="12" customHeight="1" x14ac:dyDescent="0.2">
      <c r="B1592" s="73"/>
      <c r="C1592" s="80"/>
      <c r="D1592" s="75"/>
      <c r="E1592" s="76"/>
      <c r="F1592" s="42"/>
      <c r="G1592" s="77"/>
    </row>
    <row r="1593" spans="2:7" s="3" customFormat="1" ht="12" customHeight="1" x14ac:dyDescent="0.2">
      <c r="B1593" s="73"/>
      <c r="C1593" s="80"/>
      <c r="D1593" s="75"/>
      <c r="E1593" s="76"/>
      <c r="F1593" s="42"/>
      <c r="G1593" s="77"/>
    </row>
    <row r="1594" spans="2:7" s="3" customFormat="1" ht="12" customHeight="1" x14ac:dyDescent="0.2">
      <c r="B1594" s="73"/>
      <c r="C1594" s="80"/>
      <c r="D1594" s="75"/>
      <c r="E1594" s="76"/>
      <c r="F1594" s="42"/>
      <c r="G1594" s="77"/>
    </row>
    <row r="1595" spans="2:7" s="3" customFormat="1" ht="12" customHeight="1" x14ac:dyDescent="0.2">
      <c r="B1595" s="73"/>
      <c r="C1595" s="80"/>
      <c r="D1595" s="75"/>
      <c r="E1595" s="76"/>
      <c r="F1595" s="42"/>
      <c r="G1595" s="77"/>
    </row>
    <row r="1596" spans="2:7" s="3" customFormat="1" ht="12" customHeight="1" x14ac:dyDescent="0.2">
      <c r="B1596" s="73"/>
      <c r="C1596" s="80"/>
      <c r="D1596" s="75"/>
      <c r="E1596" s="76"/>
      <c r="F1596" s="42"/>
      <c r="G1596" s="77"/>
    </row>
    <row r="1597" spans="2:7" s="3" customFormat="1" ht="12" customHeight="1" x14ac:dyDescent="0.2">
      <c r="B1597" s="73"/>
      <c r="C1597" s="80"/>
      <c r="D1597" s="75"/>
      <c r="E1597" s="76"/>
      <c r="F1597" s="42"/>
      <c r="G1597" s="77"/>
    </row>
    <row r="1598" spans="2:7" s="3" customFormat="1" ht="12" customHeight="1" x14ac:dyDescent="0.2">
      <c r="B1598" s="73"/>
      <c r="C1598" s="80"/>
      <c r="D1598" s="75"/>
      <c r="E1598" s="76"/>
      <c r="F1598" s="42"/>
      <c r="G1598" s="77"/>
    </row>
    <row r="1599" spans="2:7" s="3" customFormat="1" ht="12" customHeight="1" x14ac:dyDescent="0.2">
      <c r="B1599" s="73"/>
      <c r="C1599" s="80"/>
      <c r="D1599" s="75"/>
      <c r="E1599" s="76"/>
      <c r="F1599" s="42"/>
      <c r="G1599" s="77"/>
    </row>
    <row r="1600" spans="2:7" s="3" customFormat="1" ht="12" customHeight="1" x14ac:dyDescent="0.2">
      <c r="B1600" s="73"/>
      <c r="C1600" s="80"/>
      <c r="D1600" s="75"/>
      <c r="E1600" s="76"/>
      <c r="F1600" s="42"/>
      <c r="G1600" s="77"/>
    </row>
    <row r="1601" spans="2:7" s="3" customFormat="1" ht="12" customHeight="1" x14ac:dyDescent="0.2">
      <c r="B1601" s="73"/>
      <c r="C1601" s="80"/>
      <c r="D1601" s="75"/>
      <c r="E1601" s="76"/>
      <c r="F1601" s="42"/>
      <c r="G1601" s="77"/>
    </row>
    <row r="1602" spans="2:7" s="3" customFormat="1" ht="12" customHeight="1" x14ac:dyDescent="0.2">
      <c r="B1602" s="73"/>
      <c r="C1602" s="80"/>
      <c r="D1602" s="75"/>
      <c r="E1602" s="76"/>
      <c r="F1602" s="42"/>
      <c r="G1602" s="77"/>
    </row>
    <row r="1603" spans="2:7" s="3" customFormat="1" ht="12" customHeight="1" x14ac:dyDescent="0.2">
      <c r="B1603" s="73"/>
      <c r="C1603" s="80"/>
      <c r="D1603" s="75"/>
      <c r="E1603" s="76"/>
      <c r="F1603" s="42"/>
      <c r="G1603" s="77"/>
    </row>
    <row r="1604" spans="2:7" s="3" customFormat="1" ht="12" customHeight="1" x14ac:dyDescent="0.2">
      <c r="B1604" s="73"/>
      <c r="C1604" s="80"/>
      <c r="D1604" s="75"/>
      <c r="E1604" s="76"/>
      <c r="F1604" s="42"/>
      <c r="G1604" s="77"/>
    </row>
    <row r="1605" spans="2:7" s="3" customFormat="1" ht="12" customHeight="1" x14ac:dyDescent="0.2">
      <c r="B1605" s="73"/>
      <c r="C1605" s="80"/>
      <c r="D1605" s="75"/>
      <c r="E1605" s="76"/>
      <c r="F1605" s="42"/>
      <c r="G1605" s="77"/>
    </row>
    <row r="1606" spans="2:7" s="3" customFormat="1" ht="12" customHeight="1" x14ac:dyDescent="0.2">
      <c r="B1606" s="73"/>
      <c r="C1606" s="80"/>
      <c r="D1606" s="75"/>
      <c r="E1606" s="76"/>
      <c r="F1606" s="42"/>
      <c r="G1606" s="77"/>
    </row>
    <row r="1607" spans="2:7" s="3" customFormat="1" ht="12" customHeight="1" x14ac:dyDescent="0.2">
      <c r="B1607" s="73"/>
      <c r="C1607" s="80"/>
      <c r="D1607" s="75"/>
      <c r="E1607" s="76"/>
      <c r="F1607" s="42"/>
      <c r="G1607" s="77"/>
    </row>
    <row r="1608" spans="2:7" s="3" customFormat="1" ht="12" customHeight="1" x14ac:dyDescent="0.2">
      <c r="B1608" s="73"/>
      <c r="C1608" s="80"/>
      <c r="D1608" s="75"/>
      <c r="E1608" s="76"/>
      <c r="F1608" s="42"/>
      <c r="G1608" s="77"/>
    </row>
    <row r="1609" spans="2:7" s="3" customFormat="1" ht="12" customHeight="1" x14ac:dyDescent="0.2">
      <c r="B1609" s="73"/>
      <c r="C1609" s="80"/>
      <c r="D1609" s="75"/>
      <c r="E1609" s="76"/>
      <c r="F1609" s="42"/>
      <c r="G1609" s="77"/>
    </row>
    <row r="1610" spans="2:7" s="3" customFormat="1" ht="12" customHeight="1" x14ac:dyDescent="0.2">
      <c r="B1610" s="73"/>
      <c r="C1610" s="80"/>
      <c r="D1610" s="75"/>
      <c r="E1610" s="76"/>
      <c r="F1610" s="42"/>
      <c r="G1610" s="77"/>
    </row>
    <row r="1611" spans="2:7" s="3" customFormat="1" ht="12" customHeight="1" x14ac:dyDescent="0.2">
      <c r="B1611" s="73"/>
      <c r="C1611" s="80"/>
      <c r="D1611" s="75"/>
      <c r="E1611" s="76"/>
      <c r="F1611" s="42"/>
      <c r="G1611" s="77"/>
    </row>
    <row r="1612" spans="2:7" s="3" customFormat="1" ht="12" customHeight="1" x14ac:dyDescent="0.2">
      <c r="B1612" s="73"/>
      <c r="C1612" s="80"/>
      <c r="D1612" s="75"/>
      <c r="E1612" s="76"/>
      <c r="F1612" s="42"/>
      <c r="G1612" s="77"/>
    </row>
    <row r="1613" spans="2:7" s="3" customFormat="1" ht="12" customHeight="1" x14ac:dyDescent="0.2">
      <c r="B1613" s="73"/>
      <c r="C1613" s="80"/>
      <c r="D1613" s="75"/>
      <c r="E1613" s="76"/>
      <c r="F1613" s="42"/>
      <c r="G1613" s="77"/>
    </row>
    <row r="1614" spans="2:7" s="3" customFormat="1" ht="12" customHeight="1" x14ac:dyDescent="0.2">
      <c r="B1614" s="73"/>
      <c r="C1614" s="80"/>
      <c r="D1614" s="75"/>
      <c r="E1614" s="76"/>
      <c r="F1614" s="42"/>
      <c r="G1614" s="77"/>
    </row>
    <row r="1615" spans="2:7" s="3" customFormat="1" ht="12" customHeight="1" x14ac:dyDescent="0.2">
      <c r="B1615" s="78"/>
      <c r="C1615" s="79"/>
      <c r="D1615" s="79"/>
      <c r="E1615" s="79"/>
      <c r="F1615" s="42"/>
      <c r="G1615" s="79"/>
    </row>
    <row r="1616" spans="2:7" s="3" customFormat="1" ht="12" customHeight="1" x14ac:dyDescent="0.2">
      <c r="B1616" s="60" t="s">
        <v>97</v>
      </c>
      <c r="C1616" s="52"/>
      <c r="D1616" s="53"/>
      <c r="E1616" s="54"/>
      <c r="F1616" s="54"/>
      <c r="G1616" s="59"/>
    </row>
    <row r="1617" spans="2:7" s="3" customFormat="1" ht="12" customHeight="1" x14ac:dyDescent="0.2">
      <c r="B1617" s="45"/>
      <c r="C1617" s="45"/>
      <c r="D1617" s="56"/>
      <c r="E1617" s="45"/>
      <c r="F1617" s="45"/>
      <c r="G1617" s="45"/>
    </row>
    <row r="1618" spans="2:7" s="3" customFormat="1" ht="12" customHeight="1" x14ac:dyDescent="0.2">
      <c r="B1618" s="43" t="s">
        <v>0</v>
      </c>
      <c r="C1618" s="44"/>
      <c r="D1618" s="44"/>
      <c r="E1618" s="44"/>
      <c r="F1618" s="44"/>
      <c r="G1618" s="44"/>
    </row>
    <row r="1619" spans="2:7" s="3" customFormat="1" ht="12" customHeight="1" x14ac:dyDescent="0.2">
      <c r="B1619" s="45"/>
      <c r="C1619" s="45"/>
      <c r="D1619" s="45"/>
      <c r="E1619" s="45"/>
      <c r="F1619" s="45"/>
      <c r="G1619" s="46" t="s">
        <v>541</v>
      </c>
    </row>
    <row r="1620" spans="2:7" s="3" customFormat="1" ht="12" customHeight="1" x14ac:dyDescent="0.2">
      <c r="B1620" s="47" t="s">
        <v>2</v>
      </c>
      <c r="C1620" s="47" t="s">
        <v>3</v>
      </c>
      <c r="D1620" s="47" t="s">
        <v>4</v>
      </c>
      <c r="E1620" s="47" t="s">
        <v>5</v>
      </c>
      <c r="F1620" s="47" t="s">
        <v>6</v>
      </c>
      <c r="G1620" s="48" t="s">
        <v>7</v>
      </c>
    </row>
    <row r="1621" spans="2:7" s="3" customFormat="1" ht="22" customHeight="1" x14ac:dyDescent="0.2">
      <c r="B1621" s="34" t="s">
        <v>542</v>
      </c>
      <c r="C1621" s="35" t="s">
        <v>543</v>
      </c>
      <c r="D1621" s="36"/>
      <c r="E1621" s="41"/>
      <c r="F1621" s="37"/>
      <c r="G1621" s="37"/>
    </row>
    <row r="1622" spans="2:7" s="3" customFormat="1" ht="12" customHeight="1" x14ac:dyDescent="0.2">
      <c r="B1622" s="38"/>
      <c r="C1622" s="39"/>
      <c r="D1622" s="39"/>
      <c r="E1622" s="39"/>
      <c r="F1622" s="39"/>
      <c r="G1622" s="39"/>
    </row>
    <row r="1623" spans="2:7" s="3" customFormat="1" ht="12" customHeight="1" x14ac:dyDescent="0.2">
      <c r="B1623" s="34" t="s">
        <v>544</v>
      </c>
      <c r="C1623" s="35" t="s">
        <v>545</v>
      </c>
      <c r="D1623" s="36"/>
      <c r="E1623" s="41"/>
      <c r="F1623" s="37"/>
      <c r="G1623" s="37"/>
    </row>
    <row r="1624" spans="2:7" s="3" customFormat="1" ht="12" customHeight="1" x14ac:dyDescent="0.2">
      <c r="B1624" s="38"/>
      <c r="C1624" s="39"/>
      <c r="D1624" s="39"/>
      <c r="E1624" s="39"/>
      <c r="F1624" s="39"/>
      <c r="G1624" s="39"/>
    </row>
    <row r="1625" spans="2:7" s="3" customFormat="1" ht="12" customHeight="1" x14ac:dyDescent="0.2">
      <c r="B1625" s="34"/>
      <c r="C1625" s="40" t="s">
        <v>843</v>
      </c>
      <c r="D1625" s="36" t="s">
        <v>36</v>
      </c>
      <c r="E1625" s="41">
        <f>500*7*0.3*1.1</f>
        <v>1155</v>
      </c>
      <c r="F1625" s="42"/>
      <c r="G1625" s="62"/>
    </row>
    <row r="1626" spans="2:7" s="3" customFormat="1" ht="12" customHeight="1" x14ac:dyDescent="0.2">
      <c r="B1626" s="34"/>
      <c r="C1626" s="40"/>
      <c r="D1626" s="36"/>
      <c r="E1626" s="41"/>
      <c r="F1626" s="42"/>
      <c r="G1626" s="62"/>
    </row>
    <row r="1627" spans="2:7" s="3" customFormat="1" ht="12" customHeight="1" x14ac:dyDescent="0.2">
      <c r="B1627" s="34" t="s">
        <v>546</v>
      </c>
      <c r="C1627" s="35" t="s">
        <v>547</v>
      </c>
      <c r="D1627" s="36"/>
      <c r="E1627" s="37"/>
      <c r="F1627" s="37"/>
      <c r="G1627" s="37"/>
    </row>
    <row r="1628" spans="2:7" s="3" customFormat="1" ht="12" customHeight="1" x14ac:dyDescent="0.2">
      <c r="B1628" s="38"/>
      <c r="C1628" s="39"/>
      <c r="D1628" s="39"/>
      <c r="E1628" s="39"/>
      <c r="F1628" s="39"/>
      <c r="G1628" s="39"/>
    </row>
    <row r="1629" spans="2:7" s="3" customFormat="1" ht="12" customHeight="1" x14ac:dyDescent="0.2">
      <c r="B1629" s="34" t="s">
        <v>548</v>
      </c>
      <c r="C1629" s="40" t="s">
        <v>886</v>
      </c>
      <c r="D1629" s="36" t="s">
        <v>38</v>
      </c>
      <c r="E1629" s="41">
        <v>20</v>
      </c>
      <c r="F1629" s="42"/>
      <c r="G1629" s="37"/>
    </row>
    <row r="1630" spans="2:7" s="3" customFormat="1" ht="12" customHeight="1" x14ac:dyDescent="0.2">
      <c r="B1630" s="34"/>
      <c r="C1630" s="40"/>
      <c r="D1630" s="36"/>
      <c r="E1630" s="41"/>
      <c r="F1630" s="42"/>
      <c r="G1630" s="62"/>
    </row>
    <row r="1631" spans="2:7" s="3" customFormat="1" ht="12" customHeight="1" x14ac:dyDescent="0.2">
      <c r="B1631" s="34"/>
      <c r="C1631" s="40"/>
      <c r="D1631" s="36"/>
      <c r="E1631" s="41"/>
      <c r="F1631" s="42"/>
      <c r="G1631" s="62"/>
    </row>
    <row r="1632" spans="2:7" s="3" customFormat="1" ht="12" customHeight="1" x14ac:dyDescent="0.2">
      <c r="B1632" s="34"/>
      <c r="C1632" s="40"/>
      <c r="D1632" s="36"/>
      <c r="E1632" s="41"/>
      <c r="F1632" s="42"/>
      <c r="G1632" s="62"/>
    </row>
    <row r="1633" spans="2:7" s="3" customFormat="1" ht="12" customHeight="1" x14ac:dyDescent="0.2">
      <c r="B1633" s="34"/>
      <c r="C1633" s="40"/>
      <c r="D1633" s="36"/>
      <c r="E1633" s="41"/>
      <c r="F1633" s="42"/>
      <c r="G1633" s="62"/>
    </row>
    <row r="1634" spans="2:7" s="3" customFormat="1" ht="24" customHeight="1" x14ac:dyDescent="0.2">
      <c r="B1634" s="34"/>
      <c r="C1634" s="40"/>
      <c r="D1634" s="36"/>
      <c r="E1634" s="41"/>
      <c r="F1634" s="42"/>
      <c r="G1634" s="62"/>
    </row>
    <row r="1635" spans="2:7" s="3" customFormat="1" ht="12" customHeight="1" x14ac:dyDescent="0.2">
      <c r="B1635" s="34"/>
      <c r="C1635" s="40"/>
      <c r="D1635" s="36"/>
      <c r="E1635" s="41"/>
      <c r="F1635" s="42"/>
      <c r="G1635" s="62"/>
    </row>
    <row r="1636" spans="2:7" s="3" customFormat="1" ht="12" customHeight="1" x14ac:dyDescent="0.2">
      <c r="B1636" s="34"/>
      <c r="C1636" s="40"/>
      <c r="D1636" s="36"/>
      <c r="E1636" s="41"/>
      <c r="F1636" s="42"/>
      <c r="G1636" s="62"/>
    </row>
    <row r="1637" spans="2:7" s="3" customFormat="1" ht="12" customHeight="1" x14ac:dyDescent="0.2">
      <c r="B1637" s="34"/>
      <c r="C1637" s="40"/>
      <c r="D1637" s="36"/>
      <c r="E1637" s="41"/>
      <c r="F1637" s="42"/>
      <c r="G1637" s="62"/>
    </row>
    <row r="1638" spans="2:7" s="3" customFormat="1" ht="12" customHeight="1" x14ac:dyDescent="0.2">
      <c r="B1638" s="34"/>
      <c r="C1638" s="40"/>
      <c r="D1638" s="36"/>
      <c r="E1638" s="41"/>
      <c r="F1638" s="42"/>
      <c r="G1638" s="62"/>
    </row>
    <row r="1639" spans="2:7" s="3" customFormat="1" ht="12" customHeight="1" x14ac:dyDescent="0.2">
      <c r="B1639" s="34"/>
      <c r="C1639" s="40"/>
      <c r="D1639" s="36"/>
      <c r="E1639" s="41"/>
      <c r="F1639" s="42"/>
      <c r="G1639" s="62"/>
    </row>
    <row r="1640" spans="2:7" s="3" customFormat="1" ht="12" customHeight="1" x14ac:dyDescent="0.2">
      <c r="B1640" s="34"/>
      <c r="C1640" s="40"/>
      <c r="D1640" s="36"/>
      <c r="E1640" s="41"/>
      <c r="F1640" s="42"/>
      <c r="G1640" s="62"/>
    </row>
    <row r="1641" spans="2:7" s="3" customFormat="1" ht="12" customHeight="1" x14ac:dyDescent="0.2">
      <c r="B1641" s="34"/>
      <c r="C1641" s="40"/>
      <c r="D1641" s="36"/>
      <c r="E1641" s="41"/>
      <c r="F1641" s="42"/>
      <c r="G1641" s="62"/>
    </row>
    <row r="1642" spans="2:7" s="3" customFormat="1" ht="12" customHeight="1" x14ac:dyDescent="0.2">
      <c r="B1642" s="34"/>
      <c r="C1642" s="40"/>
      <c r="D1642" s="36"/>
      <c r="E1642" s="41"/>
      <c r="F1642" s="42"/>
      <c r="G1642" s="62"/>
    </row>
    <row r="1643" spans="2:7" s="3" customFormat="1" ht="12" customHeight="1" x14ac:dyDescent="0.2">
      <c r="B1643" s="34"/>
      <c r="C1643" s="40"/>
      <c r="D1643" s="36"/>
      <c r="E1643" s="41"/>
      <c r="F1643" s="42"/>
      <c r="G1643" s="62"/>
    </row>
    <row r="1644" spans="2:7" s="3" customFormat="1" ht="12" customHeight="1" x14ac:dyDescent="0.2">
      <c r="B1644" s="34"/>
      <c r="C1644" s="40"/>
      <c r="D1644" s="36"/>
      <c r="E1644" s="41"/>
      <c r="F1644" s="42"/>
      <c r="G1644" s="62"/>
    </row>
    <row r="1645" spans="2:7" s="3" customFormat="1" ht="12" customHeight="1" x14ac:dyDescent="0.2">
      <c r="B1645" s="34"/>
      <c r="C1645" s="40"/>
      <c r="D1645" s="36"/>
      <c r="E1645" s="41"/>
      <c r="F1645" s="42"/>
      <c r="G1645" s="62"/>
    </row>
    <row r="1646" spans="2:7" s="3" customFormat="1" ht="12" customHeight="1" x14ac:dyDescent="0.2">
      <c r="B1646" s="34"/>
      <c r="C1646" s="40"/>
      <c r="D1646" s="36"/>
      <c r="E1646" s="41"/>
      <c r="F1646" s="42"/>
      <c r="G1646" s="62"/>
    </row>
    <row r="1647" spans="2:7" s="3" customFormat="1" ht="12" customHeight="1" x14ac:dyDescent="0.2">
      <c r="B1647" s="34"/>
      <c r="C1647" s="40"/>
      <c r="D1647" s="36"/>
      <c r="E1647" s="41"/>
      <c r="F1647" s="42"/>
      <c r="G1647" s="62"/>
    </row>
    <row r="1648" spans="2:7" s="3" customFormat="1" ht="12" customHeight="1" x14ac:dyDescent="0.2">
      <c r="B1648" s="34"/>
      <c r="C1648" s="40"/>
      <c r="D1648" s="36"/>
      <c r="E1648" s="41"/>
      <c r="F1648" s="42"/>
      <c r="G1648" s="62"/>
    </row>
    <row r="1649" spans="2:7" s="3" customFormat="1" ht="12" customHeight="1" x14ac:dyDescent="0.2">
      <c r="B1649" s="34"/>
      <c r="C1649" s="40"/>
      <c r="D1649" s="36"/>
      <c r="E1649" s="41"/>
      <c r="F1649" s="42"/>
      <c r="G1649" s="62"/>
    </row>
    <row r="1650" spans="2:7" s="3" customFormat="1" ht="12" customHeight="1" x14ac:dyDescent="0.2">
      <c r="B1650" s="34"/>
      <c r="C1650" s="40"/>
      <c r="D1650" s="36"/>
      <c r="E1650" s="41"/>
      <c r="F1650" s="42"/>
      <c r="G1650" s="62"/>
    </row>
    <row r="1651" spans="2:7" s="3" customFormat="1" ht="12" customHeight="1" x14ac:dyDescent="0.2">
      <c r="B1651" s="34"/>
      <c r="C1651" s="40"/>
      <c r="D1651" s="36"/>
      <c r="E1651" s="41"/>
      <c r="F1651" s="42"/>
      <c r="G1651" s="62"/>
    </row>
    <row r="1652" spans="2:7" s="3" customFormat="1" ht="12" customHeight="1" x14ac:dyDescent="0.2">
      <c r="B1652" s="34"/>
      <c r="C1652" s="40"/>
      <c r="D1652" s="36"/>
      <c r="E1652" s="41"/>
      <c r="F1652" s="42"/>
      <c r="G1652" s="62"/>
    </row>
    <row r="1653" spans="2:7" s="3" customFormat="1" ht="12" customHeight="1" x14ac:dyDescent="0.2">
      <c r="B1653" s="34"/>
      <c r="C1653" s="40"/>
      <c r="D1653" s="36"/>
      <c r="E1653" s="41"/>
      <c r="F1653" s="42"/>
      <c r="G1653" s="62"/>
    </row>
    <row r="1654" spans="2:7" s="3" customFormat="1" ht="12" customHeight="1" x14ac:dyDescent="0.2">
      <c r="B1654" s="34"/>
      <c r="C1654" s="40"/>
      <c r="D1654" s="36"/>
      <c r="E1654" s="41"/>
      <c r="F1654" s="42"/>
      <c r="G1654" s="62"/>
    </row>
    <row r="1655" spans="2:7" s="3" customFormat="1" ht="12" customHeight="1" x14ac:dyDescent="0.2">
      <c r="B1655" s="34"/>
      <c r="C1655" s="40"/>
      <c r="D1655" s="36"/>
      <c r="E1655" s="41"/>
      <c r="F1655" s="42"/>
      <c r="G1655" s="62"/>
    </row>
    <row r="1656" spans="2:7" s="3" customFormat="1" ht="12" customHeight="1" x14ac:dyDescent="0.2">
      <c r="B1656" s="34"/>
      <c r="C1656" s="40"/>
      <c r="D1656" s="36"/>
      <c r="E1656" s="41"/>
      <c r="F1656" s="42"/>
      <c r="G1656" s="62"/>
    </row>
    <row r="1657" spans="2:7" s="3" customFormat="1" ht="12" customHeight="1" x14ac:dyDescent="0.2">
      <c r="B1657" s="34"/>
      <c r="C1657" s="40"/>
      <c r="D1657" s="36"/>
      <c r="E1657" s="41"/>
      <c r="F1657" s="42"/>
      <c r="G1657" s="62"/>
    </row>
    <row r="1658" spans="2:7" s="3" customFormat="1" ht="12" customHeight="1" x14ac:dyDescent="0.2">
      <c r="B1658" s="34"/>
      <c r="C1658" s="40"/>
      <c r="D1658" s="36"/>
      <c r="E1658" s="41"/>
      <c r="F1658" s="42"/>
      <c r="G1658" s="62"/>
    </row>
    <row r="1659" spans="2:7" s="3" customFormat="1" ht="12" customHeight="1" x14ac:dyDescent="0.2">
      <c r="B1659" s="34"/>
      <c r="C1659" s="40"/>
      <c r="D1659" s="36"/>
      <c r="E1659" s="41"/>
      <c r="F1659" s="42"/>
      <c r="G1659" s="62"/>
    </row>
    <row r="1660" spans="2:7" s="3" customFormat="1" ht="12" customHeight="1" x14ac:dyDescent="0.2">
      <c r="B1660" s="34"/>
      <c r="C1660" s="40"/>
      <c r="D1660" s="36"/>
      <c r="E1660" s="41"/>
      <c r="F1660" s="42"/>
      <c r="G1660" s="62"/>
    </row>
    <row r="1661" spans="2:7" s="3" customFormat="1" ht="12" customHeight="1" x14ac:dyDescent="0.2">
      <c r="B1661" s="34"/>
      <c r="C1661" s="40"/>
      <c r="D1661" s="36"/>
      <c r="E1661" s="41"/>
      <c r="F1661" s="42"/>
      <c r="G1661" s="62"/>
    </row>
    <row r="1662" spans="2:7" s="3" customFormat="1" ht="12" customHeight="1" x14ac:dyDescent="0.2">
      <c r="B1662" s="34"/>
      <c r="C1662" s="40"/>
      <c r="D1662" s="36"/>
      <c r="E1662" s="41"/>
      <c r="F1662" s="42"/>
      <c r="G1662" s="62"/>
    </row>
    <row r="1663" spans="2:7" s="3" customFormat="1" ht="12" customHeight="1" x14ac:dyDescent="0.2">
      <c r="B1663" s="34"/>
      <c r="C1663" s="40"/>
      <c r="D1663" s="36"/>
      <c r="E1663" s="41"/>
      <c r="F1663" s="42"/>
      <c r="G1663" s="62"/>
    </row>
    <row r="1664" spans="2:7" s="3" customFormat="1" ht="12" customHeight="1" x14ac:dyDescent="0.2">
      <c r="B1664" s="34"/>
      <c r="C1664" s="40"/>
      <c r="D1664" s="36"/>
      <c r="E1664" s="41"/>
      <c r="F1664" s="42"/>
      <c r="G1664" s="62"/>
    </row>
    <row r="1665" spans="2:7" s="3" customFormat="1" ht="12" customHeight="1" x14ac:dyDescent="0.2">
      <c r="B1665" s="34"/>
      <c r="C1665" s="40"/>
      <c r="D1665" s="36"/>
      <c r="E1665" s="41"/>
      <c r="F1665" s="42"/>
      <c r="G1665" s="62"/>
    </row>
    <row r="1666" spans="2:7" s="3" customFormat="1" ht="12" customHeight="1" x14ac:dyDescent="0.2">
      <c r="B1666" s="34"/>
      <c r="C1666" s="40"/>
      <c r="D1666" s="36"/>
      <c r="E1666" s="41"/>
      <c r="F1666" s="42"/>
      <c r="G1666" s="62"/>
    </row>
    <row r="1667" spans="2:7" s="3" customFormat="1" ht="12" customHeight="1" x14ac:dyDescent="0.2">
      <c r="B1667" s="34"/>
      <c r="C1667" s="40"/>
      <c r="D1667" s="36"/>
      <c r="E1667" s="41"/>
      <c r="F1667" s="42"/>
      <c r="G1667" s="62"/>
    </row>
    <row r="1668" spans="2:7" s="3" customFormat="1" ht="12" customHeight="1" x14ac:dyDescent="0.2">
      <c r="B1668" s="34"/>
      <c r="C1668" s="40"/>
      <c r="D1668" s="36"/>
      <c r="E1668" s="41"/>
      <c r="F1668" s="42"/>
      <c r="G1668" s="62"/>
    </row>
    <row r="1669" spans="2:7" s="3" customFormat="1" ht="12" customHeight="1" x14ac:dyDescent="0.2">
      <c r="B1669" s="34"/>
      <c r="C1669" s="40"/>
      <c r="D1669" s="36"/>
      <c r="E1669" s="41"/>
      <c r="F1669" s="42"/>
      <c r="G1669" s="62"/>
    </row>
    <row r="1670" spans="2:7" s="3" customFormat="1" ht="12" customHeight="1" x14ac:dyDescent="0.2">
      <c r="B1670" s="34"/>
      <c r="C1670" s="40"/>
      <c r="D1670" s="36"/>
      <c r="E1670" s="41"/>
      <c r="F1670" s="42"/>
      <c r="G1670" s="62"/>
    </row>
    <row r="1671" spans="2:7" s="3" customFormat="1" ht="12" customHeight="1" x14ac:dyDescent="0.2">
      <c r="B1671" s="34"/>
      <c r="C1671" s="40"/>
      <c r="D1671" s="36"/>
      <c r="E1671" s="41"/>
      <c r="F1671" s="42"/>
      <c r="G1671" s="62"/>
    </row>
    <row r="1672" spans="2:7" s="3" customFormat="1" ht="12" customHeight="1" x14ac:dyDescent="0.2">
      <c r="B1672" s="34"/>
      <c r="C1672" s="40"/>
      <c r="D1672" s="36"/>
      <c r="E1672" s="41"/>
      <c r="F1672" s="42"/>
      <c r="G1672" s="62"/>
    </row>
    <row r="1673" spans="2:7" s="3" customFormat="1" ht="12" customHeight="1" x14ac:dyDescent="0.2">
      <c r="B1673" s="34"/>
      <c r="C1673" s="40"/>
      <c r="D1673" s="36"/>
      <c r="E1673" s="41"/>
      <c r="F1673" s="42"/>
      <c r="G1673" s="62"/>
    </row>
    <row r="1674" spans="2:7" s="3" customFormat="1" ht="12" customHeight="1" x14ac:dyDescent="0.2">
      <c r="B1674" s="34"/>
      <c r="C1674" s="40"/>
      <c r="D1674" s="36"/>
      <c r="E1674" s="41"/>
      <c r="F1674" s="42"/>
      <c r="G1674" s="62"/>
    </row>
    <row r="1675" spans="2:7" s="3" customFormat="1" ht="12" customHeight="1" x14ac:dyDescent="0.2">
      <c r="B1675" s="34"/>
      <c r="C1675" s="40"/>
      <c r="D1675" s="36"/>
      <c r="E1675" s="41"/>
      <c r="F1675" s="42"/>
      <c r="G1675" s="62"/>
    </row>
    <row r="1676" spans="2:7" s="3" customFormat="1" ht="12" customHeight="1" x14ac:dyDescent="0.2">
      <c r="B1676" s="34"/>
      <c r="C1676" s="40"/>
      <c r="D1676" s="36"/>
      <c r="E1676" s="41"/>
      <c r="F1676" s="42"/>
      <c r="G1676" s="62"/>
    </row>
    <row r="1677" spans="2:7" s="3" customFormat="1" ht="12" customHeight="1" x14ac:dyDescent="0.2">
      <c r="B1677" s="34"/>
      <c r="C1677" s="40"/>
      <c r="D1677" s="36"/>
      <c r="E1677" s="41"/>
      <c r="F1677" s="42"/>
      <c r="G1677" s="62"/>
    </row>
    <row r="1678" spans="2:7" s="3" customFormat="1" ht="12" customHeight="1" x14ac:dyDescent="0.2">
      <c r="B1678" s="34"/>
      <c r="C1678" s="40"/>
      <c r="D1678" s="36"/>
      <c r="E1678" s="41"/>
      <c r="F1678" s="42"/>
      <c r="G1678" s="62"/>
    </row>
    <row r="1679" spans="2:7" s="3" customFormat="1" ht="12" customHeight="1" x14ac:dyDescent="0.2">
      <c r="B1679" s="34"/>
      <c r="C1679" s="40"/>
      <c r="D1679" s="36"/>
      <c r="E1679" s="41"/>
      <c r="F1679" s="42"/>
      <c r="G1679" s="62"/>
    </row>
    <row r="1680" spans="2:7" s="3" customFormat="1" ht="12" customHeight="1" x14ac:dyDescent="0.2">
      <c r="B1680" s="34"/>
      <c r="C1680" s="40"/>
      <c r="D1680" s="36"/>
      <c r="E1680" s="41"/>
      <c r="F1680" s="42"/>
      <c r="G1680" s="62"/>
    </row>
    <row r="1681" spans="2:7" s="3" customFormat="1" ht="12" customHeight="1" x14ac:dyDescent="0.2">
      <c r="B1681" s="34"/>
      <c r="C1681" s="40"/>
      <c r="D1681" s="36"/>
      <c r="E1681" s="41"/>
      <c r="F1681" s="42"/>
      <c r="G1681" s="62"/>
    </row>
    <row r="1682" spans="2:7" s="3" customFormat="1" ht="12" customHeight="1" x14ac:dyDescent="0.2">
      <c r="B1682" s="34"/>
      <c r="C1682" s="40"/>
      <c r="D1682" s="36"/>
      <c r="E1682" s="41"/>
      <c r="F1682" s="42"/>
      <c r="G1682" s="62"/>
    </row>
    <row r="1683" spans="2:7" s="3" customFormat="1" ht="12" customHeight="1" x14ac:dyDescent="0.2">
      <c r="B1683" s="34"/>
      <c r="C1683" s="40"/>
      <c r="D1683" s="36"/>
      <c r="E1683" s="41"/>
      <c r="F1683" s="42"/>
      <c r="G1683" s="62"/>
    </row>
    <row r="1684" spans="2:7" s="3" customFormat="1" ht="12" customHeight="1" x14ac:dyDescent="0.2">
      <c r="B1684" s="34"/>
      <c r="C1684" s="40"/>
      <c r="D1684" s="36"/>
      <c r="E1684" s="41"/>
      <c r="F1684" s="42"/>
      <c r="G1684" s="62"/>
    </row>
    <row r="1685" spans="2:7" s="3" customFormat="1" ht="12" customHeight="1" x14ac:dyDescent="0.2">
      <c r="B1685" s="34"/>
      <c r="C1685" s="40"/>
      <c r="D1685" s="36"/>
      <c r="E1685" s="41"/>
      <c r="F1685" s="42"/>
      <c r="G1685" s="62"/>
    </row>
    <row r="1686" spans="2:7" s="3" customFormat="1" ht="12" customHeight="1" x14ac:dyDescent="0.2">
      <c r="B1686" s="34"/>
      <c r="C1686" s="40"/>
      <c r="D1686" s="36"/>
      <c r="E1686" s="41"/>
      <c r="F1686" s="42"/>
      <c r="G1686" s="62"/>
    </row>
    <row r="1687" spans="2:7" s="3" customFormat="1" ht="12" customHeight="1" x14ac:dyDescent="0.2">
      <c r="B1687" s="34"/>
      <c r="C1687" s="40"/>
      <c r="D1687" s="36"/>
      <c r="E1687" s="41"/>
      <c r="F1687" s="42"/>
      <c r="G1687" s="62"/>
    </row>
    <row r="1688" spans="2:7" s="3" customFormat="1" ht="12" customHeight="1" x14ac:dyDescent="0.2">
      <c r="B1688" s="34"/>
      <c r="C1688" s="40"/>
      <c r="D1688" s="36"/>
      <c r="E1688" s="41"/>
      <c r="F1688" s="42"/>
      <c r="G1688" s="62"/>
    </row>
    <row r="1689" spans="2:7" s="3" customFormat="1" ht="12" customHeight="1" x14ac:dyDescent="0.2">
      <c r="B1689" s="34"/>
      <c r="C1689" s="40"/>
      <c r="D1689" s="36"/>
      <c r="E1689" s="41"/>
      <c r="F1689" s="42"/>
      <c r="G1689" s="62"/>
    </row>
    <row r="1690" spans="2:7" s="3" customFormat="1" ht="12" customHeight="1" x14ac:dyDescent="0.2">
      <c r="B1690" s="34"/>
      <c r="C1690" s="40"/>
      <c r="D1690" s="36"/>
      <c r="E1690" s="41"/>
      <c r="F1690" s="42"/>
      <c r="G1690" s="62"/>
    </row>
    <row r="1691" spans="2:7" s="3" customFormat="1" ht="12" customHeight="1" x14ac:dyDescent="0.2">
      <c r="B1691" s="34"/>
      <c r="C1691" s="40"/>
      <c r="D1691" s="36"/>
      <c r="E1691" s="41"/>
      <c r="F1691" s="42"/>
      <c r="G1691" s="62"/>
    </row>
    <row r="1692" spans="2:7" s="3" customFormat="1" ht="12" customHeight="1" x14ac:dyDescent="0.2">
      <c r="B1692" s="34"/>
      <c r="C1692" s="40"/>
      <c r="D1692" s="36"/>
      <c r="E1692" s="41"/>
      <c r="F1692" s="42"/>
      <c r="G1692" s="62"/>
    </row>
    <row r="1693" spans="2:7" s="3" customFormat="1" ht="12" customHeight="1" x14ac:dyDescent="0.2">
      <c r="B1693" s="34"/>
      <c r="C1693" s="40"/>
      <c r="D1693" s="36"/>
      <c r="E1693" s="41"/>
      <c r="F1693" s="42"/>
      <c r="G1693" s="62"/>
    </row>
    <row r="1694" spans="2:7" s="3" customFormat="1" ht="12" customHeight="1" x14ac:dyDescent="0.2">
      <c r="B1694" s="38"/>
      <c r="C1694" s="39"/>
      <c r="D1694" s="39"/>
      <c r="E1694" s="39"/>
      <c r="F1694" s="39"/>
      <c r="G1694" s="39"/>
    </row>
    <row r="1695" spans="2:7" s="3" customFormat="1" ht="12" customHeight="1" x14ac:dyDescent="0.2">
      <c r="B1695" s="60" t="s">
        <v>97</v>
      </c>
      <c r="C1695" s="52"/>
      <c r="D1695" s="53"/>
      <c r="E1695" s="54"/>
      <c r="F1695" s="54"/>
      <c r="G1695" s="59"/>
    </row>
    <row r="1696" spans="2:7" s="3" customFormat="1" ht="12" customHeight="1" x14ac:dyDescent="0.2">
      <c r="B1696" s="45"/>
      <c r="C1696" s="45"/>
      <c r="D1696" s="56"/>
      <c r="E1696" s="45"/>
      <c r="F1696" s="45"/>
      <c r="G1696" s="45"/>
    </row>
    <row r="1697" spans="2:7" s="3" customFormat="1" ht="12" customHeight="1" x14ac:dyDescent="0.2">
      <c r="B1697" s="43" t="s">
        <v>0</v>
      </c>
      <c r="C1697" s="44"/>
      <c r="D1697" s="44"/>
      <c r="E1697" s="44"/>
      <c r="F1697" s="44"/>
      <c r="G1697" s="44"/>
    </row>
    <row r="1698" spans="2:7" s="3" customFormat="1" ht="12" customHeight="1" x14ac:dyDescent="0.2">
      <c r="B1698" s="45"/>
      <c r="C1698" s="45"/>
      <c r="D1698" s="45"/>
      <c r="E1698" s="45"/>
      <c r="F1698" s="45"/>
      <c r="G1698" s="46" t="s">
        <v>550</v>
      </c>
    </row>
    <row r="1699" spans="2:7" s="3" customFormat="1" ht="12" customHeight="1" x14ac:dyDescent="0.2">
      <c r="B1699" s="47" t="s">
        <v>2</v>
      </c>
      <c r="C1699" s="47" t="s">
        <v>3</v>
      </c>
      <c r="D1699" s="47" t="s">
        <v>4</v>
      </c>
      <c r="E1699" s="47" t="s">
        <v>5</v>
      </c>
      <c r="F1699" s="47" t="s">
        <v>6</v>
      </c>
      <c r="G1699" s="48" t="s">
        <v>7</v>
      </c>
    </row>
    <row r="1700" spans="2:7" s="3" customFormat="1" ht="22" customHeight="1" x14ac:dyDescent="0.2">
      <c r="B1700" s="34" t="s">
        <v>551</v>
      </c>
      <c r="C1700" s="35" t="s">
        <v>552</v>
      </c>
      <c r="D1700" s="36"/>
      <c r="E1700" s="37"/>
      <c r="F1700" s="37"/>
      <c r="G1700" s="37"/>
    </row>
    <row r="1701" spans="2:7" s="3" customFormat="1" ht="12" customHeight="1" x14ac:dyDescent="0.2">
      <c r="B1701" s="38"/>
      <c r="C1701" s="39"/>
      <c r="D1701" s="39"/>
      <c r="E1701" s="39"/>
      <c r="F1701" s="39"/>
      <c r="G1701" s="39"/>
    </row>
    <row r="1702" spans="2:7" s="3" customFormat="1" ht="12" customHeight="1" x14ac:dyDescent="0.2">
      <c r="B1702" s="34" t="s">
        <v>553</v>
      </c>
      <c r="C1702" s="35" t="s">
        <v>554</v>
      </c>
      <c r="D1702" s="36"/>
      <c r="E1702" s="37"/>
      <c r="F1702" s="37"/>
      <c r="G1702" s="37"/>
    </row>
    <row r="1703" spans="2:7" s="3" customFormat="1" ht="12" customHeight="1" x14ac:dyDescent="0.2">
      <c r="B1703" s="38"/>
      <c r="C1703" s="39"/>
      <c r="D1703" s="39"/>
      <c r="E1703" s="39"/>
      <c r="F1703" s="39"/>
      <c r="G1703" s="39"/>
    </row>
    <row r="1704" spans="2:7" s="3" customFormat="1" ht="12" customHeight="1" x14ac:dyDescent="0.2">
      <c r="B1704" s="34" t="s">
        <v>555</v>
      </c>
      <c r="C1704" s="40" t="s">
        <v>556</v>
      </c>
      <c r="D1704" s="36" t="s">
        <v>36</v>
      </c>
      <c r="E1704" s="41">
        <f>500*0.15*8</f>
        <v>600</v>
      </c>
      <c r="F1704" s="42"/>
      <c r="G1704" s="37"/>
    </row>
    <row r="1705" spans="2:7" s="3" customFormat="1" ht="12" customHeight="1" x14ac:dyDescent="0.2">
      <c r="B1705" s="34"/>
      <c r="C1705" s="40"/>
      <c r="D1705" s="36"/>
      <c r="E1705" s="41"/>
      <c r="F1705" s="42"/>
      <c r="G1705" s="37"/>
    </row>
    <row r="1706" spans="2:7" s="3" customFormat="1" ht="12" customHeight="1" x14ac:dyDescent="0.2">
      <c r="B1706" s="34" t="s">
        <v>557</v>
      </c>
      <c r="C1706" s="35" t="s">
        <v>558</v>
      </c>
      <c r="D1706" s="36"/>
      <c r="E1706" s="41"/>
      <c r="F1706" s="37"/>
      <c r="G1706" s="37"/>
    </row>
    <row r="1707" spans="2:7" s="3" customFormat="1" ht="12" customHeight="1" x14ac:dyDescent="0.2">
      <c r="B1707" s="38"/>
      <c r="C1707" s="39"/>
      <c r="D1707" s="39"/>
      <c r="E1707" s="39"/>
      <c r="F1707" s="39"/>
      <c r="G1707" s="39"/>
    </row>
    <row r="1708" spans="2:7" s="3" customFormat="1" ht="12" customHeight="1" x14ac:dyDescent="0.2">
      <c r="B1708" s="34" t="s">
        <v>559</v>
      </c>
      <c r="C1708" s="40" t="s">
        <v>560</v>
      </c>
      <c r="D1708" s="36" t="s">
        <v>36</v>
      </c>
      <c r="E1708" s="41">
        <f>E1704</f>
        <v>600</v>
      </c>
      <c r="F1708" s="42"/>
      <c r="G1708" s="37"/>
    </row>
    <row r="1709" spans="2:7" s="3" customFormat="1" ht="12" customHeight="1" x14ac:dyDescent="0.2">
      <c r="B1709" s="38"/>
      <c r="C1709" s="39"/>
      <c r="D1709" s="39"/>
      <c r="E1709" s="39"/>
      <c r="F1709" s="39"/>
      <c r="G1709" s="39"/>
    </row>
    <row r="1710" spans="2:7" s="3" customFormat="1" ht="12" customHeight="1" x14ac:dyDescent="0.2">
      <c r="B1710" s="34" t="s">
        <v>561</v>
      </c>
      <c r="C1710" s="35" t="s">
        <v>562</v>
      </c>
      <c r="D1710" s="36"/>
      <c r="E1710" s="41"/>
      <c r="F1710" s="37"/>
      <c r="G1710" s="37"/>
    </row>
    <row r="1711" spans="2:7" s="3" customFormat="1" ht="12" customHeight="1" x14ac:dyDescent="0.2">
      <c r="B1711" s="34" t="s">
        <v>563</v>
      </c>
      <c r="C1711" s="40" t="s">
        <v>564</v>
      </c>
      <c r="D1711" s="36" t="s">
        <v>119</v>
      </c>
      <c r="E1711" s="41">
        <f>E1708</f>
        <v>600</v>
      </c>
      <c r="F1711" s="42"/>
      <c r="G1711" s="37"/>
    </row>
    <row r="1712" spans="2:7" s="3" customFormat="1" ht="12" customHeight="1" x14ac:dyDescent="0.2">
      <c r="B1712" s="38"/>
      <c r="C1712" s="39"/>
      <c r="D1712" s="39"/>
      <c r="E1712" s="39"/>
      <c r="F1712" s="39"/>
      <c r="G1712" s="39"/>
    </row>
    <row r="1713" spans="2:7" s="3" customFormat="1" ht="12" customHeight="1" x14ac:dyDescent="0.2">
      <c r="B1713" s="34" t="s">
        <v>565</v>
      </c>
      <c r="C1713" s="40" t="s">
        <v>566</v>
      </c>
      <c r="D1713" s="36" t="s">
        <v>119</v>
      </c>
      <c r="E1713" s="41">
        <f>E1708</f>
        <v>600</v>
      </c>
      <c r="F1713" s="42"/>
      <c r="G1713" s="37"/>
    </row>
    <row r="1714" spans="2:7" s="3" customFormat="1" ht="12" customHeight="1" x14ac:dyDescent="0.2">
      <c r="B1714" s="34"/>
      <c r="C1714" s="40"/>
      <c r="D1714" s="36"/>
      <c r="E1714" s="41"/>
      <c r="F1714" s="42"/>
      <c r="G1714" s="37"/>
    </row>
    <row r="1715" spans="2:7" s="3" customFormat="1" ht="12" customHeight="1" x14ac:dyDescent="0.2">
      <c r="B1715" s="34"/>
      <c r="C1715" s="40"/>
      <c r="D1715" s="36"/>
      <c r="E1715" s="41"/>
      <c r="F1715" s="42"/>
      <c r="G1715" s="37"/>
    </row>
    <row r="1716" spans="2:7" s="3" customFormat="1" ht="12" customHeight="1" x14ac:dyDescent="0.2">
      <c r="B1716" s="34"/>
      <c r="C1716" s="40"/>
      <c r="D1716" s="36"/>
      <c r="E1716" s="41"/>
      <c r="F1716" s="42"/>
      <c r="G1716" s="37"/>
    </row>
    <row r="1717" spans="2:7" s="3" customFormat="1" ht="12" customHeight="1" x14ac:dyDescent="0.2">
      <c r="B1717" s="34"/>
      <c r="C1717" s="40"/>
      <c r="D1717" s="36"/>
      <c r="E1717" s="41"/>
      <c r="F1717" s="42"/>
      <c r="G1717" s="37"/>
    </row>
    <row r="1718" spans="2:7" s="3" customFormat="1" ht="12" customHeight="1" x14ac:dyDescent="0.2">
      <c r="B1718" s="34"/>
      <c r="C1718" s="40"/>
      <c r="D1718" s="36"/>
      <c r="E1718" s="41"/>
      <c r="F1718" s="42"/>
      <c r="G1718" s="37"/>
    </row>
    <row r="1719" spans="2:7" s="3" customFormat="1" ht="12" customHeight="1" x14ac:dyDescent="0.2">
      <c r="B1719" s="34"/>
      <c r="C1719" s="40"/>
      <c r="D1719" s="36"/>
      <c r="E1719" s="41"/>
      <c r="F1719" s="42"/>
      <c r="G1719" s="37"/>
    </row>
    <row r="1720" spans="2:7" s="3" customFormat="1" ht="12" customHeight="1" x14ac:dyDescent="0.2">
      <c r="B1720" s="34"/>
      <c r="C1720" s="40"/>
      <c r="D1720" s="36"/>
      <c r="E1720" s="41"/>
      <c r="F1720" s="42"/>
      <c r="G1720" s="37"/>
    </row>
    <row r="1721" spans="2:7" s="3" customFormat="1" ht="12" customHeight="1" x14ac:dyDescent="0.2">
      <c r="B1721" s="34"/>
      <c r="C1721" s="40"/>
      <c r="D1721" s="36"/>
      <c r="E1721" s="41"/>
      <c r="F1721" s="42"/>
      <c r="G1721" s="37"/>
    </row>
    <row r="1722" spans="2:7" s="3" customFormat="1" ht="12" customHeight="1" x14ac:dyDescent="0.2">
      <c r="B1722" s="34"/>
      <c r="C1722" s="40"/>
      <c r="D1722" s="36"/>
      <c r="E1722" s="41"/>
      <c r="F1722" s="42"/>
      <c r="G1722" s="37"/>
    </row>
    <row r="1723" spans="2:7" s="3" customFormat="1" ht="12" customHeight="1" x14ac:dyDescent="0.2">
      <c r="B1723" s="34"/>
      <c r="C1723" s="40"/>
      <c r="D1723" s="36"/>
      <c r="E1723" s="41"/>
      <c r="F1723" s="42"/>
      <c r="G1723" s="37"/>
    </row>
    <row r="1724" spans="2:7" s="3" customFormat="1" ht="12" customHeight="1" x14ac:dyDescent="0.2">
      <c r="B1724" s="34"/>
      <c r="C1724" s="40"/>
      <c r="D1724" s="36"/>
      <c r="E1724" s="41"/>
      <c r="F1724" s="42"/>
      <c r="G1724" s="37"/>
    </row>
    <row r="1725" spans="2:7" s="3" customFormat="1" ht="12" customHeight="1" x14ac:dyDescent="0.2">
      <c r="B1725" s="34"/>
      <c r="C1725" s="40"/>
      <c r="D1725" s="36"/>
      <c r="E1725" s="41"/>
      <c r="F1725" s="42"/>
      <c r="G1725" s="37"/>
    </row>
    <row r="1726" spans="2:7" s="3" customFormat="1" ht="12" customHeight="1" x14ac:dyDescent="0.2">
      <c r="B1726" s="34"/>
      <c r="C1726" s="40"/>
      <c r="D1726" s="36"/>
      <c r="E1726" s="41"/>
      <c r="F1726" s="42"/>
      <c r="G1726" s="37"/>
    </row>
    <row r="1727" spans="2:7" s="3" customFormat="1" ht="12" customHeight="1" x14ac:dyDescent="0.2">
      <c r="B1727" s="34"/>
      <c r="C1727" s="40"/>
      <c r="D1727" s="36"/>
      <c r="E1727" s="41"/>
      <c r="F1727" s="42"/>
      <c r="G1727" s="37"/>
    </row>
    <row r="1728" spans="2:7" s="3" customFormat="1" ht="12" customHeight="1" x14ac:dyDescent="0.2">
      <c r="B1728" s="34"/>
      <c r="C1728" s="40"/>
      <c r="D1728" s="36"/>
      <c r="E1728" s="41"/>
      <c r="F1728" s="42"/>
      <c r="G1728" s="37"/>
    </row>
    <row r="1729" spans="2:7" s="3" customFormat="1" ht="12" customHeight="1" x14ac:dyDescent="0.2">
      <c r="B1729" s="34"/>
      <c r="C1729" s="40"/>
      <c r="D1729" s="36"/>
      <c r="E1729" s="41"/>
      <c r="F1729" s="42"/>
      <c r="G1729" s="37"/>
    </row>
    <row r="1730" spans="2:7" s="3" customFormat="1" ht="12" customHeight="1" x14ac:dyDescent="0.2">
      <c r="B1730" s="34"/>
      <c r="C1730" s="40"/>
      <c r="D1730" s="36"/>
      <c r="E1730" s="41"/>
      <c r="F1730" s="42"/>
      <c r="G1730" s="37"/>
    </row>
    <row r="1731" spans="2:7" s="3" customFormat="1" ht="12" customHeight="1" x14ac:dyDescent="0.2">
      <c r="B1731" s="34"/>
      <c r="C1731" s="40"/>
      <c r="D1731" s="36"/>
      <c r="E1731" s="41"/>
      <c r="F1731" s="42"/>
      <c r="G1731" s="37"/>
    </row>
    <row r="1732" spans="2:7" s="3" customFormat="1" ht="12" customHeight="1" x14ac:dyDescent="0.2">
      <c r="B1732" s="34"/>
      <c r="C1732" s="40"/>
      <c r="D1732" s="36"/>
      <c r="E1732" s="41"/>
      <c r="F1732" s="42"/>
      <c r="G1732" s="37"/>
    </row>
    <row r="1733" spans="2:7" s="3" customFormat="1" ht="12" customHeight="1" x14ac:dyDescent="0.2">
      <c r="B1733" s="34"/>
      <c r="C1733" s="40"/>
      <c r="D1733" s="36"/>
      <c r="E1733" s="41"/>
      <c r="F1733" s="42"/>
      <c r="G1733" s="37"/>
    </row>
    <row r="1734" spans="2:7" s="3" customFormat="1" ht="12" customHeight="1" x14ac:dyDescent="0.2">
      <c r="B1734" s="34"/>
      <c r="C1734" s="40"/>
      <c r="D1734" s="36"/>
      <c r="E1734" s="41"/>
      <c r="F1734" s="42"/>
      <c r="G1734" s="37"/>
    </row>
    <row r="1735" spans="2:7" s="3" customFormat="1" ht="12" customHeight="1" x14ac:dyDescent="0.2">
      <c r="B1735" s="34"/>
      <c r="C1735" s="40"/>
      <c r="D1735" s="36"/>
      <c r="E1735" s="41"/>
      <c r="F1735" s="42"/>
      <c r="G1735" s="37"/>
    </row>
    <row r="1736" spans="2:7" s="3" customFormat="1" ht="12" customHeight="1" x14ac:dyDescent="0.2">
      <c r="B1736" s="34"/>
      <c r="C1736" s="40"/>
      <c r="D1736" s="36"/>
      <c r="E1736" s="41"/>
      <c r="F1736" s="42"/>
      <c r="G1736" s="37"/>
    </row>
    <row r="1737" spans="2:7" s="3" customFormat="1" ht="12" customHeight="1" x14ac:dyDescent="0.2">
      <c r="B1737" s="34"/>
      <c r="C1737" s="40"/>
      <c r="D1737" s="36"/>
      <c r="E1737" s="41"/>
      <c r="F1737" s="42"/>
      <c r="G1737" s="37"/>
    </row>
    <row r="1738" spans="2:7" s="3" customFormat="1" ht="12" customHeight="1" x14ac:dyDescent="0.2">
      <c r="B1738" s="34"/>
      <c r="C1738" s="40"/>
      <c r="D1738" s="36"/>
      <c r="E1738" s="41"/>
      <c r="F1738" s="42"/>
      <c r="G1738" s="37"/>
    </row>
    <row r="1739" spans="2:7" s="3" customFormat="1" ht="12" customHeight="1" x14ac:dyDescent="0.2">
      <c r="B1739" s="34"/>
      <c r="C1739" s="40"/>
      <c r="D1739" s="36"/>
      <c r="E1739" s="41"/>
      <c r="F1739" s="42"/>
      <c r="G1739" s="37"/>
    </row>
    <row r="1740" spans="2:7" s="3" customFormat="1" ht="12" customHeight="1" x14ac:dyDescent="0.2">
      <c r="B1740" s="34"/>
      <c r="C1740" s="40"/>
      <c r="D1740" s="36"/>
      <c r="E1740" s="41"/>
      <c r="F1740" s="42"/>
      <c r="G1740" s="37"/>
    </row>
    <row r="1741" spans="2:7" s="3" customFormat="1" ht="12" customHeight="1" x14ac:dyDescent="0.2">
      <c r="B1741" s="34"/>
      <c r="C1741" s="40"/>
      <c r="D1741" s="36"/>
      <c r="E1741" s="41"/>
      <c r="F1741" s="42"/>
      <c r="G1741" s="37"/>
    </row>
    <row r="1742" spans="2:7" s="3" customFormat="1" ht="12" customHeight="1" x14ac:dyDescent="0.2">
      <c r="B1742" s="34"/>
      <c r="C1742" s="40"/>
      <c r="D1742" s="36"/>
      <c r="E1742" s="41"/>
      <c r="F1742" s="42"/>
      <c r="G1742" s="37"/>
    </row>
    <row r="1743" spans="2:7" s="3" customFormat="1" ht="12" customHeight="1" x14ac:dyDescent="0.2">
      <c r="B1743" s="34"/>
      <c r="C1743" s="40"/>
      <c r="D1743" s="36"/>
      <c r="E1743" s="41"/>
      <c r="F1743" s="42"/>
      <c r="G1743" s="37"/>
    </row>
    <row r="1744" spans="2:7" s="3" customFormat="1" ht="12" customHeight="1" x14ac:dyDescent="0.2">
      <c r="B1744" s="34"/>
      <c r="C1744" s="40"/>
      <c r="D1744" s="36"/>
      <c r="E1744" s="41"/>
      <c r="F1744" s="42"/>
      <c r="G1744" s="37"/>
    </row>
    <row r="1745" spans="2:7" s="3" customFormat="1" ht="12" customHeight="1" x14ac:dyDescent="0.2">
      <c r="B1745" s="34"/>
      <c r="C1745" s="40"/>
      <c r="D1745" s="36"/>
      <c r="E1745" s="41"/>
      <c r="F1745" s="42"/>
      <c r="G1745" s="37"/>
    </row>
    <row r="1746" spans="2:7" s="3" customFormat="1" ht="12" customHeight="1" x14ac:dyDescent="0.2">
      <c r="B1746" s="34"/>
      <c r="C1746" s="40"/>
      <c r="D1746" s="36"/>
      <c r="E1746" s="41"/>
      <c r="F1746" s="42"/>
      <c r="G1746" s="37"/>
    </row>
    <row r="1747" spans="2:7" s="3" customFormat="1" ht="12" customHeight="1" x14ac:dyDescent="0.2">
      <c r="B1747" s="34"/>
      <c r="C1747" s="40"/>
      <c r="D1747" s="36"/>
      <c r="E1747" s="41"/>
      <c r="F1747" s="42"/>
      <c r="G1747" s="37"/>
    </row>
    <row r="1748" spans="2:7" s="3" customFormat="1" ht="12" customHeight="1" x14ac:dyDescent="0.2">
      <c r="B1748" s="34"/>
      <c r="C1748" s="40"/>
      <c r="D1748" s="36"/>
      <c r="E1748" s="41"/>
      <c r="F1748" s="42"/>
      <c r="G1748" s="37"/>
    </row>
    <row r="1749" spans="2:7" s="3" customFormat="1" ht="12" customHeight="1" x14ac:dyDescent="0.2">
      <c r="B1749" s="34"/>
      <c r="C1749" s="40"/>
      <c r="D1749" s="36"/>
      <c r="E1749" s="41"/>
      <c r="F1749" s="42"/>
      <c r="G1749" s="37"/>
    </row>
    <row r="1750" spans="2:7" s="3" customFormat="1" ht="12" customHeight="1" x14ac:dyDescent="0.2">
      <c r="B1750" s="34"/>
      <c r="C1750" s="40"/>
      <c r="D1750" s="36"/>
      <c r="E1750" s="41"/>
      <c r="F1750" s="42"/>
      <c r="G1750" s="37"/>
    </row>
    <row r="1751" spans="2:7" s="3" customFormat="1" ht="12" customHeight="1" x14ac:dyDescent="0.2">
      <c r="B1751" s="34"/>
      <c r="C1751" s="40"/>
      <c r="D1751" s="36"/>
      <c r="E1751" s="41"/>
      <c r="F1751" s="42"/>
      <c r="G1751" s="37"/>
    </row>
    <row r="1752" spans="2:7" s="3" customFormat="1" ht="12" customHeight="1" x14ac:dyDescent="0.2">
      <c r="B1752" s="34"/>
      <c r="C1752" s="40"/>
      <c r="D1752" s="36"/>
      <c r="E1752" s="41"/>
      <c r="F1752" s="42"/>
      <c r="G1752" s="37"/>
    </row>
    <row r="1753" spans="2:7" s="3" customFormat="1" ht="12" customHeight="1" x14ac:dyDescent="0.2">
      <c r="B1753" s="34"/>
      <c r="C1753" s="40"/>
      <c r="D1753" s="36"/>
      <c r="E1753" s="41"/>
      <c r="F1753" s="42"/>
      <c r="G1753" s="37"/>
    </row>
    <row r="1754" spans="2:7" s="3" customFormat="1" ht="12" customHeight="1" x14ac:dyDescent="0.2">
      <c r="B1754" s="34"/>
      <c r="C1754" s="40"/>
      <c r="D1754" s="36"/>
      <c r="E1754" s="41"/>
      <c r="F1754" s="42"/>
      <c r="G1754" s="37"/>
    </row>
    <row r="1755" spans="2:7" s="3" customFormat="1" ht="12" customHeight="1" x14ac:dyDescent="0.2">
      <c r="B1755" s="34"/>
      <c r="C1755" s="40"/>
      <c r="D1755" s="36"/>
      <c r="E1755" s="41"/>
      <c r="F1755" s="42"/>
      <c r="G1755" s="37"/>
    </row>
    <row r="1756" spans="2:7" s="3" customFormat="1" ht="12" customHeight="1" x14ac:dyDescent="0.2">
      <c r="B1756" s="34"/>
      <c r="C1756" s="40"/>
      <c r="D1756" s="36"/>
      <c r="E1756" s="41"/>
      <c r="F1756" s="42"/>
      <c r="G1756" s="37"/>
    </row>
    <row r="1757" spans="2:7" s="3" customFormat="1" ht="12" customHeight="1" x14ac:dyDescent="0.2">
      <c r="B1757" s="34"/>
      <c r="C1757" s="40"/>
      <c r="D1757" s="36"/>
      <c r="E1757" s="41"/>
      <c r="F1757" s="42"/>
      <c r="G1757" s="37"/>
    </row>
    <row r="1758" spans="2:7" s="3" customFormat="1" ht="12" customHeight="1" x14ac:dyDescent="0.2">
      <c r="B1758" s="34"/>
      <c r="C1758" s="40"/>
      <c r="D1758" s="36"/>
      <c r="E1758" s="41"/>
      <c r="F1758" s="42"/>
      <c r="G1758" s="37"/>
    </row>
    <row r="1759" spans="2:7" s="3" customFormat="1" ht="12" customHeight="1" x14ac:dyDescent="0.2">
      <c r="B1759" s="34"/>
      <c r="C1759" s="40"/>
      <c r="D1759" s="36"/>
      <c r="E1759" s="41"/>
      <c r="F1759" s="42"/>
      <c r="G1759" s="37"/>
    </row>
    <row r="1760" spans="2:7" s="3" customFormat="1" ht="12" customHeight="1" x14ac:dyDescent="0.2">
      <c r="B1760" s="34"/>
      <c r="C1760" s="40"/>
      <c r="D1760" s="36"/>
      <c r="E1760" s="41"/>
      <c r="F1760" s="42"/>
      <c r="G1760" s="37"/>
    </row>
    <row r="1761" spans="2:7" s="3" customFormat="1" ht="12" customHeight="1" x14ac:dyDescent="0.2">
      <c r="B1761" s="34"/>
      <c r="C1761" s="40"/>
      <c r="D1761" s="36"/>
      <c r="E1761" s="41"/>
      <c r="F1761" s="42"/>
      <c r="G1761" s="37"/>
    </row>
    <row r="1762" spans="2:7" s="3" customFormat="1" ht="12" customHeight="1" x14ac:dyDescent="0.2">
      <c r="B1762" s="34"/>
      <c r="C1762" s="40"/>
      <c r="D1762" s="36"/>
      <c r="E1762" s="41"/>
      <c r="F1762" s="42"/>
      <c r="G1762" s="37"/>
    </row>
    <row r="1763" spans="2:7" s="3" customFormat="1" ht="12" customHeight="1" x14ac:dyDescent="0.2">
      <c r="B1763" s="34"/>
      <c r="C1763" s="40"/>
      <c r="D1763" s="36"/>
      <c r="E1763" s="41"/>
      <c r="F1763" s="42"/>
      <c r="G1763" s="37"/>
    </row>
    <row r="1764" spans="2:7" s="3" customFormat="1" ht="12" customHeight="1" x14ac:dyDescent="0.2">
      <c r="B1764" s="34"/>
      <c r="C1764" s="40"/>
      <c r="D1764" s="36"/>
      <c r="E1764" s="41"/>
      <c r="F1764" s="42"/>
      <c r="G1764" s="37"/>
    </row>
    <row r="1765" spans="2:7" s="3" customFormat="1" ht="12" customHeight="1" x14ac:dyDescent="0.2">
      <c r="B1765" s="34"/>
      <c r="C1765" s="40"/>
      <c r="D1765" s="36"/>
      <c r="E1765" s="41"/>
      <c r="F1765" s="42"/>
      <c r="G1765" s="37"/>
    </row>
    <row r="1766" spans="2:7" s="3" customFormat="1" ht="12" customHeight="1" x14ac:dyDescent="0.2">
      <c r="B1766" s="34"/>
      <c r="C1766" s="40"/>
      <c r="D1766" s="36"/>
      <c r="E1766" s="41"/>
      <c r="F1766" s="42"/>
      <c r="G1766" s="37"/>
    </row>
    <row r="1767" spans="2:7" s="3" customFormat="1" ht="12" customHeight="1" x14ac:dyDescent="0.2">
      <c r="B1767" s="34"/>
      <c r="C1767" s="40"/>
      <c r="D1767" s="36"/>
      <c r="E1767" s="41"/>
      <c r="F1767" s="42"/>
      <c r="G1767" s="37"/>
    </row>
    <row r="1768" spans="2:7" s="3" customFormat="1" ht="12" customHeight="1" x14ac:dyDescent="0.2">
      <c r="B1768" s="34"/>
      <c r="C1768" s="40"/>
      <c r="D1768" s="36"/>
      <c r="E1768" s="41"/>
      <c r="F1768" s="42"/>
      <c r="G1768" s="37"/>
    </row>
    <row r="1769" spans="2:7" s="3" customFormat="1" ht="12" customHeight="1" x14ac:dyDescent="0.2">
      <c r="B1769" s="34"/>
      <c r="C1769" s="40"/>
      <c r="D1769" s="36"/>
      <c r="E1769" s="41"/>
      <c r="F1769" s="42"/>
      <c r="G1769" s="37"/>
    </row>
    <row r="1770" spans="2:7" s="3" customFormat="1" ht="12" customHeight="1" x14ac:dyDescent="0.2">
      <c r="B1770" s="34"/>
      <c r="C1770" s="40"/>
      <c r="D1770" s="36"/>
      <c r="E1770" s="41"/>
      <c r="F1770" s="42"/>
      <c r="G1770" s="37"/>
    </row>
    <row r="1771" spans="2:7" s="3" customFormat="1" ht="12" customHeight="1" x14ac:dyDescent="0.2">
      <c r="B1771" s="34"/>
      <c r="C1771" s="40"/>
      <c r="D1771" s="36"/>
      <c r="E1771" s="41"/>
      <c r="F1771" s="42"/>
      <c r="G1771" s="37"/>
    </row>
    <row r="1772" spans="2:7" s="3" customFormat="1" ht="12" customHeight="1" x14ac:dyDescent="0.2">
      <c r="B1772" s="34"/>
      <c r="C1772" s="40"/>
      <c r="D1772" s="36"/>
      <c r="E1772" s="41"/>
      <c r="F1772" s="42"/>
      <c r="G1772" s="37"/>
    </row>
    <row r="1773" spans="2:7" s="3" customFormat="1" ht="12" customHeight="1" x14ac:dyDescent="0.2">
      <c r="B1773" s="34"/>
      <c r="C1773" s="40"/>
      <c r="D1773" s="36"/>
      <c r="E1773" s="41"/>
      <c r="F1773" s="42"/>
      <c r="G1773" s="37"/>
    </row>
    <row r="1774" spans="2:7" s="3" customFormat="1" ht="12" customHeight="1" x14ac:dyDescent="0.2">
      <c r="B1774" s="38"/>
      <c r="C1774" s="39"/>
      <c r="D1774" s="39"/>
      <c r="E1774" s="39"/>
      <c r="F1774" s="39"/>
      <c r="G1774" s="39"/>
    </row>
    <row r="1775" spans="2:7" s="3" customFormat="1" ht="12" customHeight="1" x14ac:dyDescent="0.2">
      <c r="B1775" s="60" t="s">
        <v>97</v>
      </c>
      <c r="C1775" s="52"/>
      <c r="D1775" s="53"/>
      <c r="E1775" s="54"/>
      <c r="F1775" s="54"/>
      <c r="G1775" s="59"/>
    </row>
    <row r="1776" spans="2:7" s="3" customFormat="1" ht="12" customHeight="1" x14ac:dyDescent="0.2">
      <c r="B1776" s="45"/>
      <c r="C1776" s="45"/>
      <c r="D1776" s="56"/>
      <c r="E1776" s="45"/>
      <c r="F1776" s="45"/>
      <c r="G1776" s="45"/>
    </row>
    <row r="1777" spans="2:7" s="3" customFormat="1" ht="12" customHeight="1" x14ac:dyDescent="0.2">
      <c r="B1777" s="43" t="s">
        <v>0</v>
      </c>
      <c r="C1777" s="44"/>
      <c r="D1777" s="44"/>
      <c r="E1777" s="44"/>
      <c r="F1777" s="44"/>
      <c r="G1777" s="44"/>
    </row>
    <row r="1778" spans="2:7" s="3" customFormat="1" ht="12" customHeight="1" x14ac:dyDescent="0.2">
      <c r="B1778" s="45"/>
      <c r="C1778" s="45"/>
      <c r="D1778" s="45"/>
      <c r="E1778" s="45"/>
      <c r="F1778" s="45"/>
      <c r="G1778" s="46" t="s">
        <v>567</v>
      </c>
    </row>
    <row r="1779" spans="2:7" s="3" customFormat="1" ht="12" customHeight="1" x14ac:dyDescent="0.2">
      <c r="B1779" s="47" t="s">
        <v>2</v>
      </c>
      <c r="C1779" s="47" t="s">
        <v>3</v>
      </c>
      <c r="D1779" s="47" t="s">
        <v>4</v>
      </c>
      <c r="E1779" s="47" t="s">
        <v>5</v>
      </c>
      <c r="F1779" s="47" t="s">
        <v>6</v>
      </c>
      <c r="G1779" s="48" t="s">
        <v>7</v>
      </c>
    </row>
    <row r="1780" spans="2:7" s="3" customFormat="1" ht="22" customHeight="1" x14ac:dyDescent="0.2">
      <c r="B1780" s="34" t="s">
        <v>568</v>
      </c>
      <c r="C1780" s="35" t="s">
        <v>569</v>
      </c>
      <c r="D1780" s="36"/>
      <c r="E1780" s="41"/>
      <c r="F1780" s="37"/>
      <c r="G1780" s="37"/>
    </row>
    <row r="1781" spans="2:7" s="3" customFormat="1" ht="12" x14ac:dyDescent="0.2">
      <c r="B1781" s="38"/>
      <c r="C1781" s="39"/>
      <c r="D1781" s="39"/>
      <c r="E1781" s="39"/>
      <c r="F1781" s="39"/>
      <c r="G1781" s="39"/>
    </row>
    <row r="1782" spans="2:7" s="3" customFormat="1" ht="12" customHeight="1" x14ac:dyDescent="0.2">
      <c r="B1782" s="34" t="s">
        <v>570</v>
      </c>
      <c r="C1782" s="35" t="s">
        <v>571</v>
      </c>
      <c r="D1782" s="36"/>
      <c r="E1782" s="41"/>
      <c r="F1782" s="37"/>
      <c r="G1782" s="37"/>
    </row>
    <row r="1783" spans="2:7" s="3" customFormat="1" ht="12" customHeight="1" x14ac:dyDescent="0.2">
      <c r="B1783" s="38"/>
      <c r="C1783" s="39"/>
      <c r="D1783" s="39"/>
      <c r="E1783" s="39"/>
      <c r="F1783" s="39"/>
      <c r="G1783" s="39"/>
    </row>
    <row r="1784" spans="2:7" s="3" customFormat="1" ht="12" customHeight="1" x14ac:dyDescent="0.2">
      <c r="B1784" s="34" t="s">
        <v>572</v>
      </c>
      <c r="C1784" s="40" t="s">
        <v>573</v>
      </c>
      <c r="D1784" s="36"/>
      <c r="E1784" s="41"/>
      <c r="F1784" s="37"/>
      <c r="G1784" s="37"/>
    </row>
    <row r="1785" spans="2:7" s="3" customFormat="1" ht="12" customHeight="1" x14ac:dyDescent="0.2">
      <c r="B1785" s="38"/>
      <c r="C1785" s="39"/>
      <c r="D1785" s="39"/>
      <c r="E1785" s="39"/>
      <c r="F1785" s="39"/>
      <c r="G1785" s="39"/>
    </row>
    <row r="1786" spans="2:7" s="3" customFormat="1" ht="12" customHeight="1" x14ac:dyDescent="0.2">
      <c r="B1786" s="38"/>
      <c r="C1786" s="39"/>
      <c r="D1786" s="39"/>
      <c r="E1786" s="39"/>
      <c r="F1786" s="39"/>
      <c r="G1786" s="39"/>
    </row>
    <row r="1787" spans="2:7" s="3" customFormat="1" ht="12" customHeight="1" x14ac:dyDescent="0.2">
      <c r="B1787" s="34"/>
      <c r="C1787" s="40" t="s">
        <v>574</v>
      </c>
      <c r="D1787" s="36" t="s">
        <v>36</v>
      </c>
      <c r="E1787" s="41">
        <v>0</v>
      </c>
      <c r="F1787" s="42"/>
      <c r="G1787" s="37"/>
    </row>
    <row r="1788" spans="2:7" s="3" customFormat="1" ht="12" customHeight="1" x14ac:dyDescent="0.2">
      <c r="B1788" s="34"/>
      <c r="C1788" s="40"/>
      <c r="D1788" s="36"/>
      <c r="E1788" s="41"/>
      <c r="F1788" s="42"/>
      <c r="G1788" s="37"/>
    </row>
    <row r="1789" spans="2:7" s="3" customFormat="1" ht="12" customHeight="1" x14ac:dyDescent="0.2">
      <c r="B1789" s="34" t="s">
        <v>576</v>
      </c>
      <c r="C1789" s="35" t="s">
        <v>577</v>
      </c>
      <c r="D1789" s="36"/>
      <c r="E1789" s="41"/>
      <c r="F1789" s="37"/>
      <c r="G1789" s="37"/>
    </row>
    <row r="1790" spans="2:7" s="3" customFormat="1" ht="12" customHeight="1" x14ac:dyDescent="0.2">
      <c r="B1790" s="38"/>
      <c r="C1790" s="39"/>
      <c r="D1790" s="39"/>
      <c r="E1790" s="39"/>
      <c r="F1790" s="39"/>
      <c r="G1790" s="39"/>
    </row>
    <row r="1791" spans="2:7" s="2" customFormat="1" ht="12" customHeight="1" x14ac:dyDescent="0.2">
      <c r="B1791" s="38"/>
      <c r="C1791" s="39"/>
      <c r="D1791" s="39"/>
      <c r="E1791" s="39"/>
      <c r="F1791" s="39"/>
      <c r="G1791" s="39"/>
    </row>
    <row r="1792" spans="2:7" s="1" customFormat="1" ht="14" x14ac:dyDescent="0.2">
      <c r="B1792" s="34" t="s">
        <v>579</v>
      </c>
      <c r="C1792" s="40" t="s">
        <v>580</v>
      </c>
      <c r="D1792" s="36" t="s">
        <v>578</v>
      </c>
      <c r="E1792" s="41">
        <v>0</v>
      </c>
      <c r="F1792" s="42"/>
      <c r="G1792" s="37"/>
    </row>
    <row r="1793" spans="2:7" s="1" customFormat="1" ht="14" x14ac:dyDescent="0.2">
      <c r="B1793" s="34"/>
      <c r="C1793" s="40"/>
      <c r="D1793" s="36"/>
      <c r="E1793" s="41"/>
      <c r="F1793" s="42"/>
      <c r="G1793" s="37"/>
    </row>
    <row r="1794" spans="2:7" s="1" customFormat="1" ht="14" x14ac:dyDescent="0.2">
      <c r="B1794" s="34"/>
      <c r="C1794" s="40"/>
      <c r="D1794" s="36"/>
      <c r="E1794" s="41"/>
      <c r="F1794" s="42"/>
      <c r="G1794" s="37"/>
    </row>
    <row r="1795" spans="2:7" s="1" customFormat="1" ht="14" x14ac:dyDescent="0.2">
      <c r="B1795" s="34"/>
      <c r="C1795" s="40"/>
      <c r="D1795" s="36"/>
      <c r="E1795" s="41"/>
      <c r="F1795" s="42"/>
      <c r="G1795" s="37"/>
    </row>
    <row r="1796" spans="2:7" s="1" customFormat="1" ht="14" x14ac:dyDescent="0.2">
      <c r="B1796" s="34"/>
      <c r="C1796" s="40"/>
      <c r="D1796" s="36"/>
      <c r="E1796" s="41"/>
      <c r="F1796" s="42"/>
      <c r="G1796" s="37"/>
    </row>
    <row r="1797" spans="2:7" s="1" customFormat="1" ht="14" x14ac:dyDescent="0.2">
      <c r="B1797" s="34"/>
      <c r="C1797" s="40"/>
      <c r="D1797" s="36"/>
      <c r="E1797" s="41"/>
      <c r="F1797" s="42"/>
      <c r="G1797" s="37"/>
    </row>
    <row r="1798" spans="2:7" s="1" customFormat="1" ht="14" x14ac:dyDescent="0.2">
      <c r="B1798" s="34"/>
      <c r="C1798" s="40"/>
      <c r="D1798" s="36"/>
      <c r="E1798" s="41"/>
      <c r="F1798" s="42"/>
      <c r="G1798" s="37"/>
    </row>
    <row r="1799" spans="2:7" s="1" customFormat="1" ht="14" x14ac:dyDescent="0.2">
      <c r="B1799" s="34"/>
      <c r="C1799" s="40"/>
      <c r="D1799" s="36"/>
      <c r="E1799" s="41"/>
      <c r="F1799" s="42"/>
      <c r="G1799" s="37"/>
    </row>
    <row r="1800" spans="2:7" s="1" customFormat="1" ht="14" x14ac:dyDescent="0.2">
      <c r="B1800" s="34"/>
      <c r="C1800" s="40"/>
      <c r="D1800" s="36"/>
      <c r="E1800" s="41"/>
      <c r="F1800" s="42"/>
      <c r="G1800" s="37"/>
    </row>
    <row r="1801" spans="2:7" s="1" customFormat="1" ht="14" x14ac:dyDescent="0.2">
      <c r="B1801" s="34"/>
      <c r="C1801" s="40"/>
      <c r="D1801" s="36"/>
      <c r="E1801" s="41"/>
      <c r="F1801" s="42"/>
      <c r="G1801" s="37"/>
    </row>
    <row r="1802" spans="2:7" s="1" customFormat="1" ht="14" x14ac:dyDescent="0.2">
      <c r="B1802" s="34"/>
      <c r="C1802" s="40"/>
      <c r="D1802" s="36"/>
      <c r="E1802" s="41"/>
      <c r="F1802" s="42"/>
      <c r="G1802" s="37"/>
    </row>
    <row r="1803" spans="2:7" s="1" customFormat="1" ht="14" x14ac:dyDescent="0.2">
      <c r="B1803" s="34"/>
      <c r="C1803" s="40"/>
      <c r="D1803" s="36"/>
      <c r="E1803" s="41"/>
      <c r="F1803" s="42"/>
      <c r="G1803" s="37"/>
    </row>
    <row r="1804" spans="2:7" s="1" customFormat="1" ht="14" x14ac:dyDescent="0.2">
      <c r="B1804" s="34"/>
      <c r="C1804" s="40"/>
      <c r="D1804" s="36"/>
      <c r="E1804" s="41"/>
      <c r="F1804" s="42"/>
      <c r="G1804" s="37"/>
    </row>
    <row r="1805" spans="2:7" s="1" customFormat="1" ht="14" x14ac:dyDescent="0.2">
      <c r="B1805" s="34"/>
      <c r="C1805" s="40"/>
      <c r="D1805" s="36"/>
      <c r="E1805" s="41"/>
      <c r="F1805" s="42"/>
      <c r="G1805" s="37"/>
    </row>
    <row r="1806" spans="2:7" s="1" customFormat="1" ht="14" x14ac:dyDescent="0.2">
      <c r="B1806" s="34"/>
      <c r="C1806" s="40"/>
      <c r="D1806" s="36"/>
      <c r="E1806" s="41"/>
      <c r="F1806" s="42"/>
      <c r="G1806" s="37"/>
    </row>
    <row r="1807" spans="2:7" s="1" customFormat="1" ht="14" x14ac:dyDescent="0.2">
      <c r="B1807" s="34"/>
      <c r="C1807" s="40"/>
      <c r="D1807" s="36"/>
      <c r="E1807" s="41"/>
      <c r="F1807" s="42"/>
      <c r="G1807" s="37"/>
    </row>
    <row r="1808" spans="2:7" s="1" customFormat="1" ht="14" x14ac:dyDescent="0.2">
      <c r="B1808" s="34"/>
      <c r="C1808" s="40"/>
      <c r="D1808" s="36"/>
      <c r="E1808" s="41"/>
      <c r="F1808" s="42"/>
      <c r="G1808" s="37"/>
    </row>
    <row r="1809" spans="2:7" s="1" customFormat="1" ht="14" x14ac:dyDescent="0.2">
      <c r="B1809" s="34"/>
      <c r="C1809" s="40"/>
      <c r="D1809" s="36"/>
      <c r="E1809" s="41"/>
      <c r="F1809" s="42"/>
      <c r="G1809" s="37"/>
    </row>
    <row r="1810" spans="2:7" s="1" customFormat="1" ht="14" x14ac:dyDescent="0.2">
      <c r="B1810" s="34"/>
      <c r="C1810" s="40"/>
      <c r="D1810" s="36"/>
      <c r="E1810" s="41"/>
      <c r="F1810" s="42"/>
      <c r="G1810" s="37"/>
    </row>
    <row r="1811" spans="2:7" s="1" customFormat="1" ht="14" x14ac:dyDescent="0.2">
      <c r="B1811" s="34"/>
      <c r="C1811" s="40"/>
      <c r="D1811" s="36"/>
      <c r="E1811" s="41"/>
      <c r="F1811" s="42"/>
      <c r="G1811" s="37"/>
    </row>
    <row r="1812" spans="2:7" s="1" customFormat="1" ht="14" x14ac:dyDescent="0.2">
      <c r="B1812" s="34"/>
      <c r="C1812" s="40"/>
      <c r="D1812" s="36"/>
      <c r="E1812" s="41"/>
      <c r="F1812" s="42"/>
      <c r="G1812" s="37"/>
    </row>
    <row r="1813" spans="2:7" s="1" customFormat="1" ht="14" x14ac:dyDescent="0.2">
      <c r="B1813" s="34"/>
      <c r="C1813" s="40"/>
      <c r="D1813" s="36"/>
      <c r="E1813" s="41"/>
      <c r="F1813" s="42"/>
      <c r="G1813" s="37"/>
    </row>
    <row r="1814" spans="2:7" s="1" customFormat="1" ht="14" x14ac:dyDescent="0.2">
      <c r="B1814" s="34"/>
      <c r="C1814" s="40"/>
      <c r="D1814" s="36"/>
      <c r="E1814" s="41"/>
      <c r="F1814" s="42"/>
      <c r="G1814" s="37"/>
    </row>
    <row r="1815" spans="2:7" s="1" customFormat="1" ht="14" x14ac:dyDescent="0.2">
      <c r="B1815" s="34"/>
      <c r="C1815" s="40"/>
      <c r="D1815" s="36"/>
      <c r="E1815" s="41"/>
      <c r="F1815" s="42"/>
      <c r="G1815" s="37"/>
    </row>
    <row r="1816" spans="2:7" s="1" customFormat="1" ht="14" x14ac:dyDescent="0.2">
      <c r="B1816" s="34"/>
      <c r="C1816" s="40"/>
      <c r="D1816" s="36"/>
      <c r="E1816" s="41"/>
      <c r="F1816" s="42"/>
      <c r="G1816" s="37"/>
    </row>
    <row r="1817" spans="2:7" s="1" customFormat="1" ht="14" x14ac:dyDescent="0.2">
      <c r="B1817" s="34"/>
      <c r="C1817" s="40"/>
      <c r="D1817" s="36"/>
      <c r="E1817" s="41"/>
      <c r="F1817" s="42"/>
      <c r="G1817" s="37"/>
    </row>
    <row r="1818" spans="2:7" s="1" customFormat="1" ht="14" x14ac:dyDescent="0.2">
      <c r="B1818" s="34"/>
      <c r="C1818" s="40"/>
      <c r="D1818" s="36"/>
      <c r="E1818" s="41"/>
      <c r="F1818" s="42"/>
      <c r="G1818" s="37"/>
    </row>
    <row r="1819" spans="2:7" s="1" customFormat="1" ht="14" x14ac:dyDescent="0.2">
      <c r="B1819" s="34"/>
      <c r="C1819" s="40"/>
      <c r="D1819" s="36"/>
      <c r="E1819" s="41"/>
      <c r="F1819" s="42"/>
      <c r="G1819" s="37"/>
    </row>
    <row r="1820" spans="2:7" s="1" customFormat="1" ht="14" x14ac:dyDescent="0.2">
      <c r="B1820" s="34"/>
      <c r="C1820" s="40"/>
      <c r="D1820" s="36"/>
      <c r="E1820" s="41"/>
      <c r="F1820" s="42"/>
      <c r="G1820" s="37"/>
    </row>
    <row r="1821" spans="2:7" s="1" customFormat="1" ht="14" x14ac:dyDescent="0.2">
      <c r="B1821" s="34"/>
      <c r="C1821" s="40"/>
      <c r="D1821" s="36"/>
      <c r="E1821" s="41"/>
      <c r="F1821" s="42"/>
      <c r="G1821" s="37"/>
    </row>
    <row r="1822" spans="2:7" s="1" customFormat="1" ht="14" x14ac:dyDescent="0.2">
      <c r="B1822" s="34"/>
      <c r="C1822" s="40"/>
      <c r="D1822" s="36"/>
      <c r="E1822" s="41"/>
      <c r="F1822" s="42"/>
      <c r="G1822" s="37"/>
    </row>
    <row r="1823" spans="2:7" s="1" customFormat="1" ht="14" x14ac:dyDescent="0.2">
      <c r="B1823" s="34"/>
      <c r="C1823" s="40"/>
      <c r="D1823" s="36"/>
      <c r="E1823" s="41"/>
      <c r="F1823" s="42"/>
      <c r="G1823" s="37"/>
    </row>
    <row r="1824" spans="2:7" s="1" customFormat="1" ht="14" x14ac:dyDescent="0.2">
      <c r="B1824" s="34"/>
      <c r="C1824" s="40"/>
      <c r="D1824" s="36"/>
      <c r="E1824" s="41"/>
      <c r="F1824" s="42"/>
      <c r="G1824" s="37"/>
    </row>
    <row r="1825" spans="2:7" s="1" customFormat="1" ht="14" x14ac:dyDescent="0.2">
      <c r="B1825" s="34"/>
      <c r="C1825" s="40"/>
      <c r="D1825" s="36"/>
      <c r="E1825" s="41"/>
      <c r="F1825" s="42"/>
      <c r="G1825" s="37"/>
    </row>
    <row r="1826" spans="2:7" s="1" customFormat="1" ht="14" x14ac:dyDescent="0.2">
      <c r="B1826" s="34"/>
      <c r="C1826" s="40"/>
      <c r="D1826" s="36"/>
      <c r="E1826" s="41"/>
      <c r="F1826" s="42"/>
      <c r="G1826" s="37"/>
    </row>
    <row r="1827" spans="2:7" s="1" customFormat="1" ht="14" x14ac:dyDescent="0.2">
      <c r="B1827" s="34"/>
      <c r="C1827" s="40"/>
      <c r="D1827" s="36"/>
      <c r="E1827" s="41"/>
      <c r="F1827" s="42"/>
      <c r="G1827" s="37"/>
    </row>
    <row r="1828" spans="2:7" s="1" customFormat="1" ht="14" x14ac:dyDescent="0.2">
      <c r="B1828" s="34"/>
      <c r="C1828" s="40"/>
      <c r="D1828" s="36"/>
      <c r="E1828" s="41"/>
      <c r="F1828" s="42"/>
      <c r="G1828" s="37"/>
    </row>
    <row r="1829" spans="2:7" s="1" customFormat="1" ht="14" x14ac:dyDescent="0.2">
      <c r="B1829" s="34"/>
      <c r="C1829" s="40"/>
      <c r="D1829" s="36"/>
      <c r="E1829" s="41"/>
      <c r="F1829" s="42"/>
      <c r="G1829" s="37"/>
    </row>
    <row r="1830" spans="2:7" s="1" customFormat="1" ht="14" x14ac:dyDescent="0.2">
      <c r="B1830" s="34"/>
      <c r="C1830" s="40"/>
      <c r="D1830" s="36"/>
      <c r="E1830" s="41"/>
      <c r="F1830" s="42"/>
      <c r="G1830" s="37"/>
    </row>
    <row r="1831" spans="2:7" s="1" customFormat="1" ht="14" x14ac:dyDescent="0.2">
      <c r="B1831" s="34"/>
      <c r="C1831" s="40"/>
      <c r="D1831" s="36"/>
      <c r="E1831" s="41"/>
      <c r="F1831" s="42"/>
      <c r="G1831" s="37"/>
    </row>
    <row r="1832" spans="2:7" s="1" customFormat="1" ht="14" x14ac:dyDescent="0.2">
      <c r="B1832" s="34"/>
      <c r="C1832" s="40"/>
      <c r="D1832" s="36"/>
      <c r="E1832" s="41"/>
      <c r="F1832" s="42"/>
      <c r="G1832" s="37"/>
    </row>
    <row r="1833" spans="2:7" s="1" customFormat="1" ht="14" x14ac:dyDescent="0.2">
      <c r="B1833" s="34"/>
      <c r="C1833" s="40"/>
      <c r="D1833" s="36"/>
      <c r="E1833" s="41"/>
      <c r="F1833" s="42"/>
      <c r="G1833" s="37"/>
    </row>
    <row r="1834" spans="2:7" s="1" customFormat="1" ht="14" x14ac:dyDescent="0.2">
      <c r="B1834" s="34"/>
      <c r="C1834" s="40"/>
      <c r="D1834" s="36"/>
      <c r="E1834" s="41"/>
      <c r="F1834" s="42"/>
      <c r="G1834" s="37"/>
    </row>
    <row r="1835" spans="2:7" s="1" customFormat="1" ht="14" x14ac:dyDescent="0.2">
      <c r="B1835" s="34"/>
      <c r="C1835" s="40"/>
      <c r="D1835" s="36"/>
      <c r="E1835" s="41"/>
      <c r="F1835" s="42"/>
      <c r="G1835" s="37"/>
    </row>
    <row r="1836" spans="2:7" s="1" customFormat="1" ht="14" x14ac:dyDescent="0.2">
      <c r="B1836" s="34"/>
      <c r="C1836" s="40"/>
      <c r="D1836" s="36"/>
      <c r="E1836" s="41"/>
      <c r="F1836" s="42"/>
      <c r="G1836" s="37"/>
    </row>
    <row r="1837" spans="2:7" s="1" customFormat="1" ht="14" x14ac:dyDescent="0.2">
      <c r="B1837" s="34"/>
      <c r="C1837" s="40"/>
      <c r="D1837" s="36"/>
      <c r="E1837" s="41"/>
      <c r="F1837" s="42"/>
      <c r="G1837" s="37"/>
    </row>
    <row r="1838" spans="2:7" s="1" customFormat="1" ht="14" x14ac:dyDescent="0.2">
      <c r="B1838" s="34"/>
      <c r="C1838" s="40"/>
      <c r="D1838" s="36"/>
      <c r="E1838" s="41"/>
      <c r="F1838" s="42"/>
      <c r="G1838" s="37"/>
    </row>
    <row r="1839" spans="2:7" s="1" customFormat="1" ht="14" x14ac:dyDescent="0.2">
      <c r="B1839" s="34"/>
      <c r="C1839" s="40"/>
      <c r="D1839" s="36"/>
      <c r="E1839" s="41"/>
      <c r="F1839" s="42"/>
      <c r="G1839" s="37"/>
    </row>
    <row r="1840" spans="2:7" s="1" customFormat="1" ht="14" x14ac:dyDescent="0.2">
      <c r="B1840" s="34"/>
      <c r="C1840" s="40"/>
      <c r="D1840" s="36"/>
      <c r="E1840" s="41"/>
      <c r="F1840" s="42"/>
      <c r="G1840" s="37"/>
    </row>
    <row r="1841" spans="2:7" s="1" customFormat="1" ht="14" x14ac:dyDescent="0.2">
      <c r="B1841" s="34"/>
      <c r="C1841" s="40"/>
      <c r="D1841" s="36"/>
      <c r="E1841" s="41"/>
      <c r="F1841" s="42"/>
      <c r="G1841" s="37"/>
    </row>
    <row r="1842" spans="2:7" s="1" customFormat="1" ht="14" x14ac:dyDescent="0.2">
      <c r="B1842" s="34"/>
      <c r="C1842" s="40"/>
      <c r="D1842" s="36"/>
      <c r="E1842" s="41"/>
      <c r="F1842" s="42"/>
      <c r="G1842" s="37"/>
    </row>
    <row r="1843" spans="2:7" s="1" customFormat="1" ht="14" x14ac:dyDescent="0.2">
      <c r="B1843" s="34"/>
      <c r="C1843" s="40"/>
      <c r="D1843" s="36"/>
      <c r="E1843" s="41"/>
      <c r="F1843" s="42"/>
      <c r="G1843" s="37"/>
    </row>
    <row r="1844" spans="2:7" s="1" customFormat="1" ht="14" x14ac:dyDescent="0.2">
      <c r="B1844" s="34"/>
      <c r="C1844" s="40"/>
      <c r="D1844" s="36"/>
      <c r="E1844" s="41"/>
      <c r="F1844" s="42"/>
      <c r="G1844" s="37"/>
    </row>
    <row r="1845" spans="2:7" s="1" customFormat="1" ht="14" x14ac:dyDescent="0.2">
      <c r="B1845" s="34"/>
      <c r="C1845" s="40"/>
      <c r="D1845" s="36"/>
      <c r="E1845" s="41"/>
      <c r="F1845" s="42"/>
      <c r="G1845" s="37"/>
    </row>
    <row r="1846" spans="2:7" s="1" customFormat="1" ht="14" x14ac:dyDescent="0.2">
      <c r="B1846" s="34"/>
      <c r="C1846" s="40"/>
      <c r="D1846" s="36"/>
      <c r="E1846" s="41"/>
      <c r="F1846" s="42"/>
      <c r="G1846" s="37"/>
    </row>
    <row r="1847" spans="2:7" s="1" customFormat="1" ht="14" x14ac:dyDescent="0.2">
      <c r="B1847" s="34"/>
      <c r="C1847" s="40"/>
      <c r="D1847" s="36"/>
      <c r="E1847" s="41"/>
      <c r="F1847" s="42"/>
      <c r="G1847" s="37"/>
    </row>
    <row r="1848" spans="2:7" s="1" customFormat="1" ht="14" x14ac:dyDescent="0.2">
      <c r="B1848" s="34"/>
      <c r="C1848" s="40"/>
      <c r="D1848" s="36"/>
      <c r="E1848" s="41"/>
      <c r="F1848" s="42"/>
      <c r="G1848" s="37"/>
    </row>
    <row r="1849" spans="2:7" s="1" customFormat="1" ht="14" x14ac:dyDescent="0.2">
      <c r="B1849" s="38"/>
      <c r="C1849" s="39"/>
      <c r="D1849" s="39"/>
      <c r="E1849" s="39"/>
      <c r="F1849" s="39"/>
      <c r="G1849" s="39"/>
    </row>
    <row r="1850" spans="2:7" s="1" customFormat="1" ht="14" x14ac:dyDescent="0.2">
      <c r="B1850" s="60" t="s">
        <v>97</v>
      </c>
      <c r="C1850" s="52"/>
      <c r="D1850" s="53"/>
      <c r="E1850" s="54"/>
      <c r="F1850" s="54"/>
      <c r="G1850" s="59"/>
    </row>
    <row r="1851" spans="2:7" s="1" customFormat="1" ht="14" x14ac:dyDescent="0.2">
      <c r="B1851" s="45"/>
      <c r="C1851" s="45"/>
      <c r="D1851" s="56"/>
      <c r="E1851" s="45"/>
      <c r="F1851" s="45"/>
      <c r="G1851" s="45"/>
    </row>
    <row r="1852" spans="2:7" s="1" customFormat="1" ht="14" x14ac:dyDescent="0.2">
      <c r="B1852" s="43" t="s">
        <v>0</v>
      </c>
      <c r="C1852" s="44"/>
      <c r="D1852" s="44"/>
      <c r="E1852" s="44"/>
      <c r="F1852" s="44"/>
      <c r="G1852" s="44"/>
    </row>
    <row r="1853" spans="2:7" s="1" customFormat="1" ht="14" x14ac:dyDescent="0.2">
      <c r="B1853" s="45"/>
      <c r="C1853" s="45"/>
      <c r="D1853" s="45"/>
      <c r="E1853" s="45"/>
      <c r="F1853" s="45"/>
      <c r="G1853" s="46" t="s">
        <v>581</v>
      </c>
    </row>
    <row r="1854" spans="2:7" s="2" customFormat="1" ht="13" x14ac:dyDescent="0.2">
      <c r="B1854" s="47" t="s">
        <v>2</v>
      </c>
      <c r="C1854" s="47" t="s">
        <v>3</v>
      </c>
      <c r="D1854" s="47" t="s">
        <v>4</v>
      </c>
      <c r="E1854" s="47" t="s">
        <v>5</v>
      </c>
      <c r="F1854" s="47" t="s">
        <v>6</v>
      </c>
      <c r="G1854" s="48" t="s">
        <v>7</v>
      </c>
    </row>
    <row r="1855" spans="2:7" s="3" customFormat="1" ht="21" customHeight="1" x14ac:dyDescent="0.2">
      <c r="B1855" s="34" t="s">
        <v>582</v>
      </c>
      <c r="C1855" s="35" t="s">
        <v>583</v>
      </c>
      <c r="D1855" s="36"/>
      <c r="E1855" s="41"/>
      <c r="F1855" s="37"/>
      <c r="G1855" s="37"/>
    </row>
    <row r="1856" spans="2:7" s="3" customFormat="1" ht="12" customHeight="1" x14ac:dyDescent="0.2">
      <c r="B1856" s="38"/>
      <c r="C1856" s="39"/>
      <c r="D1856" s="39"/>
      <c r="E1856" s="39"/>
      <c r="F1856" s="39"/>
      <c r="G1856" s="39"/>
    </row>
    <row r="1857" spans="2:7" s="3" customFormat="1" ht="12" customHeight="1" x14ac:dyDescent="0.2">
      <c r="B1857" s="38"/>
      <c r="C1857" s="39"/>
      <c r="D1857" s="39"/>
      <c r="E1857" s="39"/>
      <c r="F1857" s="39"/>
      <c r="G1857" s="39"/>
    </row>
    <row r="1858" spans="2:7" s="3" customFormat="1" ht="12" customHeight="1" x14ac:dyDescent="0.2">
      <c r="B1858" s="34" t="s">
        <v>584</v>
      </c>
      <c r="C1858" s="35" t="s">
        <v>585</v>
      </c>
      <c r="D1858" s="36"/>
      <c r="E1858" s="41"/>
      <c r="F1858" s="37"/>
      <c r="G1858" s="37"/>
    </row>
    <row r="1859" spans="2:7" s="3" customFormat="1" ht="12" customHeight="1" x14ac:dyDescent="0.2">
      <c r="B1859" s="38"/>
      <c r="C1859" s="39"/>
      <c r="D1859" s="39"/>
      <c r="E1859" s="39"/>
      <c r="F1859" s="39"/>
      <c r="G1859" s="39"/>
    </row>
    <row r="1860" spans="2:7" s="3" customFormat="1" ht="12" customHeight="1" x14ac:dyDescent="0.2">
      <c r="B1860" s="34" t="s">
        <v>586</v>
      </c>
      <c r="C1860" s="40" t="s">
        <v>587</v>
      </c>
      <c r="D1860" s="36"/>
      <c r="E1860" s="41"/>
      <c r="F1860" s="37"/>
      <c r="G1860" s="37"/>
    </row>
    <row r="1861" spans="2:7" s="3" customFormat="1" ht="12" customHeight="1" x14ac:dyDescent="0.2">
      <c r="B1861" s="34"/>
      <c r="C1861" s="40"/>
      <c r="D1861" s="36"/>
      <c r="E1861" s="41"/>
      <c r="F1861" s="37"/>
      <c r="G1861" s="37"/>
    </row>
    <row r="1862" spans="2:7" s="3" customFormat="1" ht="12" customHeight="1" x14ac:dyDescent="0.2">
      <c r="B1862" s="34"/>
      <c r="C1862" s="40" t="s">
        <v>888</v>
      </c>
      <c r="D1862" s="36" t="s">
        <v>36</v>
      </c>
      <c r="E1862" s="41">
        <v>600</v>
      </c>
      <c r="F1862" s="42"/>
      <c r="G1862" s="37"/>
    </row>
    <row r="1863" spans="2:7" s="3" customFormat="1" ht="12" customHeight="1" x14ac:dyDescent="0.2">
      <c r="B1863" s="34"/>
      <c r="C1863" s="40"/>
      <c r="D1863" s="36"/>
      <c r="E1863" s="41"/>
      <c r="F1863" s="42"/>
      <c r="G1863" s="37"/>
    </row>
    <row r="1864" spans="2:7" s="3" customFormat="1" ht="12" customHeight="1" x14ac:dyDescent="0.2">
      <c r="B1864" s="34"/>
      <c r="C1864" s="80" t="s">
        <v>887</v>
      </c>
      <c r="D1864" s="36" t="s">
        <v>36</v>
      </c>
      <c r="E1864" s="41">
        <v>80</v>
      </c>
      <c r="F1864" s="42"/>
      <c r="G1864" s="37"/>
    </row>
    <row r="1865" spans="2:7" s="3" customFormat="1" ht="12" customHeight="1" x14ac:dyDescent="0.2">
      <c r="B1865" s="34"/>
      <c r="C1865" s="80"/>
      <c r="D1865" s="36"/>
      <c r="E1865" s="41"/>
      <c r="F1865" s="42"/>
      <c r="G1865" s="37"/>
    </row>
    <row r="1866" spans="2:7" s="3" customFormat="1" ht="12" customHeight="1" x14ac:dyDescent="0.2">
      <c r="B1866" s="34"/>
      <c r="C1866" s="80" t="s">
        <v>889</v>
      </c>
      <c r="D1866" s="36" t="s">
        <v>36</v>
      </c>
      <c r="E1866" s="41">
        <v>600</v>
      </c>
      <c r="F1866" s="42"/>
      <c r="G1866" s="37"/>
    </row>
    <row r="1867" spans="2:7" s="4" customFormat="1" ht="31" customHeight="1" x14ac:dyDescent="0.2">
      <c r="B1867" s="34"/>
      <c r="C1867" s="80"/>
      <c r="D1867" s="36"/>
      <c r="E1867" s="41"/>
      <c r="F1867" s="42"/>
      <c r="G1867" s="37"/>
    </row>
    <row r="1868" spans="2:7" s="4" customFormat="1" ht="31" customHeight="1" x14ac:dyDescent="0.2">
      <c r="B1868" s="34"/>
      <c r="C1868" s="80" t="s">
        <v>890</v>
      </c>
      <c r="D1868" s="36" t="s">
        <v>36</v>
      </c>
      <c r="E1868" s="41">
        <v>600</v>
      </c>
      <c r="F1868" s="42"/>
      <c r="G1868" s="37"/>
    </row>
    <row r="1869" spans="2:7" s="4" customFormat="1" ht="31" customHeight="1" x14ac:dyDescent="0.2">
      <c r="B1869" s="34"/>
      <c r="C1869" s="40"/>
      <c r="D1869" s="36"/>
      <c r="E1869" s="41"/>
      <c r="F1869" s="42"/>
      <c r="G1869" s="37"/>
    </row>
    <row r="1870" spans="2:7" s="4" customFormat="1" ht="31" customHeight="1" x14ac:dyDescent="0.2">
      <c r="B1870" s="38"/>
      <c r="C1870" s="39"/>
      <c r="D1870" s="39"/>
      <c r="E1870" s="39"/>
      <c r="F1870" s="39"/>
      <c r="G1870" s="39"/>
    </row>
    <row r="1871" spans="2:7" s="4" customFormat="1" ht="31" customHeight="1" x14ac:dyDescent="0.2">
      <c r="B1871" s="34" t="s">
        <v>588</v>
      </c>
      <c r="C1871" s="35" t="s">
        <v>575</v>
      </c>
      <c r="D1871" s="36"/>
      <c r="E1871" s="41"/>
      <c r="F1871" s="37"/>
      <c r="G1871" s="37"/>
    </row>
    <row r="1872" spans="2:7" s="4" customFormat="1" ht="31" customHeight="1" x14ac:dyDescent="0.2">
      <c r="B1872" s="38"/>
      <c r="C1872" s="39"/>
      <c r="D1872" s="39"/>
      <c r="E1872" s="39"/>
      <c r="F1872" s="39"/>
      <c r="G1872" s="39"/>
    </row>
    <row r="1873" spans="2:7" s="4" customFormat="1" ht="31" customHeight="1" x14ac:dyDescent="0.2">
      <c r="B1873" s="34" t="s">
        <v>589</v>
      </c>
      <c r="C1873" s="40" t="s">
        <v>590</v>
      </c>
      <c r="D1873" s="36"/>
      <c r="E1873" s="41"/>
      <c r="F1873" s="37"/>
      <c r="G1873" s="37"/>
    </row>
    <row r="1874" spans="2:7" s="4" customFormat="1" ht="31" customHeight="1" x14ac:dyDescent="0.2">
      <c r="B1874" s="38"/>
      <c r="C1874" s="39"/>
      <c r="D1874" s="39"/>
      <c r="E1874" s="39"/>
      <c r="F1874" s="39"/>
      <c r="G1874" s="39"/>
    </row>
    <row r="1875" spans="2:7" s="2" customFormat="1" ht="12" customHeight="1" x14ac:dyDescent="0.2">
      <c r="B1875" s="34"/>
      <c r="C1875" s="40" t="s">
        <v>591</v>
      </c>
      <c r="D1875" s="36" t="s">
        <v>36</v>
      </c>
      <c r="E1875" s="41">
        <v>0</v>
      </c>
      <c r="F1875" s="42">
        <v>0</v>
      </c>
      <c r="G1875" s="37">
        <f>IF(D1875 = CHAR(37), E1875*F1875/100,E1875*F1875)</f>
        <v>0</v>
      </c>
    </row>
    <row r="1876" spans="2:7" s="2" customFormat="1" ht="12" x14ac:dyDescent="0.2">
      <c r="B1876" s="34"/>
      <c r="C1876" s="40"/>
      <c r="D1876" s="36"/>
      <c r="E1876" s="41"/>
      <c r="F1876" s="42"/>
      <c r="G1876" s="37"/>
    </row>
    <row r="1877" spans="2:7" s="3" customFormat="1" ht="34.5" customHeight="1" x14ac:dyDescent="0.2">
      <c r="B1877" s="38"/>
      <c r="C1877" s="39"/>
      <c r="D1877" s="39"/>
      <c r="E1877" s="39"/>
      <c r="F1877" s="39"/>
      <c r="G1877" s="39"/>
    </row>
    <row r="1878" spans="2:7" s="3" customFormat="1" ht="12" customHeight="1" x14ac:dyDescent="0.2">
      <c r="B1878" s="38"/>
      <c r="C1878" s="39"/>
      <c r="D1878" s="39"/>
      <c r="E1878" s="39"/>
      <c r="F1878" s="39"/>
      <c r="G1878" s="39"/>
    </row>
    <row r="1879" spans="2:7" s="3" customFormat="1" ht="12" customHeight="1" x14ac:dyDescent="0.2">
      <c r="B1879" s="38"/>
      <c r="C1879" s="39"/>
      <c r="D1879" s="39"/>
      <c r="E1879" s="39"/>
      <c r="F1879" s="39"/>
      <c r="G1879" s="39"/>
    </row>
    <row r="1880" spans="2:7" s="3" customFormat="1" ht="24" customHeight="1" x14ac:dyDescent="0.2">
      <c r="B1880" s="38"/>
      <c r="C1880" s="39"/>
      <c r="D1880" s="39"/>
      <c r="E1880" s="39"/>
      <c r="F1880" s="39"/>
      <c r="G1880" s="39"/>
    </row>
    <row r="1881" spans="2:7" s="3" customFormat="1" ht="12" customHeight="1" x14ac:dyDescent="0.2">
      <c r="B1881" s="38"/>
      <c r="C1881" s="39"/>
      <c r="D1881" s="39"/>
      <c r="E1881" s="39"/>
      <c r="F1881" s="39"/>
      <c r="G1881" s="39"/>
    </row>
    <row r="1882" spans="2:7" s="3" customFormat="1" ht="12" customHeight="1" x14ac:dyDescent="0.2">
      <c r="B1882" s="38"/>
      <c r="C1882" s="39"/>
      <c r="D1882" s="39"/>
      <c r="E1882" s="39"/>
      <c r="F1882" s="39"/>
      <c r="G1882" s="39"/>
    </row>
    <row r="1883" spans="2:7" s="3" customFormat="1" ht="12" customHeight="1" x14ac:dyDescent="0.2">
      <c r="B1883" s="38"/>
      <c r="C1883" s="39"/>
      <c r="D1883" s="39"/>
      <c r="E1883" s="39"/>
      <c r="F1883" s="39"/>
      <c r="G1883" s="39"/>
    </row>
    <row r="1884" spans="2:7" s="3" customFormat="1" ht="12" customHeight="1" x14ac:dyDescent="0.2">
      <c r="B1884" s="38"/>
      <c r="C1884" s="39"/>
      <c r="D1884" s="39"/>
      <c r="E1884" s="39"/>
      <c r="F1884" s="39"/>
      <c r="G1884" s="39"/>
    </row>
    <row r="1885" spans="2:7" s="3" customFormat="1" ht="12" customHeight="1" x14ac:dyDescent="0.2">
      <c r="B1885" s="38"/>
      <c r="C1885" s="39"/>
      <c r="D1885" s="39"/>
      <c r="E1885" s="39"/>
      <c r="F1885" s="39"/>
      <c r="G1885" s="39"/>
    </row>
    <row r="1886" spans="2:7" s="3" customFormat="1" ht="12" customHeight="1" x14ac:dyDescent="0.2">
      <c r="B1886" s="38"/>
      <c r="C1886" s="39"/>
      <c r="D1886" s="39"/>
      <c r="E1886" s="39"/>
      <c r="F1886" s="39"/>
      <c r="G1886" s="39"/>
    </row>
    <row r="1887" spans="2:7" s="3" customFormat="1" ht="12" customHeight="1" x14ac:dyDescent="0.2">
      <c r="B1887" s="38"/>
      <c r="C1887" s="39"/>
      <c r="D1887" s="39"/>
      <c r="E1887" s="39"/>
      <c r="F1887" s="39"/>
      <c r="G1887" s="39"/>
    </row>
    <row r="1888" spans="2:7" s="3" customFormat="1" ht="12" customHeight="1" x14ac:dyDescent="0.2">
      <c r="B1888" s="38"/>
      <c r="C1888" s="39"/>
      <c r="D1888" s="39"/>
      <c r="E1888" s="39"/>
      <c r="F1888" s="39"/>
      <c r="G1888" s="39"/>
    </row>
    <row r="1889" spans="2:7" s="3" customFormat="1" ht="12" customHeight="1" x14ac:dyDescent="0.2">
      <c r="B1889" s="38"/>
      <c r="C1889" s="39"/>
      <c r="D1889" s="39"/>
      <c r="E1889" s="39"/>
      <c r="F1889" s="39"/>
      <c r="G1889" s="39"/>
    </row>
    <row r="1890" spans="2:7" s="3" customFormat="1" ht="12" customHeight="1" x14ac:dyDescent="0.2">
      <c r="B1890" s="38"/>
      <c r="C1890" s="39"/>
      <c r="D1890" s="39"/>
      <c r="E1890" s="39"/>
      <c r="F1890" s="39"/>
      <c r="G1890" s="39"/>
    </row>
    <row r="1891" spans="2:7" s="3" customFormat="1" ht="12" customHeight="1" x14ac:dyDescent="0.2">
      <c r="B1891" s="38"/>
      <c r="C1891" s="39"/>
      <c r="D1891" s="39"/>
      <c r="E1891" s="39"/>
      <c r="F1891" s="39"/>
      <c r="G1891" s="39"/>
    </row>
    <row r="1892" spans="2:7" s="3" customFormat="1" ht="12" customHeight="1" x14ac:dyDescent="0.2">
      <c r="B1892" s="38"/>
      <c r="C1892" s="39"/>
      <c r="D1892" s="39"/>
      <c r="E1892" s="39"/>
      <c r="F1892" s="39"/>
      <c r="G1892" s="39"/>
    </row>
    <row r="1893" spans="2:7" s="3" customFormat="1" ht="12" customHeight="1" x14ac:dyDescent="0.2">
      <c r="B1893" s="38"/>
      <c r="C1893" s="39"/>
      <c r="D1893" s="39"/>
      <c r="E1893" s="39"/>
      <c r="F1893" s="39"/>
      <c r="G1893" s="39"/>
    </row>
    <row r="1894" spans="2:7" s="3" customFormat="1" ht="12" customHeight="1" x14ac:dyDescent="0.2">
      <c r="B1894" s="38"/>
      <c r="C1894" s="39"/>
      <c r="D1894" s="39"/>
      <c r="E1894" s="39"/>
      <c r="F1894" s="39"/>
      <c r="G1894" s="39"/>
    </row>
    <row r="1895" spans="2:7" s="3" customFormat="1" ht="12" customHeight="1" x14ac:dyDescent="0.2">
      <c r="B1895" s="38"/>
      <c r="C1895" s="39"/>
      <c r="D1895" s="39"/>
      <c r="E1895" s="39"/>
      <c r="F1895" s="39"/>
      <c r="G1895" s="39"/>
    </row>
    <row r="1896" spans="2:7" s="3" customFormat="1" ht="12" customHeight="1" x14ac:dyDescent="0.2">
      <c r="B1896" s="38"/>
      <c r="C1896" s="39"/>
      <c r="D1896" s="39"/>
      <c r="E1896" s="39"/>
      <c r="F1896" s="39"/>
      <c r="G1896" s="39"/>
    </row>
    <row r="1897" spans="2:7" s="3" customFormat="1" ht="12" customHeight="1" x14ac:dyDescent="0.2">
      <c r="B1897" s="38"/>
      <c r="C1897" s="39"/>
      <c r="D1897" s="39"/>
      <c r="E1897" s="39"/>
      <c r="F1897" s="39"/>
      <c r="G1897" s="39"/>
    </row>
    <row r="1898" spans="2:7" s="3" customFormat="1" ht="12" customHeight="1" x14ac:dyDescent="0.2">
      <c r="B1898" s="38"/>
      <c r="C1898" s="39"/>
      <c r="D1898" s="39"/>
      <c r="E1898" s="39"/>
      <c r="F1898" s="39"/>
      <c r="G1898" s="39"/>
    </row>
    <row r="1899" spans="2:7" s="3" customFormat="1" ht="12" customHeight="1" x14ac:dyDescent="0.2">
      <c r="B1899" s="38"/>
      <c r="C1899" s="39"/>
      <c r="D1899" s="39"/>
      <c r="E1899" s="39"/>
      <c r="F1899" s="39"/>
      <c r="G1899" s="39"/>
    </row>
    <row r="1900" spans="2:7" s="3" customFormat="1" ht="12" customHeight="1" x14ac:dyDescent="0.2">
      <c r="B1900" s="38"/>
      <c r="C1900" s="39"/>
      <c r="D1900" s="39"/>
      <c r="E1900" s="39"/>
      <c r="F1900" s="39"/>
      <c r="G1900" s="39"/>
    </row>
    <row r="1901" spans="2:7" s="3" customFormat="1" ht="12" customHeight="1" x14ac:dyDescent="0.2">
      <c r="B1901" s="38"/>
      <c r="C1901" s="39"/>
      <c r="D1901" s="39"/>
      <c r="E1901" s="39"/>
      <c r="F1901" s="39"/>
      <c r="G1901" s="39"/>
    </row>
    <row r="1902" spans="2:7" s="3" customFormat="1" ht="12" customHeight="1" x14ac:dyDescent="0.2">
      <c r="B1902" s="38"/>
      <c r="C1902" s="39"/>
      <c r="D1902" s="39"/>
      <c r="E1902" s="39"/>
      <c r="F1902" s="39"/>
      <c r="G1902" s="39"/>
    </row>
    <row r="1903" spans="2:7" s="3" customFormat="1" ht="12" customHeight="1" x14ac:dyDescent="0.2">
      <c r="B1903" s="38"/>
      <c r="C1903" s="39"/>
      <c r="D1903" s="39"/>
      <c r="E1903" s="39"/>
      <c r="F1903" s="39"/>
      <c r="G1903" s="39"/>
    </row>
    <row r="1904" spans="2:7" s="3" customFormat="1" ht="12" customHeight="1" x14ac:dyDescent="0.2">
      <c r="B1904" s="38"/>
      <c r="C1904" s="39"/>
      <c r="D1904" s="39"/>
      <c r="E1904" s="39"/>
      <c r="F1904" s="39"/>
      <c r="G1904" s="39"/>
    </row>
    <row r="1905" spans="2:7" s="3" customFormat="1" ht="12" customHeight="1" x14ac:dyDescent="0.2">
      <c r="B1905" s="38"/>
      <c r="C1905" s="39"/>
      <c r="D1905" s="39"/>
      <c r="E1905" s="39"/>
      <c r="F1905" s="39"/>
      <c r="G1905" s="39"/>
    </row>
    <row r="1906" spans="2:7" s="3" customFormat="1" ht="12" customHeight="1" x14ac:dyDescent="0.2">
      <c r="B1906" s="38"/>
      <c r="C1906" s="39"/>
      <c r="D1906" s="39"/>
      <c r="E1906" s="39"/>
      <c r="F1906" s="39"/>
      <c r="G1906" s="39"/>
    </row>
    <row r="1907" spans="2:7" s="3" customFormat="1" ht="12" customHeight="1" x14ac:dyDescent="0.2">
      <c r="B1907" s="38"/>
      <c r="C1907" s="39"/>
      <c r="D1907" s="39"/>
      <c r="E1907" s="39"/>
      <c r="F1907" s="39"/>
      <c r="G1907" s="39"/>
    </row>
    <row r="1908" spans="2:7" s="3" customFormat="1" ht="12" customHeight="1" x14ac:dyDescent="0.2">
      <c r="B1908" s="38"/>
      <c r="C1908" s="39"/>
      <c r="D1908" s="39"/>
      <c r="E1908" s="39"/>
      <c r="F1908" s="39"/>
      <c r="G1908" s="39"/>
    </row>
    <row r="1909" spans="2:7" s="3" customFormat="1" ht="12" customHeight="1" x14ac:dyDescent="0.2">
      <c r="B1909" s="38"/>
      <c r="C1909" s="39"/>
      <c r="D1909" s="39"/>
      <c r="E1909" s="39"/>
      <c r="F1909" s="39"/>
      <c r="G1909" s="39"/>
    </row>
    <row r="1910" spans="2:7" s="3" customFormat="1" ht="12" customHeight="1" x14ac:dyDescent="0.2">
      <c r="B1910" s="38"/>
      <c r="C1910" s="39"/>
      <c r="D1910" s="39"/>
      <c r="E1910" s="39"/>
      <c r="F1910" s="39"/>
      <c r="G1910" s="39"/>
    </row>
    <row r="1911" spans="2:7" s="3" customFormat="1" ht="12" customHeight="1" x14ac:dyDescent="0.2">
      <c r="B1911" s="38"/>
      <c r="C1911" s="39"/>
      <c r="D1911" s="39"/>
      <c r="E1911" s="39"/>
      <c r="F1911" s="39"/>
      <c r="G1911" s="39"/>
    </row>
    <row r="1912" spans="2:7" s="3" customFormat="1" ht="12" customHeight="1" x14ac:dyDescent="0.2">
      <c r="B1912" s="38"/>
      <c r="C1912" s="39"/>
      <c r="D1912" s="39"/>
      <c r="E1912" s="39"/>
      <c r="F1912" s="39"/>
      <c r="G1912" s="39"/>
    </row>
    <row r="1913" spans="2:7" s="3" customFormat="1" ht="12" customHeight="1" x14ac:dyDescent="0.2">
      <c r="B1913" s="38"/>
      <c r="C1913" s="39"/>
      <c r="D1913" s="39"/>
      <c r="E1913" s="39"/>
      <c r="F1913" s="39"/>
      <c r="G1913" s="39"/>
    </row>
    <row r="1914" spans="2:7" s="3" customFormat="1" ht="12" customHeight="1" x14ac:dyDescent="0.2">
      <c r="B1914" s="38"/>
      <c r="C1914" s="39"/>
      <c r="D1914" s="39"/>
      <c r="E1914" s="39"/>
      <c r="F1914" s="39"/>
      <c r="G1914" s="39"/>
    </row>
    <row r="1915" spans="2:7" s="3" customFormat="1" ht="12" customHeight="1" x14ac:dyDescent="0.2">
      <c r="B1915" s="38"/>
      <c r="C1915" s="39"/>
      <c r="D1915" s="39"/>
      <c r="E1915" s="39"/>
      <c r="F1915" s="39"/>
      <c r="G1915" s="39"/>
    </row>
    <row r="1916" spans="2:7" s="3" customFormat="1" ht="12" customHeight="1" x14ac:dyDescent="0.2">
      <c r="B1916" s="38"/>
      <c r="C1916" s="39"/>
      <c r="D1916" s="39"/>
      <c r="E1916" s="39"/>
      <c r="F1916" s="39"/>
      <c r="G1916" s="39"/>
    </row>
    <row r="1917" spans="2:7" s="3" customFormat="1" ht="12" customHeight="1" x14ac:dyDescent="0.2">
      <c r="B1917" s="38"/>
      <c r="C1917" s="39"/>
      <c r="D1917" s="39"/>
      <c r="E1917" s="39"/>
      <c r="F1917" s="39"/>
      <c r="G1917" s="39"/>
    </row>
    <row r="1918" spans="2:7" s="3" customFormat="1" ht="12" customHeight="1" x14ac:dyDescent="0.2">
      <c r="B1918" s="38"/>
      <c r="C1918" s="39"/>
      <c r="D1918" s="39"/>
      <c r="E1918" s="39"/>
      <c r="F1918" s="39"/>
      <c r="G1918" s="39"/>
    </row>
    <row r="1919" spans="2:7" s="3" customFormat="1" ht="12" customHeight="1" x14ac:dyDescent="0.2">
      <c r="B1919" s="38"/>
      <c r="C1919" s="39"/>
      <c r="D1919" s="39"/>
      <c r="E1919" s="39"/>
      <c r="F1919" s="39"/>
      <c r="G1919" s="39"/>
    </row>
    <row r="1920" spans="2:7" s="3" customFormat="1" ht="12" customHeight="1" x14ac:dyDescent="0.2">
      <c r="B1920" s="38"/>
      <c r="C1920" s="39"/>
      <c r="D1920" s="39"/>
      <c r="E1920" s="39"/>
      <c r="F1920" s="39"/>
      <c r="G1920" s="39"/>
    </row>
    <row r="1921" spans="2:7" s="3" customFormat="1" ht="12" customHeight="1" x14ac:dyDescent="0.2">
      <c r="B1921" s="38"/>
      <c r="C1921" s="39"/>
      <c r="D1921" s="39"/>
      <c r="E1921" s="39"/>
      <c r="F1921" s="39"/>
      <c r="G1921" s="39"/>
    </row>
    <row r="1922" spans="2:7" s="3" customFormat="1" ht="12" customHeight="1" x14ac:dyDescent="0.2">
      <c r="B1922" s="38"/>
      <c r="C1922" s="39"/>
      <c r="D1922" s="39"/>
      <c r="E1922" s="39"/>
      <c r="F1922" s="39"/>
      <c r="G1922" s="39"/>
    </row>
    <row r="1923" spans="2:7" s="3" customFormat="1" ht="12" customHeight="1" x14ac:dyDescent="0.2">
      <c r="B1923" s="60" t="s">
        <v>97</v>
      </c>
      <c r="C1923" s="52"/>
      <c r="D1923" s="53"/>
      <c r="E1923" s="54"/>
      <c r="F1923" s="54"/>
      <c r="G1923" s="59"/>
    </row>
    <row r="1924" spans="2:7" s="3" customFormat="1" ht="12" customHeight="1" x14ac:dyDescent="0.2">
      <c r="B1924" s="45"/>
      <c r="C1924" s="45"/>
      <c r="D1924" s="56"/>
      <c r="E1924" s="45"/>
      <c r="F1924" s="45"/>
      <c r="G1924" s="45"/>
    </row>
    <row r="1925" spans="2:7" s="3" customFormat="1" ht="12" customHeight="1" x14ac:dyDescent="0.2">
      <c r="B1925" s="43" t="s">
        <v>0</v>
      </c>
      <c r="C1925" s="44"/>
      <c r="D1925" s="44"/>
      <c r="E1925" s="44"/>
      <c r="F1925" s="44"/>
      <c r="G1925" s="44"/>
    </row>
    <row r="1926" spans="2:7" s="3" customFormat="1" ht="12" customHeight="1" x14ac:dyDescent="0.2">
      <c r="B1926" s="45"/>
      <c r="C1926" s="45"/>
      <c r="D1926" s="45"/>
      <c r="E1926" s="45"/>
      <c r="F1926" s="45"/>
      <c r="G1926" s="46" t="s">
        <v>592</v>
      </c>
    </row>
    <row r="1927" spans="2:7" s="3" customFormat="1" ht="12" customHeight="1" x14ac:dyDescent="0.2">
      <c r="B1927" s="47" t="s">
        <v>2</v>
      </c>
      <c r="C1927" s="47" t="s">
        <v>3</v>
      </c>
      <c r="D1927" s="47" t="s">
        <v>4</v>
      </c>
      <c r="E1927" s="47" t="s">
        <v>5</v>
      </c>
      <c r="F1927" s="47" t="s">
        <v>6</v>
      </c>
      <c r="G1927" s="48" t="s">
        <v>7</v>
      </c>
    </row>
    <row r="1928" spans="2:7" s="3" customFormat="1" ht="24" customHeight="1" x14ac:dyDescent="0.2">
      <c r="B1928" s="34" t="s">
        <v>593</v>
      </c>
      <c r="C1928" s="35" t="s">
        <v>594</v>
      </c>
      <c r="D1928" s="36"/>
      <c r="E1928" s="41"/>
      <c r="F1928" s="37"/>
      <c r="G1928" s="37"/>
    </row>
    <row r="1929" spans="2:7" s="3" customFormat="1" ht="12" customHeight="1" x14ac:dyDescent="0.2">
      <c r="B1929" s="38"/>
      <c r="C1929" s="39"/>
      <c r="D1929" s="39"/>
      <c r="E1929" s="39"/>
      <c r="F1929" s="39"/>
      <c r="G1929" s="39"/>
    </row>
    <row r="1930" spans="2:7" s="3" customFormat="1" ht="12" customHeight="1" x14ac:dyDescent="0.2">
      <c r="B1930" s="34" t="s">
        <v>595</v>
      </c>
      <c r="C1930" s="35" t="s">
        <v>596</v>
      </c>
      <c r="D1930" s="36"/>
      <c r="E1930" s="41"/>
      <c r="F1930" s="37"/>
      <c r="G1930" s="37"/>
    </row>
    <row r="1931" spans="2:7" s="3" customFormat="1" ht="12" customHeight="1" x14ac:dyDescent="0.2">
      <c r="B1931" s="38"/>
      <c r="C1931" s="39"/>
      <c r="D1931" s="39"/>
      <c r="E1931" s="39"/>
      <c r="F1931" s="39"/>
      <c r="G1931" s="39"/>
    </row>
    <row r="1932" spans="2:7" s="3" customFormat="1" ht="12" customHeight="1" x14ac:dyDescent="0.2">
      <c r="B1932" s="34" t="s">
        <v>597</v>
      </c>
      <c r="C1932" s="40" t="s">
        <v>892</v>
      </c>
      <c r="D1932" s="36" t="s">
        <v>36</v>
      </c>
      <c r="E1932" s="41">
        <v>600</v>
      </c>
      <c r="F1932" s="42"/>
      <c r="G1932" s="37"/>
    </row>
    <row r="1933" spans="2:7" s="3" customFormat="1" ht="12" customHeight="1" x14ac:dyDescent="0.2">
      <c r="B1933" s="38"/>
      <c r="C1933" s="39"/>
      <c r="D1933" s="39"/>
      <c r="E1933" s="39"/>
      <c r="F1933" s="39"/>
      <c r="G1933" s="39"/>
    </row>
    <row r="1934" spans="2:7" s="3" customFormat="1" ht="12" customHeight="1" x14ac:dyDescent="0.2">
      <c r="B1934" s="34" t="s">
        <v>598</v>
      </c>
      <c r="C1934" s="35" t="s">
        <v>599</v>
      </c>
      <c r="D1934" s="36"/>
      <c r="E1934" s="41"/>
      <c r="F1934" s="37"/>
      <c r="G1934" s="37"/>
    </row>
    <row r="1935" spans="2:7" s="3" customFormat="1" ht="12" customHeight="1" x14ac:dyDescent="0.2">
      <c r="B1935" s="34"/>
      <c r="C1935" s="40"/>
      <c r="D1935" s="36"/>
      <c r="E1935" s="41"/>
      <c r="F1935" s="42"/>
      <c r="G1935" s="37"/>
    </row>
    <row r="1936" spans="2:7" s="3" customFormat="1" ht="12" customHeight="1" x14ac:dyDescent="0.2">
      <c r="B1936" s="34" t="s">
        <v>600</v>
      </c>
      <c r="C1936" s="40" t="s">
        <v>845</v>
      </c>
      <c r="D1936" s="36" t="s">
        <v>36</v>
      </c>
      <c r="E1936" s="41">
        <v>600</v>
      </c>
      <c r="F1936" s="42"/>
      <c r="G1936" s="37"/>
    </row>
    <row r="1937" spans="2:7" s="3" customFormat="1" ht="12" customHeight="1" x14ac:dyDescent="0.2">
      <c r="B1937" s="38"/>
      <c r="C1937" s="39"/>
      <c r="D1937" s="39"/>
      <c r="E1937" s="39"/>
      <c r="F1937" s="39"/>
      <c r="G1937" s="39"/>
    </row>
    <row r="1938" spans="2:7" s="3" customFormat="1" ht="12" customHeight="1" x14ac:dyDescent="0.2">
      <c r="B1938" s="34"/>
      <c r="C1938" s="40" t="s">
        <v>891</v>
      </c>
      <c r="D1938" s="36" t="s">
        <v>38</v>
      </c>
      <c r="E1938" s="41">
        <v>70</v>
      </c>
      <c r="F1938" s="42"/>
      <c r="G1938" s="37"/>
    </row>
    <row r="1939" spans="2:7" s="3" customFormat="1" ht="12" customHeight="1" x14ac:dyDescent="0.2">
      <c r="B1939" s="34"/>
      <c r="C1939" s="40"/>
      <c r="D1939" s="36"/>
      <c r="E1939" s="41"/>
      <c r="F1939" s="42"/>
      <c r="G1939" s="37"/>
    </row>
    <row r="1940" spans="2:7" s="3" customFormat="1" ht="12" customHeight="1" x14ac:dyDescent="0.2">
      <c r="B1940" s="34"/>
      <c r="C1940" s="40"/>
      <c r="D1940" s="36"/>
      <c r="E1940" s="41"/>
      <c r="F1940" s="42"/>
      <c r="G1940" s="37"/>
    </row>
    <row r="1941" spans="2:7" s="3" customFormat="1" ht="25.5" customHeight="1" x14ac:dyDescent="0.2">
      <c r="B1941" s="34"/>
      <c r="C1941" s="40"/>
      <c r="D1941" s="36"/>
      <c r="E1941" s="41"/>
      <c r="F1941" s="42"/>
      <c r="G1941" s="37"/>
    </row>
    <row r="1942" spans="2:7" s="3" customFormat="1" ht="25.5" customHeight="1" x14ac:dyDescent="0.2">
      <c r="B1942" s="34"/>
      <c r="C1942" s="40"/>
      <c r="D1942" s="36"/>
      <c r="E1942" s="41"/>
      <c r="F1942" s="42"/>
      <c r="G1942" s="37"/>
    </row>
    <row r="1943" spans="2:7" s="3" customFormat="1" ht="25.5" customHeight="1" x14ac:dyDescent="0.2">
      <c r="B1943" s="34"/>
      <c r="C1943" s="40"/>
      <c r="D1943" s="36"/>
      <c r="E1943" s="41"/>
      <c r="F1943" s="42"/>
      <c r="G1943" s="37"/>
    </row>
    <row r="1944" spans="2:7" s="3" customFormat="1" ht="12" customHeight="1" x14ac:dyDescent="0.2">
      <c r="B1944" s="34"/>
      <c r="C1944" s="40"/>
      <c r="D1944" s="36"/>
      <c r="E1944" s="41"/>
      <c r="F1944" s="42"/>
      <c r="G1944" s="37"/>
    </row>
    <row r="1945" spans="2:7" s="3" customFormat="1" ht="12" customHeight="1" x14ac:dyDescent="0.2">
      <c r="B1945" s="34"/>
      <c r="C1945" s="40"/>
      <c r="D1945" s="36"/>
      <c r="E1945" s="41"/>
      <c r="F1945" s="42"/>
      <c r="G1945" s="37"/>
    </row>
    <row r="1946" spans="2:7" s="3" customFormat="1" ht="12" customHeight="1" x14ac:dyDescent="0.2">
      <c r="B1946" s="34"/>
      <c r="C1946" s="40"/>
      <c r="D1946" s="36"/>
      <c r="E1946" s="41"/>
      <c r="F1946" s="42"/>
      <c r="G1946" s="37"/>
    </row>
    <row r="1947" spans="2:7" s="3" customFormat="1" ht="12" customHeight="1" x14ac:dyDescent="0.2">
      <c r="B1947" s="34"/>
      <c r="C1947" s="40"/>
      <c r="D1947" s="36"/>
      <c r="E1947" s="41"/>
      <c r="F1947" s="42"/>
      <c r="G1947" s="37"/>
    </row>
    <row r="1948" spans="2:7" s="3" customFormat="1" ht="12" customHeight="1" x14ac:dyDescent="0.2">
      <c r="B1948" s="34"/>
      <c r="C1948" s="40"/>
      <c r="D1948" s="36"/>
      <c r="E1948" s="41"/>
      <c r="F1948" s="42"/>
      <c r="G1948" s="37"/>
    </row>
    <row r="1949" spans="2:7" s="3" customFormat="1" ht="12" customHeight="1" x14ac:dyDescent="0.2">
      <c r="B1949" s="34"/>
      <c r="C1949" s="40"/>
      <c r="D1949" s="36"/>
      <c r="E1949" s="41"/>
      <c r="F1949" s="42"/>
      <c r="G1949" s="37"/>
    </row>
    <row r="1950" spans="2:7" s="3" customFormat="1" ht="12" customHeight="1" x14ac:dyDescent="0.2">
      <c r="B1950" s="34"/>
      <c r="C1950" s="40"/>
      <c r="D1950" s="36"/>
      <c r="E1950" s="41"/>
      <c r="F1950" s="42"/>
      <c r="G1950" s="37"/>
    </row>
    <row r="1951" spans="2:7" s="3" customFormat="1" ht="12" customHeight="1" x14ac:dyDescent="0.2">
      <c r="B1951" s="34"/>
      <c r="C1951" s="40"/>
      <c r="D1951" s="36"/>
      <c r="E1951" s="41"/>
      <c r="F1951" s="42"/>
      <c r="G1951" s="37"/>
    </row>
    <row r="1952" spans="2:7" s="3" customFormat="1" ht="12" customHeight="1" x14ac:dyDescent="0.2">
      <c r="B1952" s="34"/>
      <c r="C1952" s="40"/>
      <c r="D1952" s="36"/>
      <c r="E1952" s="41"/>
      <c r="F1952" s="42"/>
      <c r="G1952" s="37"/>
    </row>
    <row r="1953" spans="2:7" s="3" customFormat="1" ht="12" customHeight="1" x14ac:dyDescent="0.2">
      <c r="B1953" s="34"/>
      <c r="C1953" s="40"/>
      <c r="D1953" s="36"/>
      <c r="E1953" s="41"/>
      <c r="F1953" s="42"/>
      <c r="G1953" s="37"/>
    </row>
    <row r="1954" spans="2:7" s="3" customFormat="1" ht="12" customHeight="1" x14ac:dyDescent="0.2">
      <c r="B1954" s="34"/>
      <c r="C1954" s="40"/>
      <c r="D1954" s="36"/>
      <c r="E1954" s="41"/>
      <c r="F1954" s="42"/>
      <c r="G1954" s="37"/>
    </row>
    <row r="1955" spans="2:7" s="3" customFormat="1" ht="12" customHeight="1" x14ac:dyDescent="0.2">
      <c r="B1955" s="34"/>
      <c r="C1955" s="40"/>
      <c r="D1955" s="36"/>
      <c r="E1955" s="41"/>
      <c r="F1955" s="42"/>
      <c r="G1955" s="37"/>
    </row>
    <row r="1956" spans="2:7" s="3" customFormat="1" ht="12" customHeight="1" x14ac:dyDescent="0.2">
      <c r="B1956" s="34"/>
      <c r="C1956" s="40"/>
      <c r="D1956" s="36"/>
      <c r="E1956" s="41"/>
      <c r="F1956" s="42"/>
      <c r="G1956" s="37"/>
    </row>
    <row r="1957" spans="2:7" s="3" customFormat="1" ht="12" customHeight="1" x14ac:dyDescent="0.2">
      <c r="B1957" s="34"/>
      <c r="C1957" s="40"/>
      <c r="D1957" s="36"/>
      <c r="E1957" s="41"/>
      <c r="F1957" s="42"/>
      <c r="G1957" s="37"/>
    </row>
    <row r="1958" spans="2:7" s="3" customFormat="1" ht="12" customHeight="1" x14ac:dyDescent="0.2">
      <c r="B1958" s="34"/>
      <c r="C1958" s="40"/>
      <c r="D1958" s="36"/>
      <c r="E1958" s="41"/>
      <c r="F1958" s="42"/>
      <c r="G1958" s="37"/>
    </row>
    <row r="1959" spans="2:7" s="3" customFormat="1" ht="12" customHeight="1" x14ac:dyDescent="0.2">
      <c r="B1959" s="34"/>
      <c r="C1959" s="40"/>
      <c r="D1959" s="36"/>
      <c r="E1959" s="41"/>
      <c r="F1959" s="42"/>
      <c r="G1959" s="37"/>
    </row>
    <row r="1960" spans="2:7" s="3" customFormat="1" ht="12" customHeight="1" x14ac:dyDescent="0.2">
      <c r="B1960" s="34"/>
      <c r="C1960" s="40"/>
      <c r="D1960" s="36"/>
      <c r="E1960" s="41"/>
      <c r="F1960" s="42"/>
      <c r="G1960" s="37"/>
    </row>
    <row r="1961" spans="2:7" s="3" customFormat="1" ht="12" customHeight="1" x14ac:dyDescent="0.2">
      <c r="B1961" s="34"/>
      <c r="C1961" s="40"/>
      <c r="D1961" s="36"/>
      <c r="E1961" s="41"/>
      <c r="F1961" s="42"/>
      <c r="G1961" s="37"/>
    </row>
    <row r="1962" spans="2:7" s="3" customFormat="1" ht="12" customHeight="1" x14ac:dyDescent="0.2">
      <c r="B1962" s="34"/>
      <c r="C1962" s="40"/>
      <c r="D1962" s="36"/>
      <c r="E1962" s="41"/>
      <c r="F1962" s="42"/>
      <c r="G1962" s="37"/>
    </row>
    <row r="1963" spans="2:7" s="3" customFormat="1" ht="12" customHeight="1" x14ac:dyDescent="0.2">
      <c r="B1963" s="34"/>
      <c r="C1963" s="40"/>
      <c r="D1963" s="36"/>
      <c r="E1963" s="41"/>
      <c r="F1963" s="42"/>
      <c r="G1963" s="37"/>
    </row>
    <row r="1964" spans="2:7" s="3" customFormat="1" ht="12" customHeight="1" x14ac:dyDescent="0.2">
      <c r="B1964" s="34"/>
      <c r="C1964" s="40"/>
      <c r="D1964" s="36"/>
      <c r="E1964" s="41"/>
      <c r="F1964" s="42"/>
      <c r="G1964" s="37"/>
    </row>
    <row r="1965" spans="2:7" s="3" customFormat="1" ht="12" customHeight="1" x14ac:dyDescent="0.2">
      <c r="B1965" s="34"/>
      <c r="C1965" s="40"/>
      <c r="D1965" s="36"/>
      <c r="E1965" s="41"/>
      <c r="F1965" s="42"/>
      <c r="G1965" s="37"/>
    </row>
    <row r="1966" spans="2:7" s="3" customFormat="1" ht="12" customHeight="1" x14ac:dyDescent="0.2">
      <c r="B1966" s="34"/>
      <c r="C1966" s="40"/>
      <c r="D1966" s="36"/>
      <c r="E1966" s="41"/>
      <c r="F1966" s="42"/>
      <c r="G1966" s="37"/>
    </row>
    <row r="1967" spans="2:7" s="3" customFormat="1" ht="12" customHeight="1" x14ac:dyDescent="0.2">
      <c r="B1967" s="34"/>
      <c r="C1967" s="40"/>
      <c r="D1967" s="36"/>
      <c r="E1967" s="41"/>
      <c r="F1967" s="42"/>
      <c r="G1967" s="37"/>
    </row>
    <row r="1968" spans="2:7" s="3" customFormat="1" ht="12" customHeight="1" x14ac:dyDescent="0.2">
      <c r="B1968" s="34"/>
      <c r="C1968" s="40"/>
      <c r="D1968" s="36"/>
      <c r="E1968" s="41"/>
      <c r="F1968" s="42"/>
      <c r="G1968" s="37"/>
    </row>
    <row r="1969" spans="2:7" s="3" customFormat="1" ht="12" customHeight="1" x14ac:dyDescent="0.2">
      <c r="B1969" s="34"/>
      <c r="C1969" s="40"/>
      <c r="D1969" s="36"/>
      <c r="E1969" s="41"/>
      <c r="F1969" s="42"/>
      <c r="G1969" s="37"/>
    </row>
    <row r="1970" spans="2:7" s="3" customFormat="1" ht="12" customHeight="1" x14ac:dyDescent="0.2">
      <c r="B1970" s="34"/>
      <c r="C1970" s="40"/>
      <c r="D1970" s="36"/>
      <c r="E1970" s="41"/>
      <c r="F1970" s="42"/>
      <c r="G1970" s="37"/>
    </row>
    <row r="1971" spans="2:7" s="3" customFormat="1" ht="12" customHeight="1" x14ac:dyDescent="0.2">
      <c r="B1971" s="34"/>
      <c r="C1971" s="40"/>
      <c r="D1971" s="36"/>
      <c r="E1971" s="41"/>
      <c r="F1971" s="42"/>
      <c r="G1971" s="37"/>
    </row>
    <row r="1972" spans="2:7" s="3" customFormat="1" ht="12" customHeight="1" x14ac:dyDescent="0.2">
      <c r="B1972" s="34"/>
      <c r="C1972" s="40"/>
      <c r="D1972" s="36"/>
      <c r="E1972" s="41"/>
      <c r="F1972" s="42"/>
      <c r="G1972" s="37"/>
    </row>
    <row r="1973" spans="2:7" s="3" customFormat="1" ht="12" customHeight="1" x14ac:dyDescent="0.2">
      <c r="B1973" s="34"/>
      <c r="C1973" s="40"/>
      <c r="D1973" s="36"/>
      <c r="E1973" s="41"/>
      <c r="F1973" s="42"/>
      <c r="G1973" s="37"/>
    </row>
    <row r="1974" spans="2:7" s="3" customFormat="1" ht="12" customHeight="1" x14ac:dyDescent="0.2">
      <c r="B1974" s="34"/>
      <c r="C1974" s="40"/>
      <c r="D1974" s="36"/>
      <c r="E1974" s="41"/>
      <c r="F1974" s="42"/>
      <c r="G1974" s="37"/>
    </row>
    <row r="1975" spans="2:7" s="3" customFormat="1" ht="12" customHeight="1" x14ac:dyDescent="0.2">
      <c r="B1975" s="34"/>
      <c r="C1975" s="40"/>
      <c r="D1975" s="36"/>
      <c r="E1975" s="41"/>
      <c r="F1975" s="42"/>
      <c r="G1975" s="37"/>
    </row>
    <row r="1976" spans="2:7" s="3" customFormat="1" ht="12" customHeight="1" x14ac:dyDescent="0.2">
      <c r="B1976" s="34"/>
      <c r="C1976" s="40"/>
      <c r="D1976" s="36"/>
      <c r="E1976" s="41"/>
      <c r="F1976" s="42"/>
      <c r="G1976" s="37"/>
    </row>
    <row r="1977" spans="2:7" s="3" customFormat="1" ht="12" customHeight="1" x14ac:dyDescent="0.2">
      <c r="B1977" s="34"/>
      <c r="C1977" s="40"/>
      <c r="D1977" s="36"/>
      <c r="E1977" s="41"/>
      <c r="F1977" s="42"/>
      <c r="G1977" s="37"/>
    </row>
    <row r="1978" spans="2:7" s="3" customFormat="1" ht="12" customHeight="1" x14ac:dyDescent="0.2">
      <c r="B1978" s="34"/>
      <c r="C1978" s="40"/>
      <c r="D1978" s="36"/>
      <c r="E1978" s="41"/>
      <c r="F1978" s="42"/>
      <c r="G1978" s="37"/>
    </row>
    <row r="1979" spans="2:7" s="3" customFormat="1" ht="12" customHeight="1" x14ac:dyDescent="0.2">
      <c r="B1979" s="34"/>
      <c r="C1979" s="40"/>
      <c r="D1979" s="36"/>
      <c r="E1979" s="41"/>
      <c r="F1979" s="42"/>
      <c r="G1979" s="37"/>
    </row>
    <row r="1980" spans="2:7" s="3" customFormat="1" ht="12" customHeight="1" x14ac:dyDescent="0.2">
      <c r="B1980" s="34"/>
      <c r="C1980" s="40"/>
      <c r="D1980" s="36"/>
      <c r="E1980" s="41"/>
      <c r="F1980" s="42"/>
      <c r="G1980" s="37"/>
    </row>
    <row r="1981" spans="2:7" s="3" customFormat="1" ht="12" customHeight="1" x14ac:dyDescent="0.2">
      <c r="B1981" s="34"/>
      <c r="C1981" s="40"/>
      <c r="D1981" s="36"/>
      <c r="E1981" s="41"/>
      <c r="F1981" s="42"/>
      <c r="G1981" s="37"/>
    </row>
    <row r="1982" spans="2:7" s="3" customFormat="1" ht="12" customHeight="1" x14ac:dyDescent="0.2">
      <c r="B1982" s="34"/>
      <c r="C1982" s="40"/>
      <c r="D1982" s="36"/>
      <c r="E1982" s="41"/>
      <c r="F1982" s="42"/>
      <c r="G1982" s="37"/>
    </row>
    <row r="1983" spans="2:7" s="3" customFormat="1" ht="12" customHeight="1" x14ac:dyDescent="0.2">
      <c r="B1983" s="34"/>
      <c r="C1983" s="40"/>
      <c r="D1983" s="36"/>
      <c r="E1983" s="41"/>
      <c r="F1983" s="42"/>
      <c r="G1983" s="37"/>
    </row>
    <row r="1984" spans="2:7" s="3" customFormat="1" ht="12" customHeight="1" x14ac:dyDescent="0.2">
      <c r="B1984" s="34"/>
      <c r="C1984" s="40"/>
      <c r="D1984" s="36"/>
      <c r="E1984" s="41"/>
      <c r="F1984" s="42"/>
      <c r="G1984" s="37"/>
    </row>
    <row r="1985" spans="2:7" s="3" customFormat="1" ht="12" customHeight="1" x14ac:dyDescent="0.2">
      <c r="B1985" s="34"/>
      <c r="C1985" s="40"/>
      <c r="D1985" s="36"/>
      <c r="E1985" s="41"/>
      <c r="F1985" s="42"/>
      <c r="G1985" s="37"/>
    </row>
    <row r="1986" spans="2:7" s="3" customFormat="1" ht="12" customHeight="1" x14ac:dyDescent="0.2">
      <c r="B1986" s="34"/>
      <c r="C1986" s="40"/>
      <c r="D1986" s="36"/>
      <c r="E1986" s="41"/>
      <c r="F1986" s="42"/>
      <c r="G1986" s="37"/>
    </row>
    <row r="1987" spans="2:7" s="3" customFormat="1" ht="12" customHeight="1" x14ac:dyDescent="0.2">
      <c r="B1987" s="34"/>
      <c r="C1987" s="40"/>
      <c r="D1987" s="36"/>
      <c r="E1987" s="41"/>
      <c r="F1987" s="42"/>
      <c r="G1987" s="37"/>
    </row>
    <row r="1988" spans="2:7" s="3" customFormat="1" ht="12" customHeight="1" x14ac:dyDescent="0.2">
      <c r="B1988" s="34"/>
      <c r="C1988" s="40"/>
      <c r="D1988" s="36"/>
      <c r="E1988" s="41"/>
      <c r="F1988" s="42"/>
      <c r="G1988" s="37"/>
    </row>
    <row r="1989" spans="2:7" s="3" customFormat="1" ht="12" customHeight="1" x14ac:dyDescent="0.2">
      <c r="B1989" s="34"/>
      <c r="C1989" s="40"/>
      <c r="D1989" s="36"/>
      <c r="E1989" s="41"/>
      <c r="F1989" s="42"/>
      <c r="G1989" s="37"/>
    </row>
    <row r="1990" spans="2:7" s="3" customFormat="1" ht="12" customHeight="1" x14ac:dyDescent="0.2">
      <c r="B1990" s="34"/>
      <c r="C1990" s="40"/>
      <c r="D1990" s="36"/>
      <c r="E1990" s="41"/>
      <c r="F1990" s="42"/>
      <c r="G1990" s="37"/>
    </row>
    <row r="1991" spans="2:7" s="3" customFormat="1" ht="12" customHeight="1" x14ac:dyDescent="0.2">
      <c r="B1991" s="34"/>
      <c r="C1991" s="40"/>
      <c r="D1991" s="36"/>
      <c r="E1991" s="41"/>
      <c r="F1991" s="42"/>
      <c r="G1991" s="37"/>
    </row>
    <row r="1992" spans="2:7" s="3" customFormat="1" ht="12" customHeight="1" x14ac:dyDescent="0.2">
      <c r="B1992" s="34"/>
      <c r="C1992" s="40"/>
      <c r="D1992" s="36"/>
      <c r="E1992" s="41"/>
      <c r="F1992" s="42"/>
      <c r="G1992" s="37"/>
    </row>
    <row r="1993" spans="2:7" s="3" customFormat="1" ht="12" customHeight="1" x14ac:dyDescent="0.2">
      <c r="B1993" s="34"/>
      <c r="C1993" s="40"/>
      <c r="D1993" s="36"/>
      <c r="E1993" s="41"/>
      <c r="F1993" s="42"/>
      <c r="G1993" s="37"/>
    </row>
    <row r="1994" spans="2:7" s="3" customFormat="1" ht="12" customHeight="1" x14ac:dyDescent="0.2">
      <c r="B1994" s="34"/>
      <c r="C1994" s="40"/>
      <c r="D1994" s="36"/>
      <c r="E1994" s="41"/>
      <c r="F1994" s="42"/>
      <c r="G1994" s="37"/>
    </row>
    <row r="1995" spans="2:7" s="3" customFormat="1" ht="12" customHeight="1" x14ac:dyDescent="0.2">
      <c r="B1995" s="34"/>
      <c r="C1995" s="40"/>
      <c r="D1995" s="36"/>
      <c r="E1995" s="41"/>
      <c r="F1995" s="42"/>
      <c r="G1995" s="37"/>
    </row>
    <row r="1996" spans="2:7" s="3" customFormat="1" ht="12" customHeight="1" x14ac:dyDescent="0.2">
      <c r="B1996" s="38"/>
      <c r="C1996" s="39"/>
      <c r="D1996" s="39"/>
      <c r="E1996" s="39"/>
      <c r="F1996" s="39"/>
      <c r="G1996" s="39"/>
    </row>
    <row r="1997" spans="2:7" s="3" customFormat="1" ht="12" customHeight="1" x14ac:dyDescent="0.2">
      <c r="B1997" s="60" t="s">
        <v>97</v>
      </c>
      <c r="C1997" s="52"/>
      <c r="D1997" s="53"/>
      <c r="E1997" s="54"/>
      <c r="F1997" s="54"/>
      <c r="G1997" s="59">
        <f>SUM(G1932:G1996)</f>
        <v>0</v>
      </c>
    </row>
    <row r="1998" spans="2:7" s="3" customFormat="1" ht="12" customHeight="1" x14ac:dyDescent="0.2">
      <c r="B1998" s="45"/>
      <c r="C1998" s="45"/>
      <c r="D1998" s="56"/>
      <c r="E1998" s="45"/>
      <c r="F1998" s="45"/>
      <c r="G1998" s="45"/>
    </row>
    <row r="1999" spans="2:7" s="3" customFormat="1" ht="12" customHeight="1" x14ac:dyDescent="0.2">
      <c r="B1999" s="43" t="s">
        <v>0</v>
      </c>
      <c r="C1999" s="44"/>
      <c r="D1999" s="44"/>
      <c r="E1999" s="44"/>
      <c r="F1999" s="44"/>
      <c r="G1999" s="44"/>
    </row>
    <row r="2000" spans="2:7" s="3" customFormat="1" ht="12" customHeight="1" x14ac:dyDescent="0.2">
      <c r="B2000" s="45"/>
      <c r="C2000" s="45"/>
      <c r="D2000" s="45"/>
      <c r="E2000" s="45"/>
      <c r="F2000" s="45"/>
      <c r="G2000" s="46" t="s">
        <v>602</v>
      </c>
    </row>
    <row r="2001" spans="2:7" s="3" customFormat="1" ht="12" customHeight="1" x14ac:dyDescent="0.2">
      <c r="B2001" s="47" t="s">
        <v>2</v>
      </c>
      <c r="C2001" s="47" t="s">
        <v>3</v>
      </c>
      <c r="D2001" s="47" t="s">
        <v>4</v>
      </c>
      <c r="E2001" s="47" t="s">
        <v>5</v>
      </c>
      <c r="F2001" s="47" t="s">
        <v>6</v>
      </c>
      <c r="G2001" s="48" t="s">
        <v>7</v>
      </c>
    </row>
    <row r="2002" spans="2:7" s="3" customFormat="1" ht="12" customHeight="1" x14ac:dyDescent="0.2">
      <c r="B2002" s="34" t="s">
        <v>603</v>
      </c>
      <c r="C2002" s="35" t="s">
        <v>604</v>
      </c>
      <c r="D2002" s="36"/>
      <c r="E2002" s="41"/>
      <c r="F2002" s="37"/>
      <c r="G2002" s="37"/>
    </row>
    <row r="2003" spans="2:7" s="3" customFormat="1" ht="12" x14ac:dyDescent="0.2">
      <c r="B2003" s="38"/>
      <c r="C2003" s="39"/>
      <c r="D2003" s="39"/>
      <c r="E2003" s="39"/>
      <c r="F2003" s="39"/>
      <c r="G2003" s="39"/>
    </row>
    <row r="2004" spans="2:7" s="3" customFormat="1" ht="22" customHeight="1" x14ac:dyDescent="0.2">
      <c r="B2004" s="34" t="s">
        <v>605</v>
      </c>
      <c r="C2004" s="35" t="s">
        <v>606</v>
      </c>
      <c r="D2004" s="36"/>
      <c r="E2004" s="41"/>
      <c r="F2004" s="37"/>
      <c r="G2004" s="37"/>
    </row>
    <row r="2005" spans="2:7" s="3" customFormat="1" ht="12" customHeight="1" x14ac:dyDescent="0.2">
      <c r="B2005" s="38"/>
      <c r="C2005" s="39"/>
      <c r="D2005" s="39"/>
      <c r="E2005" s="39"/>
      <c r="F2005" s="39"/>
      <c r="G2005" s="39"/>
    </row>
    <row r="2006" spans="2:7" s="3" customFormat="1" ht="12" customHeight="1" x14ac:dyDescent="0.2">
      <c r="B2006" s="34" t="s">
        <v>607</v>
      </c>
      <c r="C2006" s="40" t="s">
        <v>846</v>
      </c>
      <c r="D2006" s="36" t="s">
        <v>119</v>
      </c>
      <c r="E2006" s="41">
        <v>0</v>
      </c>
      <c r="F2006" s="42"/>
      <c r="G2006" s="37"/>
    </row>
    <row r="2007" spans="2:7" s="3" customFormat="1" ht="12" customHeight="1" x14ac:dyDescent="0.2">
      <c r="B2007" s="34"/>
      <c r="C2007" s="40"/>
      <c r="D2007" s="36"/>
      <c r="E2007" s="41"/>
      <c r="F2007" s="42"/>
      <c r="G2007" s="37"/>
    </row>
    <row r="2008" spans="2:7" s="3" customFormat="1" ht="12" customHeight="1" x14ac:dyDescent="0.2">
      <c r="B2008" s="34" t="s">
        <v>607</v>
      </c>
      <c r="C2008" s="40" t="s">
        <v>847</v>
      </c>
      <c r="D2008" s="36" t="s">
        <v>119</v>
      </c>
      <c r="E2008" s="41">
        <f>500*7*1.1</f>
        <v>3850</v>
      </c>
      <c r="F2008" s="42"/>
      <c r="G2008" s="37"/>
    </row>
    <row r="2009" spans="2:7" s="3" customFormat="1" ht="12" customHeight="1" x14ac:dyDescent="0.2">
      <c r="B2009" s="38"/>
      <c r="C2009" s="39"/>
      <c r="D2009" s="39"/>
      <c r="E2009" s="39"/>
      <c r="F2009" s="39"/>
      <c r="G2009" s="39"/>
    </row>
    <row r="2010" spans="2:7" s="3" customFormat="1" ht="12" customHeight="1" x14ac:dyDescent="0.2">
      <c r="B2010" s="34" t="s">
        <v>608</v>
      </c>
      <c r="C2010" s="35" t="s">
        <v>609</v>
      </c>
      <c r="D2010" s="36" t="s">
        <v>36</v>
      </c>
      <c r="E2010" s="41">
        <v>20</v>
      </c>
      <c r="F2010" s="42"/>
      <c r="G2010" s="37"/>
    </row>
    <row r="2011" spans="2:7" s="3" customFormat="1" ht="12" customHeight="1" x14ac:dyDescent="0.2">
      <c r="B2011" s="38"/>
      <c r="C2011" s="39"/>
      <c r="D2011" s="39"/>
      <c r="E2011" s="39"/>
      <c r="F2011" s="39"/>
      <c r="G2011" s="39"/>
    </row>
    <row r="2012" spans="2:7" s="3" customFormat="1" ht="12" customHeight="1" x14ac:dyDescent="0.2">
      <c r="B2012" s="34" t="s">
        <v>610</v>
      </c>
      <c r="C2012" s="35" t="s">
        <v>611</v>
      </c>
      <c r="D2012" s="36"/>
      <c r="E2012" s="41"/>
      <c r="F2012" s="37"/>
      <c r="G2012" s="37"/>
    </row>
    <row r="2013" spans="2:7" s="3" customFormat="1" ht="12" customHeight="1" x14ac:dyDescent="0.2">
      <c r="B2013" s="38"/>
      <c r="C2013" s="39"/>
      <c r="D2013" s="39"/>
      <c r="E2013" s="39"/>
      <c r="F2013" s="39"/>
      <c r="G2013" s="39"/>
    </row>
    <row r="2014" spans="2:7" s="3" customFormat="1" ht="12" customHeight="1" x14ac:dyDescent="0.2">
      <c r="B2014" s="34" t="s">
        <v>612</v>
      </c>
      <c r="C2014" s="40" t="s">
        <v>613</v>
      </c>
      <c r="D2014" s="36" t="s">
        <v>96</v>
      </c>
      <c r="E2014" s="41">
        <v>1</v>
      </c>
      <c r="F2014" s="42">
        <v>25000</v>
      </c>
      <c r="G2014" s="37">
        <f>IF(D2014 = CHAR(37), E2014*F2014/100,E2014*F2014)</f>
        <v>25000</v>
      </c>
    </row>
    <row r="2015" spans="2:7" s="3" customFormat="1" ht="12" customHeight="1" x14ac:dyDescent="0.2">
      <c r="B2015" s="38"/>
      <c r="C2015" s="39"/>
      <c r="D2015" s="39"/>
      <c r="E2015" s="39"/>
      <c r="F2015" s="39"/>
      <c r="G2015" s="39"/>
    </row>
    <row r="2016" spans="2:7" s="3" customFormat="1" ht="12" customHeight="1" x14ac:dyDescent="0.2">
      <c r="B2016" s="34" t="s">
        <v>614</v>
      </c>
      <c r="C2016" s="40" t="s">
        <v>615</v>
      </c>
      <c r="D2016" s="36" t="s">
        <v>41</v>
      </c>
      <c r="E2016" s="37">
        <f>G2014</f>
        <v>25000</v>
      </c>
      <c r="F2016" s="42"/>
      <c r="G2016" s="37"/>
    </row>
    <row r="2017" spans="2:7" s="3" customFormat="1" ht="12" customHeight="1" x14ac:dyDescent="0.2">
      <c r="B2017" s="38"/>
      <c r="C2017" s="39"/>
      <c r="D2017" s="39"/>
      <c r="E2017" s="39"/>
      <c r="F2017" s="39"/>
      <c r="G2017" s="39"/>
    </row>
    <row r="2018" spans="2:7" s="3" customFormat="1" ht="12" customHeight="1" x14ac:dyDescent="0.2">
      <c r="B2018" s="34" t="s">
        <v>616</v>
      </c>
      <c r="C2018" s="35" t="s">
        <v>617</v>
      </c>
      <c r="D2018" s="36"/>
      <c r="E2018" s="37"/>
      <c r="F2018" s="37"/>
      <c r="G2018" s="37"/>
    </row>
    <row r="2019" spans="2:7" s="3" customFormat="1" ht="12" customHeight="1" x14ac:dyDescent="0.2">
      <c r="B2019" s="38"/>
      <c r="C2019" s="39"/>
      <c r="D2019" s="39"/>
      <c r="E2019" s="39"/>
      <c r="F2019" s="39"/>
      <c r="G2019" s="39"/>
    </row>
    <row r="2020" spans="2:7" s="3" customFormat="1" ht="12" customHeight="1" x14ac:dyDescent="0.2">
      <c r="B2020" s="34" t="s">
        <v>618</v>
      </c>
      <c r="C2020" s="40" t="s">
        <v>847</v>
      </c>
      <c r="D2020" s="36" t="s">
        <v>119</v>
      </c>
      <c r="E2020" s="41">
        <v>100</v>
      </c>
      <c r="F2020" s="42"/>
      <c r="G2020" s="37"/>
    </row>
    <row r="2021" spans="2:7" s="3" customFormat="1" ht="12" customHeight="1" x14ac:dyDescent="0.2">
      <c r="B2021" s="38"/>
      <c r="C2021" s="39"/>
      <c r="D2021" s="39"/>
      <c r="E2021" s="39"/>
      <c r="F2021" s="39"/>
      <c r="G2021" s="39"/>
    </row>
    <row r="2022" spans="2:7" s="3" customFormat="1" ht="12" customHeight="1" x14ac:dyDescent="0.2">
      <c r="B2022" s="38"/>
      <c r="C2022" s="39"/>
      <c r="D2022" s="39"/>
      <c r="E2022" s="39"/>
      <c r="F2022" s="39"/>
      <c r="G2022" s="39"/>
    </row>
    <row r="2023" spans="2:7" s="4" customFormat="1" ht="36" customHeight="1" x14ac:dyDescent="0.2">
      <c r="B2023" s="38"/>
      <c r="C2023" s="39"/>
      <c r="D2023" s="39"/>
      <c r="E2023" s="39"/>
      <c r="F2023" s="39"/>
      <c r="G2023" s="39"/>
    </row>
    <row r="2024" spans="2:7" s="2" customFormat="1" ht="12" customHeight="1" x14ac:dyDescent="0.2">
      <c r="B2024" s="38"/>
      <c r="C2024" s="39"/>
      <c r="D2024" s="39"/>
      <c r="E2024" s="39"/>
      <c r="F2024" s="39"/>
      <c r="G2024" s="39"/>
    </row>
    <row r="2025" spans="2:7" s="1" customFormat="1" ht="14" x14ac:dyDescent="0.2">
      <c r="B2025" s="38"/>
      <c r="C2025" s="39"/>
      <c r="D2025" s="39"/>
      <c r="E2025" s="39"/>
      <c r="F2025" s="39"/>
      <c r="G2025" s="39"/>
    </row>
    <row r="2026" spans="2:7" s="2" customFormat="1" ht="12" x14ac:dyDescent="0.2">
      <c r="B2026" s="38"/>
      <c r="C2026" s="39"/>
      <c r="D2026" s="39"/>
      <c r="E2026" s="39"/>
      <c r="F2026" s="39"/>
      <c r="G2026" s="39"/>
    </row>
    <row r="2027" spans="2:7" s="3" customFormat="1" ht="12" x14ac:dyDescent="0.2">
      <c r="B2027" s="38"/>
      <c r="C2027" s="39"/>
      <c r="D2027" s="39"/>
      <c r="E2027" s="39"/>
      <c r="F2027" s="39"/>
      <c r="G2027" s="39"/>
    </row>
    <row r="2028" spans="2:7" s="3" customFormat="1" ht="12" customHeight="1" x14ac:dyDescent="0.2">
      <c r="B2028" s="38"/>
      <c r="C2028" s="39"/>
      <c r="D2028" s="39"/>
      <c r="E2028" s="39"/>
      <c r="F2028" s="39"/>
      <c r="G2028" s="39"/>
    </row>
    <row r="2029" spans="2:7" s="3" customFormat="1" ht="12" customHeight="1" x14ac:dyDescent="0.2">
      <c r="B2029" s="38"/>
      <c r="C2029" s="39"/>
      <c r="D2029" s="39"/>
      <c r="E2029" s="39"/>
      <c r="F2029" s="39"/>
      <c r="G2029" s="39"/>
    </row>
    <row r="2030" spans="2:7" s="3" customFormat="1" ht="12" customHeight="1" x14ac:dyDescent="0.2">
      <c r="B2030" s="38"/>
      <c r="C2030" s="39"/>
      <c r="D2030" s="39"/>
      <c r="E2030" s="39"/>
      <c r="F2030" s="39"/>
      <c r="G2030" s="39"/>
    </row>
    <row r="2031" spans="2:7" s="3" customFormat="1" ht="12" customHeight="1" x14ac:dyDescent="0.2">
      <c r="B2031" s="38"/>
      <c r="C2031" s="39"/>
      <c r="D2031" s="39"/>
      <c r="E2031" s="39"/>
      <c r="F2031" s="39"/>
      <c r="G2031" s="39"/>
    </row>
    <row r="2032" spans="2:7" s="3" customFormat="1" ht="12" x14ac:dyDescent="0.2">
      <c r="B2032" s="38"/>
      <c r="C2032" s="39"/>
      <c r="D2032" s="39"/>
      <c r="E2032" s="39"/>
      <c r="F2032" s="39"/>
      <c r="G2032" s="39"/>
    </row>
    <row r="2033" spans="2:7" s="3" customFormat="1" ht="12" customHeight="1" x14ac:dyDescent="0.2">
      <c r="B2033" s="38"/>
      <c r="C2033" s="39"/>
      <c r="D2033" s="39"/>
      <c r="E2033" s="39"/>
      <c r="F2033" s="39"/>
      <c r="G2033" s="39"/>
    </row>
    <row r="2034" spans="2:7" s="3" customFormat="1" ht="12" customHeight="1" x14ac:dyDescent="0.2">
      <c r="B2034" s="38"/>
      <c r="C2034" s="39"/>
      <c r="D2034" s="39"/>
      <c r="E2034" s="39"/>
      <c r="F2034" s="39"/>
      <c r="G2034" s="39"/>
    </row>
    <row r="2035" spans="2:7" s="3" customFormat="1" ht="12" customHeight="1" x14ac:dyDescent="0.2">
      <c r="B2035" s="38"/>
      <c r="C2035" s="39"/>
      <c r="D2035" s="39"/>
      <c r="E2035" s="39"/>
      <c r="F2035" s="39"/>
      <c r="G2035" s="39"/>
    </row>
    <row r="2036" spans="2:7" s="3" customFormat="1" ht="12" x14ac:dyDescent="0.2">
      <c r="B2036" s="38"/>
      <c r="C2036" s="39"/>
      <c r="D2036" s="39"/>
      <c r="E2036" s="39"/>
      <c r="F2036" s="39"/>
      <c r="G2036" s="39"/>
    </row>
    <row r="2037" spans="2:7" s="3" customFormat="1" ht="12" customHeight="1" x14ac:dyDescent="0.2">
      <c r="B2037" s="38"/>
      <c r="C2037" s="39"/>
      <c r="D2037" s="39"/>
      <c r="E2037" s="39"/>
      <c r="F2037" s="39"/>
      <c r="G2037" s="39"/>
    </row>
    <row r="2038" spans="2:7" s="3" customFormat="1" ht="12" customHeight="1" x14ac:dyDescent="0.2">
      <c r="B2038" s="38"/>
      <c r="C2038" s="39"/>
      <c r="D2038" s="39"/>
      <c r="E2038" s="39"/>
      <c r="F2038" s="39"/>
      <c r="G2038" s="39"/>
    </row>
    <row r="2039" spans="2:7" s="3" customFormat="1" ht="12" customHeight="1" x14ac:dyDescent="0.2">
      <c r="B2039" s="38"/>
      <c r="C2039" s="39"/>
      <c r="D2039" s="39"/>
      <c r="E2039" s="39"/>
      <c r="F2039" s="39"/>
      <c r="G2039" s="39"/>
    </row>
    <row r="2040" spans="2:7" s="3" customFormat="1" ht="12" x14ac:dyDescent="0.2">
      <c r="B2040" s="38"/>
      <c r="C2040" s="39"/>
      <c r="D2040" s="39"/>
      <c r="E2040" s="39"/>
      <c r="F2040" s="39"/>
      <c r="G2040" s="39"/>
    </row>
    <row r="2041" spans="2:7" s="3" customFormat="1" ht="12" customHeight="1" x14ac:dyDescent="0.2">
      <c r="B2041" s="38"/>
      <c r="C2041" s="39"/>
      <c r="D2041" s="39"/>
      <c r="E2041" s="39"/>
      <c r="F2041" s="39"/>
      <c r="G2041" s="39"/>
    </row>
    <row r="2042" spans="2:7" s="3" customFormat="1" ht="12" customHeight="1" x14ac:dyDescent="0.2">
      <c r="B2042" s="38"/>
      <c r="C2042" s="39"/>
      <c r="D2042" s="39"/>
      <c r="E2042" s="39"/>
      <c r="F2042" s="39"/>
      <c r="G2042" s="39"/>
    </row>
    <row r="2043" spans="2:7" s="3" customFormat="1" ht="12" customHeight="1" x14ac:dyDescent="0.2">
      <c r="B2043" s="38"/>
      <c r="C2043" s="39"/>
      <c r="D2043" s="39"/>
      <c r="E2043" s="39"/>
      <c r="F2043" s="39"/>
      <c r="G2043" s="39"/>
    </row>
    <row r="2044" spans="2:7" s="3" customFormat="1" ht="12" x14ac:dyDescent="0.2">
      <c r="B2044" s="38"/>
      <c r="C2044" s="39"/>
      <c r="D2044" s="39"/>
      <c r="E2044" s="39"/>
      <c r="F2044" s="39"/>
      <c r="G2044" s="39"/>
    </row>
    <row r="2045" spans="2:7" s="3" customFormat="1" ht="12" customHeight="1" x14ac:dyDescent="0.2">
      <c r="B2045" s="38"/>
      <c r="C2045" s="39"/>
      <c r="D2045" s="39"/>
      <c r="E2045" s="39"/>
      <c r="F2045" s="39"/>
      <c r="G2045" s="39"/>
    </row>
    <row r="2046" spans="2:7" s="3" customFormat="1" ht="12" customHeight="1" x14ac:dyDescent="0.2">
      <c r="B2046" s="38"/>
      <c r="C2046" s="39"/>
      <c r="D2046" s="39"/>
      <c r="E2046" s="39"/>
      <c r="F2046" s="39"/>
      <c r="G2046" s="39"/>
    </row>
    <row r="2047" spans="2:7" s="3" customFormat="1" ht="12" customHeight="1" x14ac:dyDescent="0.2">
      <c r="B2047" s="38"/>
      <c r="C2047" s="39"/>
      <c r="D2047" s="39"/>
      <c r="E2047" s="39"/>
      <c r="F2047" s="39"/>
      <c r="G2047" s="39"/>
    </row>
    <row r="2048" spans="2:7" s="3" customFormat="1" ht="12" customHeight="1" x14ac:dyDescent="0.2">
      <c r="B2048" s="38"/>
      <c r="C2048" s="39"/>
      <c r="D2048" s="39"/>
      <c r="E2048" s="39"/>
      <c r="F2048" s="39"/>
      <c r="G2048" s="39"/>
    </row>
    <row r="2049" spans="2:7" s="3" customFormat="1" ht="12" customHeight="1" x14ac:dyDescent="0.2">
      <c r="B2049" s="38"/>
      <c r="C2049" s="39"/>
      <c r="D2049" s="39"/>
      <c r="E2049" s="39"/>
      <c r="F2049" s="39"/>
      <c r="G2049" s="39"/>
    </row>
    <row r="2050" spans="2:7" s="3" customFormat="1" ht="12" customHeight="1" x14ac:dyDescent="0.2">
      <c r="B2050" s="38"/>
      <c r="C2050" s="39"/>
      <c r="D2050" s="39"/>
      <c r="E2050" s="39"/>
      <c r="F2050" s="39"/>
      <c r="G2050" s="39"/>
    </row>
    <row r="2051" spans="2:7" s="3" customFormat="1" ht="12" customHeight="1" x14ac:dyDescent="0.2">
      <c r="B2051" s="38"/>
      <c r="C2051" s="39"/>
      <c r="D2051" s="39"/>
      <c r="E2051" s="39"/>
      <c r="F2051" s="39"/>
      <c r="G2051" s="39"/>
    </row>
    <row r="2052" spans="2:7" s="3" customFormat="1" ht="12" customHeight="1" x14ac:dyDescent="0.2">
      <c r="B2052" s="38"/>
      <c r="C2052" s="39"/>
      <c r="D2052" s="39"/>
      <c r="E2052" s="39"/>
      <c r="F2052" s="39"/>
      <c r="G2052" s="39"/>
    </row>
    <row r="2053" spans="2:7" s="3" customFormat="1" ht="12" customHeight="1" x14ac:dyDescent="0.2">
      <c r="B2053" s="38"/>
      <c r="C2053" s="39"/>
      <c r="D2053" s="39"/>
      <c r="E2053" s="39"/>
      <c r="F2053" s="39"/>
      <c r="G2053" s="39"/>
    </row>
    <row r="2054" spans="2:7" s="3" customFormat="1" ht="12" customHeight="1" x14ac:dyDescent="0.2">
      <c r="B2054" s="38"/>
      <c r="C2054" s="39"/>
      <c r="D2054" s="39"/>
      <c r="E2054" s="39"/>
      <c r="F2054" s="39"/>
      <c r="G2054" s="39"/>
    </row>
    <row r="2055" spans="2:7" s="3" customFormat="1" ht="12" customHeight="1" x14ac:dyDescent="0.2">
      <c r="B2055" s="38"/>
      <c r="C2055" s="39"/>
      <c r="D2055" s="39"/>
      <c r="E2055" s="39"/>
      <c r="F2055" s="39"/>
      <c r="G2055" s="39"/>
    </row>
    <row r="2056" spans="2:7" s="3" customFormat="1" ht="12" customHeight="1" x14ac:dyDescent="0.2">
      <c r="B2056" s="38"/>
      <c r="C2056" s="39"/>
      <c r="D2056" s="39"/>
      <c r="E2056" s="39"/>
      <c r="F2056" s="39"/>
      <c r="G2056" s="39"/>
    </row>
    <row r="2057" spans="2:7" s="3" customFormat="1" ht="12" customHeight="1" x14ac:dyDescent="0.2">
      <c r="B2057" s="38"/>
      <c r="C2057" s="39"/>
      <c r="D2057" s="39"/>
      <c r="E2057" s="39"/>
      <c r="F2057" s="39"/>
      <c r="G2057" s="39"/>
    </row>
    <row r="2058" spans="2:7" s="3" customFormat="1" ht="12" customHeight="1" x14ac:dyDescent="0.2">
      <c r="B2058" s="38"/>
      <c r="C2058" s="39"/>
      <c r="D2058" s="39"/>
      <c r="E2058" s="39"/>
      <c r="F2058" s="39"/>
      <c r="G2058" s="39"/>
    </row>
    <row r="2059" spans="2:7" s="3" customFormat="1" ht="12" customHeight="1" x14ac:dyDescent="0.2">
      <c r="B2059" s="38"/>
      <c r="C2059" s="39"/>
      <c r="D2059" s="39"/>
      <c r="E2059" s="39"/>
      <c r="F2059" s="39"/>
      <c r="G2059" s="39"/>
    </row>
    <row r="2060" spans="2:7" s="3" customFormat="1" ht="12" customHeight="1" x14ac:dyDescent="0.2">
      <c r="B2060" s="38"/>
      <c r="C2060" s="39"/>
      <c r="D2060" s="39"/>
      <c r="E2060" s="39"/>
      <c r="F2060" s="39"/>
      <c r="G2060" s="39"/>
    </row>
    <row r="2061" spans="2:7" s="3" customFormat="1" ht="12" customHeight="1" x14ac:dyDescent="0.2">
      <c r="B2061" s="38"/>
      <c r="C2061" s="39"/>
      <c r="D2061" s="39"/>
      <c r="E2061" s="39"/>
      <c r="F2061" s="39"/>
      <c r="G2061" s="39"/>
    </row>
    <row r="2062" spans="2:7" s="3" customFormat="1" ht="12" customHeight="1" x14ac:dyDescent="0.2">
      <c r="B2062" s="38"/>
      <c r="C2062" s="39"/>
      <c r="D2062" s="39"/>
      <c r="E2062" s="39"/>
      <c r="F2062" s="39"/>
      <c r="G2062" s="39"/>
    </row>
    <row r="2063" spans="2:7" s="3" customFormat="1" ht="12" customHeight="1" x14ac:dyDescent="0.2">
      <c r="B2063" s="38"/>
      <c r="C2063" s="39"/>
      <c r="D2063" s="39"/>
      <c r="E2063" s="39"/>
      <c r="F2063" s="39"/>
      <c r="G2063" s="39"/>
    </row>
    <row r="2064" spans="2:7" s="3" customFormat="1" ht="12" customHeight="1" x14ac:dyDescent="0.2">
      <c r="B2064" s="38"/>
      <c r="C2064" s="39"/>
      <c r="D2064" s="39"/>
      <c r="E2064" s="39"/>
      <c r="F2064" s="39"/>
      <c r="G2064" s="39"/>
    </row>
    <row r="2065" spans="2:7" s="3" customFormat="1" ht="12" customHeight="1" x14ac:dyDescent="0.2">
      <c r="B2065" s="38"/>
      <c r="C2065" s="39"/>
      <c r="D2065" s="39"/>
      <c r="E2065" s="39"/>
      <c r="F2065" s="39"/>
      <c r="G2065" s="39"/>
    </row>
    <row r="2066" spans="2:7" s="3" customFormat="1" ht="12" customHeight="1" x14ac:dyDescent="0.2">
      <c r="B2066" s="38"/>
      <c r="C2066" s="39"/>
      <c r="D2066" s="39"/>
      <c r="E2066" s="39"/>
      <c r="F2066" s="39"/>
      <c r="G2066" s="39"/>
    </row>
    <row r="2067" spans="2:7" s="3" customFormat="1" ht="12" customHeight="1" x14ac:dyDescent="0.2">
      <c r="B2067" s="38"/>
      <c r="C2067" s="39"/>
      <c r="D2067" s="39"/>
      <c r="E2067" s="39"/>
      <c r="F2067" s="39"/>
      <c r="G2067" s="39"/>
    </row>
    <row r="2068" spans="2:7" s="3" customFormat="1" ht="12" customHeight="1" x14ac:dyDescent="0.2">
      <c r="B2068" s="38"/>
      <c r="C2068" s="39"/>
      <c r="D2068" s="39"/>
      <c r="E2068" s="39"/>
      <c r="F2068" s="39"/>
      <c r="G2068" s="39"/>
    </row>
    <row r="2069" spans="2:7" s="3" customFormat="1" ht="12" customHeight="1" x14ac:dyDescent="0.2">
      <c r="B2069" s="38"/>
      <c r="C2069" s="39"/>
      <c r="D2069" s="39"/>
      <c r="E2069" s="39"/>
      <c r="F2069" s="39"/>
      <c r="G2069" s="39"/>
    </row>
    <row r="2070" spans="2:7" s="3" customFormat="1" ht="12" customHeight="1" x14ac:dyDescent="0.2">
      <c r="B2070" s="38"/>
      <c r="C2070" s="39"/>
      <c r="D2070" s="39"/>
      <c r="E2070" s="39"/>
      <c r="F2070" s="39"/>
      <c r="G2070" s="39"/>
    </row>
    <row r="2071" spans="2:7" s="3" customFormat="1" ht="12" customHeight="1" x14ac:dyDescent="0.2">
      <c r="B2071" s="38"/>
      <c r="C2071" s="39"/>
      <c r="D2071" s="39"/>
      <c r="E2071" s="39"/>
      <c r="F2071" s="39"/>
      <c r="G2071" s="39"/>
    </row>
    <row r="2072" spans="2:7" s="3" customFormat="1" ht="12" customHeight="1" x14ac:dyDescent="0.2">
      <c r="B2072" s="38"/>
      <c r="C2072" s="39"/>
      <c r="D2072" s="39"/>
      <c r="E2072" s="39"/>
      <c r="F2072" s="39"/>
      <c r="G2072" s="39"/>
    </row>
    <row r="2073" spans="2:7" s="3" customFormat="1" ht="12" customHeight="1" x14ac:dyDescent="0.2">
      <c r="B2073" s="38"/>
      <c r="C2073" s="39"/>
      <c r="D2073" s="39"/>
      <c r="E2073" s="39"/>
      <c r="F2073" s="39"/>
      <c r="G2073" s="39"/>
    </row>
    <row r="2074" spans="2:7" s="3" customFormat="1" ht="12" customHeight="1" x14ac:dyDescent="0.2">
      <c r="B2074" s="60" t="s">
        <v>97</v>
      </c>
      <c r="C2074" s="52"/>
      <c r="D2074" s="53"/>
      <c r="E2074" s="54"/>
      <c r="F2074" s="54"/>
      <c r="G2074" s="59"/>
    </row>
    <row r="2075" spans="2:7" s="3" customFormat="1" ht="12" customHeight="1" x14ac:dyDescent="0.2">
      <c r="B2075" s="45"/>
      <c r="C2075" s="45"/>
      <c r="D2075" s="56"/>
      <c r="E2075" s="45"/>
      <c r="F2075" s="45"/>
      <c r="G2075" s="45"/>
    </row>
    <row r="2076" spans="2:7" s="3" customFormat="1" ht="12" customHeight="1" x14ac:dyDescent="0.2">
      <c r="B2076" s="43" t="s">
        <v>0</v>
      </c>
      <c r="C2076" s="44"/>
      <c r="D2076" s="44"/>
      <c r="E2076" s="44"/>
      <c r="F2076" s="44"/>
      <c r="G2076" s="44"/>
    </row>
    <row r="2077" spans="2:7" s="3" customFormat="1" ht="12" customHeight="1" x14ac:dyDescent="0.2">
      <c r="B2077" s="45"/>
      <c r="C2077" s="45"/>
      <c r="D2077" s="45"/>
      <c r="E2077" s="45"/>
      <c r="F2077" s="45"/>
      <c r="G2077" s="46" t="s">
        <v>619</v>
      </c>
    </row>
    <row r="2078" spans="2:7" s="3" customFormat="1" ht="12" customHeight="1" x14ac:dyDescent="0.2">
      <c r="B2078" s="47" t="s">
        <v>2</v>
      </c>
      <c r="C2078" s="47" t="s">
        <v>3</v>
      </c>
      <c r="D2078" s="47" t="s">
        <v>4</v>
      </c>
      <c r="E2078" s="47" t="s">
        <v>5</v>
      </c>
      <c r="F2078" s="47" t="s">
        <v>6</v>
      </c>
      <c r="G2078" s="48" t="s">
        <v>7</v>
      </c>
    </row>
    <row r="2079" spans="2:7" s="3" customFormat="1" ht="12" customHeight="1" x14ac:dyDescent="0.2">
      <c r="B2079" s="34" t="s">
        <v>620</v>
      </c>
      <c r="C2079" s="35" t="s">
        <v>621</v>
      </c>
      <c r="D2079" s="36"/>
      <c r="E2079" s="41"/>
      <c r="F2079" s="37"/>
      <c r="G2079" s="37"/>
    </row>
    <row r="2080" spans="2:7" s="3" customFormat="1" ht="12" customHeight="1" x14ac:dyDescent="0.2">
      <c r="B2080" s="38"/>
      <c r="C2080" s="39"/>
      <c r="D2080" s="39"/>
      <c r="E2080" s="39"/>
      <c r="F2080" s="39"/>
      <c r="G2080" s="39"/>
    </row>
    <row r="2081" spans="2:7" s="3" customFormat="1" ht="24.5" customHeight="1" x14ac:dyDescent="0.2">
      <c r="B2081" s="34" t="s">
        <v>622</v>
      </c>
      <c r="C2081" s="35" t="s">
        <v>623</v>
      </c>
      <c r="D2081" s="36"/>
      <c r="E2081" s="41"/>
      <c r="F2081" s="37"/>
      <c r="G2081" s="37"/>
    </row>
    <row r="2082" spans="2:7" s="3" customFormat="1" ht="12" customHeight="1" x14ac:dyDescent="0.2">
      <c r="B2082" s="38"/>
      <c r="C2082" s="39"/>
      <c r="D2082" s="39"/>
      <c r="E2082" s="39"/>
      <c r="F2082" s="39"/>
      <c r="G2082" s="39"/>
    </row>
    <row r="2083" spans="2:7" s="3" customFormat="1" ht="12" customHeight="1" x14ac:dyDescent="0.2">
      <c r="B2083" s="34" t="s">
        <v>624</v>
      </c>
      <c r="C2083" s="40" t="s">
        <v>625</v>
      </c>
      <c r="D2083" s="36" t="s">
        <v>36</v>
      </c>
      <c r="E2083" s="41">
        <f>40*4*3</f>
        <v>480</v>
      </c>
      <c r="F2083" s="42"/>
      <c r="G2083" s="37"/>
    </row>
    <row r="2084" spans="2:7" s="3" customFormat="1" ht="12" customHeight="1" x14ac:dyDescent="0.2">
      <c r="B2084" s="38"/>
      <c r="C2084" s="39"/>
      <c r="D2084" s="39"/>
      <c r="E2084" s="39"/>
      <c r="F2084" s="39"/>
      <c r="G2084" s="39"/>
    </row>
    <row r="2085" spans="2:7" s="3" customFormat="1" ht="12" customHeight="1" x14ac:dyDescent="0.2">
      <c r="B2085" s="34" t="s">
        <v>626</v>
      </c>
      <c r="C2085" s="35" t="s">
        <v>627</v>
      </c>
      <c r="D2085" s="36"/>
      <c r="E2085" s="41"/>
      <c r="F2085" s="37"/>
      <c r="G2085" s="37"/>
    </row>
    <row r="2086" spans="2:7" s="3" customFormat="1" ht="12" customHeight="1" x14ac:dyDescent="0.2">
      <c r="B2086" s="38"/>
      <c r="C2086" s="39"/>
      <c r="D2086" s="39"/>
      <c r="E2086" s="39"/>
      <c r="F2086" s="39"/>
      <c r="G2086" s="39"/>
    </row>
    <row r="2087" spans="2:7" s="3" customFormat="1" ht="12" customHeight="1" x14ac:dyDescent="0.2">
      <c r="B2087" s="34" t="s">
        <v>628</v>
      </c>
      <c r="C2087" s="40" t="s">
        <v>629</v>
      </c>
      <c r="D2087" s="36"/>
      <c r="E2087" s="41"/>
      <c r="F2087" s="37"/>
      <c r="G2087" s="37"/>
    </row>
    <row r="2088" spans="2:7" s="3" customFormat="1" ht="12" customHeight="1" x14ac:dyDescent="0.2">
      <c r="B2088" s="38"/>
      <c r="C2088" s="39"/>
      <c r="D2088" s="39"/>
      <c r="E2088" s="39"/>
      <c r="F2088" s="39"/>
      <c r="G2088" s="39"/>
    </row>
    <row r="2089" spans="2:7" s="3" customFormat="1" ht="12" customHeight="1" x14ac:dyDescent="0.2">
      <c r="B2089" s="34"/>
      <c r="C2089" s="40" t="s">
        <v>630</v>
      </c>
      <c r="D2089" s="36" t="s">
        <v>119</v>
      </c>
      <c r="E2089" s="41">
        <v>50</v>
      </c>
      <c r="F2089" s="42"/>
      <c r="G2089" s="37"/>
    </row>
    <row r="2090" spans="2:7" s="3" customFormat="1" ht="12" customHeight="1" x14ac:dyDescent="0.2">
      <c r="B2090" s="38"/>
      <c r="C2090" s="39"/>
      <c r="D2090" s="39"/>
      <c r="E2090" s="39"/>
      <c r="F2090" s="39"/>
      <c r="G2090" s="39"/>
    </row>
    <row r="2091" spans="2:7" s="3" customFormat="1" ht="12" customHeight="1" x14ac:dyDescent="0.2">
      <c r="B2091" s="34" t="s">
        <v>631</v>
      </c>
      <c r="C2091" s="35" t="s">
        <v>632</v>
      </c>
      <c r="D2091" s="36"/>
      <c r="E2091" s="41"/>
      <c r="F2091" s="37"/>
      <c r="G2091" s="37"/>
    </row>
    <row r="2092" spans="2:7" s="3" customFormat="1" ht="12" customHeight="1" x14ac:dyDescent="0.2">
      <c r="B2092" s="34"/>
      <c r="C2092" s="35"/>
      <c r="D2092" s="36"/>
      <c r="E2092" s="41"/>
      <c r="F2092" s="37"/>
      <c r="G2092" s="37"/>
    </row>
    <row r="2093" spans="2:7" s="3" customFormat="1" ht="12" customHeight="1" x14ac:dyDescent="0.2">
      <c r="B2093" s="34" t="s">
        <v>633</v>
      </c>
      <c r="C2093" s="40" t="s">
        <v>613</v>
      </c>
      <c r="D2093" s="36" t="s">
        <v>96</v>
      </c>
      <c r="E2093" s="41">
        <v>1</v>
      </c>
      <c r="F2093" s="42">
        <v>10000</v>
      </c>
      <c r="G2093" s="37">
        <f>IF(D2093 = CHAR(37), E2093*F2093/100,E2093*F2093)</f>
        <v>10000</v>
      </c>
    </row>
    <row r="2094" spans="2:7" s="3" customFormat="1" ht="12" customHeight="1" x14ac:dyDescent="0.2">
      <c r="B2094" s="38"/>
      <c r="C2094" s="39"/>
      <c r="D2094" s="39"/>
      <c r="E2094" s="39"/>
      <c r="F2094" s="39"/>
      <c r="G2094" s="39"/>
    </row>
    <row r="2095" spans="2:7" s="3" customFormat="1" ht="12" customHeight="1" x14ac:dyDescent="0.2">
      <c r="B2095" s="34" t="s">
        <v>634</v>
      </c>
      <c r="C2095" s="40" t="s">
        <v>615</v>
      </c>
      <c r="D2095" s="36" t="s">
        <v>41</v>
      </c>
      <c r="E2095" s="37">
        <f>G2093</f>
        <v>10000</v>
      </c>
      <c r="F2095" s="42"/>
      <c r="G2095" s="37"/>
    </row>
    <row r="2096" spans="2:7" s="4" customFormat="1" ht="20.25" customHeight="1" x14ac:dyDescent="0.2">
      <c r="B2096" s="38"/>
      <c r="C2096" s="39"/>
      <c r="D2096" s="39"/>
      <c r="E2096" s="39"/>
      <c r="F2096" s="39"/>
      <c r="G2096" s="39"/>
    </row>
    <row r="2097" spans="2:7" s="2" customFormat="1" ht="12" customHeight="1" x14ac:dyDescent="0.2">
      <c r="B2097" s="73" t="s">
        <v>924</v>
      </c>
      <c r="C2097" s="74" t="s">
        <v>925</v>
      </c>
      <c r="D2097" s="75"/>
      <c r="E2097" s="76"/>
      <c r="F2097" s="77"/>
      <c r="G2097" s="77"/>
    </row>
    <row r="2098" spans="2:7" s="3" customFormat="1" ht="12" customHeight="1" x14ac:dyDescent="0.2">
      <c r="B2098" s="78"/>
      <c r="C2098" s="79"/>
      <c r="D2098" s="79"/>
      <c r="E2098" s="79"/>
      <c r="F2098" s="79"/>
      <c r="G2098" s="79"/>
    </row>
    <row r="2099" spans="2:7" s="3" customFormat="1" ht="12" customHeight="1" x14ac:dyDescent="0.2">
      <c r="B2099" s="73" t="s">
        <v>926</v>
      </c>
      <c r="C2099" s="80" t="s">
        <v>927</v>
      </c>
      <c r="D2099" s="75" t="s">
        <v>119</v>
      </c>
      <c r="E2099" s="76">
        <v>0</v>
      </c>
      <c r="F2099" s="131"/>
      <c r="G2099" s="77"/>
    </row>
    <row r="2100" spans="2:7" s="3" customFormat="1" ht="12" customHeight="1" x14ac:dyDescent="0.2">
      <c r="B2100" s="78"/>
      <c r="C2100" s="79"/>
      <c r="D2100" s="79"/>
      <c r="E2100" s="79"/>
      <c r="F2100" s="79"/>
      <c r="G2100" s="79"/>
    </row>
    <row r="2101" spans="2:7" s="3" customFormat="1" ht="12" customHeight="1" x14ac:dyDescent="0.2">
      <c r="B2101" s="73" t="s">
        <v>928</v>
      </c>
      <c r="C2101" s="80" t="s">
        <v>933</v>
      </c>
      <c r="D2101" s="75" t="s">
        <v>119</v>
      </c>
      <c r="E2101" s="76">
        <v>200</v>
      </c>
      <c r="F2101" s="131"/>
      <c r="G2101" s="77"/>
    </row>
    <row r="2102" spans="2:7" s="3" customFormat="1" ht="12" customHeight="1" x14ac:dyDescent="0.2">
      <c r="B2102" s="78"/>
      <c r="C2102" s="79"/>
      <c r="D2102" s="79"/>
      <c r="E2102" s="79"/>
      <c r="F2102" s="79"/>
      <c r="G2102" s="79"/>
    </row>
    <row r="2103" spans="2:7" s="3" customFormat="1" ht="12" customHeight="1" x14ac:dyDescent="0.2">
      <c r="B2103" s="73" t="s">
        <v>929</v>
      </c>
      <c r="C2103" s="80" t="s">
        <v>930</v>
      </c>
      <c r="D2103" s="75" t="s">
        <v>37</v>
      </c>
      <c r="E2103" s="76">
        <v>0</v>
      </c>
      <c r="F2103" s="131"/>
      <c r="G2103" s="77"/>
    </row>
    <row r="2104" spans="2:7" s="3" customFormat="1" ht="12" customHeight="1" x14ac:dyDescent="0.2">
      <c r="B2104" s="34"/>
      <c r="C2104" s="35"/>
      <c r="D2104" s="36"/>
      <c r="E2104" s="41"/>
      <c r="F2104" s="37"/>
      <c r="G2104" s="37"/>
    </row>
    <row r="2105" spans="2:7" s="3" customFormat="1" ht="12" customHeight="1" x14ac:dyDescent="0.2">
      <c r="B2105" s="34"/>
      <c r="C2105" s="35"/>
      <c r="D2105" s="36"/>
      <c r="E2105" s="41"/>
      <c r="F2105" s="37"/>
      <c r="G2105" s="37"/>
    </row>
    <row r="2106" spans="2:7" s="3" customFormat="1" ht="12" customHeight="1" x14ac:dyDescent="0.2">
      <c r="B2106" s="34"/>
      <c r="C2106" s="35"/>
      <c r="D2106" s="36"/>
      <c r="E2106" s="41"/>
      <c r="F2106" s="37"/>
      <c r="G2106" s="37"/>
    </row>
    <row r="2107" spans="2:7" s="3" customFormat="1" ht="12" customHeight="1" x14ac:dyDescent="0.2">
      <c r="B2107" s="34"/>
      <c r="C2107" s="35"/>
      <c r="D2107" s="36"/>
      <c r="E2107" s="41"/>
      <c r="F2107" s="37"/>
      <c r="G2107" s="37"/>
    </row>
    <row r="2108" spans="2:7" s="3" customFormat="1" ht="12" customHeight="1" x14ac:dyDescent="0.2">
      <c r="B2108" s="34"/>
      <c r="C2108" s="35"/>
      <c r="D2108" s="36"/>
      <c r="E2108" s="41"/>
      <c r="F2108" s="37"/>
      <c r="G2108" s="37"/>
    </row>
    <row r="2109" spans="2:7" s="3" customFormat="1" ht="12" customHeight="1" x14ac:dyDescent="0.2">
      <c r="B2109" s="34"/>
      <c r="C2109" s="35"/>
      <c r="D2109" s="36"/>
      <c r="E2109" s="41"/>
      <c r="F2109" s="37"/>
      <c r="G2109" s="37"/>
    </row>
    <row r="2110" spans="2:7" s="3" customFormat="1" ht="12" customHeight="1" x14ac:dyDescent="0.2">
      <c r="B2110" s="34"/>
      <c r="C2110" s="35"/>
      <c r="D2110" s="36"/>
      <c r="E2110" s="41"/>
      <c r="F2110" s="37"/>
      <c r="G2110" s="37"/>
    </row>
    <row r="2111" spans="2:7" s="3" customFormat="1" ht="12" customHeight="1" x14ac:dyDescent="0.2">
      <c r="B2111" s="34"/>
      <c r="C2111" s="35"/>
      <c r="D2111" s="36"/>
      <c r="E2111" s="41"/>
      <c r="F2111" s="37"/>
      <c r="G2111" s="37"/>
    </row>
    <row r="2112" spans="2:7" s="3" customFormat="1" ht="12" customHeight="1" x14ac:dyDescent="0.2">
      <c r="B2112" s="34"/>
      <c r="C2112" s="35"/>
      <c r="D2112" s="36"/>
      <c r="E2112" s="41"/>
      <c r="F2112" s="37"/>
      <c r="G2112" s="37"/>
    </row>
    <row r="2113" spans="2:7" s="3" customFormat="1" ht="12" customHeight="1" x14ac:dyDescent="0.2">
      <c r="B2113" s="34"/>
      <c r="C2113" s="35"/>
      <c r="D2113" s="36"/>
      <c r="E2113" s="41"/>
      <c r="F2113" s="37"/>
      <c r="G2113" s="37"/>
    </row>
    <row r="2114" spans="2:7" s="3" customFormat="1" ht="12" customHeight="1" x14ac:dyDescent="0.2">
      <c r="B2114" s="34"/>
      <c r="C2114" s="35"/>
      <c r="D2114" s="36"/>
      <c r="E2114" s="41"/>
      <c r="F2114" s="37"/>
      <c r="G2114" s="37"/>
    </row>
    <row r="2115" spans="2:7" s="3" customFormat="1" ht="12" customHeight="1" x14ac:dyDescent="0.2">
      <c r="B2115" s="34"/>
      <c r="C2115" s="35"/>
      <c r="D2115" s="36"/>
      <c r="E2115" s="41"/>
      <c r="F2115" s="37"/>
      <c r="G2115" s="37"/>
    </row>
    <row r="2116" spans="2:7" s="3" customFormat="1" ht="12" customHeight="1" x14ac:dyDescent="0.2">
      <c r="B2116" s="34"/>
      <c r="C2116" s="35"/>
      <c r="D2116" s="36"/>
      <c r="E2116" s="41"/>
      <c r="F2116" s="37"/>
      <c r="G2116" s="37"/>
    </row>
    <row r="2117" spans="2:7" s="3" customFormat="1" ht="12" customHeight="1" x14ac:dyDescent="0.2">
      <c r="B2117" s="34"/>
      <c r="C2117" s="35"/>
      <c r="D2117" s="36"/>
      <c r="E2117" s="41"/>
      <c r="F2117" s="37"/>
      <c r="G2117" s="37"/>
    </row>
    <row r="2118" spans="2:7" s="3" customFormat="1" ht="12" customHeight="1" x14ac:dyDescent="0.2">
      <c r="B2118" s="34"/>
      <c r="C2118" s="35"/>
      <c r="D2118" s="36"/>
      <c r="E2118" s="41"/>
      <c r="F2118" s="37"/>
      <c r="G2118" s="37"/>
    </row>
    <row r="2119" spans="2:7" s="3" customFormat="1" ht="12" customHeight="1" x14ac:dyDescent="0.2">
      <c r="B2119" s="34"/>
      <c r="C2119" s="35"/>
      <c r="D2119" s="36"/>
      <c r="E2119" s="41"/>
      <c r="F2119" s="37"/>
      <c r="G2119" s="37"/>
    </row>
    <row r="2120" spans="2:7" s="3" customFormat="1" ht="12" customHeight="1" x14ac:dyDescent="0.2">
      <c r="B2120" s="34"/>
      <c r="C2120" s="35"/>
      <c r="D2120" s="36"/>
      <c r="E2120" s="41"/>
      <c r="F2120" s="37"/>
      <c r="G2120" s="37"/>
    </row>
    <row r="2121" spans="2:7" s="3" customFormat="1" ht="12" customHeight="1" x14ac:dyDescent="0.2">
      <c r="B2121" s="34"/>
      <c r="C2121" s="35"/>
      <c r="D2121" s="36"/>
      <c r="E2121" s="41"/>
      <c r="F2121" s="37"/>
      <c r="G2121" s="37"/>
    </row>
    <row r="2122" spans="2:7" s="3" customFormat="1" ht="12" customHeight="1" x14ac:dyDescent="0.2">
      <c r="B2122" s="34"/>
      <c r="C2122" s="35"/>
      <c r="D2122" s="36"/>
      <c r="E2122" s="41"/>
      <c r="F2122" s="37"/>
      <c r="G2122" s="37"/>
    </row>
    <row r="2123" spans="2:7" s="3" customFormat="1" ht="12" customHeight="1" x14ac:dyDescent="0.2">
      <c r="B2123" s="34"/>
      <c r="C2123" s="35"/>
      <c r="D2123" s="36"/>
      <c r="E2123" s="41"/>
      <c r="F2123" s="37"/>
      <c r="G2123" s="37"/>
    </row>
    <row r="2124" spans="2:7" s="3" customFormat="1" ht="12" customHeight="1" x14ac:dyDescent="0.2">
      <c r="B2124" s="34"/>
      <c r="C2124" s="35"/>
      <c r="D2124" s="36"/>
      <c r="E2124" s="41"/>
      <c r="F2124" s="37"/>
      <c r="G2124" s="37"/>
    </row>
    <row r="2125" spans="2:7" s="3" customFormat="1" ht="12" customHeight="1" x14ac:dyDescent="0.2">
      <c r="B2125" s="34"/>
      <c r="C2125" s="35"/>
      <c r="D2125" s="36"/>
      <c r="E2125" s="41"/>
      <c r="F2125" s="37"/>
      <c r="G2125" s="37"/>
    </row>
    <row r="2126" spans="2:7" s="3" customFormat="1" ht="12" customHeight="1" x14ac:dyDescent="0.2">
      <c r="B2126" s="34"/>
      <c r="C2126" s="35"/>
      <c r="D2126" s="36"/>
      <c r="E2126" s="41"/>
      <c r="F2126" s="37"/>
      <c r="G2126" s="37"/>
    </row>
    <row r="2127" spans="2:7" s="3" customFormat="1" ht="12" customHeight="1" x14ac:dyDescent="0.2">
      <c r="B2127" s="34"/>
      <c r="C2127" s="35"/>
      <c r="D2127" s="36"/>
      <c r="E2127" s="41"/>
      <c r="F2127" s="37"/>
      <c r="G2127" s="37"/>
    </row>
    <row r="2128" spans="2:7" s="3" customFormat="1" ht="12" customHeight="1" x14ac:dyDescent="0.2">
      <c r="B2128" s="34"/>
      <c r="C2128" s="35"/>
      <c r="D2128" s="36"/>
      <c r="E2128" s="41"/>
      <c r="F2128" s="37"/>
      <c r="G2128" s="37"/>
    </row>
    <row r="2129" spans="2:7" s="3" customFormat="1" ht="12" customHeight="1" x14ac:dyDescent="0.2">
      <c r="B2129" s="34"/>
      <c r="C2129" s="35"/>
      <c r="D2129" s="36"/>
      <c r="E2129" s="41"/>
      <c r="F2129" s="37"/>
      <c r="G2129" s="37"/>
    </row>
    <row r="2130" spans="2:7" s="3" customFormat="1" ht="12" customHeight="1" x14ac:dyDescent="0.2">
      <c r="B2130" s="34"/>
      <c r="C2130" s="35"/>
      <c r="D2130" s="36"/>
      <c r="E2130" s="41"/>
      <c r="F2130" s="37"/>
      <c r="G2130" s="37"/>
    </row>
    <row r="2131" spans="2:7" s="3" customFormat="1" ht="12" customHeight="1" x14ac:dyDescent="0.2">
      <c r="B2131" s="34"/>
      <c r="C2131" s="35"/>
      <c r="D2131" s="36"/>
      <c r="E2131" s="41"/>
      <c r="F2131" s="37"/>
      <c r="G2131" s="37"/>
    </row>
    <row r="2132" spans="2:7" s="3" customFormat="1" ht="12" customHeight="1" x14ac:dyDescent="0.2">
      <c r="B2132" s="34"/>
      <c r="C2132" s="35"/>
      <c r="D2132" s="36"/>
      <c r="E2132" s="41"/>
      <c r="F2132" s="37"/>
      <c r="G2132" s="37"/>
    </row>
    <row r="2133" spans="2:7" s="3" customFormat="1" ht="12" customHeight="1" x14ac:dyDescent="0.2">
      <c r="B2133" s="34"/>
      <c r="C2133" s="35"/>
      <c r="D2133" s="36"/>
      <c r="E2133" s="41"/>
      <c r="F2133" s="37"/>
      <c r="G2133" s="37"/>
    </row>
    <row r="2134" spans="2:7" s="3" customFormat="1" ht="12" customHeight="1" x14ac:dyDescent="0.2">
      <c r="B2134" s="34"/>
      <c r="C2134" s="35"/>
      <c r="D2134" s="36"/>
      <c r="E2134" s="41"/>
      <c r="F2134" s="37"/>
      <c r="G2134" s="37"/>
    </row>
    <row r="2135" spans="2:7" s="3" customFormat="1" ht="12" customHeight="1" x14ac:dyDescent="0.2">
      <c r="B2135" s="34"/>
      <c r="C2135" s="35"/>
      <c r="D2135" s="36"/>
      <c r="E2135" s="41"/>
      <c r="F2135" s="37"/>
      <c r="G2135" s="37"/>
    </row>
    <row r="2136" spans="2:7" s="3" customFormat="1" ht="12" customHeight="1" x14ac:dyDescent="0.2">
      <c r="B2136" s="34"/>
      <c r="C2136" s="35"/>
      <c r="D2136" s="36"/>
      <c r="E2136" s="41"/>
      <c r="F2136" s="37"/>
      <c r="G2136" s="37"/>
    </row>
    <row r="2137" spans="2:7" s="3" customFormat="1" ht="12" customHeight="1" x14ac:dyDescent="0.2">
      <c r="B2137" s="34"/>
      <c r="C2137" s="35"/>
      <c r="D2137" s="36"/>
      <c r="E2137" s="41"/>
      <c r="F2137" s="37"/>
      <c r="G2137" s="37"/>
    </row>
    <row r="2138" spans="2:7" s="3" customFormat="1" ht="12" customHeight="1" x14ac:dyDescent="0.2">
      <c r="B2138" s="34"/>
      <c r="C2138" s="35"/>
      <c r="D2138" s="36"/>
      <c r="E2138" s="41"/>
      <c r="F2138" s="37"/>
      <c r="G2138" s="37"/>
    </row>
    <row r="2139" spans="2:7" s="3" customFormat="1" ht="12" customHeight="1" x14ac:dyDescent="0.2">
      <c r="B2139" s="34"/>
      <c r="C2139" s="35"/>
      <c r="D2139" s="36"/>
      <c r="E2139" s="41"/>
      <c r="F2139" s="37"/>
      <c r="G2139" s="37"/>
    </row>
    <row r="2140" spans="2:7" s="3" customFormat="1" ht="12" customHeight="1" x14ac:dyDescent="0.2">
      <c r="B2140" s="34"/>
      <c r="C2140" s="35"/>
      <c r="D2140" s="36"/>
      <c r="E2140" s="41"/>
      <c r="F2140" s="37"/>
      <c r="G2140" s="37"/>
    </row>
    <row r="2141" spans="2:7" s="3" customFormat="1" ht="12" customHeight="1" x14ac:dyDescent="0.2">
      <c r="B2141" s="34"/>
      <c r="C2141" s="35"/>
      <c r="D2141" s="36"/>
      <c r="E2141" s="41"/>
      <c r="F2141" s="37"/>
      <c r="G2141" s="37"/>
    </row>
    <row r="2142" spans="2:7" s="3" customFormat="1" ht="12" customHeight="1" x14ac:dyDescent="0.2">
      <c r="B2142" s="34"/>
      <c r="C2142" s="35"/>
      <c r="D2142" s="36"/>
      <c r="E2142" s="41"/>
      <c r="F2142" s="37"/>
      <c r="G2142" s="37"/>
    </row>
    <row r="2143" spans="2:7" s="3" customFormat="1" ht="12" customHeight="1" x14ac:dyDescent="0.2">
      <c r="B2143" s="34"/>
      <c r="C2143" s="35"/>
      <c r="D2143" s="36"/>
      <c r="E2143" s="41"/>
      <c r="F2143" s="37"/>
      <c r="G2143" s="37"/>
    </row>
    <row r="2144" spans="2:7" s="3" customFormat="1" ht="12" customHeight="1" x14ac:dyDescent="0.2">
      <c r="B2144" s="34"/>
      <c r="C2144" s="35"/>
      <c r="D2144" s="36"/>
      <c r="E2144" s="41"/>
      <c r="F2144" s="37"/>
      <c r="G2144" s="37"/>
    </row>
    <row r="2145" spans="2:7" s="3" customFormat="1" ht="12" customHeight="1" x14ac:dyDescent="0.2">
      <c r="B2145" s="34"/>
      <c r="C2145" s="35"/>
      <c r="D2145" s="36"/>
      <c r="E2145" s="41"/>
      <c r="F2145" s="37"/>
      <c r="G2145" s="37"/>
    </row>
    <row r="2146" spans="2:7" s="3" customFormat="1" ht="12" customHeight="1" x14ac:dyDescent="0.2">
      <c r="B2146" s="34"/>
      <c r="C2146" s="35"/>
      <c r="D2146" s="36"/>
      <c r="E2146" s="41"/>
      <c r="F2146" s="37"/>
      <c r="G2146" s="37"/>
    </row>
    <row r="2147" spans="2:7" s="3" customFormat="1" ht="12" customHeight="1" x14ac:dyDescent="0.2">
      <c r="B2147" s="34"/>
      <c r="C2147" s="35"/>
      <c r="D2147" s="36"/>
      <c r="E2147" s="41"/>
      <c r="F2147" s="37"/>
      <c r="G2147" s="37"/>
    </row>
    <row r="2148" spans="2:7" s="3" customFormat="1" ht="12" customHeight="1" x14ac:dyDescent="0.2">
      <c r="B2148" s="34"/>
      <c r="C2148" s="35"/>
      <c r="D2148" s="36"/>
      <c r="E2148" s="41"/>
      <c r="F2148" s="37"/>
      <c r="G2148" s="37"/>
    </row>
    <row r="2149" spans="2:7" s="3" customFormat="1" ht="12" customHeight="1" x14ac:dyDescent="0.2">
      <c r="B2149" s="34"/>
      <c r="C2149" s="35"/>
      <c r="D2149" s="36"/>
      <c r="E2149" s="41"/>
      <c r="F2149" s="37"/>
      <c r="G2149" s="37"/>
    </row>
    <row r="2150" spans="2:7" s="3" customFormat="1" ht="12" customHeight="1" x14ac:dyDescent="0.2">
      <c r="B2150" s="34"/>
      <c r="C2150" s="35"/>
      <c r="D2150" s="36"/>
      <c r="E2150" s="41"/>
      <c r="F2150" s="37"/>
      <c r="G2150" s="37"/>
    </row>
    <row r="2151" spans="2:7" s="3" customFormat="1" ht="12" customHeight="1" x14ac:dyDescent="0.2">
      <c r="B2151" s="38"/>
      <c r="C2151" s="39"/>
      <c r="D2151" s="39"/>
      <c r="E2151" s="39"/>
      <c r="F2151" s="39"/>
      <c r="G2151" s="39"/>
    </row>
    <row r="2152" spans="2:7" s="3" customFormat="1" ht="12" customHeight="1" x14ac:dyDescent="0.2">
      <c r="B2152" s="60" t="s">
        <v>97</v>
      </c>
      <c r="C2152" s="52"/>
      <c r="D2152" s="53"/>
      <c r="E2152" s="54"/>
      <c r="F2152" s="54"/>
      <c r="G2152" s="59"/>
    </row>
    <row r="2153" spans="2:7" s="3" customFormat="1" ht="12" customHeight="1" x14ac:dyDescent="0.2">
      <c r="B2153" s="45"/>
      <c r="C2153" s="45"/>
      <c r="D2153" s="56"/>
      <c r="E2153" s="45"/>
      <c r="F2153" s="45"/>
      <c r="G2153" s="45"/>
    </row>
    <row r="2154" spans="2:7" s="3" customFormat="1" ht="12" customHeight="1" x14ac:dyDescent="0.2">
      <c r="B2154" s="43" t="s">
        <v>0</v>
      </c>
      <c r="C2154" s="44"/>
      <c r="D2154" s="44"/>
      <c r="E2154" s="44"/>
      <c r="F2154" s="44"/>
      <c r="G2154" s="44"/>
    </row>
    <row r="2155" spans="2:7" s="3" customFormat="1" ht="12" customHeight="1" x14ac:dyDescent="0.2">
      <c r="B2155" s="45"/>
      <c r="C2155" s="45"/>
      <c r="D2155" s="45"/>
      <c r="E2155" s="45"/>
      <c r="F2155" s="45"/>
      <c r="G2155" s="46" t="s">
        <v>635</v>
      </c>
    </row>
    <row r="2156" spans="2:7" s="3" customFormat="1" ht="12" customHeight="1" x14ac:dyDescent="0.2">
      <c r="B2156" s="47" t="s">
        <v>2</v>
      </c>
      <c r="C2156" s="47" t="s">
        <v>3</v>
      </c>
      <c r="D2156" s="47" t="s">
        <v>4</v>
      </c>
      <c r="E2156" s="47" t="s">
        <v>5</v>
      </c>
      <c r="F2156" s="47" t="s">
        <v>6</v>
      </c>
      <c r="G2156" s="48" t="s">
        <v>7</v>
      </c>
    </row>
    <row r="2157" spans="2:7" s="3" customFormat="1" ht="12" customHeight="1" x14ac:dyDescent="0.2">
      <c r="B2157" s="34" t="s">
        <v>636</v>
      </c>
      <c r="C2157" s="35" t="s">
        <v>637</v>
      </c>
      <c r="D2157" s="36"/>
      <c r="E2157" s="37"/>
      <c r="F2157" s="37"/>
      <c r="G2157" s="37"/>
    </row>
    <row r="2158" spans="2:7" s="3" customFormat="1" ht="12" customHeight="1" x14ac:dyDescent="0.2">
      <c r="B2158" s="38"/>
      <c r="C2158" s="39"/>
      <c r="D2158" s="39"/>
      <c r="E2158" s="39"/>
      <c r="F2158" s="39"/>
      <c r="G2158" s="39"/>
    </row>
    <row r="2159" spans="2:7" s="3" customFormat="1" ht="24.5" customHeight="1" x14ac:dyDescent="0.2">
      <c r="B2159" s="34" t="s">
        <v>638</v>
      </c>
      <c r="C2159" s="35" t="s">
        <v>639</v>
      </c>
      <c r="D2159" s="36"/>
      <c r="E2159" s="37"/>
      <c r="F2159" s="37"/>
      <c r="G2159" s="37"/>
    </row>
    <row r="2160" spans="2:7" s="3" customFormat="1" ht="12" customHeight="1" x14ac:dyDescent="0.2">
      <c r="B2160" s="38"/>
      <c r="C2160" s="39"/>
      <c r="D2160" s="39"/>
      <c r="E2160" s="39"/>
      <c r="F2160" s="39"/>
      <c r="G2160" s="39"/>
    </row>
    <row r="2161" spans="2:7" s="3" customFormat="1" ht="12" customHeight="1" x14ac:dyDescent="0.2">
      <c r="B2161" s="34" t="s">
        <v>640</v>
      </c>
      <c r="C2161" s="40" t="s">
        <v>641</v>
      </c>
      <c r="D2161" s="36"/>
      <c r="E2161" s="37"/>
      <c r="F2161" s="37"/>
      <c r="G2161" s="37"/>
    </row>
    <row r="2162" spans="2:7" s="3" customFormat="1" ht="12" customHeight="1" x14ac:dyDescent="0.2">
      <c r="B2162" s="38"/>
      <c r="C2162" s="39"/>
      <c r="D2162" s="39"/>
      <c r="E2162" s="39"/>
      <c r="F2162" s="39"/>
      <c r="G2162" s="39"/>
    </row>
    <row r="2163" spans="2:7" s="3" customFormat="1" ht="12" customHeight="1" x14ac:dyDescent="0.2">
      <c r="B2163" s="34"/>
      <c r="C2163" s="40" t="s">
        <v>411</v>
      </c>
      <c r="D2163" s="36" t="s">
        <v>36</v>
      </c>
      <c r="E2163" s="41">
        <v>105</v>
      </c>
      <c r="F2163" s="42"/>
      <c r="G2163" s="37"/>
    </row>
    <row r="2164" spans="2:7" s="3" customFormat="1" ht="12" customHeight="1" x14ac:dyDescent="0.2">
      <c r="B2164" s="34"/>
      <c r="C2164" s="40"/>
      <c r="D2164" s="36"/>
      <c r="E2164" s="41"/>
      <c r="F2164" s="42"/>
      <c r="G2164" s="37"/>
    </row>
    <row r="2165" spans="2:7" s="3" customFormat="1" ht="12" customHeight="1" x14ac:dyDescent="0.2">
      <c r="B2165" s="73" t="s">
        <v>898</v>
      </c>
      <c r="C2165" s="74" t="s">
        <v>899</v>
      </c>
      <c r="D2165" s="75" t="s">
        <v>119</v>
      </c>
      <c r="E2165" s="41">
        <v>100</v>
      </c>
      <c r="F2165" s="42"/>
      <c r="G2165" s="37"/>
    </row>
    <row r="2166" spans="2:7" s="3" customFormat="1" ht="12" customHeight="1" x14ac:dyDescent="0.2">
      <c r="B2166" s="38"/>
      <c r="C2166" s="39"/>
      <c r="D2166" s="39"/>
      <c r="E2166" s="39"/>
      <c r="F2166" s="39"/>
      <c r="G2166" s="39"/>
    </row>
    <row r="2167" spans="2:7" s="3" customFormat="1" ht="12" customHeight="1" x14ac:dyDescent="0.2">
      <c r="B2167" s="34" t="s">
        <v>642</v>
      </c>
      <c r="C2167" s="35" t="s">
        <v>643</v>
      </c>
      <c r="D2167" s="36"/>
      <c r="E2167" s="41"/>
      <c r="F2167" s="37"/>
      <c r="G2167" s="37"/>
    </row>
    <row r="2168" spans="2:7" s="3" customFormat="1" ht="12" customHeight="1" x14ac:dyDescent="0.2">
      <c r="B2168" s="38"/>
      <c r="C2168" s="39"/>
      <c r="D2168" s="39"/>
      <c r="E2168" s="39"/>
      <c r="F2168" s="39"/>
      <c r="G2168" s="39"/>
    </row>
    <row r="2169" spans="2:7" s="3" customFormat="1" ht="12" customHeight="1" x14ac:dyDescent="0.2">
      <c r="B2169" s="73" t="s">
        <v>644</v>
      </c>
      <c r="C2169" s="80" t="s">
        <v>896</v>
      </c>
      <c r="D2169" s="75" t="s">
        <v>36</v>
      </c>
      <c r="E2169" s="41">
        <v>50</v>
      </c>
      <c r="F2169" s="42"/>
      <c r="G2169" s="37"/>
    </row>
    <row r="2170" spans="2:7" s="3" customFormat="1" ht="12" customHeight="1" x14ac:dyDescent="0.2">
      <c r="B2170" s="78"/>
      <c r="C2170" s="79"/>
      <c r="D2170" s="79"/>
      <c r="E2170" s="39"/>
      <c r="F2170" s="39"/>
      <c r="G2170" s="37"/>
    </row>
    <row r="2171" spans="2:7" s="3" customFormat="1" ht="12" customHeight="1" x14ac:dyDescent="0.2">
      <c r="B2171" s="73" t="s">
        <v>893</v>
      </c>
      <c r="C2171" s="80" t="s">
        <v>897</v>
      </c>
      <c r="D2171" s="75" t="s">
        <v>36</v>
      </c>
      <c r="E2171" s="39">
        <v>50</v>
      </c>
      <c r="F2171" s="39"/>
      <c r="G2171" s="37"/>
    </row>
    <row r="2172" spans="2:7" s="3" customFormat="1" ht="12" customHeight="1" x14ac:dyDescent="0.2">
      <c r="B2172" s="78"/>
      <c r="C2172" s="79"/>
      <c r="D2172" s="79"/>
      <c r="E2172" s="39"/>
      <c r="F2172" s="39"/>
      <c r="G2172" s="39"/>
    </row>
    <row r="2173" spans="2:7" s="3" customFormat="1" ht="12" customHeight="1" x14ac:dyDescent="0.2">
      <c r="B2173" s="73" t="s">
        <v>894</v>
      </c>
      <c r="C2173" s="74" t="s">
        <v>895</v>
      </c>
      <c r="D2173" s="75" t="s">
        <v>119</v>
      </c>
      <c r="E2173" s="39">
        <v>325</v>
      </c>
      <c r="F2173" s="39"/>
      <c r="G2173" s="39"/>
    </row>
    <row r="2174" spans="2:7" s="3" customFormat="1" ht="27" customHeight="1" x14ac:dyDescent="0.2">
      <c r="B2174" s="38"/>
      <c r="C2174" s="39"/>
      <c r="D2174" s="39"/>
      <c r="E2174" s="39"/>
      <c r="F2174" s="39"/>
      <c r="G2174" s="39"/>
    </row>
    <row r="2175" spans="2:7" s="3" customFormat="1" ht="13.25" customHeight="1" x14ac:dyDescent="0.2">
      <c r="B2175" s="38"/>
      <c r="C2175" s="39"/>
      <c r="D2175" s="39"/>
      <c r="E2175" s="39"/>
      <c r="F2175" s="39"/>
      <c r="G2175" s="39"/>
    </row>
    <row r="2176" spans="2:7" s="3" customFormat="1" ht="12" x14ac:dyDescent="0.2">
      <c r="B2176" s="38"/>
      <c r="C2176" s="39"/>
      <c r="D2176" s="39"/>
      <c r="E2176" s="39"/>
      <c r="F2176" s="39"/>
      <c r="G2176" s="39"/>
    </row>
    <row r="2177" spans="2:7" s="3" customFormat="1" ht="12" customHeight="1" x14ac:dyDescent="0.2">
      <c r="B2177" s="38"/>
      <c r="C2177" s="39"/>
      <c r="D2177" s="39"/>
      <c r="E2177" s="39"/>
      <c r="F2177" s="39"/>
      <c r="G2177" s="39"/>
    </row>
    <row r="2178" spans="2:7" s="3" customFormat="1" ht="12" x14ac:dyDescent="0.2">
      <c r="B2178" s="38"/>
      <c r="C2178" s="39"/>
      <c r="D2178" s="39"/>
      <c r="E2178" s="39"/>
      <c r="F2178" s="39"/>
      <c r="G2178" s="39"/>
    </row>
    <row r="2179" spans="2:7" s="3" customFormat="1" ht="12" customHeight="1" x14ac:dyDescent="0.2">
      <c r="B2179" s="38"/>
      <c r="C2179" s="39"/>
      <c r="D2179" s="39"/>
      <c r="E2179" s="39"/>
      <c r="F2179" s="39"/>
      <c r="G2179" s="39"/>
    </row>
    <row r="2180" spans="2:7" s="3" customFormat="1" ht="12" customHeight="1" x14ac:dyDescent="0.2">
      <c r="B2180" s="38"/>
      <c r="C2180" s="39"/>
      <c r="D2180" s="39"/>
      <c r="E2180" s="39"/>
      <c r="F2180" s="39"/>
      <c r="G2180" s="39"/>
    </row>
    <row r="2181" spans="2:7" s="3" customFormat="1" ht="12" customHeight="1" x14ac:dyDescent="0.2">
      <c r="B2181" s="38"/>
      <c r="C2181" s="39"/>
      <c r="D2181" s="39"/>
      <c r="E2181" s="39"/>
      <c r="F2181" s="39"/>
      <c r="G2181" s="39"/>
    </row>
    <row r="2182" spans="2:7" s="3" customFormat="1" ht="12" customHeight="1" x14ac:dyDescent="0.2">
      <c r="B2182" s="38"/>
      <c r="C2182" s="39"/>
      <c r="D2182" s="39"/>
      <c r="E2182" s="39"/>
      <c r="F2182" s="39"/>
      <c r="G2182" s="39"/>
    </row>
    <row r="2183" spans="2:7" s="3" customFormat="1" ht="12" customHeight="1" x14ac:dyDescent="0.2">
      <c r="B2183" s="38"/>
      <c r="C2183" s="39"/>
      <c r="D2183" s="39"/>
      <c r="E2183" s="39"/>
      <c r="F2183" s="39"/>
      <c r="G2183" s="39"/>
    </row>
    <row r="2184" spans="2:7" s="3" customFormat="1" ht="12" customHeight="1" x14ac:dyDescent="0.2">
      <c r="B2184" s="38"/>
      <c r="C2184" s="39"/>
      <c r="D2184" s="39"/>
      <c r="E2184" s="39"/>
      <c r="F2184" s="39"/>
      <c r="G2184" s="39"/>
    </row>
    <row r="2185" spans="2:7" s="3" customFormat="1" ht="12" customHeight="1" x14ac:dyDescent="0.2">
      <c r="B2185" s="38"/>
      <c r="C2185" s="39"/>
      <c r="D2185" s="39"/>
      <c r="E2185" s="39"/>
      <c r="F2185" s="39"/>
      <c r="G2185" s="39"/>
    </row>
    <row r="2186" spans="2:7" s="3" customFormat="1" ht="12" customHeight="1" x14ac:dyDescent="0.2">
      <c r="B2186" s="38"/>
      <c r="C2186" s="39"/>
      <c r="D2186" s="39"/>
      <c r="E2186" s="39"/>
      <c r="F2186" s="39"/>
      <c r="G2186" s="39"/>
    </row>
    <row r="2187" spans="2:7" s="3" customFormat="1" ht="12" customHeight="1" x14ac:dyDescent="0.2">
      <c r="B2187" s="38"/>
      <c r="C2187" s="39"/>
      <c r="D2187" s="39"/>
      <c r="E2187" s="39"/>
      <c r="F2187" s="39"/>
      <c r="G2187" s="39"/>
    </row>
    <row r="2188" spans="2:7" s="3" customFormat="1" ht="12" customHeight="1" x14ac:dyDescent="0.2">
      <c r="B2188" s="38"/>
      <c r="C2188" s="39"/>
      <c r="D2188" s="39"/>
      <c r="E2188" s="39"/>
      <c r="F2188" s="39"/>
      <c r="G2188" s="39"/>
    </row>
    <row r="2189" spans="2:7" s="3" customFormat="1" ht="12" customHeight="1" x14ac:dyDescent="0.2">
      <c r="B2189" s="38"/>
      <c r="C2189" s="39"/>
      <c r="D2189" s="39"/>
      <c r="E2189" s="39"/>
      <c r="F2189" s="39"/>
      <c r="G2189" s="39"/>
    </row>
    <row r="2190" spans="2:7" s="3" customFormat="1" ht="12" customHeight="1" x14ac:dyDescent="0.2">
      <c r="B2190" s="38"/>
      <c r="C2190" s="39"/>
      <c r="D2190" s="39"/>
      <c r="E2190" s="39"/>
      <c r="F2190" s="39"/>
      <c r="G2190" s="39"/>
    </row>
    <row r="2191" spans="2:7" s="3" customFormat="1" ht="12" customHeight="1" x14ac:dyDescent="0.2">
      <c r="B2191" s="38"/>
      <c r="C2191" s="39"/>
      <c r="D2191" s="39"/>
      <c r="E2191" s="39"/>
      <c r="F2191" s="39"/>
      <c r="G2191" s="39"/>
    </row>
    <row r="2192" spans="2:7" s="3" customFormat="1" ht="12" customHeight="1" x14ac:dyDescent="0.2">
      <c r="B2192" s="38"/>
      <c r="C2192" s="39"/>
      <c r="D2192" s="39"/>
      <c r="E2192" s="39"/>
      <c r="F2192" s="39"/>
      <c r="G2192" s="39"/>
    </row>
    <row r="2193" spans="2:7" s="3" customFormat="1" ht="12" customHeight="1" x14ac:dyDescent="0.2">
      <c r="B2193" s="38"/>
      <c r="C2193" s="39"/>
      <c r="D2193" s="39"/>
      <c r="E2193" s="39"/>
      <c r="F2193" s="39"/>
      <c r="G2193" s="39"/>
    </row>
    <row r="2194" spans="2:7" s="3" customFormat="1" ht="12" customHeight="1" x14ac:dyDescent="0.2">
      <c r="B2194" s="38"/>
      <c r="C2194" s="39"/>
      <c r="D2194" s="39"/>
      <c r="E2194" s="39"/>
      <c r="F2194" s="39"/>
      <c r="G2194" s="39"/>
    </row>
    <row r="2195" spans="2:7" s="3" customFormat="1" ht="12" customHeight="1" x14ac:dyDescent="0.2">
      <c r="B2195" s="38"/>
      <c r="C2195" s="39"/>
      <c r="D2195" s="39"/>
      <c r="E2195" s="39"/>
      <c r="F2195" s="39"/>
      <c r="G2195" s="39"/>
    </row>
    <row r="2196" spans="2:7" s="3" customFormat="1" ht="12" customHeight="1" x14ac:dyDescent="0.2">
      <c r="B2196" s="38"/>
      <c r="C2196" s="39"/>
      <c r="D2196" s="39"/>
      <c r="E2196" s="39"/>
      <c r="F2196" s="39"/>
      <c r="G2196" s="39"/>
    </row>
    <row r="2197" spans="2:7" s="3" customFormat="1" ht="12" customHeight="1" x14ac:dyDescent="0.2">
      <c r="B2197" s="38"/>
      <c r="C2197" s="39"/>
      <c r="D2197" s="39"/>
      <c r="E2197" s="39"/>
      <c r="F2197" s="39"/>
      <c r="G2197" s="39"/>
    </row>
    <row r="2198" spans="2:7" s="3" customFormat="1" ht="12" customHeight="1" x14ac:dyDescent="0.2">
      <c r="B2198" s="38"/>
      <c r="C2198" s="39"/>
      <c r="D2198" s="39"/>
      <c r="E2198" s="39"/>
      <c r="F2198" s="39"/>
      <c r="G2198" s="39"/>
    </row>
    <row r="2199" spans="2:7" s="3" customFormat="1" ht="12" customHeight="1" x14ac:dyDescent="0.2">
      <c r="B2199" s="38"/>
      <c r="C2199" s="39"/>
      <c r="D2199" s="39"/>
      <c r="E2199" s="39"/>
      <c r="F2199" s="39"/>
      <c r="G2199" s="39"/>
    </row>
    <row r="2200" spans="2:7" s="3" customFormat="1" ht="12" customHeight="1" x14ac:dyDescent="0.2">
      <c r="B2200" s="38"/>
      <c r="C2200" s="39"/>
      <c r="D2200" s="39"/>
      <c r="E2200" s="39"/>
      <c r="F2200" s="39"/>
      <c r="G2200" s="39"/>
    </row>
    <row r="2201" spans="2:7" s="3" customFormat="1" ht="12" customHeight="1" x14ac:dyDescent="0.2">
      <c r="B2201" s="38"/>
      <c r="C2201" s="39"/>
      <c r="D2201" s="39"/>
      <c r="E2201" s="39"/>
      <c r="F2201" s="39"/>
      <c r="G2201" s="39"/>
    </row>
    <row r="2202" spans="2:7" s="3" customFormat="1" ht="12" customHeight="1" x14ac:dyDescent="0.2">
      <c r="B2202" s="38"/>
      <c r="C2202" s="39"/>
      <c r="D2202" s="39"/>
      <c r="E2202" s="39"/>
      <c r="F2202" s="39"/>
      <c r="G2202" s="39"/>
    </row>
    <row r="2203" spans="2:7" s="3" customFormat="1" ht="12" customHeight="1" x14ac:dyDescent="0.2">
      <c r="B2203" s="38"/>
      <c r="C2203" s="39"/>
      <c r="D2203" s="39"/>
      <c r="E2203" s="39"/>
      <c r="F2203" s="39"/>
      <c r="G2203" s="39"/>
    </row>
    <row r="2204" spans="2:7" s="3" customFormat="1" ht="12" customHeight="1" x14ac:dyDescent="0.2">
      <c r="B2204" s="38"/>
      <c r="C2204" s="39"/>
      <c r="D2204" s="39"/>
      <c r="E2204" s="39"/>
      <c r="F2204" s="39"/>
      <c r="G2204" s="39"/>
    </row>
    <row r="2205" spans="2:7" s="3" customFormat="1" ht="12" customHeight="1" x14ac:dyDescent="0.2">
      <c r="B2205" s="38"/>
      <c r="C2205" s="39"/>
      <c r="D2205" s="39"/>
      <c r="E2205" s="39"/>
      <c r="F2205" s="39"/>
      <c r="G2205" s="39"/>
    </row>
    <row r="2206" spans="2:7" s="3" customFormat="1" ht="12" customHeight="1" x14ac:dyDescent="0.2">
      <c r="B2206" s="38"/>
      <c r="C2206" s="39"/>
      <c r="D2206" s="39"/>
      <c r="E2206" s="39"/>
      <c r="F2206" s="39"/>
      <c r="G2206" s="39"/>
    </row>
    <row r="2207" spans="2:7" s="3" customFormat="1" ht="12" customHeight="1" x14ac:dyDescent="0.2">
      <c r="B2207" s="60" t="s">
        <v>97</v>
      </c>
      <c r="C2207" s="52"/>
      <c r="D2207" s="53"/>
      <c r="E2207" s="54"/>
      <c r="F2207" s="54"/>
      <c r="G2207" s="59"/>
    </row>
    <row r="2208" spans="2:7" s="3" customFormat="1" ht="12" customHeight="1" x14ac:dyDescent="0.2">
      <c r="B2208" s="45"/>
      <c r="C2208" s="45"/>
      <c r="D2208" s="56"/>
      <c r="E2208" s="45"/>
      <c r="F2208" s="45"/>
      <c r="G2208" s="45"/>
    </row>
    <row r="2209" spans="2:7" s="3" customFormat="1" ht="12" customHeight="1" x14ac:dyDescent="0.2">
      <c r="B2209" s="43" t="s">
        <v>0</v>
      </c>
      <c r="C2209" s="44"/>
      <c r="D2209" s="44"/>
      <c r="E2209" s="44"/>
      <c r="F2209" s="44"/>
      <c r="G2209" s="44"/>
    </row>
    <row r="2210" spans="2:7" s="3" customFormat="1" ht="12" customHeight="1" x14ac:dyDescent="0.2">
      <c r="B2210" s="45"/>
      <c r="C2210" s="45"/>
      <c r="D2210" s="45"/>
      <c r="E2210" s="45"/>
      <c r="F2210" s="45"/>
      <c r="G2210" s="46" t="s">
        <v>900</v>
      </c>
    </row>
    <row r="2211" spans="2:7" s="3" customFormat="1" ht="12" customHeight="1" x14ac:dyDescent="0.2">
      <c r="B2211" s="47" t="s">
        <v>2</v>
      </c>
      <c r="C2211" s="47" t="s">
        <v>3</v>
      </c>
      <c r="D2211" s="47" t="s">
        <v>4</v>
      </c>
      <c r="E2211" s="47" t="s">
        <v>5</v>
      </c>
      <c r="F2211" s="47" t="s">
        <v>6</v>
      </c>
      <c r="G2211" s="48" t="s">
        <v>7</v>
      </c>
    </row>
    <row r="2212" spans="2:7" s="3" customFormat="1" ht="12" customHeight="1" x14ac:dyDescent="0.2">
      <c r="B2212" s="73" t="s">
        <v>901</v>
      </c>
      <c r="C2212" s="74" t="s">
        <v>902</v>
      </c>
      <c r="D2212" s="36"/>
      <c r="E2212" s="37"/>
      <c r="F2212" s="37"/>
      <c r="G2212" s="37"/>
    </row>
    <row r="2213" spans="2:7" s="3" customFormat="1" ht="12" customHeight="1" x14ac:dyDescent="0.2">
      <c r="B2213" s="78"/>
      <c r="C2213" s="79"/>
      <c r="D2213" s="39"/>
      <c r="E2213" s="39"/>
      <c r="F2213" s="39"/>
      <c r="G2213" s="39"/>
    </row>
    <row r="2214" spans="2:7" s="3" customFormat="1" ht="24.5" customHeight="1" x14ac:dyDescent="0.2">
      <c r="B2214" s="73" t="s">
        <v>903</v>
      </c>
      <c r="C2214" s="74" t="s">
        <v>904</v>
      </c>
      <c r="D2214" s="36"/>
      <c r="E2214" s="37"/>
      <c r="F2214" s="37"/>
      <c r="G2214" s="37"/>
    </row>
    <row r="2215" spans="2:7" s="3" customFormat="1" ht="16" customHeight="1" x14ac:dyDescent="0.2">
      <c r="B2215" s="78"/>
      <c r="C2215" s="79"/>
      <c r="D2215" s="39"/>
      <c r="E2215" s="39"/>
      <c r="F2215" s="39"/>
      <c r="G2215" s="39"/>
    </row>
    <row r="2216" spans="2:7" s="3" customFormat="1" ht="13" customHeight="1" x14ac:dyDescent="0.2">
      <c r="B2216" s="73" t="s">
        <v>905</v>
      </c>
      <c r="C2216" s="80" t="s">
        <v>906</v>
      </c>
      <c r="D2216" s="36"/>
      <c r="E2216" s="37"/>
      <c r="F2216" s="37"/>
      <c r="G2216" s="37"/>
    </row>
    <row r="2217" spans="2:7" s="3" customFormat="1" ht="15" customHeight="1" x14ac:dyDescent="0.2">
      <c r="B2217" s="78"/>
      <c r="C2217" s="79"/>
      <c r="D2217" s="39"/>
      <c r="E2217" s="39"/>
      <c r="F2217" s="39"/>
      <c r="G2217" s="39"/>
    </row>
    <row r="2218" spans="2:7" s="3" customFormat="1" ht="15" customHeight="1" x14ac:dyDescent="0.2">
      <c r="B2218" s="73"/>
      <c r="C2218" s="80" t="s">
        <v>907</v>
      </c>
      <c r="D2218" s="36" t="s">
        <v>39</v>
      </c>
      <c r="E2218" s="41">
        <v>0</v>
      </c>
      <c r="F2218" s="42"/>
      <c r="G2218" s="37"/>
    </row>
    <row r="2219" spans="2:7" s="3" customFormat="1" ht="15" customHeight="1" x14ac:dyDescent="0.2">
      <c r="B2219" s="78"/>
      <c r="C2219" s="79"/>
      <c r="D2219" s="36"/>
      <c r="E2219" s="41"/>
      <c r="F2219" s="42"/>
      <c r="G2219" s="37"/>
    </row>
    <row r="2220" spans="2:7" s="3" customFormat="1" ht="15" customHeight="1" x14ac:dyDescent="0.2">
      <c r="B2220" s="73" t="s">
        <v>908</v>
      </c>
      <c r="C2220" s="80" t="s">
        <v>909</v>
      </c>
      <c r="D2220" s="75"/>
      <c r="E2220" s="76"/>
      <c r="F2220" s="42"/>
      <c r="G2220" s="37"/>
    </row>
    <row r="2221" spans="2:7" s="3" customFormat="1" ht="15" customHeight="1" x14ac:dyDescent="0.2">
      <c r="B2221" s="78"/>
      <c r="C2221" s="79"/>
      <c r="D2221" s="79"/>
      <c r="E2221" s="79"/>
      <c r="F2221" s="39"/>
      <c r="G2221" s="39"/>
    </row>
    <row r="2222" spans="2:7" s="3" customFormat="1" ht="15" customHeight="1" x14ac:dyDescent="0.2">
      <c r="B2222" s="73"/>
      <c r="C2222" s="80" t="s">
        <v>910</v>
      </c>
      <c r="D2222" s="75" t="s">
        <v>56</v>
      </c>
      <c r="E2222" s="76">
        <v>0</v>
      </c>
      <c r="F2222" s="37"/>
      <c r="G2222" s="37"/>
    </row>
    <row r="2223" spans="2:7" s="3" customFormat="1" ht="15" customHeight="1" x14ac:dyDescent="0.2">
      <c r="B2223" s="78"/>
      <c r="C2223" s="79"/>
      <c r="D2223" s="39"/>
      <c r="E2223" s="39"/>
      <c r="F2223" s="39"/>
      <c r="G2223" s="39"/>
    </row>
    <row r="2224" spans="2:7" s="3" customFormat="1" ht="15" customHeight="1" x14ac:dyDescent="0.2">
      <c r="B2224" s="73" t="s">
        <v>911</v>
      </c>
      <c r="C2224" s="74" t="s">
        <v>912</v>
      </c>
      <c r="D2224" s="75"/>
      <c r="E2224" s="76"/>
      <c r="F2224" s="42"/>
      <c r="G2224" s="37"/>
    </row>
    <row r="2225" spans="2:7" s="3" customFormat="1" ht="27" customHeight="1" x14ac:dyDescent="0.2">
      <c r="B2225" s="78"/>
      <c r="C2225" s="79"/>
      <c r="D2225" s="79"/>
      <c r="E2225" s="79"/>
      <c r="F2225" s="39"/>
      <c r="G2225" s="37"/>
    </row>
    <row r="2226" spans="2:7" s="3" customFormat="1" ht="15" customHeight="1" x14ac:dyDescent="0.2">
      <c r="B2226" s="73" t="s">
        <v>913</v>
      </c>
      <c r="C2226" s="80" t="s">
        <v>914</v>
      </c>
      <c r="D2226" s="75" t="s">
        <v>56</v>
      </c>
      <c r="E2226" s="76">
        <v>0</v>
      </c>
      <c r="F2226" s="39"/>
      <c r="G2226" s="37"/>
    </row>
    <row r="2227" spans="2:7" s="3" customFormat="1" ht="26" customHeight="1" x14ac:dyDescent="0.2">
      <c r="B2227" s="78"/>
      <c r="C2227" s="79"/>
      <c r="D2227" s="79"/>
      <c r="E2227" s="79"/>
      <c r="F2227" s="39"/>
      <c r="G2227" s="39"/>
    </row>
    <row r="2228" spans="2:7" s="3" customFormat="1" ht="15" customHeight="1" x14ac:dyDescent="0.2">
      <c r="B2228" s="73" t="s">
        <v>915</v>
      </c>
      <c r="C2228" s="74" t="s">
        <v>916</v>
      </c>
      <c r="D2228" s="75"/>
      <c r="E2228" s="76"/>
      <c r="F2228" s="39"/>
      <c r="G2228" s="39"/>
    </row>
    <row r="2229" spans="2:7" s="3" customFormat="1" ht="15" customHeight="1" x14ac:dyDescent="0.2">
      <c r="B2229" s="78"/>
      <c r="C2229" s="79"/>
      <c r="D2229" s="79"/>
      <c r="E2229" s="79"/>
      <c r="F2229" s="39"/>
      <c r="G2229" s="39"/>
    </row>
    <row r="2230" spans="2:7" s="3" customFormat="1" ht="15" customHeight="1" x14ac:dyDescent="0.2">
      <c r="B2230" s="73" t="s">
        <v>917</v>
      </c>
      <c r="C2230" s="80" t="s">
        <v>918</v>
      </c>
      <c r="D2230" s="75" t="s">
        <v>56</v>
      </c>
      <c r="E2230" s="76">
        <v>0</v>
      </c>
      <c r="F2230" s="39"/>
      <c r="G2230" s="39"/>
    </row>
    <row r="2231" spans="2:7" s="3" customFormat="1" ht="15" customHeight="1" x14ac:dyDescent="0.2">
      <c r="B2231" s="38"/>
      <c r="C2231" s="39"/>
      <c r="D2231" s="39"/>
      <c r="E2231" s="39"/>
      <c r="F2231" s="39"/>
      <c r="G2231" s="39"/>
    </row>
    <row r="2232" spans="2:7" s="3" customFormat="1" ht="15" customHeight="1" x14ac:dyDescent="0.2">
      <c r="B2232" s="38"/>
      <c r="C2232" s="39"/>
      <c r="D2232" s="39"/>
      <c r="E2232" s="39"/>
      <c r="F2232" s="39"/>
      <c r="G2232" s="39"/>
    </row>
    <row r="2233" spans="2:7" s="3" customFormat="1" ht="15" customHeight="1" x14ac:dyDescent="0.2">
      <c r="B2233" s="38"/>
      <c r="C2233" s="39"/>
      <c r="D2233" s="39"/>
      <c r="E2233" s="39"/>
      <c r="F2233" s="39"/>
      <c r="G2233" s="39"/>
    </row>
    <row r="2234" spans="2:7" s="3" customFormat="1" ht="15" customHeight="1" x14ac:dyDescent="0.2">
      <c r="B2234" s="38"/>
      <c r="C2234" s="39"/>
      <c r="D2234" s="39"/>
      <c r="E2234" s="39"/>
      <c r="F2234" s="39"/>
      <c r="G2234" s="39"/>
    </row>
    <row r="2235" spans="2:7" s="3" customFormat="1" ht="15" customHeight="1" x14ac:dyDescent="0.2">
      <c r="B2235" s="38"/>
      <c r="C2235" s="39"/>
      <c r="D2235" s="39"/>
      <c r="E2235" s="39"/>
      <c r="F2235" s="39"/>
      <c r="G2235" s="39"/>
    </row>
    <row r="2236" spans="2:7" s="3" customFormat="1" ht="15" customHeight="1" x14ac:dyDescent="0.2">
      <c r="B2236" s="38"/>
      <c r="C2236" s="39"/>
      <c r="D2236" s="39"/>
      <c r="E2236" s="39"/>
      <c r="F2236" s="39"/>
      <c r="G2236" s="39"/>
    </row>
    <row r="2237" spans="2:7" s="3" customFormat="1" ht="15" customHeight="1" x14ac:dyDescent="0.2">
      <c r="B2237" s="38"/>
      <c r="C2237" s="39"/>
      <c r="D2237" s="39"/>
      <c r="E2237" s="39"/>
      <c r="F2237" s="39"/>
      <c r="G2237" s="39"/>
    </row>
    <row r="2238" spans="2:7" s="3" customFormat="1" ht="15" customHeight="1" x14ac:dyDescent="0.2">
      <c r="B2238" s="38"/>
      <c r="C2238" s="39"/>
      <c r="D2238" s="39"/>
      <c r="E2238" s="39"/>
      <c r="F2238" s="39"/>
      <c r="G2238" s="39"/>
    </row>
    <row r="2239" spans="2:7" s="3" customFormat="1" ht="15" customHeight="1" x14ac:dyDescent="0.2">
      <c r="B2239" s="38"/>
      <c r="C2239" s="39"/>
      <c r="D2239" s="39"/>
      <c r="E2239" s="39"/>
      <c r="F2239" s="39"/>
      <c r="G2239" s="39"/>
    </row>
    <row r="2240" spans="2:7" s="3" customFormat="1" ht="15" customHeight="1" x14ac:dyDescent="0.2">
      <c r="B2240" s="38"/>
      <c r="C2240" s="39"/>
      <c r="D2240" s="39"/>
      <c r="E2240" s="39"/>
      <c r="F2240" s="39"/>
      <c r="G2240" s="39"/>
    </row>
    <row r="2241" spans="2:7" s="3" customFormat="1" ht="15" customHeight="1" x14ac:dyDescent="0.2">
      <c r="B2241" s="38"/>
      <c r="C2241" s="39"/>
      <c r="D2241" s="39"/>
      <c r="E2241" s="39"/>
      <c r="F2241" s="39"/>
      <c r="G2241" s="39"/>
    </row>
    <row r="2242" spans="2:7" s="3" customFormat="1" ht="15" customHeight="1" x14ac:dyDescent="0.2">
      <c r="B2242" s="38"/>
      <c r="C2242" s="39"/>
      <c r="D2242" s="39"/>
      <c r="E2242" s="39"/>
      <c r="F2242" s="39"/>
      <c r="G2242" s="39"/>
    </row>
    <row r="2243" spans="2:7" s="3" customFormat="1" ht="15" customHeight="1" x14ac:dyDescent="0.2">
      <c r="B2243" s="38"/>
      <c r="C2243" s="39"/>
      <c r="D2243" s="39"/>
      <c r="E2243" s="39"/>
      <c r="F2243" s="39"/>
      <c r="G2243" s="39"/>
    </row>
    <row r="2244" spans="2:7" s="3" customFormat="1" ht="15" customHeight="1" x14ac:dyDescent="0.2">
      <c r="B2244" s="38"/>
      <c r="C2244" s="39"/>
      <c r="D2244" s="39"/>
      <c r="E2244" s="39"/>
      <c r="F2244" s="39"/>
      <c r="G2244" s="39"/>
    </row>
    <row r="2245" spans="2:7" s="3" customFormat="1" ht="15" customHeight="1" x14ac:dyDescent="0.2">
      <c r="B2245" s="38"/>
      <c r="C2245" s="39"/>
      <c r="D2245" s="39"/>
      <c r="E2245" s="39"/>
      <c r="F2245" s="39"/>
      <c r="G2245" s="39"/>
    </row>
    <row r="2246" spans="2:7" s="3" customFormat="1" ht="15" customHeight="1" x14ac:dyDescent="0.2">
      <c r="B2246" s="38"/>
      <c r="C2246" s="39"/>
      <c r="D2246" s="39"/>
      <c r="E2246" s="39"/>
      <c r="F2246" s="39"/>
      <c r="G2246" s="39"/>
    </row>
    <row r="2247" spans="2:7" s="3" customFormat="1" ht="15" customHeight="1" x14ac:dyDescent="0.2">
      <c r="B2247" s="38"/>
      <c r="C2247" s="39"/>
      <c r="D2247" s="39"/>
      <c r="E2247" s="39"/>
      <c r="F2247" s="39"/>
      <c r="G2247" s="39"/>
    </row>
    <row r="2248" spans="2:7" s="3" customFormat="1" ht="15" customHeight="1" x14ac:dyDescent="0.2">
      <c r="B2248" s="38"/>
      <c r="C2248" s="39"/>
      <c r="D2248" s="39"/>
      <c r="E2248" s="39"/>
      <c r="F2248" s="39"/>
      <c r="G2248" s="39"/>
    </row>
    <row r="2249" spans="2:7" s="3" customFormat="1" ht="15" customHeight="1" x14ac:dyDescent="0.2">
      <c r="B2249" s="38"/>
      <c r="C2249" s="39"/>
      <c r="D2249" s="39"/>
      <c r="E2249" s="39"/>
      <c r="F2249" s="39"/>
      <c r="G2249" s="39"/>
    </row>
    <row r="2250" spans="2:7" s="3" customFormat="1" ht="15" customHeight="1" x14ac:dyDescent="0.2">
      <c r="B2250" s="38"/>
      <c r="C2250" s="39"/>
      <c r="D2250" s="39"/>
      <c r="E2250" s="39"/>
      <c r="F2250" s="39"/>
      <c r="G2250" s="39"/>
    </row>
    <row r="2251" spans="2:7" s="3" customFormat="1" ht="15" customHeight="1" x14ac:dyDescent="0.2">
      <c r="B2251" s="38"/>
      <c r="C2251" s="39"/>
      <c r="D2251" s="39"/>
      <c r="E2251" s="39"/>
      <c r="F2251" s="39"/>
      <c r="G2251" s="39"/>
    </row>
    <row r="2252" spans="2:7" s="3" customFormat="1" ht="15" customHeight="1" x14ac:dyDescent="0.2">
      <c r="B2252" s="38"/>
      <c r="C2252" s="39"/>
      <c r="D2252" s="39"/>
      <c r="E2252" s="39"/>
      <c r="F2252" s="39"/>
      <c r="G2252" s="39"/>
    </row>
    <row r="2253" spans="2:7" s="3" customFormat="1" ht="15" customHeight="1" x14ac:dyDescent="0.2">
      <c r="B2253" s="38"/>
      <c r="C2253" s="39"/>
      <c r="D2253" s="39"/>
      <c r="E2253" s="39"/>
      <c r="F2253" s="39"/>
      <c r="G2253" s="39"/>
    </row>
    <row r="2254" spans="2:7" s="3" customFormat="1" ht="15" customHeight="1" x14ac:dyDescent="0.2">
      <c r="B2254" s="38"/>
      <c r="C2254" s="39"/>
      <c r="D2254" s="39"/>
      <c r="E2254" s="39"/>
      <c r="F2254" s="39"/>
      <c r="G2254" s="39"/>
    </row>
    <row r="2255" spans="2:7" s="3" customFormat="1" ht="15" customHeight="1" x14ac:dyDescent="0.2">
      <c r="B2255" s="38"/>
      <c r="C2255" s="39"/>
      <c r="D2255" s="39"/>
      <c r="E2255" s="39"/>
      <c r="F2255" s="39"/>
      <c r="G2255" s="39"/>
    </row>
    <row r="2256" spans="2:7" s="3" customFormat="1" ht="15" customHeight="1" x14ac:dyDescent="0.2">
      <c r="B2256" s="38"/>
      <c r="C2256" s="39"/>
      <c r="D2256" s="39"/>
      <c r="E2256" s="39"/>
      <c r="F2256" s="39"/>
      <c r="G2256" s="39"/>
    </row>
    <row r="2257" spans="2:7" s="3" customFormat="1" ht="15" customHeight="1" x14ac:dyDescent="0.2">
      <c r="B2257" s="38"/>
      <c r="C2257" s="39"/>
      <c r="D2257" s="39"/>
      <c r="E2257" s="39"/>
      <c r="F2257" s="39"/>
      <c r="G2257" s="39"/>
    </row>
    <row r="2258" spans="2:7" s="3" customFormat="1" ht="15" customHeight="1" x14ac:dyDescent="0.2">
      <c r="B2258" s="60" t="s">
        <v>97</v>
      </c>
      <c r="C2258" s="52"/>
      <c r="D2258" s="53"/>
      <c r="E2258" s="54"/>
      <c r="F2258" s="54"/>
      <c r="G2258" s="59"/>
    </row>
    <row r="2259" spans="2:7" s="3" customFormat="1" ht="15" customHeight="1" x14ac:dyDescent="0.2">
      <c r="B2259" s="43"/>
      <c r="C2259" s="44"/>
      <c r="D2259" s="44"/>
      <c r="E2259" s="44"/>
      <c r="F2259" s="44"/>
      <c r="G2259" s="44"/>
    </row>
    <row r="2260" spans="2:7" s="3" customFormat="1" ht="15" customHeight="1" x14ac:dyDescent="0.2">
      <c r="B2260" s="43" t="s">
        <v>0</v>
      </c>
      <c r="C2260" s="44"/>
      <c r="D2260" s="44"/>
      <c r="E2260" s="44"/>
      <c r="F2260" s="44"/>
      <c r="G2260" s="44"/>
    </row>
    <row r="2261" spans="2:7" s="3" customFormat="1" ht="15" customHeight="1" x14ac:dyDescent="0.2">
      <c r="B2261" s="45"/>
      <c r="C2261" s="45"/>
      <c r="D2261" s="45"/>
      <c r="E2261" s="45"/>
      <c r="F2261" s="45"/>
      <c r="G2261" s="46" t="s">
        <v>646</v>
      </c>
    </row>
    <row r="2262" spans="2:7" s="3" customFormat="1" ht="15" customHeight="1" x14ac:dyDescent="0.2">
      <c r="B2262" s="47" t="s">
        <v>2</v>
      </c>
      <c r="C2262" s="47" t="s">
        <v>3</v>
      </c>
      <c r="D2262" s="47" t="s">
        <v>4</v>
      </c>
      <c r="E2262" s="47" t="s">
        <v>5</v>
      </c>
      <c r="F2262" s="47" t="s">
        <v>6</v>
      </c>
      <c r="G2262" s="48" t="s">
        <v>7</v>
      </c>
    </row>
    <row r="2263" spans="2:7" s="3" customFormat="1" ht="15" customHeight="1" x14ac:dyDescent="0.2">
      <c r="B2263" s="34" t="s">
        <v>647</v>
      </c>
      <c r="C2263" s="35" t="s">
        <v>648</v>
      </c>
      <c r="D2263" s="36"/>
      <c r="E2263" s="41"/>
      <c r="F2263" s="37"/>
      <c r="G2263" s="37"/>
    </row>
    <row r="2264" spans="2:7" s="3" customFormat="1" ht="15" customHeight="1" x14ac:dyDescent="0.2">
      <c r="B2264" s="38"/>
      <c r="C2264" s="39"/>
      <c r="D2264" s="39"/>
      <c r="E2264" s="39"/>
      <c r="F2264" s="39"/>
      <c r="G2264" s="39"/>
    </row>
    <row r="2265" spans="2:7" s="3" customFormat="1" ht="15" customHeight="1" x14ac:dyDescent="0.2">
      <c r="B2265" s="34" t="s">
        <v>649</v>
      </c>
      <c r="C2265" s="35" t="s">
        <v>650</v>
      </c>
      <c r="D2265" s="36"/>
      <c r="E2265" s="41"/>
      <c r="F2265" s="37"/>
      <c r="G2265" s="37"/>
    </row>
    <row r="2266" spans="2:7" s="3" customFormat="1" ht="12" customHeight="1" x14ac:dyDescent="0.2">
      <c r="B2266" s="38"/>
      <c r="C2266" s="39"/>
      <c r="D2266" s="39"/>
      <c r="E2266" s="39"/>
      <c r="F2266" s="39"/>
      <c r="G2266" s="39"/>
    </row>
    <row r="2267" spans="2:7" s="3" customFormat="1" ht="12" customHeight="1" x14ac:dyDescent="0.2">
      <c r="B2267" s="34" t="s">
        <v>651</v>
      </c>
      <c r="C2267" s="40" t="s">
        <v>652</v>
      </c>
      <c r="D2267" s="36"/>
      <c r="E2267" s="41"/>
      <c r="F2267" s="37"/>
      <c r="G2267" s="37"/>
    </row>
    <row r="2268" spans="2:7" s="3" customFormat="1" ht="12" customHeight="1" x14ac:dyDescent="0.2">
      <c r="B2268" s="38"/>
      <c r="C2268" s="39"/>
      <c r="D2268" s="39"/>
      <c r="E2268" s="39"/>
      <c r="F2268" s="39"/>
      <c r="G2268" s="39"/>
    </row>
    <row r="2269" spans="2:7" s="3" customFormat="1" ht="12" customHeight="1" x14ac:dyDescent="0.2">
      <c r="B2269" s="34"/>
      <c r="C2269" s="40" t="s">
        <v>653</v>
      </c>
      <c r="D2269" s="36" t="s">
        <v>119</v>
      </c>
      <c r="E2269" s="41">
        <v>2</v>
      </c>
      <c r="F2269" s="42"/>
      <c r="G2269" s="37"/>
    </row>
    <row r="2270" spans="2:7" s="3" customFormat="1" ht="12" customHeight="1" x14ac:dyDescent="0.2">
      <c r="B2270" s="38"/>
      <c r="C2270" s="39"/>
      <c r="D2270" s="39"/>
      <c r="E2270" s="39"/>
      <c r="F2270" s="39"/>
      <c r="G2270" s="39"/>
    </row>
    <row r="2271" spans="2:7" s="3" customFormat="1" ht="12" customHeight="1" x14ac:dyDescent="0.2">
      <c r="B2271" s="34"/>
      <c r="C2271" s="40" t="s">
        <v>654</v>
      </c>
      <c r="D2271" s="36" t="s">
        <v>119</v>
      </c>
      <c r="E2271" s="41">
        <v>70</v>
      </c>
      <c r="F2271" s="42"/>
      <c r="G2271" s="37"/>
    </row>
    <row r="2272" spans="2:7" s="3" customFormat="1" ht="12" customHeight="1" x14ac:dyDescent="0.2">
      <c r="B2272" s="38"/>
      <c r="C2272" s="39"/>
      <c r="D2272" s="39"/>
      <c r="E2272" s="39"/>
      <c r="F2272" s="39"/>
      <c r="G2272" s="39"/>
    </row>
    <row r="2273" spans="2:7" s="3" customFormat="1" ht="12" customHeight="1" x14ac:dyDescent="0.2">
      <c r="B2273" s="34"/>
      <c r="C2273" s="40" t="s">
        <v>655</v>
      </c>
      <c r="D2273" s="36" t="s">
        <v>119</v>
      </c>
      <c r="E2273" s="41">
        <v>15</v>
      </c>
      <c r="F2273" s="42"/>
      <c r="G2273" s="37"/>
    </row>
    <row r="2274" spans="2:7" s="3" customFormat="1" ht="12" customHeight="1" x14ac:dyDescent="0.2">
      <c r="B2274" s="38"/>
      <c r="C2274" s="39"/>
      <c r="D2274" s="39"/>
      <c r="E2274" s="39"/>
      <c r="F2274" s="39"/>
      <c r="G2274" s="39"/>
    </row>
    <row r="2275" spans="2:7" s="3" customFormat="1" ht="12" customHeight="1" x14ac:dyDescent="0.2">
      <c r="B2275" s="38"/>
      <c r="C2275" s="39"/>
      <c r="D2275" s="39"/>
      <c r="E2275" s="39"/>
      <c r="F2275" s="39"/>
      <c r="G2275" s="39"/>
    </row>
    <row r="2276" spans="2:7" s="3" customFormat="1" ht="12" customHeight="1" x14ac:dyDescent="0.2">
      <c r="B2276" s="34" t="s">
        <v>657</v>
      </c>
      <c r="C2276" s="40" t="s">
        <v>658</v>
      </c>
      <c r="D2276" s="36"/>
      <c r="E2276" s="41"/>
      <c r="F2276" s="37"/>
      <c r="G2276" s="37"/>
    </row>
    <row r="2277" spans="2:7" s="3" customFormat="1" ht="12" customHeight="1" x14ac:dyDescent="0.2">
      <c r="B2277" s="38"/>
      <c r="C2277" s="39"/>
      <c r="D2277" s="39"/>
      <c r="E2277" s="39"/>
      <c r="F2277" s="39"/>
      <c r="G2277" s="39"/>
    </row>
    <row r="2278" spans="2:7" s="3" customFormat="1" ht="12" customHeight="1" x14ac:dyDescent="0.2">
      <c r="B2278" s="34"/>
      <c r="C2278" s="40" t="s">
        <v>659</v>
      </c>
      <c r="D2278" s="36" t="s">
        <v>119</v>
      </c>
      <c r="E2278" s="41">
        <v>30</v>
      </c>
      <c r="F2278" s="42"/>
      <c r="G2278" s="37"/>
    </row>
    <row r="2279" spans="2:7" s="3" customFormat="1" ht="12" customHeight="1" x14ac:dyDescent="0.2">
      <c r="B2279" s="34"/>
      <c r="C2279" s="40"/>
      <c r="D2279" s="36"/>
      <c r="E2279" s="41"/>
      <c r="F2279" s="42"/>
      <c r="G2279" s="37"/>
    </row>
    <row r="2280" spans="2:7" s="3" customFormat="1" ht="12" customHeight="1" x14ac:dyDescent="0.2">
      <c r="B2280" s="34" t="s">
        <v>660</v>
      </c>
      <c r="C2280" s="35" t="s">
        <v>661</v>
      </c>
      <c r="D2280" s="36"/>
      <c r="E2280" s="41"/>
      <c r="F2280" s="37"/>
      <c r="G2280" s="37"/>
    </row>
    <row r="2281" spans="2:7" s="4" customFormat="1" ht="12" x14ac:dyDescent="0.2">
      <c r="B2281" s="38"/>
      <c r="C2281" s="39"/>
      <c r="D2281" s="39"/>
      <c r="E2281" s="39"/>
      <c r="F2281" s="39"/>
      <c r="G2281" s="39"/>
    </row>
    <row r="2282" spans="2:7" s="2" customFormat="1" ht="12" customHeight="1" x14ac:dyDescent="0.2">
      <c r="B2282" s="34" t="s">
        <v>662</v>
      </c>
      <c r="C2282" s="40" t="s">
        <v>663</v>
      </c>
      <c r="D2282" s="36" t="s">
        <v>36</v>
      </c>
      <c r="E2282" s="41">
        <v>75</v>
      </c>
      <c r="F2282" s="42"/>
      <c r="G2282" s="37"/>
    </row>
    <row r="2283" spans="2:7" s="1" customFormat="1" ht="14" x14ac:dyDescent="0.2">
      <c r="B2283" s="38"/>
      <c r="C2283" s="39"/>
      <c r="D2283" s="39"/>
      <c r="E2283" s="39"/>
      <c r="F2283" s="39"/>
      <c r="G2283" s="39"/>
    </row>
    <row r="2284" spans="2:7" s="2" customFormat="1" ht="26" x14ac:dyDescent="0.2">
      <c r="B2284" s="34" t="s">
        <v>664</v>
      </c>
      <c r="C2284" s="40" t="s">
        <v>665</v>
      </c>
      <c r="D2284" s="36" t="s">
        <v>36</v>
      </c>
      <c r="E2284" s="41">
        <v>10</v>
      </c>
      <c r="F2284" s="42"/>
      <c r="G2284" s="37"/>
    </row>
    <row r="2285" spans="2:7" s="3" customFormat="1" ht="15.5" customHeight="1" x14ac:dyDescent="0.2">
      <c r="B2285" s="38"/>
      <c r="C2285" s="39"/>
      <c r="D2285" s="39"/>
      <c r="E2285" s="39"/>
      <c r="F2285" s="39"/>
      <c r="G2285" s="39"/>
    </row>
    <row r="2286" spans="2:7" s="3" customFormat="1" ht="15.5" customHeight="1" x14ac:dyDescent="0.2">
      <c r="B2286" s="34" t="s">
        <v>666</v>
      </c>
      <c r="C2286" s="40" t="s">
        <v>667</v>
      </c>
      <c r="D2286" s="36" t="s">
        <v>36</v>
      </c>
      <c r="E2286" s="41">
        <v>90</v>
      </c>
      <c r="F2286" s="42"/>
      <c r="G2286" s="37"/>
    </row>
    <row r="2287" spans="2:7" s="3" customFormat="1" ht="25.5" customHeight="1" x14ac:dyDescent="0.2">
      <c r="B2287" s="38"/>
      <c r="C2287" s="39"/>
      <c r="D2287" s="39"/>
      <c r="E2287" s="39"/>
      <c r="F2287" s="39"/>
      <c r="G2287" s="39"/>
    </row>
    <row r="2288" spans="2:7" s="3" customFormat="1" ht="15.5" customHeight="1" x14ac:dyDescent="0.2">
      <c r="B2288" s="34" t="s">
        <v>668</v>
      </c>
      <c r="C2288" s="40" t="s">
        <v>669</v>
      </c>
      <c r="D2288" s="36" t="s">
        <v>36</v>
      </c>
      <c r="E2288" s="41">
        <v>10</v>
      </c>
      <c r="F2288" s="42"/>
      <c r="G2288" s="37"/>
    </row>
    <row r="2289" spans="2:7" s="3" customFormat="1" ht="15.5" customHeight="1" x14ac:dyDescent="0.2">
      <c r="B2289" s="38"/>
      <c r="C2289" s="39"/>
      <c r="D2289" s="39"/>
      <c r="E2289" s="39"/>
      <c r="F2289" s="39"/>
      <c r="G2289" s="39"/>
    </row>
    <row r="2290" spans="2:7" s="3" customFormat="1" ht="15.5" customHeight="1" x14ac:dyDescent="0.2">
      <c r="B2290" s="34" t="s">
        <v>670</v>
      </c>
      <c r="C2290" s="40" t="s">
        <v>671</v>
      </c>
      <c r="D2290" s="36" t="s">
        <v>36</v>
      </c>
      <c r="E2290" s="41">
        <v>20</v>
      </c>
      <c r="F2290" s="42"/>
      <c r="G2290" s="37"/>
    </row>
    <row r="2291" spans="2:7" s="3" customFormat="1" ht="29" customHeight="1" x14ac:dyDescent="0.2">
      <c r="B2291" s="34"/>
      <c r="C2291" s="40"/>
      <c r="D2291" s="36"/>
      <c r="E2291" s="41"/>
      <c r="F2291" s="42"/>
      <c r="G2291" s="37"/>
    </row>
    <row r="2292" spans="2:7" s="3" customFormat="1" ht="12" x14ac:dyDescent="0.2">
      <c r="B2292" s="34"/>
      <c r="C2292" s="40"/>
      <c r="D2292" s="36"/>
      <c r="E2292" s="41"/>
      <c r="F2292" s="42"/>
      <c r="G2292" s="37"/>
    </row>
    <row r="2293" spans="2:7" s="3" customFormat="1" ht="12" x14ac:dyDescent="0.2">
      <c r="B2293" s="34"/>
      <c r="C2293" s="40"/>
      <c r="D2293" s="36"/>
      <c r="E2293" s="41"/>
      <c r="F2293" s="42"/>
      <c r="G2293" s="37"/>
    </row>
    <row r="2294" spans="2:7" s="3" customFormat="1" ht="12" x14ac:dyDescent="0.2">
      <c r="B2294" s="34"/>
      <c r="C2294" s="40"/>
      <c r="D2294" s="36"/>
      <c r="E2294" s="41"/>
      <c r="F2294" s="42"/>
      <c r="G2294" s="37"/>
    </row>
    <row r="2295" spans="2:7" s="3" customFormat="1" ht="12" x14ac:dyDescent="0.2">
      <c r="B2295" s="34"/>
      <c r="C2295" s="40"/>
      <c r="D2295" s="36"/>
      <c r="E2295" s="41"/>
      <c r="F2295" s="42"/>
      <c r="G2295" s="37"/>
    </row>
    <row r="2296" spans="2:7" s="3" customFormat="1" ht="12" x14ac:dyDescent="0.2">
      <c r="B2296" s="34"/>
      <c r="C2296" s="40"/>
      <c r="D2296" s="36"/>
      <c r="E2296" s="41"/>
      <c r="F2296" s="42"/>
      <c r="G2296" s="37"/>
    </row>
    <row r="2297" spans="2:7" s="3" customFormat="1" ht="12" x14ac:dyDescent="0.2">
      <c r="B2297" s="34"/>
      <c r="C2297" s="40"/>
      <c r="D2297" s="36"/>
      <c r="E2297" s="41"/>
      <c r="F2297" s="42"/>
      <c r="G2297" s="37"/>
    </row>
    <row r="2298" spans="2:7" s="3" customFormat="1" ht="12" x14ac:dyDescent="0.2">
      <c r="B2298" s="34"/>
      <c r="C2298" s="40"/>
      <c r="D2298" s="36"/>
      <c r="E2298" s="41"/>
      <c r="F2298" s="42"/>
      <c r="G2298" s="37"/>
    </row>
    <row r="2299" spans="2:7" s="3" customFormat="1" ht="12" x14ac:dyDescent="0.2">
      <c r="B2299" s="34"/>
      <c r="C2299" s="40"/>
      <c r="D2299" s="36"/>
      <c r="E2299" s="41"/>
      <c r="F2299" s="42"/>
      <c r="G2299" s="37"/>
    </row>
    <row r="2300" spans="2:7" s="3" customFormat="1" ht="12" x14ac:dyDescent="0.2">
      <c r="B2300" s="34"/>
      <c r="C2300" s="40"/>
      <c r="D2300" s="36"/>
      <c r="E2300" s="41"/>
      <c r="F2300" s="42"/>
      <c r="G2300" s="37"/>
    </row>
    <row r="2301" spans="2:7" s="3" customFormat="1" ht="12" x14ac:dyDescent="0.2">
      <c r="B2301" s="34"/>
      <c r="C2301" s="40"/>
      <c r="D2301" s="36"/>
      <c r="E2301" s="41"/>
      <c r="F2301" s="42"/>
      <c r="G2301" s="37"/>
    </row>
    <row r="2302" spans="2:7" s="3" customFormat="1" ht="12" x14ac:dyDescent="0.2">
      <c r="B2302" s="34"/>
      <c r="C2302" s="40"/>
      <c r="D2302" s="36"/>
      <c r="E2302" s="41"/>
      <c r="F2302" s="42"/>
      <c r="G2302" s="37"/>
    </row>
    <row r="2303" spans="2:7" s="3" customFormat="1" ht="12" x14ac:dyDescent="0.2">
      <c r="B2303" s="34"/>
      <c r="C2303" s="40"/>
      <c r="D2303" s="36"/>
      <c r="E2303" s="41"/>
      <c r="F2303" s="42"/>
      <c r="G2303" s="37"/>
    </row>
    <row r="2304" spans="2:7" s="3" customFormat="1" ht="12" x14ac:dyDescent="0.2">
      <c r="B2304" s="34"/>
      <c r="C2304" s="40"/>
      <c r="D2304" s="36"/>
      <c r="E2304" s="41"/>
      <c r="F2304" s="42"/>
      <c r="G2304" s="37"/>
    </row>
    <row r="2305" spans="2:7" s="3" customFormat="1" ht="12" x14ac:dyDescent="0.2">
      <c r="B2305" s="34"/>
      <c r="C2305" s="40"/>
      <c r="D2305" s="36"/>
      <c r="E2305" s="41"/>
      <c r="F2305" s="42"/>
      <c r="G2305" s="37"/>
    </row>
    <row r="2306" spans="2:7" s="3" customFormat="1" ht="12" x14ac:dyDescent="0.2">
      <c r="B2306" s="34"/>
      <c r="C2306" s="40"/>
      <c r="D2306" s="36"/>
      <c r="E2306" s="41"/>
      <c r="F2306" s="42"/>
      <c r="G2306" s="37"/>
    </row>
    <row r="2307" spans="2:7" s="3" customFormat="1" ht="12" x14ac:dyDescent="0.2">
      <c r="B2307" s="34"/>
      <c r="C2307" s="40"/>
      <c r="D2307" s="36"/>
      <c r="E2307" s="41"/>
      <c r="F2307" s="42"/>
      <c r="G2307" s="37"/>
    </row>
    <row r="2308" spans="2:7" s="3" customFormat="1" ht="12" x14ac:dyDescent="0.2">
      <c r="B2308" s="34"/>
      <c r="C2308" s="40"/>
      <c r="D2308" s="36"/>
      <c r="E2308" s="41"/>
      <c r="F2308" s="42"/>
      <c r="G2308" s="37"/>
    </row>
    <row r="2309" spans="2:7" s="3" customFormat="1" ht="12" x14ac:dyDescent="0.2">
      <c r="B2309" s="34"/>
      <c r="C2309" s="40"/>
      <c r="D2309" s="36"/>
      <c r="E2309" s="41"/>
      <c r="F2309" s="42"/>
      <c r="G2309" s="37"/>
    </row>
    <row r="2310" spans="2:7" s="3" customFormat="1" ht="12" x14ac:dyDescent="0.2">
      <c r="B2310" s="34"/>
      <c r="C2310" s="40"/>
      <c r="D2310" s="36"/>
      <c r="E2310" s="41"/>
      <c r="F2310" s="42"/>
      <c r="G2310" s="37"/>
    </row>
    <row r="2311" spans="2:7" s="3" customFormat="1" ht="12" x14ac:dyDescent="0.2">
      <c r="B2311" s="34"/>
      <c r="C2311" s="40"/>
      <c r="D2311" s="36"/>
      <c r="E2311" s="41"/>
      <c r="F2311" s="42"/>
      <c r="G2311" s="37"/>
    </row>
    <row r="2312" spans="2:7" s="3" customFormat="1" ht="12" x14ac:dyDescent="0.2">
      <c r="B2312" s="34"/>
      <c r="C2312" s="40"/>
      <c r="D2312" s="36"/>
      <c r="E2312" s="41"/>
      <c r="F2312" s="42"/>
      <c r="G2312" s="37"/>
    </row>
    <row r="2313" spans="2:7" s="3" customFormat="1" ht="12" x14ac:dyDescent="0.2">
      <c r="B2313" s="34"/>
      <c r="C2313" s="40"/>
      <c r="D2313" s="36"/>
      <c r="E2313" s="41"/>
      <c r="F2313" s="42"/>
      <c r="G2313" s="37"/>
    </row>
    <row r="2314" spans="2:7" s="3" customFormat="1" ht="12" x14ac:dyDescent="0.2">
      <c r="B2314" s="34"/>
      <c r="C2314" s="40"/>
      <c r="D2314" s="36"/>
      <c r="E2314" s="41"/>
      <c r="F2314" s="42"/>
      <c r="G2314" s="37"/>
    </row>
    <row r="2315" spans="2:7" s="3" customFormat="1" ht="12" x14ac:dyDescent="0.2">
      <c r="B2315" s="34"/>
      <c r="C2315" s="40"/>
      <c r="D2315" s="36"/>
      <c r="E2315" s="41"/>
      <c r="F2315" s="42"/>
      <c r="G2315" s="37"/>
    </row>
    <row r="2316" spans="2:7" s="3" customFormat="1" ht="12" x14ac:dyDescent="0.2">
      <c r="B2316" s="34"/>
      <c r="C2316" s="40"/>
      <c r="D2316" s="36"/>
      <c r="E2316" s="41"/>
      <c r="F2316" s="42"/>
      <c r="G2316" s="37"/>
    </row>
    <row r="2317" spans="2:7" s="3" customFormat="1" ht="12" x14ac:dyDescent="0.2">
      <c r="B2317" s="34"/>
      <c r="C2317" s="40"/>
      <c r="D2317" s="36"/>
      <c r="E2317" s="41"/>
      <c r="F2317" s="42"/>
      <c r="G2317" s="37"/>
    </row>
    <row r="2318" spans="2:7" s="3" customFormat="1" ht="12" x14ac:dyDescent="0.2">
      <c r="B2318" s="34"/>
      <c r="C2318" s="40"/>
      <c r="D2318" s="36"/>
      <c r="E2318" s="41"/>
      <c r="F2318" s="42"/>
      <c r="G2318" s="37"/>
    </row>
    <row r="2319" spans="2:7" s="3" customFormat="1" ht="12" x14ac:dyDescent="0.2">
      <c r="B2319" s="34"/>
      <c r="C2319" s="40"/>
      <c r="D2319" s="36"/>
      <c r="E2319" s="41"/>
      <c r="F2319" s="42"/>
      <c r="G2319" s="37"/>
    </row>
    <row r="2320" spans="2:7" s="3" customFormat="1" ht="12" x14ac:dyDescent="0.2">
      <c r="B2320" s="34"/>
      <c r="C2320" s="40"/>
      <c r="D2320" s="36"/>
      <c r="E2320" s="41"/>
      <c r="F2320" s="42"/>
      <c r="G2320" s="37"/>
    </row>
    <row r="2321" spans="2:7" s="3" customFormat="1" ht="12" x14ac:dyDescent="0.2">
      <c r="B2321" s="34"/>
      <c r="C2321" s="40"/>
      <c r="D2321" s="36"/>
      <c r="E2321" s="41"/>
      <c r="F2321" s="42"/>
      <c r="G2321" s="37"/>
    </row>
    <row r="2322" spans="2:7" s="3" customFormat="1" ht="12" x14ac:dyDescent="0.2">
      <c r="B2322" s="34"/>
      <c r="C2322" s="40"/>
      <c r="D2322" s="36"/>
      <c r="E2322" s="41"/>
      <c r="F2322" s="42"/>
      <c r="G2322" s="37"/>
    </row>
    <row r="2323" spans="2:7" s="3" customFormat="1" ht="12" x14ac:dyDescent="0.2">
      <c r="B2323" s="34"/>
      <c r="C2323" s="40"/>
      <c r="D2323" s="36"/>
      <c r="E2323" s="41"/>
      <c r="F2323" s="42"/>
      <c r="G2323" s="37"/>
    </row>
    <row r="2324" spans="2:7" s="3" customFormat="1" ht="12" x14ac:dyDescent="0.2">
      <c r="B2324" s="34"/>
      <c r="C2324" s="40"/>
      <c r="D2324" s="36"/>
      <c r="E2324" s="41"/>
      <c r="F2324" s="42"/>
      <c r="G2324" s="37"/>
    </row>
    <row r="2325" spans="2:7" s="3" customFormat="1" ht="12" x14ac:dyDescent="0.2">
      <c r="B2325" s="34"/>
      <c r="C2325" s="40"/>
      <c r="D2325" s="36"/>
      <c r="E2325" s="41"/>
      <c r="F2325" s="42"/>
      <c r="G2325" s="37"/>
    </row>
    <row r="2326" spans="2:7" s="3" customFormat="1" ht="12" x14ac:dyDescent="0.2">
      <c r="B2326" s="34"/>
      <c r="C2326" s="40"/>
      <c r="D2326" s="36"/>
      <c r="E2326" s="41"/>
      <c r="F2326" s="42"/>
      <c r="G2326" s="37"/>
    </row>
    <row r="2327" spans="2:7" s="3" customFormat="1" ht="12" x14ac:dyDescent="0.2">
      <c r="B2327" s="34"/>
      <c r="C2327" s="40"/>
      <c r="D2327" s="36"/>
      <c r="E2327" s="41"/>
      <c r="F2327" s="42"/>
      <c r="G2327" s="37"/>
    </row>
    <row r="2328" spans="2:7" s="3" customFormat="1" ht="12" x14ac:dyDescent="0.2">
      <c r="B2328" s="34"/>
      <c r="C2328" s="40"/>
      <c r="D2328" s="36"/>
      <c r="E2328" s="41"/>
      <c r="F2328" s="42"/>
      <c r="G2328" s="37"/>
    </row>
    <row r="2329" spans="2:7" s="3" customFormat="1" ht="12" x14ac:dyDescent="0.2">
      <c r="B2329" s="34"/>
      <c r="C2329" s="40"/>
      <c r="D2329" s="36"/>
      <c r="E2329" s="41"/>
      <c r="F2329" s="42"/>
      <c r="G2329" s="37"/>
    </row>
    <row r="2330" spans="2:7" s="3" customFormat="1" ht="12" x14ac:dyDescent="0.2">
      <c r="B2330" s="34"/>
      <c r="C2330" s="40"/>
      <c r="D2330" s="36"/>
      <c r="E2330" s="41"/>
      <c r="F2330" s="42"/>
      <c r="G2330" s="37"/>
    </row>
    <row r="2331" spans="2:7" s="3" customFormat="1" ht="12" x14ac:dyDescent="0.2">
      <c r="B2331" s="34"/>
      <c r="C2331" s="40"/>
      <c r="D2331" s="36"/>
      <c r="E2331" s="41"/>
      <c r="F2331" s="42"/>
      <c r="G2331" s="37"/>
    </row>
    <row r="2332" spans="2:7" s="3" customFormat="1" ht="12" x14ac:dyDescent="0.2">
      <c r="B2332" s="34"/>
      <c r="C2332" s="40"/>
      <c r="D2332" s="36"/>
      <c r="E2332" s="41"/>
      <c r="F2332" s="42"/>
      <c r="G2332" s="37"/>
    </row>
    <row r="2333" spans="2:7" s="3" customFormat="1" ht="12" x14ac:dyDescent="0.2">
      <c r="B2333" s="38"/>
      <c r="C2333" s="39"/>
      <c r="D2333" s="39"/>
      <c r="E2333" s="39"/>
      <c r="F2333" s="39"/>
      <c r="G2333" s="39"/>
    </row>
    <row r="2334" spans="2:7" s="3" customFormat="1" ht="12" x14ac:dyDescent="0.2">
      <c r="B2334" s="60" t="s">
        <v>97</v>
      </c>
      <c r="C2334" s="52"/>
      <c r="D2334" s="53"/>
      <c r="E2334" s="54"/>
      <c r="F2334" s="54"/>
      <c r="G2334" s="59"/>
    </row>
    <row r="2335" spans="2:7" s="3" customFormat="1" ht="12" x14ac:dyDescent="0.2">
      <c r="B2335" s="45"/>
      <c r="C2335" s="45"/>
      <c r="D2335" s="56"/>
      <c r="E2335" s="45"/>
      <c r="F2335" s="45"/>
      <c r="G2335" s="45"/>
    </row>
    <row r="2336" spans="2:7" s="3" customFormat="1" ht="14" x14ac:dyDescent="0.2">
      <c r="B2336" s="43" t="s">
        <v>0</v>
      </c>
      <c r="C2336" s="44"/>
      <c r="D2336" s="44"/>
      <c r="E2336" s="44"/>
      <c r="F2336" s="44"/>
      <c r="G2336" s="44"/>
    </row>
    <row r="2337" spans="2:7" s="3" customFormat="1" ht="12" x14ac:dyDescent="0.2">
      <c r="B2337" s="45"/>
      <c r="C2337" s="45"/>
      <c r="D2337" s="45"/>
      <c r="E2337" s="45"/>
      <c r="F2337" s="45"/>
      <c r="G2337" s="46" t="s">
        <v>672</v>
      </c>
    </row>
    <row r="2338" spans="2:7" s="3" customFormat="1" ht="13" x14ac:dyDescent="0.2">
      <c r="B2338" s="47" t="s">
        <v>2</v>
      </c>
      <c r="C2338" s="47" t="s">
        <v>3</v>
      </c>
      <c r="D2338" s="47" t="s">
        <v>4</v>
      </c>
      <c r="E2338" s="47" t="s">
        <v>5</v>
      </c>
      <c r="F2338" s="47" t="s">
        <v>6</v>
      </c>
      <c r="G2338" s="48" t="s">
        <v>7</v>
      </c>
    </row>
    <row r="2339" spans="2:7" s="3" customFormat="1" ht="13" x14ac:dyDescent="0.2">
      <c r="B2339" s="34" t="s">
        <v>673</v>
      </c>
      <c r="C2339" s="35" t="s">
        <v>674</v>
      </c>
      <c r="D2339" s="36"/>
      <c r="E2339" s="41"/>
      <c r="F2339" s="37"/>
      <c r="G2339" s="37"/>
    </row>
    <row r="2340" spans="2:7" s="3" customFormat="1" ht="12" x14ac:dyDescent="0.2">
      <c r="B2340" s="38"/>
      <c r="C2340" s="39"/>
      <c r="D2340" s="39"/>
      <c r="E2340" s="39"/>
      <c r="F2340" s="39"/>
      <c r="G2340" s="39"/>
    </row>
    <row r="2341" spans="2:7" s="3" customFormat="1" ht="23.5" customHeight="1" x14ac:dyDescent="0.2">
      <c r="B2341" s="34" t="s">
        <v>675</v>
      </c>
      <c r="C2341" s="35" t="s">
        <v>676</v>
      </c>
      <c r="D2341" s="36"/>
      <c r="E2341" s="41"/>
      <c r="F2341" s="37"/>
      <c r="G2341" s="37"/>
    </row>
    <row r="2342" spans="2:7" s="3" customFormat="1" ht="12" customHeight="1" x14ac:dyDescent="0.2">
      <c r="B2342" s="38"/>
      <c r="C2342" s="39"/>
      <c r="D2342" s="39"/>
      <c r="E2342" s="39"/>
      <c r="F2342" s="39"/>
      <c r="G2342" s="39"/>
    </row>
    <row r="2343" spans="2:7" s="3" customFormat="1" ht="26" x14ac:dyDescent="0.2">
      <c r="B2343" s="34" t="s">
        <v>677</v>
      </c>
      <c r="C2343" s="40" t="s">
        <v>678</v>
      </c>
      <c r="D2343" s="36" t="s">
        <v>35</v>
      </c>
      <c r="E2343" s="125">
        <v>4</v>
      </c>
      <c r="F2343" s="42"/>
      <c r="G2343" s="37"/>
    </row>
    <row r="2344" spans="2:7" s="3" customFormat="1" ht="12" x14ac:dyDescent="0.2">
      <c r="B2344" s="38"/>
      <c r="C2344" s="39"/>
      <c r="D2344" s="39"/>
      <c r="E2344" s="39"/>
      <c r="F2344" s="39"/>
      <c r="G2344" s="39"/>
    </row>
    <row r="2345" spans="2:7" s="3" customFormat="1" ht="26" x14ac:dyDescent="0.2">
      <c r="B2345" s="34" t="s">
        <v>679</v>
      </c>
      <c r="C2345" s="40" t="s">
        <v>680</v>
      </c>
      <c r="D2345" s="36" t="s">
        <v>35</v>
      </c>
      <c r="E2345" s="41">
        <v>0</v>
      </c>
      <c r="F2345" s="42"/>
      <c r="G2345" s="37"/>
    </row>
    <row r="2346" spans="2:7" s="3" customFormat="1" ht="12" x14ac:dyDescent="0.2">
      <c r="B2346" s="38"/>
      <c r="C2346" s="39"/>
      <c r="D2346" s="39"/>
      <c r="E2346" s="39"/>
      <c r="F2346" s="39"/>
      <c r="G2346" s="39"/>
    </row>
    <row r="2347" spans="2:7" s="3" customFormat="1" ht="12" x14ac:dyDescent="0.2">
      <c r="B2347" s="38"/>
      <c r="C2347" s="39"/>
      <c r="D2347" s="39"/>
      <c r="E2347" s="39"/>
      <c r="F2347" s="39"/>
      <c r="G2347" s="39"/>
    </row>
    <row r="2348" spans="2:7" s="3" customFormat="1" ht="13" x14ac:dyDescent="0.2">
      <c r="B2348" s="34" t="s">
        <v>681</v>
      </c>
      <c r="C2348" s="40" t="s">
        <v>682</v>
      </c>
      <c r="D2348" s="36" t="s">
        <v>119</v>
      </c>
      <c r="E2348" s="41">
        <v>200</v>
      </c>
      <c r="F2348" s="42"/>
      <c r="G2348" s="37"/>
    </row>
    <row r="2349" spans="2:7" s="3" customFormat="1" ht="12" x14ac:dyDescent="0.2">
      <c r="B2349" s="38"/>
      <c r="C2349" s="39"/>
      <c r="D2349" s="39"/>
      <c r="E2349" s="39"/>
      <c r="F2349" s="39"/>
      <c r="G2349" s="39"/>
    </row>
    <row r="2350" spans="2:7" s="3" customFormat="1" ht="26" x14ac:dyDescent="0.2">
      <c r="B2350" s="34" t="s">
        <v>685</v>
      </c>
      <c r="C2350" s="40" t="s">
        <v>686</v>
      </c>
      <c r="D2350" s="36" t="s">
        <v>119</v>
      </c>
      <c r="E2350" s="41">
        <v>20</v>
      </c>
      <c r="F2350" s="42"/>
      <c r="G2350" s="37"/>
    </row>
    <row r="2351" spans="2:7" s="3" customFormat="1" ht="12" x14ac:dyDescent="0.2">
      <c r="B2351" s="34"/>
      <c r="C2351" s="40"/>
      <c r="D2351" s="36"/>
      <c r="E2351" s="41"/>
      <c r="F2351" s="42"/>
      <c r="G2351" s="37"/>
    </row>
    <row r="2352" spans="2:7" s="3" customFormat="1" ht="26" x14ac:dyDescent="0.2">
      <c r="B2352" s="34" t="s">
        <v>687</v>
      </c>
      <c r="C2352" s="35" t="s">
        <v>688</v>
      </c>
      <c r="D2352" s="36" t="s">
        <v>56</v>
      </c>
      <c r="E2352" s="41">
        <v>2</v>
      </c>
      <c r="F2352" s="42"/>
      <c r="G2352" s="37"/>
    </row>
    <row r="2353" spans="2:7" s="3" customFormat="1" ht="12" x14ac:dyDescent="0.2">
      <c r="B2353" s="38"/>
      <c r="C2353" s="39"/>
      <c r="D2353" s="39"/>
      <c r="E2353" s="39"/>
      <c r="F2353" s="39"/>
      <c r="G2353" s="39"/>
    </row>
    <row r="2354" spans="2:7" s="3" customFormat="1" ht="12" x14ac:dyDescent="0.2">
      <c r="B2354" s="34"/>
      <c r="C2354" s="40"/>
      <c r="D2354" s="36"/>
      <c r="E2354" s="41"/>
      <c r="F2354" s="42"/>
      <c r="G2354" s="37"/>
    </row>
    <row r="2355" spans="2:7" s="2" customFormat="1" ht="12" x14ac:dyDescent="0.2">
      <c r="B2355" s="34"/>
      <c r="C2355" s="40"/>
      <c r="D2355" s="36"/>
      <c r="E2355" s="41"/>
      <c r="F2355" s="42"/>
      <c r="G2355" s="37"/>
    </row>
    <row r="2356" spans="2:7" s="2" customFormat="1" ht="12" x14ac:dyDescent="0.2">
      <c r="B2356" s="34"/>
      <c r="C2356" s="40"/>
      <c r="D2356" s="36"/>
      <c r="E2356" s="41"/>
      <c r="F2356" s="42"/>
      <c r="G2356" s="37"/>
    </row>
    <row r="2357" spans="2:7" s="3" customFormat="1" ht="12" x14ac:dyDescent="0.2">
      <c r="B2357" s="34"/>
      <c r="C2357" s="40"/>
      <c r="D2357" s="36"/>
      <c r="E2357" s="41"/>
      <c r="F2357" s="42"/>
      <c r="G2357" s="37"/>
    </row>
    <row r="2358" spans="2:7" s="3" customFormat="1" ht="12" x14ac:dyDescent="0.2">
      <c r="B2358" s="34"/>
      <c r="C2358" s="40"/>
      <c r="D2358" s="36"/>
      <c r="E2358" s="41"/>
      <c r="F2358" s="42"/>
      <c r="G2358" s="37"/>
    </row>
    <row r="2359" spans="2:7" s="3" customFormat="1" ht="12" x14ac:dyDescent="0.2">
      <c r="B2359" s="34"/>
      <c r="C2359" s="40"/>
      <c r="D2359" s="36"/>
      <c r="E2359" s="41"/>
      <c r="F2359" s="42"/>
      <c r="G2359" s="37"/>
    </row>
    <row r="2360" spans="2:7" s="3" customFormat="1" ht="12" x14ac:dyDescent="0.2">
      <c r="B2360" s="34"/>
      <c r="C2360" s="40"/>
      <c r="D2360" s="36"/>
      <c r="E2360" s="41"/>
      <c r="F2360" s="42"/>
      <c r="G2360" s="37"/>
    </row>
    <row r="2361" spans="2:7" s="3" customFormat="1" ht="12" x14ac:dyDescent="0.2">
      <c r="B2361" s="34"/>
      <c r="C2361" s="40"/>
      <c r="D2361" s="36"/>
      <c r="E2361" s="41"/>
      <c r="F2361" s="42"/>
      <c r="G2361" s="37"/>
    </row>
    <row r="2362" spans="2:7" s="3" customFormat="1" ht="12" x14ac:dyDescent="0.2">
      <c r="B2362" s="34"/>
      <c r="C2362" s="40"/>
      <c r="D2362" s="36"/>
      <c r="E2362" s="41"/>
      <c r="F2362" s="42"/>
      <c r="G2362" s="37"/>
    </row>
    <row r="2363" spans="2:7" s="3" customFormat="1" ht="12" x14ac:dyDescent="0.2">
      <c r="B2363" s="34"/>
      <c r="C2363" s="40"/>
      <c r="D2363" s="36"/>
      <c r="E2363" s="41"/>
      <c r="F2363" s="42"/>
      <c r="G2363" s="37"/>
    </row>
    <row r="2364" spans="2:7" s="3" customFormat="1" ht="12" x14ac:dyDescent="0.2">
      <c r="B2364" s="34"/>
      <c r="C2364" s="40"/>
      <c r="D2364" s="36"/>
      <c r="E2364" s="41"/>
      <c r="F2364" s="42"/>
      <c r="G2364" s="37"/>
    </row>
    <row r="2365" spans="2:7" s="3" customFormat="1" ht="12" x14ac:dyDescent="0.2">
      <c r="B2365" s="34"/>
      <c r="C2365" s="40"/>
      <c r="D2365" s="36"/>
      <c r="E2365" s="41"/>
      <c r="F2365" s="42"/>
      <c r="G2365" s="37"/>
    </row>
    <row r="2366" spans="2:7" s="3" customFormat="1" ht="12" x14ac:dyDescent="0.2">
      <c r="B2366" s="34"/>
      <c r="C2366" s="40"/>
      <c r="D2366" s="36"/>
      <c r="E2366" s="41"/>
      <c r="F2366" s="42"/>
      <c r="G2366" s="37"/>
    </row>
    <row r="2367" spans="2:7" s="3" customFormat="1" ht="12" x14ac:dyDescent="0.2">
      <c r="B2367" s="34"/>
      <c r="C2367" s="40"/>
      <c r="D2367" s="36"/>
      <c r="E2367" s="41"/>
      <c r="F2367" s="42"/>
      <c r="G2367" s="37"/>
    </row>
    <row r="2368" spans="2:7" s="3" customFormat="1" ht="12" x14ac:dyDescent="0.2">
      <c r="B2368" s="34"/>
      <c r="C2368" s="40"/>
      <c r="D2368" s="36"/>
      <c r="E2368" s="41"/>
      <c r="F2368" s="42"/>
      <c r="G2368" s="37"/>
    </row>
    <row r="2369" spans="2:7" s="3" customFormat="1" ht="12" x14ac:dyDescent="0.2">
      <c r="B2369" s="34"/>
      <c r="C2369" s="40"/>
      <c r="D2369" s="36"/>
      <c r="E2369" s="41"/>
      <c r="F2369" s="42"/>
      <c r="G2369" s="37"/>
    </row>
    <row r="2370" spans="2:7" s="3" customFormat="1" ht="12" x14ac:dyDescent="0.2">
      <c r="B2370" s="34"/>
      <c r="C2370" s="40"/>
      <c r="D2370" s="36"/>
      <c r="E2370" s="41"/>
      <c r="F2370" s="42"/>
      <c r="G2370" s="37"/>
    </row>
    <row r="2371" spans="2:7" s="3" customFormat="1" ht="12" x14ac:dyDescent="0.2">
      <c r="B2371" s="34"/>
      <c r="C2371" s="40"/>
      <c r="D2371" s="36"/>
      <c r="E2371" s="41"/>
      <c r="F2371" s="42"/>
      <c r="G2371" s="37"/>
    </row>
    <row r="2372" spans="2:7" s="3" customFormat="1" ht="12" x14ac:dyDescent="0.2">
      <c r="B2372" s="34"/>
      <c r="C2372" s="40"/>
      <c r="D2372" s="36"/>
      <c r="E2372" s="41"/>
      <c r="F2372" s="42"/>
      <c r="G2372" s="37"/>
    </row>
    <row r="2373" spans="2:7" s="3" customFormat="1" ht="12" x14ac:dyDescent="0.2">
      <c r="B2373" s="34"/>
      <c r="C2373" s="40"/>
      <c r="D2373" s="36"/>
      <c r="E2373" s="41"/>
      <c r="F2373" s="42"/>
      <c r="G2373" s="37"/>
    </row>
    <row r="2374" spans="2:7" s="3" customFormat="1" ht="12" x14ac:dyDescent="0.2">
      <c r="B2374" s="34"/>
      <c r="C2374" s="40"/>
      <c r="D2374" s="36"/>
      <c r="E2374" s="41"/>
      <c r="F2374" s="42"/>
      <c r="G2374" s="37"/>
    </row>
    <row r="2375" spans="2:7" s="3" customFormat="1" ht="12" x14ac:dyDescent="0.2">
      <c r="B2375" s="34"/>
      <c r="C2375" s="40"/>
      <c r="D2375" s="36"/>
      <c r="E2375" s="41"/>
      <c r="F2375" s="42"/>
      <c r="G2375" s="37"/>
    </row>
    <row r="2376" spans="2:7" s="3" customFormat="1" ht="12" x14ac:dyDescent="0.2">
      <c r="B2376" s="34"/>
      <c r="C2376" s="40"/>
      <c r="D2376" s="36"/>
      <c r="E2376" s="41"/>
      <c r="F2376" s="42"/>
      <c r="G2376" s="37"/>
    </row>
    <row r="2377" spans="2:7" s="3" customFormat="1" ht="12" x14ac:dyDescent="0.2">
      <c r="B2377" s="34"/>
      <c r="C2377" s="40"/>
      <c r="D2377" s="36"/>
      <c r="E2377" s="41"/>
      <c r="F2377" s="42"/>
      <c r="G2377" s="37"/>
    </row>
    <row r="2378" spans="2:7" s="3" customFormat="1" ht="12" x14ac:dyDescent="0.2">
      <c r="B2378" s="34"/>
      <c r="C2378" s="40"/>
      <c r="D2378" s="36"/>
      <c r="E2378" s="41"/>
      <c r="F2378" s="42"/>
      <c r="G2378" s="37"/>
    </row>
    <row r="2379" spans="2:7" s="3" customFormat="1" ht="12" x14ac:dyDescent="0.2">
      <c r="B2379" s="34"/>
      <c r="C2379" s="40"/>
      <c r="D2379" s="36"/>
      <c r="E2379" s="41"/>
      <c r="F2379" s="42"/>
      <c r="G2379" s="37"/>
    </row>
    <row r="2380" spans="2:7" s="3" customFormat="1" ht="12" x14ac:dyDescent="0.2">
      <c r="B2380" s="34"/>
      <c r="C2380" s="40"/>
      <c r="D2380" s="36"/>
      <c r="E2380" s="41"/>
      <c r="F2380" s="42"/>
      <c r="G2380" s="37"/>
    </row>
    <row r="2381" spans="2:7" s="3" customFormat="1" ht="12" x14ac:dyDescent="0.2">
      <c r="B2381" s="34"/>
      <c r="C2381" s="40"/>
      <c r="D2381" s="36"/>
      <c r="E2381" s="41"/>
      <c r="F2381" s="42"/>
      <c r="G2381" s="37"/>
    </row>
    <row r="2382" spans="2:7" s="3" customFormat="1" ht="12" x14ac:dyDescent="0.2">
      <c r="B2382" s="34"/>
      <c r="C2382" s="40"/>
      <c r="D2382" s="36"/>
      <c r="E2382" s="41"/>
      <c r="F2382" s="42"/>
      <c r="G2382" s="37"/>
    </row>
    <row r="2383" spans="2:7" s="3" customFormat="1" ht="12" x14ac:dyDescent="0.2">
      <c r="B2383" s="34"/>
      <c r="C2383" s="40"/>
      <c r="D2383" s="36"/>
      <c r="E2383" s="41"/>
      <c r="F2383" s="42"/>
      <c r="G2383" s="37"/>
    </row>
    <row r="2384" spans="2:7" s="3" customFormat="1" ht="12" x14ac:dyDescent="0.2">
      <c r="B2384" s="34"/>
      <c r="C2384" s="40"/>
      <c r="D2384" s="36"/>
      <c r="E2384" s="41"/>
      <c r="F2384" s="42"/>
      <c r="G2384" s="37"/>
    </row>
    <row r="2385" spans="2:7" s="3" customFormat="1" ht="12" x14ac:dyDescent="0.2">
      <c r="B2385" s="34"/>
      <c r="C2385" s="40"/>
      <c r="D2385" s="36"/>
      <c r="E2385" s="41"/>
      <c r="F2385" s="42"/>
      <c r="G2385" s="37"/>
    </row>
    <row r="2386" spans="2:7" s="3" customFormat="1" ht="12" x14ac:dyDescent="0.2">
      <c r="B2386" s="34"/>
      <c r="C2386" s="40"/>
      <c r="D2386" s="36"/>
      <c r="E2386" s="41"/>
      <c r="F2386" s="42"/>
      <c r="G2386" s="37"/>
    </row>
    <row r="2387" spans="2:7" s="3" customFormat="1" ht="12" x14ac:dyDescent="0.2">
      <c r="B2387" s="34"/>
      <c r="C2387" s="40"/>
      <c r="D2387" s="36"/>
      <c r="E2387" s="41"/>
      <c r="F2387" s="42"/>
      <c r="G2387" s="37"/>
    </row>
    <row r="2388" spans="2:7" s="3" customFormat="1" ht="12" x14ac:dyDescent="0.2">
      <c r="B2388" s="34"/>
      <c r="C2388" s="40"/>
      <c r="D2388" s="36"/>
      <c r="E2388" s="41"/>
      <c r="F2388" s="42"/>
      <c r="G2388" s="37"/>
    </row>
    <row r="2389" spans="2:7" s="3" customFormat="1" ht="12" x14ac:dyDescent="0.2">
      <c r="B2389" s="34"/>
      <c r="C2389" s="40"/>
      <c r="D2389" s="36"/>
      <c r="E2389" s="41"/>
      <c r="F2389" s="42"/>
      <c r="G2389" s="37"/>
    </row>
    <row r="2390" spans="2:7" s="3" customFormat="1" ht="12" x14ac:dyDescent="0.2">
      <c r="B2390" s="38"/>
      <c r="C2390" s="39"/>
      <c r="D2390" s="39"/>
      <c r="E2390" s="39"/>
      <c r="F2390" s="39"/>
      <c r="G2390" s="39"/>
    </row>
    <row r="2391" spans="2:7" s="3" customFormat="1" ht="12" x14ac:dyDescent="0.2">
      <c r="B2391" s="60" t="s">
        <v>97</v>
      </c>
      <c r="C2391" s="52"/>
      <c r="D2391" s="53"/>
      <c r="E2391" s="54"/>
      <c r="F2391" s="54"/>
      <c r="G2391" s="59"/>
    </row>
    <row r="2392" spans="2:7" s="3" customFormat="1" ht="12" x14ac:dyDescent="0.2">
      <c r="B2392" s="45"/>
      <c r="C2392" s="45"/>
      <c r="D2392" s="56"/>
      <c r="E2392" s="45"/>
      <c r="F2392" s="45"/>
      <c r="G2392" s="45"/>
    </row>
    <row r="2393" spans="2:7" s="3" customFormat="1" ht="14" x14ac:dyDescent="0.2">
      <c r="B2393" s="43" t="s">
        <v>0</v>
      </c>
      <c r="C2393" s="44"/>
      <c r="D2393" s="44"/>
      <c r="E2393" s="44"/>
      <c r="F2393" s="44"/>
      <c r="G2393" s="44"/>
    </row>
    <row r="2394" spans="2:7" s="3" customFormat="1" ht="12" x14ac:dyDescent="0.2">
      <c r="B2394" s="45"/>
      <c r="C2394" s="45"/>
      <c r="D2394" s="45"/>
      <c r="E2394" s="45"/>
      <c r="F2394" s="45"/>
      <c r="G2394" s="46" t="s">
        <v>693</v>
      </c>
    </row>
    <row r="2395" spans="2:7" s="3" customFormat="1" ht="13" x14ac:dyDescent="0.2">
      <c r="B2395" s="47" t="s">
        <v>2</v>
      </c>
      <c r="C2395" s="47" t="s">
        <v>3</v>
      </c>
      <c r="D2395" s="47" t="s">
        <v>4</v>
      </c>
      <c r="E2395" s="47" t="s">
        <v>5</v>
      </c>
      <c r="F2395" s="47" t="s">
        <v>6</v>
      </c>
      <c r="G2395" s="48" t="s">
        <v>7</v>
      </c>
    </row>
    <row r="2396" spans="2:7" s="3" customFormat="1" ht="12" x14ac:dyDescent="0.2">
      <c r="B2396" s="51"/>
      <c r="C2396" s="52"/>
      <c r="D2396" s="53"/>
      <c r="E2396" s="54"/>
      <c r="F2396" s="54"/>
      <c r="G2396" s="58"/>
    </row>
    <row r="2397" spans="2:7" s="3" customFormat="1" ht="13" x14ac:dyDescent="0.2">
      <c r="B2397" s="34" t="s">
        <v>695</v>
      </c>
      <c r="C2397" s="35" t="s">
        <v>696</v>
      </c>
      <c r="D2397" s="36"/>
      <c r="E2397" s="41"/>
      <c r="F2397" s="37"/>
      <c r="G2397" s="37"/>
    </row>
    <row r="2398" spans="2:7" s="3" customFormat="1" ht="12" x14ac:dyDescent="0.2">
      <c r="B2398" s="38"/>
      <c r="C2398" s="39"/>
      <c r="D2398" s="39"/>
      <c r="E2398" s="39"/>
      <c r="F2398" s="39"/>
      <c r="G2398" s="39"/>
    </row>
    <row r="2399" spans="2:7" s="3" customFormat="1" ht="13" x14ac:dyDescent="0.2">
      <c r="B2399" s="34" t="s">
        <v>697</v>
      </c>
      <c r="C2399" s="40" t="s">
        <v>698</v>
      </c>
      <c r="D2399" s="36" t="s">
        <v>96</v>
      </c>
      <c r="E2399" s="41">
        <v>1</v>
      </c>
      <c r="F2399" s="42">
        <v>80000</v>
      </c>
      <c r="G2399" s="37">
        <f>IF(D2399 = CHAR(37), E2399*F2399/100,E2399*F2399)</f>
        <v>80000</v>
      </c>
    </row>
    <row r="2400" spans="2:7" s="3" customFormat="1" ht="12" x14ac:dyDescent="0.2">
      <c r="B2400" s="38"/>
      <c r="C2400" s="39"/>
      <c r="D2400" s="39"/>
      <c r="E2400" s="39"/>
      <c r="F2400" s="39"/>
      <c r="G2400" s="39"/>
    </row>
    <row r="2401" spans="2:7" s="3" customFormat="1" ht="13" x14ac:dyDescent="0.2">
      <c r="B2401" s="34"/>
      <c r="C2401" s="40" t="s">
        <v>699</v>
      </c>
      <c r="D2401" s="36" t="s">
        <v>41</v>
      </c>
      <c r="E2401" s="37">
        <f>G2399</f>
        <v>80000</v>
      </c>
      <c r="F2401" s="42"/>
      <c r="G2401" s="37"/>
    </row>
    <row r="2402" spans="2:7" s="3" customFormat="1" ht="12" x14ac:dyDescent="0.2">
      <c r="B2402" s="38"/>
      <c r="C2402" s="39"/>
      <c r="D2402" s="39"/>
      <c r="E2402" s="39"/>
      <c r="F2402" s="39"/>
      <c r="G2402" s="39"/>
    </row>
    <row r="2403" spans="2:7" s="3" customFormat="1" ht="23.5" customHeight="1" x14ac:dyDescent="0.2">
      <c r="B2403" s="38"/>
      <c r="C2403" s="39"/>
      <c r="D2403" s="39"/>
      <c r="E2403" s="39"/>
      <c r="F2403" s="39"/>
      <c r="G2403" s="39"/>
    </row>
    <row r="2404" spans="2:7" s="3" customFormat="1" ht="12" x14ac:dyDescent="0.2">
      <c r="B2404" s="38"/>
      <c r="C2404" s="39"/>
      <c r="D2404" s="39"/>
      <c r="E2404" s="39"/>
      <c r="F2404" s="39"/>
      <c r="G2404" s="39"/>
    </row>
    <row r="2405" spans="2:7" s="3" customFormat="1" ht="12" customHeight="1" x14ac:dyDescent="0.2">
      <c r="B2405" s="38"/>
      <c r="C2405" s="39"/>
      <c r="D2405" s="39"/>
      <c r="E2405" s="39"/>
      <c r="F2405" s="39"/>
      <c r="G2405" s="39"/>
    </row>
    <row r="2406" spans="2:7" s="3" customFormat="1" ht="12" customHeight="1" x14ac:dyDescent="0.2">
      <c r="B2406" s="38"/>
      <c r="C2406" s="39"/>
      <c r="D2406" s="39"/>
      <c r="E2406" s="39"/>
      <c r="F2406" s="39"/>
      <c r="G2406" s="39"/>
    </row>
    <row r="2407" spans="2:7" s="3" customFormat="1" ht="12" customHeight="1" x14ac:dyDescent="0.2">
      <c r="B2407" s="38"/>
      <c r="C2407" s="39"/>
      <c r="D2407" s="39"/>
      <c r="E2407" s="39"/>
      <c r="F2407" s="39"/>
      <c r="G2407" s="39"/>
    </row>
    <row r="2408" spans="2:7" s="3" customFormat="1" ht="23.5" customHeight="1" x14ac:dyDescent="0.2">
      <c r="B2408" s="38"/>
      <c r="C2408" s="39"/>
      <c r="D2408" s="39"/>
      <c r="E2408" s="39"/>
      <c r="F2408" s="39"/>
      <c r="G2408" s="39"/>
    </row>
    <row r="2409" spans="2:7" s="3" customFormat="1" ht="12" customHeight="1" x14ac:dyDescent="0.2">
      <c r="B2409" s="38"/>
      <c r="C2409" s="39"/>
      <c r="D2409" s="39"/>
      <c r="E2409" s="39"/>
      <c r="F2409" s="39"/>
      <c r="G2409" s="39"/>
    </row>
    <row r="2410" spans="2:7" s="3" customFormat="1" ht="12" customHeight="1" x14ac:dyDescent="0.2">
      <c r="B2410" s="38"/>
      <c r="C2410" s="39"/>
      <c r="D2410" s="39"/>
      <c r="E2410" s="39"/>
      <c r="F2410" s="39"/>
      <c r="G2410" s="39"/>
    </row>
    <row r="2411" spans="2:7" s="3" customFormat="1" ht="12" customHeight="1" x14ac:dyDescent="0.2">
      <c r="B2411" s="38"/>
      <c r="C2411" s="39"/>
      <c r="D2411" s="39"/>
      <c r="E2411" s="39"/>
      <c r="F2411" s="39"/>
      <c r="G2411" s="39"/>
    </row>
    <row r="2412" spans="2:7" s="3" customFormat="1" ht="12" customHeight="1" x14ac:dyDescent="0.2">
      <c r="B2412" s="38"/>
      <c r="C2412" s="39"/>
      <c r="D2412" s="39"/>
      <c r="E2412" s="39"/>
      <c r="F2412" s="39"/>
      <c r="G2412" s="39"/>
    </row>
    <row r="2413" spans="2:7" s="3" customFormat="1" ht="12" customHeight="1" x14ac:dyDescent="0.2">
      <c r="B2413" s="38"/>
      <c r="C2413" s="39"/>
      <c r="D2413" s="39"/>
      <c r="E2413" s="39"/>
      <c r="F2413" s="39"/>
      <c r="G2413" s="39"/>
    </row>
    <row r="2414" spans="2:7" s="3" customFormat="1" ht="12" customHeight="1" x14ac:dyDescent="0.2">
      <c r="B2414" s="38"/>
      <c r="C2414" s="39"/>
      <c r="D2414" s="39"/>
      <c r="E2414" s="39"/>
      <c r="F2414" s="39"/>
      <c r="G2414" s="39"/>
    </row>
    <row r="2415" spans="2:7" s="3" customFormat="1" ht="12" customHeight="1" x14ac:dyDescent="0.2">
      <c r="B2415" s="38"/>
      <c r="C2415" s="39"/>
      <c r="D2415" s="39"/>
      <c r="E2415" s="39"/>
      <c r="F2415" s="39"/>
      <c r="G2415" s="39"/>
    </row>
    <row r="2416" spans="2:7" s="3" customFormat="1" ht="12" customHeight="1" x14ac:dyDescent="0.2">
      <c r="B2416" s="38"/>
      <c r="C2416" s="39"/>
      <c r="D2416" s="39"/>
      <c r="E2416" s="39"/>
      <c r="F2416" s="39"/>
      <c r="G2416" s="39"/>
    </row>
    <row r="2417" spans="2:7" s="3" customFormat="1" ht="12" customHeight="1" x14ac:dyDescent="0.2">
      <c r="B2417" s="38"/>
      <c r="C2417" s="39"/>
      <c r="D2417" s="39"/>
      <c r="E2417" s="39"/>
      <c r="F2417" s="39"/>
      <c r="G2417" s="39"/>
    </row>
    <row r="2418" spans="2:7" s="3" customFormat="1" ht="12" customHeight="1" x14ac:dyDescent="0.2">
      <c r="B2418" s="38"/>
      <c r="C2418" s="39"/>
      <c r="D2418" s="39"/>
      <c r="E2418" s="39"/>
      <c r="F2418" s="39"/>
      <c r="G2418" s="39"/>
    </row>
    <row r="2419" spans="2:7" s="3" customFormat="1" ht="12" customHeight="1" x14ac:dyDescent="0.2">
      <c r="B2419" s="38"/>
      <c r="C2419" s="39"/>
      <c r="D2419" s="39"/>
      <c r="E2419" s="39"/>
      <c r="F2419" s="39"/>
      <c r="G2419" s="39"/>
    </row>
    <row r="2420" spans="2:7" s="4" customFormat="1" ht="12" x14ac:dyDescent="0.2">
      <c r="B2420" s="38"/>
      <c r="C2420" s="39"/>
      <c r="D2420" s="39"/>
      <c r="E2420" s="39"/>
      <c r="F2420" s="39"/>
      <c r="G2420" s="39"/>
    </row>
    <row r="2421" spans="2:7" s="2" customFormat="1" ht="12" customHeight="1" x14ac:dyDescent="0.2">
      <c r="B2421" s="38"/>
      <c r="C2421" s="39"/>
      <c r="D2421" s="39"/>
      <c r="E2421" s="39"/>
      <c r="F2421" s="39"/>
      <c r="G2421" s="39"/>
    </row>
    <row r="2422" spans="2:7" s="1" customFormat="1" ht="14" x14ac:dyDescent="0.2">
      <c r="B2422" s="38"/>
      <c r="C2422" s="39"/>
      <c r="D2422" s="39"/>
      <c r="E2422" s="39"/>
      <c r="F2422" s="39"/>
      <c r="G2422" s="39"/>
    </row>
    <row r="2423" spans="2:7" s="2" customFormat="1" ht="12" x14ac:dyDescent="0.2">
      <c r="B2423" s="38"/>
      <c r="C2423" s="39"/>
      <c r="D2423" s="39"/>
      <c r="E2423" s="39"/>
      <c r="F2423" s="39"/>
      <c r="G2423" s="39"/>
    </row>
    <row r="2424" spans="2:7" s="3" customFormat="1" ht="15.5" customHeight="1" x14ac:dyDescent="0.2">
      <c r="B2424" s="38"/>
      <c r="C2424" s="39"/>
      <c r="D2424" s="39"/>
      <c r="E2424" s="39"/>
      <c r="F2424" s="39"/>
      <c r="G2424" s="39"/>
    </row>
    <row r="2425" spans="2:7" s="4" customFormat="1" ht="12" x14ac:dyDescent="0.2">
      <c r="B2425" s="38"/>
      <c r="C2425" s="39"/>
      <c r="D2425" s="39"/>
      <c r="E2425" s="39"/>
      <c r="F2425" s="39"/>
      <c r="G2425" s="39"/>
    </row>
    <row r="2426" spans="2:7" s="3" customFormat="1" ht="12" customHeight="1" x14ac:dyDescent="0.2">
      <c r="B2426" s="38"/>
      <c r="C2426" s="39"/>
      <c r="D2426" s="39"/>
      <c r="E2426" s="39"/>
      <c r="F2426" s="39"/>
      <c r="G2426" s="39"/>
    </row>
    <row r="2427" spans="2:7" s="3" customFormat="1" ht="12" customHeight="1" x14ac:dyDescent="0.2">
      <c r="B2427" s="38"/>
      <c r="C2427" s="39"/>
      <c r="D2427" s="39"/>
      <c r="E2427" s="39"/>
      <c r="F2427" s="39"/>
      <c r="G2427" s="39"/>
    </row>
    <row r="2428" spans="2:7" s="3" customFormat="1" ht="12" customHeight="1" x14ac:dyDescent="0.2">
      <c r="B2428" s="38"/>
      <c r="C2428" s="39"/>
      <c r="D2428" s="39"/>
      <c r="E2428" s="39"/>
      <c r="F2428" s="39"/>
      <c r="G2428" s="39"/>
    </row>
    <row r="2429" spans="2:7" s="3" customFormat="1" ht="12" customHeight="1" x14ac:dyDescent="0.2">
      <c r="B2429" s="38"/>
      <c r="C2429" s="39"/>
      <c r="D2429" s="39"/>
      <c r="E2429" s="39"/>
      <c r="F2429" s="39"/>
      <c r="G2429" s="39"/>
    </row>
    <row r="2430" spans="2:7" s="3" customFormat="1" ht="12" customHeight="1" x14ac:dyDescent="0.2">
      <c r="B2430" s="38"/>
      <c r="C2430" s="39"/>
      <c r="D2430" s="39"/>
      <c r="E2430" s="39"/>
      <c r="F2430" s="39"/>
      <c r="G2430" s="39"/>
    </row>
    <row r="2431" spans="2:7" s="3" customFormat="1" ht="12" customHeight="1" x14ac:dyDescent="0.2">
      <c r="B2431" s="38"/>
      <c r="C2431" s="39"/>
      <c r="D2431" s="39"/>
      <c r="E2431" s="39"/>
      <c r="F2431" s="39"/>
      <c r="G2431" s="39"/>
    </row>
    <row r="2432" spans="2:7" s="3" customFormat="1" ht="12" customHeight="1" x14ac:dyDescent="0.2">
      <c r="B2432" s="38"/>
      <c r="C2432" s="39"/>
      <c r="D2432" s="39"/>
      <c r="E2432" s="39"/>
      <c r="F2432" s="39"/>
      <c r="G2432" s="39"/>
    </row>
    <row r="2433" spans="2:7" s="3" customFormat="1" ht="12" customHeight="1" x14ac:dyDescent="0.2">
      <c r="B2433" s="38"/>
      <c r="C2433" s="39"/>
      <c r="D2433" s="39"/>
      <c r="E2433" s="39"/>
      <c r="F2433" s="39"/>
      <c r="G2433" s="39"/>
    </row>
    <row r="2434" spans="2:7" s="3" customFormat="1" ht="12" customHeight="1" x14ac:dyDescent="0.2">
      <c r="B2434" s="38"/>
      <c r="C2434" s="39"/>
      <c r="D2434" s="39"/>
      <c r="E2434" s="39"/>
      <c r="F2434" s="39"/>
      <c r="G2434" s="39"/>
    </row>
    <row r="2435" spans="2:7" s="3" customFormat="1" ht="12" customHeight="1" x14ac:dyDescent="0.2">
      <c r="B2435" s="38"/>
      <c r="C2435" s="39"/>
      <c r="D2435" s="39"/>
      <c r="E2435" s="39"/>
      <c r="F2435" s="39"/>
      <c r="G2435" s="39"/>
    </row>
    <row r="2436" spans="2:7" s="3" customFormat="1" ht="12" customHeight="1" x14ac:dyDescent="0.2">
      <c r="B2436" s="38"/>
      <c r="C2436" s="39"/>
      <c r="D2436" s="39"/>
      <c r="E2436" s="39"/>
      <c r="F2436" s="39"/>
      <c r="G2436" s="39"/>
    </row>
    <row r="2437" spans="2:7" s="3" customFormat="1" ht="12" customHeight="1" x14ac:dyDescent="0.2">
      <c r="B2437" s="38"/>
      <c r="C2437" s="39"/>
      <c r="D2437" s="39"/>
      <c r="E2437" s="39"/>
      <c r="F2437" s="39"/>
      <c r="G2437" s="39"/>
    </row>
    <row r="2438" spans="2:7" s="3" customFormat="1" ht="12" customHeight="1" x14ac:dyDescent="0.2">
      <c r="B2438" s="38"/>
      <c r="C2438" s="39"/>
      <c r="D2438" s="39"/>
      <c r="E2438" s="39"/>
      <c r="F2438" s="39"/>
      <c r="G2438" s="39"/>
    </row>
    <row r="2439" spans="2:7" s="3" customFormat="1" ht="12" customHeight="1" x14ac:dyDescent="0.2">
      <c r="B2439" s="38"/>
      <c r="C2439" s="39"/>
      <c r="D2439" s="39"/>
      <c r="E2439" s="39"/>
      <c r="F2439" s="39"/>
      <c r="G2439" s="39"/>
    </row>
    <row r="2440" spans="2:7" s="3" customFormat="1" ht="12" customHeight="1" x14ac:dyDescent="0.2">
      <c r="B2440" s="38"/>
      <c r="C2440" s="39"/>
      <c r="D2440" s="39"/>
      <c r="E2440" s="39"/>
      <c r="F2440" s="39"/>
      <c r="G2440" s="39"/>
    </row>
    <row r="2441" spans="2:7" s="3" customFormat="1" ht="12" customHeight="1" x14ac:dyDescent="0.2">
      <c r="B2441" s="38"/>
      <c r="C2441" s="39"/>
      <c r="D2441" s="39"/>
      <c r="E2441" s="39"/>
      <c r="F2441" s="39"/>
      <c r="G2441" s="39"/>
    </row>
    <row r="2442" spans="2:7" s="3" customFormat="1" ht="12" customHeight="1" x14ac:dyDescent="0.2">
      <c r="B2442" s="38"/>
      <c r="C2442" s="39"/>
      <c r="D2442" s="39"/>
      <c r="E2442" s="39"/>
      <c r="F2442" s="39"/>
      <c r="G2442" s="39"/>
    </row>
    <row r="2443" spans="2:7" s="3" customFormat="1" ht="12" customHeight="1" x14ac:dyDescent="0.2">
      <c r="B2443" s="38"/>
      <c r="C2443" s="39"/>
      <c r="D2443" s="39"/>
      <c r="E2443" s="39"/>
      <c r="F2443" s="39"/>
      <c r="G2443" s="39"/>
    </row>
    <row r="2444" spans="2:7" s="3" customFormat="1" ht="12" customHeight="1" x14ac:dyDescent="0.2">
      <c r="B2444" s="38"/>
      <c r="C2444" s="39"/>
      <c r="D2444" s="39"/>
      <c r="E2444" s="39"/>
      <c r="F2444" s="39"/>
      <c r="G2444" s="39"/>
    </row>
    <row r="2445" spans="2:7" s="3" customFormat="1" ht="12" customHeight="1" x14ac:dyDescent="0.2">
      <c r="B2445" s="38"/>
      <c r="C2445" s="39"/>
      <c r="D2445" s="39"/>
      <c r="E2445" s="39"/>
      <c r="F2445" s="39"/>
      <c r="G2445" s="39"/>
    </row>
    <row r="2446" spans="2:7" s="3" customFormat="1" ht="12" customHeight="1" x14ac:dyDescent="0.2">
      <c r="B2446" s="38"/>
      <c r="C2446" s="39"/>
      <c r="D2446" s="39"/>
      <c r="E2446" s="39"/>
      <c r="F2446" s="39"/>
      <c r="G2446" s="39"/>
    </row>
    <row r="2447" spans="2:7" s="3" customFormat="1" ht="12" customHeight="1" x14ac:dyDescent="0.2">
      <c r="B2447" s="38"/>
      <c r="C2447" s="39"/>
      <c r="D2447" s="39"/>
      <c r="E2447" s="39"/>
      <c r="F2447" s="39"/>
      <c r="G2447" s="39"/>
    </row>
    <row r="2448" spans="2:7" s="3" customFormat="1" ht="12" customHeight="1" x14ac:dyDescent="0.2">
      <c r="B2448" s="38"/>
      <c r="C2448" s="39"/>
      <c r="D2448" s="39"/>
      <c r="E2448" s="39"/>
      <c r="F2448" s="39"/>
      <c r="G2448" s="39"/>
    </row>
    <row r="2449" spans="2:7" s="3" customFormat="1" ht="12" customHeight="1" x14ac:dyDescent="0.2">
      <c r="B2449" s="38"/>
      <c r="C2449" s="39"/>
      <c r="D2449" s="39"/>
      <c r="E2449" s="39"/>
      <c r="F2449" s="39"/>
      <c r="G2449" s="39"/>
    </row>
    <row r="2450" spans="2:7" s="3" customFormat="1" ht="12" customHeight="1" x14ac:dyDescent="0.2">
      <c r="B2450" s="38"/>
      <c r="C2450" s="39"/>
      <c r="D2450" s="39"/>
      <c r="E2450" s="39"/>
      <c r="F2450" s="39"/>
      <c r="G2450" s="39"/>
    </row>
    <row r="2451" spans="2:7" s="3" customFormat="1" ht="12" customHeight="1" x14ac:dyDescent="0.2">
      <c r="B2451" s="38"/>
      <c r="C2451" s="39"/>
      <c r="D2451" s="39"/>
      <c r="E2451" s="39"/>
      <c r="F2451" s="39"/>
      <c r="G2451" s="39"/>
    </row>
    <row r="2452" spans="2:7" s="3" customFormat="1" ht="12" customHeight="1" x14ac:dyDescent="0.2">
      <c r="B2452" s="38"/>
      <c r="C2452" s="39"/>
      <c r="D2452" s="39"/>
      <c r="E2452" s="39"/>
      <c r="F2452" s="39"/>
      <c r="G2452" s="39"/>
    </row>
    <row r="2453" spans="2:7" s="3" customFormat="1" ht="12" customHeight="1" x14ac:dyDescent="0.2">
      <c r="B2453" s="38"/>
      <c r="C2453" s="39"/>
      <c r="D2453" s="39"/>
      <c r="E2453" s="39"/>
      <c r="F2453" s="39"/>
      <c r="G2453" s="39"/>
    </row>
    <row r="2454" spans="2:7" s="3" customFormat="1" ht="12" customHeight="1" x14ac:dyDescent="0.2">
      <c r="B2454" s="38"/>
      <c r="C2454" s="39"/>
      <c r="D2454" s="39"/>
      <c r="E2454" s="39"/>
      <c r="F2454" s="39"/>
      <c r="G2454" s="39"/>
    </row>
    <row r="2455" spans="2:7" s="3" customFormat="1" ht="12" customHeight="1" x14ac:dyDescent="0.2">
      <c r="B2455" s="38"/>
      <c r="C2455" s="39"/>
      <c r="D2455" s="39"/>
      <c r="E2455" s="39"/>
      <c r="F2455" s="39"/>
      <c r="G2455" s="39"/>
    </row>
    <row r="2456" spans="2:7" s="3" customFormat="1" ht="12" customHeight="1" x14ac:dyDescent="0.2">
      <c r="B2456" s="38"/>
      <c r="C2456" s="39"/>
      <c r="D2456" s="39"/>
      <c r="E2456" s="39"/>
      <c r="F2456" s="39"/>
      <c r="G2456" s="39"/>
    </row>
    <row r="2457" spans="2:7" s="3" customFormat="1" ht="12" customHeight="1" x14ac:dyDescent="0.2">
      <c r="B2457" s="38"/>
      <c r="C2457" s="39"/>
      <c r="D2457" s="39"/>
      <c r="E2457" s="39"/>
      <c r="F2457" s="39"/>
      <c r="G2457" s="39"/>
    </row>
    <row r="2458" spans="2:7" s="3" customFormat="1" ht="12" customHeight="1" x14ac:dyDescent="0.2">
      <c r="B2458" s="38"/>
      <c r="C2458" s="39"/>
      <c r="D2458" s="39"/>
      <c r="E2458" s="39"/>
      <c r="F2458" s="39"/>
      <c r="G2458" s="39"/>
    </row>
    <row r="2459" spans="2:7" s="3" customFormat="1" ht="12" customHeight="1" x14ac:dyDescent="0.2">
      <c r="B2459" s="38"/>
      <c r="C2459" s="39"/>
      <c r="D2459" s="39"/>
      <c r="E2459" s="39"/>
      <c r="F2459" s="39"/>
      <c r="G2459" s="39"/>
    </row>
    <row r="2460" spans="2:7" s="3" customFormat="1" ht="12" customHeight="1" x14ac:dyDescent="0.2">
      <c r="B2460" s="38"/>
      <c r="C2460" s="39"/>
      <c r="D2460" s="39"/>
      <c r="E2460" s="39"/>
      <c r="F2460" s="39"/>
      <c r="G2460" s="39"/>
    </row>
    <row r="2461" spans="2:7" s="3" customFormat="1" ht="12" customHeight="1" x14ac:dyDescent="0.2">
      <c r="B2461" s="38"/>
      <c r="C2461" s="39"/>
      <c r="D2461" s="39"/>
      <c r="E2461" s="39"/>
      <c r="F2461" s="39"/>
      <c r="G2461" s="39"/>
    </row>
    <row r="2462" spans="2:7" s="3" customFormat="1" ht="12" customHeight="1" x14ac:dyDescent="0.2">
      <c r="B2462" s="38"/>
      <c r="C2462" s="39"/>
      <c r="D2462" s="39"/>
      <c r="E2462" s="39"/>
      <c r="F2462" s="39"/>
      <c r="G2462" s="39"/>
    </row>
    <row r="2463" spans="2:7" s="3" customFormat="1" ht="12" customHeight="1" x14ac:dyDescent="0.2">
      <c r="B2463" s="38"/>
      <c r="C2463" s="39"/>
      <c r="D2463" s="39"/>
      <c r="E2463" s="39"/>
      <c r="F2463" s="39"/>
      <c r="G2463" s="39"/>
    </row>
    <row r="2464" spans="2:7" s="3" customFormat="1" ht="12" customHeight="1" x14ac:dyDescent="0.2">
      <c r="B2464" s="38"/>
      <c r="C2464" s="39"/>
      <c r="D2464" s="39"/>
      <c r="E2464" s="39"/>
      <c r="F2464" s="39"/>
      <c r="G2464" s="39"/>
    </row>
    <row r="2465" spans="2:7" s="3" customFormat="1" ht="12" customHeight="1" x14ac:dyDescent="0.2">
      <c r="B2465" s="38"/>
      <c r="C2465" s="39"/>
      <c r="D2465" s="39"/>
      <c r="E2465" s="39"/>
      <c r="F2465" s="39"/>
      <c r="G2465" s="39"/>
    </row>
    <row r="2466" spans="2:7" s="3" customFormat="1" ht="12" customHeight="1" x14ac:dyDescent="0.2">
      <c r="B2466" s="38"/>
      <c r="C2466" s="39"/>
      <c r="D2466" s="39"/>
      <c r="E2466" s="39"/>
      <c r="F2466" s="39"/>
      <c r="G2466" s="39"/>
    </row>
    <row r="2467" spans="2:7" s="3" customFormat="1" ht="12" customHeight="1" x14ac:dyDescent="0.2">
      <c r="B2467" s="38"/>
      <c r="C2467" s="39"/>
      <c r="D2467" s="39"/>
      <c r="E2467" s="39"/>
      <c r="F2467" s="39"/>
      <c r="G2467" s="39"/>
    </row>
    <row r="2468" spans="2:7" s="3" customFormat="1" ht="12" customHeight="1" x14ac:dyDescent="0.2">
      <c r="B2468" s="38"/>
      <c r="C2468" s="39"/>
      <c r="D2468" s="39"/>
      <c r="E2468" s="39"/>
      <c r="F2468" s="39"/>
      <c r="G2468" s="39"/>
    </row>
    <row r="2469" spans="2:7" s="3" customFormat="1" ht="12" customHeight="1" x14ac:dyDescent="0.2">
      <c r="B2469" s="60" t="s">
        <v>97</v>
      </c>
      <c r="C2469" s="52"/>
      <c r="D2469" s="53"/>
      <c r="E2469" s="54"/>
      <c r="F2469" s="54"/>
      <c r="G2469" s="59"/>
    </row>
    <row r="2470" spans="2:7" s="3" customFormat="1" ht="12" customHeight="1" x14ac:dyDescent="0.2">
      <c r="B2470" s="45"/>
      <c r="C2470" s="45"/>
      <c r="D2470" s="56"/>
      <c r="E2470" s="45"/>
      <c r="F2470" s="45"/>
      <c r="G2470" s="45"/>
    </row>
    <row r="2471" spans="2:7" s="3" customFormat="1" ht="12" customHeight="1" x14ac:dyDescent="0.2">
      <c r="B2471" s="43" t="s">
        <v>0</v>
      </c>
      <c r="C2471" s="44"/>
      <c r="D2471" s="44"/>
      <c r="E2471" s="44"/>
      <c r="F2471" s="44"/>
      <c r="G2471" s="44"/>
    </row>
    <row r="2472" spans="2:7" s="3" customFormat="1" ht="12" customHeight="1" x14ac:dyDescent="0.2">
      <c r="B2472" s="45"/>
      <c r="C2472" s="45"/>
      <c r="D2472" s="45"/>
      <c r="E2472" s="45"/>
      <c r="F2472" s="45"/>
      <c r="G2472" s="46" t="s">
        <v>700</v>
      </c>
    </row>
    <row r="2473" spans="2:7" s="3" customFormat="1" ht="12" customHeight="1" x14ac:dyDescent="0.2">
      <c r="B2473" s="47" t="s">
        <v>2</v>
      </c>
      <c r="C2473" s="47" t="s">
        <v>3</v>
      </c>
      <c r="D2473" s="47" t="s">
        <v>4</v>
      </c>
      <c r="E2473" s="47" t="s">
        <v>5</v>
      </c>
      <c r="F2473" s="47" t="s">
        <v>6</v>
      </c>
      <c r="G2473" s="48" t="s">
        <v>7</v>
      </c>
    </row>
    <row r="2474" spans="2:7" s="3" customFormat="1" ht="12" customHeight="1" x14ac:dyDescent="0.2">
      <c r="B2474" s="34" t="s">
        <v>701</v>
      </c>
      <c r="C2474" s="35" t="s">
        <v>702</v>
      </c>
      <c r="D2474" s="36"/>
      <c r="E2474" s="37"/>
      <c r="F2474" s="37"/>
      <c r="G2474" s="37"/>
    </row>
    <row r="2475" spans="2:7" s="3" customFormat="1" ht="12" customHeight="1" x14ac:dyDescent="0.2">
      <c r="B2475" s="38"/>
      <c r="C2475" s="39"/>
      <c r="D2475" s="39"/>
      <c r="E2475" s="39"/>
      <c r="F2475" s="39"/>
      <c r="G2475" s="39"/>
    </row>
    <row r="2476" spans="2:7" s="3" customFormat="1" ht="12" customHeight="1" x14ac:dyDescent="0.2">
      <c r="B2476" s="34" t="s">
        <v>703</v>
      </c>
      <c r="C2476" s="35" t="s">
        <v>704</v>
      </c>
      <c r="D2476" s="36"/>
      <c r="E2476" s="37"/>
      <c r="F2476" s="37"/>
      <c r="G2476" s="37"/>
    </row>
    <row r="2477" spans="2:7" s="3" customFormat="1" ht="12" customHeight="1" x14ac:dyDescent="0.2">
      <c r="B2477" s="34"/>
      <c r="C2477" s="40" t="s">
        <v>705</v>
      </c>
      <c r="D2477" s="36" t="s">
        <v>96</v>
      </c>
      <c r="E2477" s="41">
        <v>1</v>
      </c>
      <c r="F2477" s="42">
        <v>5000</v>
      </c>
      <c r="G2477" s="37">
        <f>IF(D2477 = CHAR(37), E2477*F2477/100,E2477*F2477)</f>
        <v>5000</v>
      </c>
    </row>
    <row r="2478" spans="2:7" s="3" customFormat="1" ht="12" customHeight="1" x14ac:dyDescent="0.2">
      <c r="B2478" s="38"/>
      <c r="C2478" s="39"/>
      <c r="D2478" s="39"/>
      <c r="E2478" s="39"/>
      <c r="F2478" s="39"/>
      <c r="G2478" s="39"/>
    </row>
    <row r="2479" spans="2:7" s="3" customFormat="1" ht="12" customHeight="1" x14ac:dyDescent="0.2">
      <c r="B2479" s="34" t="s">
        <v>706</v>
      </c>
      <c r="C2479" s="35" t="s">
        <v>707</v>
      </c>
      <c r="D2479" s="36"/>
      <c r="E2479" s="41"/>
      <c r="F2479" s="37"/>
      <c r="G2479" s="37"/>
    </row>
    <row r="2480" spans="2:7" s="3" customFormat="1" ht="12" customHeight="1" x14ac:dyDescent="0.2">
      <c r="B2480" s="34"/>
      <c r="C2480" s="40" t="s">
        <v>708</v>
      </c>
      <c r="D2480" s="36" t="s">
        <v>96</v>
      </c>
      <c r="E2480" s="41">
        <v>1</v>
      </c>
      <c r="F2480" s="42">
        <v>20000</v>
      </c>
      <c r="G2480" s="37">
        <f>IF(D2480 = CHAR(37), E2480*F2480/100,E2480*F2480)</f>
        <v>20000</v>
      </c>
    </row>
    <row r="2481" spans="2:7" s="3" customFormat="1" ht="25.5" customHeight="1" x14ac:dyDescent="0.2">
      <c r="B2481" s="38"/>
      <c r="C2481" s="39"/>
      <c r="D2481" s="39"/>
      <c r="E2481" s="39"/>
      <c r="F2481" s="39"/>
      <c r="G2481" s="39"/>
    </row>
    <row r="2482" spans="2:7" s="3" customFormat="1" ht="12" customHeight="1" x14ac:dyDescent="0.2">
      <c r="B2482" s="34"/>
      <c r="C2482" s="40" t="s">
        <v>709</v>
      </c>
      <c r="D2482" s="36" t="s">
        <v>41</v>
      </c>
      <c r="E2482" s="37">
        <f>G2480</f>
        <v>20000</v>
      </c>
      <c r="F2482" s="42"/>
      <c r="G2482" s="37"/>
    </row>
    <row r="2483" spans="2:7" s="3" customFormat="1" ht="12" customHeight="1" x14ac:dyDescent="0.2">
      <c r="B2483" s="38"/>
      <c r="C2483" s="39"/>
      <c r="D2483" s="39"/>
      <c r="E2483" s="39"/>
      <c r="F2483" s="39"/>
      <c r="G2483" s="39"/>
    </row>
    <row r="2484" spans="2:7" s="3" customFormat="1" ht="12" customHeight="1" x14ac:dyDescent="0.2">
      <c r="B2484" s="34" t="s">
        <v>710</v>
      </c>
      <c r="C2484" s="35" t="s">
        <v>711</v>
      </c>
      <c r="D2484" s="36"/>
      <c r="E2484" s="37"/>
      <c r="F2484" s="37"/>
      <c r="G2484" s="37"/>
    </row>
    <row r="2485" spans="2:7" s="3" customFormat="1" ht="12" customHeight="1" x14ac:dyDescent="0.2">
      <c r="B2485" s="34"/>
      <c r="C2485" s="40" t="s">
        <v>712</v>
      </c>
      <c r="D2485" s="36"/>
      <c r="E2485" s="37"/>
      <c r="F2485" s="37"/>
      <c r="G2485" s="37"/>
    </row>
    <row r="2486" spans="2:7" s="3" customFormat="1" ht="12" customHeight="1" x14ac:dyDescent="0.2">
      <c r="B2486" s="38"/>
      <c r="C2486" s="39"/>
      <c r="D2486" s="39"/>
      <c r="E2486" s="39"/>
      <c r="F2486" s="39"/>
      <c r="G2486" s="39"/>
    </row>
    <row r="2487" spans="2:7" s="3" customFormat="1" ht="39" customHeight="1" x14ac:dyDescent="0.2">
      <c r="B2487" s="34"/>
      <c r="C2487" s="40" t="s">
        <v>713</v>
      </c>
      <c r="D2487" s="36" t="s">
        <v>56</v>
      </c>
      <c r="E2487" s="41">
        <v>4</v>
      </c>
      <c r="F2487" s="42"/>
      <c r="G2487" s="37"/>
    </row>
    <row r="2488" spans="2:7" s="3" customFormat="1" ht="12" customHeight="1" x14ac:dyDescent="0.2">
      <c r="B2488" s="38"/>
      <c r="C2488" s="39"/>
      <c r="D2488" s="39"/>
      <c r="E2488" s="39"/>
      <c r="F2488" s="39"/>
      <c r="G2488" s="39"/>
    </row>
    <row r="2489" spans="2:7" s="3" customFormat="1" ht="39" customHeight="1" x14ac:dyDescent="0.2">
      <c r="B2489" s="34"/>
      <c r="C2489" s="40" t="s">
        <v>714</v>
      </c>
      <c r="D2489" s="36" t="s">
        <v>56</v>
      </c>
      <c r="E2489" s="41">
        <v>4</v>
      </c>
      <c r="F2489" s="42"/>
      <c r="G2489" s="37"/>
    </row>
    <row r="2490" spans="2:7" s="3" customFormat="1" ht="12" customHeight="1" x14ac:dyDescent="0.2">
      <c r="B2490" s="38"/>
      <c r="C2490" s="39"/>
      <c r="D2490" s="39"/>
      <c r="E2490" s="39"/>
      <c r="F2490" s="39"/>
      <c r="G2490" s="39"/>
    </row>
    <row r="2491" spans="2:7" s="3" customFormat="1" ht="12" customHeight="1" x14ac:dyDescent="0.2">
      <c r="B2491" s="34"/>
      <c r="C2491" s="40"/>
      <c r="D2491" s="36"/>
      <c r="E2491" s="41"/>
      <c r="F2491" s="42"/>
      <c r="G2491" s="37"/>
    </row>
    <row r="2492" spans="2:7" s="3" customFormat="1" ht="12" customHeight="1" x14ac:dyDescent="0.2">
      <c r="B2492" s="38"/>
      <c r="C2492" s="39"/>
      <c r="D2492" s="39"/>
      <c r="E2492" s="39"/>
      <c r="F2492" s="39"/>
      <c r="G2492" s="39"/>
    </row>
    <row r="2493" spans="2:7" s="3" customFormat="1" ht="12" customHeight="1" x14ac:dyDescent="0.2">
      <c r="B2493" s="34"/>
      <c r="C2493" s="40"/>
      <c r="D2493" s="36"/>
      <c r="E2493" s="41"/>
      <c r="F2493" s="42"/>
      <c r="G2493" s="37"/>
    </row>
    <row r="2494" spans="2:7" s="3" customFormat="1" ht="12" customHeight="1" x14ac:dyDescent="0.2">
      <c r="B2494" s="38"/>
      <c r="C2494" s="39"/>
      <c r="D2494" s="39"/>
      <c r="E2494" s="39"/>
      <c r="F2494" s="39"/>
      <c r="G2494" s="39"/>
    </row>
    <row r="2495" spans="2:7" s="3" customFormat="1" ht="12" customHeight="1" x14ac:dyDescent="0.2">
      <c r="B2495" s="34"/>
      <c r="C2495" s="40" t="s">
        <v>717</v>
      </c>
      <c r="D2495" s="36" t="s">
        <v>718</v>
      </c>
      <c r="E2495" s="41">
        <v>4</v>
      </c>
      <c r="F2495" s="42"/>
      <c r="G2495" s="37"/>
    </row>
    <row r="2496" spans="2:7" s="4" customFormat="1" ht="12" x14ac:dyDescent="0.2">
      <c r="B2496" s="38"/>
      <c r="C2496" s="39"/>
      <c r="D2496" s="39"/>
      <c r="E2496" s="39"/>
      <c r="F2496" s="39"/>
      <c r="G2496" s="39"/>
    </row>
    <row r="2497" spans="2:7" s="1" customFormat="1" ht="14" x14ac:dyDescent="0.2">
      <c r="B2497" s="34" t="s">
        <v>719</v>
      </c>
      <c r="C2497" s="35" t="s">
        <v>720</v>
      </c>
      <c r="D2497" s="36"/>
      <c r="E2497" s="41"/>
      <c r="F2497" s="37"/>
      <c r="G2497" s="37"/>
    </row>
    <row r="2498" spans="2:7" s="2" customFormat="1" ht="39" x14ac:dyDescent="0.2">
      <c r="B2498" s="34"/>
      <c r="C2498" s="40" t="s">
        <v>721</v>
      </c>
      <c r="D2498" s="36" t="s">
        <v>14</v>
      </c>
      <c r="E2498" s="41">
        <v>5</v>
      </c>
      <c r="F2498" s="42"/>
      <c r="G2498" s="37"/>
    </row>
    <row r="2499" spans="2:7" s="3" customFormat="1" ht="43.5" customHeight="1" x14ac:dyDescent="0.2">
      <c r="B2499" s="38"/>
      <c r="C2499" s="39"/>
      <c r="D2499" s="39"/>
      <c r="E2499" s="39"/>
      <c r="F2499" s="39"/>
      <c r="G2499" s="39"/>
    </row>
    <row r="2500" spans="2:7" s="3" customFormat="1" ht="26" x14ac:dyDescent="0.2">
      <c r="B2500" s="34"/>
      <c r="C2500" s="40" t="s">
        <v>722</v>
      </c>
      <c r="D2500" s="36" t="s">
        <v>718</v>
      </c>
      <c r="E2500" s="41">
        <v>1</v>
      </c>
      <c r="F2500" s="42"/>
      <c r="G2500" s="37"/>
    </row>
    <row r="2501" spans="2:7" s="3" customFormat="1" ht="12" customHeight="1" x14ac:dyDescent="0.2">
      <c r="B2501" s="38"/>
      <c r="C2501" s="39"/>
      <c r="D2501" s="39"/>
      <c r="E2501" s="39"/>
      <c r="F2501" s="39"/>
      <c r="G2501" s="39"/>
    </row>
    <row r="2502" spans="2:7" s="3" customFormat="1" ht="12" customHeight="1" x14ac:dyDescent="0.2">
      <c r="B2502" s="34"/>
      <c r="C2502" s="40" t="s">
        <v>723</v>
      </c>
      <c r="D2502" s="36" t="s">
        <v>718</v>
      </c>
      <c r="E2502" s="41">
        <v>1</v>
      </c>
      <c r="F2502" s="42">
        <v>15000</v>
      </c>
      <c r="G2502" s="37">
        <f>IF(D2502 = CHAR(37), E2502*F2502/100,E2502*F2502)</f>
        <v>15000</v>
      </c>
    </row>
    <row r="2503" spans="2:7" s="3" customFormat="1" ht="12" customHeight="1" x14ac:dyDescent="0.2">
      <c r="B2503" s="38"/>
      <c r="C2503" s="39"/>
      <c r="D2503" s="39"/>
      <c r="E2503" s="39"/>
      <c r="F2503" s="39"/>
      <c r="G2503" s="39"/>
    </row>
    <row r="2504" spans="2:7" s="3" customFormat="1" ht="12" customHeight="1" x14ac:dyDescent="0.2">
      <c r="B2504" s="34" t="s">
        <v>724</v>
      </c>
      <c r="C2504" s="35" t="s">
        <v>725</v>
      </c>
      <c r="D2504" s="36"/>
      <c r="E2504" s="41"/>
      <c r="F2504" s="37"/>
      <c r="G2504" s="37"/>
    </row>
    <row r="2505" spans="2:7" s="3" customFormat="1" ht="12" customHeight="1" x14ac:dyDescent="0.2">
      <c r="B2505" s="34"/>
      <c r="C2505" s="40" t="s">
        <v>726</v>
      </c>
      <c r="D2505" s="36" t="s">
        <v>21</v>
      </c>
      <c r="E2505" s="41">
        <v>1</v>
      </c>
      <c r="F2505" s="42">
        <v>40000</v>
      </c>
      <c r="G2505" s="37">
        <f>IF(D2505 = CHAR(37), E2505*F2505/100,E2505*F2505)</f>
        <v>40000</v>
      </c>
    </row>
    <row r="2506" spans="2:7" s="3" customFormat="1" ht="12" x14ac:dyDescent="0.2">
      <c r="B2506" s="38"/>
      <c r="C2506" s="39"/>
      <c r="D2506" s="39"/>
      <c r="E2506" s="39"/>
      <c r="F2506" s="39"/>
      <c r="G2506" s="39"/>
    </row>
    <row r="2507" spans="2:7" s="3" customFormat="1" ht="12" customHeight="1" x14ac:dyDescent="0.2">
      <c r="B2507" s="34" t="s">
        <v>727</v>
      </c>
      <c r="C2507" s="35" t="s">
        <v>728</v>
      </c>
      <c r="D2507" s="36"/>
      <c r="E2507" s="41"/>
      <c r="F2507" s="37"/>
      <c r="G2507" s="37"/>
    </row>
    <row r="2508" spans="2:7" s="3" customFormat="1" ht="12" customHeight="1" x14ac:dyDescent="0.2">
      <c r="B2508" s="34"/>
      <c r="C2508" s="40" t="s">
        <v>729</v>
      </c>
      <c r="D2508" s="36"/>
      <c r="E2508" s="41"/>
      <c r="F2508" s="37"/>
      <c r="G2508" s="37"/>
    </row>
    <row r="2509" spans="2:7" s="3" customFormat="1" ht="12" customHeight="1" x14ac:dyDescent="0.2">
      <c r="B2509" s="38"/>
      <c r="C2509" s="39"/>
      <c r="D2509" s="39"/>
      <c r="E2509" s="39"/>
      <c r="F2509" s="39"/>
      <c r="G2509" s="39"/>
    </row>
    <row r="2510" spans="2:7" s="3" customFormat="1" ht="12" customHeight="1" x14ac:dyDescent="0.2">
      <c r="B2510" s="34"/>
      <c r="C2510" s="40" t="s">
        <v>730</v>
      </c>
      <c r="D2510" s="36" t="s">
        <v>40</v>
      </c>
      <c r="E2510" s="41"/>
      <c r="F2510" s="42"/>
      <c r="G2510" s="37"/>
    </row>
    <row r="2511" spans="2:7" s="3" customFormat="1" ht="12" customHeight="1" x14ac:dyDescent="0.2">
      <c r="B2511" s="38"/>
      <c r="C2511" s="39"/>
      <c r="D2511" s="39"/>
      <c r="E2511" s="39"/>
      <c r="F2511" s="39"/>
      <c r="G2511" s="39"/>
    </row>
    <row r="2512" spans="2:7" s="3" customFormat="1" ht="12" customHeight="1" x14ac:dyDescent="0.2">
      <c r="B2512" s="34"/>
      <c r="C2512" s="40" t="s">
        <v>731</v>
      </c>
      <c r="D2512" s="36" t="s">
        <v>40</v>
      </c>
      <c r="E2512" s="41">
        <v>1</v>
      </c>
      <c r="F2512" s="42">
        <v>80000</v>
      </c>
      <c r="G2512" s="37">
        <f>IF(D2512 = CHAR(37), E2512*F2512/100,E2512*F2512)</f>
        <v>80000</v>
      </c>
    </row>
    <row r="2513" spans="2:7" s="3" customFormat="1" ht="12" x14ac:dyDescent="0.2">
      <c r="B2513" s="38"/>
      <c r="C2513" s="39"/>
      <c r="D2513" s="39"/>
      <c r="E2513" s="39"/>
      <c r="F2513" s="39"/>
      <c r="G2513" s="39"/>
    </row>
    <row r="2514" spans="2:7" s="3" customFormat="1" ht="12" customHeight="1" x14ac:dyDescent="0.2">
      <c r="B2514" s="34"/>
      <c r="C2514" s="40" t="s">
        <v>732</v>
      </c>
      <c r="D2514" s="36" t="s">
        <v>40</v>
      </c>
      <c r="E2514" s="41"/>
      <c r="F2514" s="42"/>
      <c r="G2514" s="37"/>
    </row>
    <row r="2515" spans="2:7" s="3" customFormat="1" ht="12" x14ac:dyDescent="0.2">
      <c r="B2515" s="38"/>
      <c r="C2515" s="39"/>
      <c r="D2515" s="39"/>
      <c r="E2515" s="39"/>
      <c r="F2515" s="39"/>
      <c r="G2515" s="39"/>
    </row>
    <row r="2516" spans="2:7" s="3" customFormat="1" ht="12" customHeight="1" x14ac:dyDescent="0.2">
      <c r="B2516" s="34"/>
      <c r="C2516" s="40" t="s">
        <v>733</v>
      </c>
      <c r="D2516" s="36" t="s">
        <v>41</v>
      </c>
      <c r="E2516" s="37">
        <f>F2512</f>
        <v>80000</v>
      </c>
      <c r="F2516" s="42"/>
      <c r="G2516" s="37"/>
    </row>
    <row r="2517" spans="2:7" s="3" customFormat="1" ht="12" customHeight="1" x14ac:dyDescent="0.2">
      <c r="B2517" s="38"/>
      <c r="C2517" s="39"/>
      <c r="D2517" s="39"/>
      <c r="E2517" s="39"/>
      <c r="F2517" s="39"/>
      <c r="G2517" s="39"/>
    </row>
    <row r="2518" spans="2:7" s="3" customFormat="1" ht="12" customHeight="1" x14ac:dyDescent="0.2">
      <c r="B2518" s="34"/>
      <c r="C2518" s="40" t="s">
        <v>734</v>
      </c>
      <c r="D2518" s="36"/>
      <c r="E2518" s="37"/>
      <c r="F2518" s="37"/>
      <c r="G2518" s="37"/>
    </row>
    <row r="2519" spans="2:7" s="3" customFormat="1" ht="12" customHeight="1" x14ac:dyDescent="0.2">
      <c r="B2519" s="38"/>
      <c r="C2519" s="39"/>
      <c r="D2519" s="39"/>
      <c r="E2519" s="39"/>
      <c r="F2519" s="39"/>
      <c r="G2519" s="39"/>
    </row>
    <row r="2520" spans="2:7" s="3" customFormat="1" ht="12" customHeight="1" x14ac:dyDescent="0.2">
      <c r="B2520" s="34"/>
      <c r="C2520" s="40" t="s">
        <v>735</v>
      </c>
      <c r="D2520" s="36" t="s">
        <v>96</v>
      </c>
      <c r="E2520" s="41">
        <v>1</v>
      </c>
      <c r="F2520" s="42">
        <f>7000*6</f>
        <v>42000</v>
      </c>
      <c r="G2520" s="37">
        <f>IF(D2520 = CHAR(37), E2520*F2520/100,E2520*F2520)</f>
        <v>42000</v>
      </c>
    </row>
    <row r="2521" spans="2:7" s="3" customFormat="1" ht="12" customHeight="1" x14ac:dyDescent="0.2">
      <c r="B2521" s="38"/>
      <c r="C2521" s="39"/>
      <c r="D2521" s="39"/>
      <c r="E2521" s="39"/>
      <c r="F2521" s="39"/>
      <c r="G2521" s="39"/>
    </row>
    <row r="2522" spans="2:7" s="3" customFormat="1" ht="12" customHeight="1" x14ac:dyDescent="0.2">
      <c r="B2522" s="34"/>
      <c r="C2522" s="40" t="s">
        <v>736</v>
      </c>
      <c r="D2522" s="36" t="s">
        <v>718</v>
      </c>
      <c r="E2522" s="41">
        <v>1</v>
      </c>
      <c r="F2522" s="42">
        <f>4000*6</f>
        <v>24000</v>
      </c>
      <c r="G2522" s="37">
        <f>IF(D2522 = CHAR(37), E2522*F2522/100,E2522*F2522)</f>
        <v>24000</v>
      </c>
    </row>
    <row r="2523" spans="2:7" s="3" customFormat="1" ht="12" customHeight="1" x14ac:dyDescent="0.2">
      <c r="B2523" s="38"/>
      <c r="C2523" s="39"/>
      <c r="D2523" s="39"/>
      <c r="E2523" s="39"/>
      <c r="F2523" s="39"/>
      <c r="G2523" s="39"/>
    </row>
    <row r="2524" spans="2:7" s="3" customFormat="1" ht="12" customHeight="1" x14ac:dyDescent="0.2">
      <c r="B2524" s="34"/>
      <c r="C2524" s="40" t="s">
        <v>737</v>
      </c>
      <c r="D2524" s="36" t="s">
        <v>40</v>
      </c>
      <c r="E2524" s="41">
        <v>1</v>
      </c>
      <c r="F2524" s="42">
        <v>10000</v>
      </c>
      <c r="G2524" s="37">
        <f>IF(D2524 = CHAR(37), E2524*F2524/100,E2524*F2524)</f>
        <v>10000</v>
      </c>
    </row>
    <row r="2525" spans="2:7" s="3" customFormat="1" ht="12" customHeight="1" x14ac:dyDescent="0.2">
      <c r="B2525" s="38"/>
      <c r="C2525" s="39"/>
      <c r="D2525" s="39"/>
      <c r="E2525" s="39"/>
      <c r="F2525" s="39"/>
      <c r="G2525" s="39"/>
    </row>
    <row r="2526" spans="2:7" s="3" customFormat="1" ht="12" customHeight="1" x14ac:dyDescent="0.2">
      <c r="B2526" s="34"/>
      <c r="C2526" s="40" t="s">
        <v>738</v>
      </c>
      <c r="D2526" s="36" t="s">
        <v>21</v>
      </c>
      <c r="E2526" s="41">
        <v>1</v>
      </c>
      <c r="F2526" s="42">
        <v>10000</v>
      </c>
      <c r="G2526" s="37">
        <f>IF(D2526 = CHAR(37), E2526*F2526/100,E2526*F2526)</f>
        <v>10000</v>
      </c>
    </row>
    <row r="2527" spans="2:7" s="3" customFormat="1" ht="12" customHeight="1" x14ac:dyDescent="0.2">
      <c r="B2527" s="38"/>
      <c r="C2527" s="39"/>
      <c r="D2527" s="39"/>
      <c r="E2527" s="39"/>
      <c r="F2527" s="39"/>
      <c r="G2527" s="39"/>
    </row>
    <row r="2528" spans="2:7" s="3" customFormat="1" ht="12" customHeight="1" x14ac:dyDescent="0.2">
      <c r="B2528" s="34" t="s">
        <v>870</v>
      </c>
      <c r="C2528" s="40" t="s">
        <v>867</v>
      </c>
      <c r="D2528" s="36"/>
      <c r="E2528" s="41"/>
      <c r="F2528" s="37"/>
      <c r="G2528" s="39"/>
    </row>
    <row r="2529" spans="2:7" s="3" customFormat="1" ht="12" customHeight="1" x14ac:dyDescent="0.2">
      <c r="B2529" s="34"/>
      <c r="C2529" s="40" t="s">
        <v>871</v>
      </c>
      <c r="D2529" s="36" t="s">
        <v>868</v>
      </c>
      <c r="E2529" s="41"/>
      <c r="F2529" s="37">
        <v>0</v>
      </c>
      <c r="G2529" s="81">
        <f>E2529*F2529</f>
        <v>0</v>
      </c>
    </row>
    <row r="2530" spans="2:7" s="3" customFormat="1" ht="12" customHeight="1" x14ac:dyDescent="0.2">
      <c r="B2530" s="34"/>
      <c r="C2530" s="40"/>
      <c r="D2530" s="36"/>
      <c r="E2530" s="41"/>
      <c r="F2530" s="37"/>
      <c r="G2530" s="39"/>
    </row>
    <row r="2531" spans="2:7" s="3" customFormat="1" ht="12" customHeight="1" x14ac:dyDescent="0.2">
      <c r="B2531" s="34"/>
      <c r="C2531" s="40" t="s">
        <v>869</v>
      </c>
      <c r="D2531" s="36" t="s">
        <v>41</v>
      </c>
      <c r="E2531" s="41">
        <f>G2529</f>
        <v>0</v>
      </c>
      <c r="F2531" s="37">
        <v>10</v>
      </c>
      <c r="G2531" s="37">
        <f>IF(D2531 = CHAR(37), E2531*F2531/100,E2531*F2531)</f>
        <v>0</v>
      </c>
    </row>
    <row r="2532" spans="2:7" s="3" customFormat="1" ht="12" x14ac:dyDescent="0.2">
      <c r="B2532" s="34"/>
      <c r="C2532" s="40"/>
      <c r="D2532" s="36"/>
      <c r="E2532" s="41"/>
      <c r="F2532" s="37"/>
      <c r="G2532" s="37"/>
    </row>
    <row r="2533" spans="2:7" s="3" customFormat="1" ht="12" x14ac:dyDescent="0.2">
      <c r="B2533" s="34"/>
      <c r="C2533" s="40"/>
      <c r="D2533" s="36"/>
      <c r="E2533" s="41"/>
      <c r="F2533" s="37"/>
      <c r="G2533" s="37"/>
    </row>
    <row r="2534" spans="2:7" s="3" customFormat="1" ht="12" x14ac:dyDescent="0.2">
      <c r="B2534" s="34"/>
      <c r="C2534" s="40"/>
      <c r="D2534" s="36"/>
      <c r="E2534" s="41"/>
      <c r="F2534" s="37"/>
      <c r="G2534" s="37"/>
    </row>
    <row r="2535" spans="2:7" s="3" customFormat="1" ht="12" x14ac:dyDescent="0.2">
      <c r="B2535" s="34"/>
      <c r="C2535" s="40"/>
      <c r="D2535" s="36"/>
      <c r="E2535" s="41"/>
      <c r="F2535" s="37"/>
      <c r="G2535" s="37"/>
    </row>
    <row r="2536" spans="2:7" s="3" customFormat="1" ht="12" x14ac:dyDescent="0.2">
      <c r="B2536" s="34"/>
      <c r="C2536" s="40"/>
      <c r="D2536" s="36"/>
      <c r="E2536" s="41"/>
      <c r="F2536" s="37"/>
      <c r="G2536" s="37"/>
    </row>
    <row r="2537" spans="2:7" s="3" customFormat="1" ht="12" x14ac:dyDescent="0.2">
      <c r="B2537" s="34"/>
      <c r="C2537" s="40"/>
      <c r="D2537" s="36"/>
      <c r="E2537" s="41"/>
      <c r="F2537" s="37"/>
      <c r="G2537" s="37"/>
    </row>
    <row r="2538" spans="2:7" s="3" customFormat="1" ht="12" x14ac:dyDescent="0.2">
      <c r="B2538" s="38"/>
      <c r="C2538" s="39"/>
      <c r="D2538" s="39"/>
      <c r="E2538" s="39"/>
      <c r="F2538" s="39"/>
      <c r="G2538" s="39"/>
    </row>
    <row r="2539" spans="2:7" s="3" customFormat="1" ht="12" x14ac:dyDescent="0.2">
      <c r="B2539" s="38"/>
      <c r="C2539" s="39"/>
      <c r="D2539" s="39"/>
      <c r="E2539" s="39"/>
      <c r="F2539" s="39"/>
      <c r="G2539" s="39"/>
    </row>
    <row r="2540" spans="2:7" s="3" customFormat="1" ht="12" x14ac:dyDescent="0.2">
      <c r="B2540" s="60" t="s">
        <v>97</v>
      </c>
      <c r="C2540" s="52"/>
      <c r="D2540" s="53"/>
      <c r="E2540" s="54"/>
      <c r="F2540" s="54"/>
      <c r="G2540" s="59"/>
    </row>
    <row r="2541" spans="2:7" s="3" customFormat="1" ht="12" x14ac:dyDescent="0.2">
      <c r="B2541" s="45"/>
      <c r="C2541" s="45"/>
      <c r="D2541" s="56"/>
      <c r="E2541" s="45"/>
      <c r="F2541" s="45"/>
      <c r="G2541" s="45"/>
    </row>
    <row r="2542" spans="2:7" s="3" customFormat="1" ht="14" x14ac:dyDescent="0.2">
      <c r="B2542" s="43" t="s">
        <v>0</v>
      </c>
      <c r="C2542" s="44"/>
      <c r="D2542" s="44"/>
      <c r="E2542" s="44"/>
      <c r="F2542" s="44"/>
      <c r="G2542" s="44"/>
    </row>
    <row r="2543" spans="2:7" s="3" customFormat="1" ht="13" thickBot="1" x14ac:dyDescent="0.25">
      <c r="B2543" s="45"/>
      <c r="C2543" s="45"/>
      <c r="D2543" s="56" t="s">
        <v>739</v>
      </c>
      <c r="E2543" s="45"/>
      <c r="F2543" s="45"/>
      <c r="G2543" s="45"/>
    </row>
    <row r="2544" spans="2:7" s="3" customFormat="1" ht="13" x14ac:dyDescent="0.2">
      <c r="B2544" s="140" t="s">
        <v>740</v>
      </c>
      <c r="C2544" s="141" t="s">
        <v>3</v>
      </c>
      <c r="D2544" s="141"/>
      <c r="E2544" s="141"/>
      <c r="F2544" s="141"/>
      <c r="G2544" s="142" t="s">
        <v>7</v>
      </c>
    </row>
    <row r="2545" spans="2:7" s="3" customFormat="1" ht="13" x14ac:dyDescent="0.2">
      <c r="B2545" s="143" t="s">
        <v>1</v>
      </c>
      <c r="C2545" s="132" t="s">
        <v>741</v>
      </c>
      <c r="D2545" s="97"/>
      <c r="E2545" s="97"/>
      <c r="F2545" s="97"/>
      <c r="G2545" s="144"/>
    </row>
    <row r="2546" spans="2:7" s="3" customFormat="1" ht="12" x14ac:dyDescent="0.2">
      <c r="B2546" s="87"/>
      <c r="C2546" s="65"/>
      <c r="D2546" s="65"/>
      <c r="E2546" s="65"/>
      <c r="F2546" s="65"/>
      <c r="G2546" s="145"/>
    </row>
    <row r="2547" spans="2:7" s="3" customFormat="1" ht="26" x14ac:dyDescent="0.2">
      <c r="B2547" s="143" t="s">
        <v>98</v>
      </c>
      <c r="C2547" s="132" t="s">
        <v>742</v>
      </c>
      <c r="D2547" s="97"/>
      <c r="E2547" s="97"/>
      <c r="F2547" s="97"/>
      <c r="G2547" s="144"/>
    </row>
    <row r="2548" spans="2:7" s="3" customFormat="1" ht="12" x14ac:dyDescent="0.2">
      <c r="B2548" s="146"/>
      <c r="C2548" s="133"/>
      <c r="D2548" s="133"/>
      <c r="E2548" s="133"/>
      <c r="F2548" s="133"/>
      <c r="G2548" s="147"/>
    </row>
    <row r="2549" spans="2:7" s="3" customFormat="1" ht="13" x14ac:dyDescent="0.2">
      <c r="B2549" s="143" t="s">
        <v>120</v>
      </c>
      <c r="C2549" s="132" t="s">
        <v>743</v>
      </c>
      <c r="D2549" s="97"/>
      <c r="E2549" s="97"/>
      <c r="F2549" s="97"/>
      <c r="G2549" s="144"/>
    </row>
    <row r="2550" spans="2:7" s="3" customFormat="1" ht="12" x14ac:dyDescent="0.2">
      <c r="B2550" s="87"/>
      <c r="C2550" s="65"/>
      <c r="D2550" s="65"/>
      <c r="E2550" s="65"/>
      <c r="F2550" s="65"/>
      <c r="G2550" s="145"/>
    </row>
    <row r="2551" spans="2:7" s="3" customFormat="1" ht="13" x14ac:dyDescent="0.2">
      <c r="B2551" s="143" t="s">
        <v>258</v>
      </c>
      <c r="C2551" s="132" t="s">
        <v>744</v>
      </c>
      <c r="D2551" s="97"/>
      <c r="E2551" s="97"/>
      <c r="F2551" s="97"/>
      <c r="G2551" s="144"/>
    </row>
    <row r="2552" spans="2:7" s="3" customFormat="1" ht="28.5" customHeight="1" x14ac:dyDescent="0.2">
      <c r="B2552" s="87"/>
      <c r="C2552" s="65"/>
      <c r="D2552" s="65"/>
      <c r="E2552" s="65"/>
      <c r="F2552" s="65"/>
      <c r="G2552" s="145"/>
    </row>
    <row r="2553" spans="2:7" s="3" customFormat="1" ht="13" x14ac:dyDescent="0.2">
      <c r="B2553" s="143" t="s">
        <v>305</v>
      </c>
      <c r="C2553" s="132" t="s">
        <v>745</v>
      </c>
      <c r="D2553" s="97"/>
      <c r="E2553" s="97"/>
      <c r="F2553" s="97"/>
      <c r="G2553" s="144"/>
    </row>
    <row r="2554" spans="2:7" s="3" customFormat="1" ht="12" customHeight="1" x14ac:dyDescent="0.2">
      <c r="B2554" s="148"/>
      <c r="C2554" s="65"/>
      <c r="D2554" s="65"/>
      <c r="E2554" s="65"/>
      <c r="F2554" s="65"/>
      <c r="G2554" s="145"/>
    </row>
    <row r="2555" spans="2:7" s="3" customFormat="1" ht="12" customHeight="1" x14ac:dyDescent="0.2">
      <c r="B2555" s="143" t="s">
        <v>336</v>
      </c>
      <c r="C2555" s="132" t="s">
        <v>746</v>
      </c>
      <c r="D2555" s="97"/>
      <c r="E2555" s="97"/>
      <c r="F2555" s="97"/>
      <c r="G2555" s="144"/>
    </row>
    <row r="2556" spans="2:7" s="3" customFormat="1" ht="12" customHeight="1" x14ac:dyDescent="0.2">
      <c r="B2556" s="148"/>
      <c r="C2556" s="65"/>
      <c r="D2556" s="65"/>
      <c r="E2556" s="65"/>
      <c r="F2556" s="65"/>
      <c r="G2556" s="145"/>
    </row>
    <row r="2557" spans="2:7" s="3" customFormat="1" ht="26" x14ac:dyDescent="0.2">
      <c r="B2557" s="143" t="s">
        <v>352</v>
      </c>
      <c r="C2557" s="132" t="s">
        <v>747</v>
      </c>
      <c r="D2557" s="97"/>
      <c r="E2557" s="97"/>
      <c r="F2557" s="97"/>
      <c r="G2557" s="144"/>
    </row>
    <row r="2558" spans="2:7" s="3" customFormat="1" ht="12" customHeight="1" x14ac:dyDescent="0.2">
      <c r="B2558" s="149" t="s">
        <v>851</v>
      </c>
      <c r="C2558" s="134" t="s">
        <v>866</v>
      </c>
      <c r="D2558" s="135"/>
      <c r="E2558" s="135"/>
      <c r="F2558" s="135"/>
      <c r="G2558" s="150"/>
    </row>
    <row r="2559" spans="2:7" s="3" customFormat="1" ht="23" customHeight="1" x14ac:dyDescent="0.2">
      <c r="B2559" s="148"/>
      <c r="C2559" s="151"/>
      <c r="D2559" s="65"/>
      <c r="E2559" s="65"/>
      <c r="F2559" s="65"/>
      <c r="G2559" s="145"/>
    </row>
    <row r="2560" spans="2:7" s="3" customFormat="1" ht="12" customHeight="1" x14ac:dyDescent="0.2">
      <c r="B2560" s="143" t="s">
        <v>540</v>
      </c>
      <c r="C2560" s="132" t="s">
        <v>748</v>
      </c>
      <c r="D2560" s="97"/>
      <c r="E2560" s="97"/>
      <c r="F2560" s="97"/>
      <c r="G2560" s="144"/>
    </row>
    <row r="2561" spans="2:7" s="3" customFormat="1" ht="23.5" customHeight="1" x14ac:dyDescent="0.2">
      <c r="B2561" s="148"/>
      <c r="C2561" s="65"/>
      <c r="D2561" s="65"/>
      <c r="E2561" s="65"/>
      <c r="F2561" s="65"/>
      <c r="G2561" s="145"/>
    </row>
    <row r="2562" spans="2:7" s="3" customFormat="1" ht="12" customHeight="1" x14ac:dyDescent="0.2">
      <c r="B2562" s="143" t="s">
        <v>541</v>
      </c>
      <c r="C2562" s="132" t="s">
        <v>749</v>
      </c>
      <c r="D2562" s="97"/>
      <c r="E2562" s="97"/>
      <c r="F2562" s="97"/>
      <c r="G2562" s="144"/>
    </row>
    <row r="2563" spans="2:7" s="3" customFormat="1" ht="22" customHeight="1" x14ac:dyDescent="0.2">
      <c r="B2563" s="148"/>
      <c r="C2563" s="65"/>
      <c r="D2563" s="65"/>
      <c r="E2563" s="65"/>
      <c r="F2563" s="65"/>
      <c r="G2563" s="145"/>
    </row>
    <row r="2564" spans="2:7" s="3" customFormat="1" ht="12" customHeight="1" x14ac:dyDescent="0.2">
      <c r="B2564" s="143" t="s">
        <v>550</v>
      </c>
      <c r="C2564" s="132" t="s">
        <v>750</v>
      </c>
      <c r="D2564" s="97"/>
      <c r="E2564" s="97"/>
      <c r="F2564" s="97"/>
      <c r="G2564" s="144"/>
    </row>
    <row r="2565" spans="2:7" s="3" customFormat="1" ht="26" customHeight="1" x14ac:dyDescent="0.2">
      <c r="B2565" s="148"/>
      <c r="C2565" s="65"/>
      <c r="D2565" s="65"/>
      <c r="E2565" s="65"/>
      <c r="F2565" s="65"/>
      <c r="G2565" s="145"/>
    </row>
    <row r="2566" spans="2:7" s="3" customFormat="1" ht="12" customHeight="1" x14ac:dyDescent="0.2">
      <c r="B2566" s="143" t="s">
        <v>567</v>
      </c>
      <c r="C2566" s="132" t="s">
        <v>751</v>
      </c>
      <c r="D2566" s="97"/>
      <c r="E2566" s="97"/>
      <c r="F2566" s="97"/>
      <c r="G2566" s="144"/>
    </row>
    <row r="2567" spans="2:7" s="3" customFormat="1" ht="27" customHeight="1" x14ac:dyDescent="0.2">
      <c r="B2567" s="148"/>
      <c r="C2567" s="65"/>
      <c r="D2567" s="65"/>
      <c r="E2567" s="65"/>
      <c r="F2567" s="65"/>
      <c r="G2567" s="145"/>
    </row>
    <row r="2568" spans="2:7" s="3" customFormat="1" ht="12" customHeight="1" x14ac:dyDescent="0.2">
      <c r="B2568" s="143" t="s">
        <v>581</v>
      </c>
      <c r="C2568" s="132" t="s">
        <v>752</v>
      </c>
      <c r="D2568" s="97"/>
      <c r="E2568" s="97"/>
      <c r="F2568" s="97"/>
      <c r="G2568" s="144"/>
    </row>
    <row r="2569" spans="2:7" s="4" customFormat="1" ht="34" customHeight="1" x14ac:dyDescent="0.2">
      <c r="B2569" s="87"/>
      <c r="C2569" s="65"/>
      <c r="D2569" s="65"/>
      <c r="E2569" s="65"/>
      <c r="F2569" s="65"/>
      <c r="G2569" s="145"/>
    </row>
    <row r="2570" spans="2:7" s="2" customFormat="1" ht="25.5" customHeight="1" x14ac:dyDescent="0.2">
      <c r="B2570" s="143" t="s">
        <v>592</v>
      </c>
      <c r="C2570" s="132" t="s">
        <v>753</v>
      </c>
      <c r="D2570" s="97"/>
      <c r="E2570" s="97"/>
      <c r="F2570" s="97"/>
      <c r="G2570" s="144"/>
    </row>
    <row r="2571" spans="2:7" s="2" customFormat="1" ht="12" customHeight="1" x14ac:dyDescent="0.2">
      <c r="B2571" s="87"/>
      <c r="C2571" s="65"/>
      <c r="D2571" s="65"/>
      <c r="E2571" s="65"/>
      <c r="F2571" s="65"/>
      <c r="G2571" s="109"/>
    </row>
    <row r="2572" spans="2:7" s="3" customFormat="1" ht="13" x14ac:dyDescent="0.2">
      <c r="B2572" s="143" t="s">
        <v>602</v>
      </c>
      <c r="C2572" s="132" t="s">
        <v>754</v>
      </c>
      <c r="D2572" s="97"/>
      <c r="E2572" s="97"/>
      <c r="F2572" s="97"/>
      <c r="G2572" s="144"/>
    </row>
    <row r="2573" spans="2:7" s="3" customFormat="1" ht="12" x14ac:dyDescent="0.2">
      <c r="B2573" s="148"/>
      <c r="C2573" s="63"/>
      <c r="D2573" s="64"/>
      <c r="E2573" s="64"/>
      <c r="F2573" s="64"/>
      <c r="G2573" s="152"/>
    </row>
    <row r="2574" spans="2:7" s="3" customFormat="1" ht="26" x14ac:dyDescent="0.2">
      <c r="B2574" s="143" t="s">
        <v>619</v>
      </c>
      <c r="C2574" s="132" t="s">
        <v>621</v>
      </c>
      <c r="D2574" s="97"/>
      <c r="E2574" s="97"/>
      <c r="F2574" s="97"/>
      <c r="G2574" s="144"/>
    </row>
    <row r="2575" spans="2:7" s="3" customFormat="1" ht="12" x14ac:dyDescent="0.2">
      <c r="B2575" s="87"/>
      <c r="C2575" s="65"/>
      <c r="D2575" s="65"/>
      <c r="E2575" s="65"/>
      <c r="F2575" s="65"/>
      <c r="G2575" s="145"/>
    </row>
    <row r="2576" spans="2:7" s="3" customFormat="1" ht="13" x14ac:dyDescent="0.2">
      <c r="B2576" s="143" t="s">
        <v>635</v>
      </c>
      <c r="C2576" s="132" t="s">
        <v>637</v>
      </c>
      <c r="D2576" s="136"/>
      <c r="E2576" s="136"/>
      <c r="F2576" s="136"/>
      <c r="G2576" s="153"/>
    </row>
    <row r="2577" spans="2:10" s="3" customFormat="1" ht="13" x14ac:dyDescent="0.2">
      <c r="B2577" s="149" t="s">
        <v>900</v>
      </c>
      <c r="C2577" s="137" t="s">
        <v>902</v>
      </c>
      <c r="D2577" s="135"/>
      <c r="E2577" s="135"/>
      <c r="F2577" s="135"/>
      <c r="G2577" s="154"/>
    </row>
    <row r="2578" spans="2:10" s="3" customFormat="1" ht="12" x14ac:dyDescent="0.2">
      <c r="B2578" s="148"/>
      <c r="C2578" s="63"/>
      <c r="D2578" s="65"/>
      <c r="E2578" s="65"/>
      <c r="F2578" s="65"/>
      <c r="G2578" s="155"/>
    </row>
    <row r="2579" spans="2:10" s="3" customFormat="1" ht="12" x14ac:dyDescent="0.2">
      <c r="B2579" s="156"/>
      <c r="C2579" s="65"/>
      <c r="D2579" s="65"/>
      <c r="E2579" s="65"/>
      <c r="F2579" s="65"/>
      <c r="G2579" s="109"/>
    </row>
    <row r="2580" spans="2:10" s="3" customFormat="1" ht="27" customHeight="1" x14ac:dyDescent="0.2">
      <c r="B2580" s="143" t="s">
        <v>672</v>
      </c>
      <c r="C2580" s="132" t="s">
        <v>755</v>
      </c>
      <c r="D2580" s="97"/>
      <c r="E2580" s="97"/>
      <c r="F2580" s="97"/>
      <c r="G2580" s="144"/>
    </row>
    <row r="2581" spans="2:10" s="3" customFormat="1" ht="12" x14ac:dyDescent="0.2">
      <c r="B2581" s="156"/>
      <c r="C2581" s="65"/>
      <c r="D2581" s="65"/>
      <c r="E2581" s="65"/>
      <c r="F2581" s="65"/>
      <c r="G2581" s="145"/>
    </row>
    <row r="2582" spans="2:10" s="3" customFormat="1" ht="26" x14ac:dyDescent="0.2">
      <c r="B2582" s="143" t="s">
        <v>700</v>
      </c>
      <c r="C2582" s="132" t="s">
        <v>702</v>
      </c>
      <c r="D2582" s="97"/>
      <c r="E2582" s="97"/>
      <c r="F2582" s="97"/>
      <c r="G2582" s="144"/>
    </row>
    <row r="2583" spans="2:10" s="3" customFormat="1" ht="12" x14ac:dyDescent="0.2">
      <c r="B2583" s="148"/>
      <c r="C2583" s="63"/>
      <c r="D2583" s="64"/>
      <c r="E2583" s="64"/>
      <c r="F2583" s="64"/>
      <c r="G2583" s="152"/>
    </row>
    <row r="2584" spans="2:10" s="3" customFormat="1" ht="26" customHeight="1" x14ac:dyDescent="0.2">
      <c r="B2584" s="143" t="s">
        <v>693</v>
      </c>
      <c r="C2584" s="132" t="s">
        <v>694</v>
      </c>
      <c r="D2584" s="97"/>
      <c r="E2584" s="97"/>
      <c r="F2584" s="97"/>
      <c r="G2584" s="152"/>
    </row>
    <row r="2585" spans="2:10" s="3" customFormat="1" ht="12" x14ac:dyDescent="0.2">
      <c r="B2585" s="87"/>
      <c r="C2585" s="164"/>
      <c r="D2585" s="65"/>
      <c r="E2585" s="65"/>
      <c r="F2585" s="65"/>
      <c r="G2585" s="139"/>
    </row>
    <row r="2586" spans="2:10" s="3" customFormat="1" ht="26" customHeight="1" x14ac:dyDescent="0.2">
      <c r="B2586" s="157"/>
      <c r="C2586" s="165" t="s">
        <v>919</v>
      </c>
      <c r="D2586" s="138"/>
      <c r="E2586" s="138"/>
      <c r="F2586" s="138"/>
      <c r="G2586" s="171"/>
      <c r="J2586" s="130">
        <v>6568986.96</v>
      </c>
    </row>
    <row r="2587" spans="2:10" s="3" customFormat="1" ht="26" customHeight="1" x14ac:dyDescent="0.2">
      <c r="B2587" s="157"/>
      <c r="C2587" s="166" t="s">
        <v>932</v>
      </c>
      <c r="D2587" s="102"/>
      <c r="E2587" s="102"/>
      <c r="F2587" s="102"/>
      <c r="G2587" s="158"/>
    </row>
    <row r="2588" spans="2:10" s="3" customFormat="1" ht="12" x14ac:dyDescent="0.2">
      <c r="B2588" s="157"/>
      <c r="C2588" s="167"/>
      <c r="D2588" s="64"/>
      <c r="E2588" s="64"/>
      <c r="F2588" s="64"/>
      <c r="G2588" s="159"/>
    </row>
    <row r="2589" spans="2:10" s="3" customFormat="1" ht="24.5" customHeight="1" x14ac:dyDescent="0.2">
      <c r="B2589" s="157"/>
      <c r="C2589" s="168" t="s">
        <v>920</v>
      </c>
      <c r="D2589" s="97"/>
      <c r="E2589" s="97"/>
      <c r="F2589" s="97"/>
      <c r="G2589" s="144"/>
    </row>
    <row r="2590" spans="2:10" s="3" customFormat="1" ht="12" x14ac:dyDescent="0.2">
      <c r="B2590" s="87"/>
      <c r="C2590" s="169"/>
      <c r="D2590" s="65"/>
      <c r="E2590" s="65"/>
      <c r="F2590" s="65"/>
      <c r="G2590" s="145"/>
    </row>
    <row r="2591" spans="2:10" s="3" customFormat="1" ht="24" customHeight="1" x14ac:dyDescent="0.2">
      <c r="B2591" s="148"/>
      <c r="C2591" s="170" t="s">
        <v>756</v>
      </c>
      <c r="D2591" s="97"/>
      <c r="E2591" s="97"/>
      <c r="F2591" s="97"/>
      <c r="G2591" s="144"/>
    </row>
    <row r="2592" spans="2:10" s="3" customFormat="1" ht="22" customHeight="1" thickBot="1" x14ac:dyDescent="0.25">
      <c r="B2592" s="160" t="s">
        <v>850</v>
      </c>
      <c r="C2592" s="161"/>
      <c r="D2592" s="162"/>
      <c r="E2592" s="162"/>
      <c r="F2592" s="162"/>
      <c r="G2592" s="163"/>
    </row>
    <row r="2593" spans="2:7" s="3" customFormat="1" ht="24" customHeight="1" x14ac:dyDescent="0.2">
      <c r="B2593" s="65"/>
      <c r="C2593" s="65"/>
      <c r="D2593" s="65"/>
      <c r="E2593" s="129"/>
      <c r="F2593" s="65"/>
      <c r="G2593" s="65"/>
    </row>
    <row r="2594" spans="2:7" s="3" customFormat="1" ht="12" x14ac:dyDescent="0.2">
      <c r="B2594" s="65"/>
      <c r="C2594" s="65"/>
      <c r="D2594" s="65"/>
      <c r="E2594" s="65"/>
      <c r="F2594" s="65"/>
      <c r="G2594" s="65"/>
    </row>
    <row r="2595" spans="2:7" s="3" customFormat="1" ht="24" customHeight="1" x14ac:dyDescent="0.2">
      <c r="B2595" s="65"/>
      <c r="C2595" s="65"/>
      <c r="D2595" s="65"/>
      <c r="E2595" s="65"/>
      <c r="F2595" s="65"/>
      <c r="G2595" s="65"/>
    </row>
    <row r="2596" spans="2:7" s="3" customFormat="1" ht="12" customHeight="1" x14ac:dyDescent="0.2">
      <c r="B2596" s="65"/>
      <c r="C2596" s="65"/>
      <c r="D2596" s="65"/>
      <c r="E2596" s="65"/>
      <c r="F2596" s="65"/>
      <c r="G2596" s="65"/>
    </row>
    <row r="2597" spans="2:7" s="3" customFormat="1" ht="24" customHeight="1" x14ac:dyDescent="0.2">
      <c r="B2597" s="65"/>
      <c r="C2597" s="65"/>
      <c r="D2597" s="65"/>
      <c r="E2597" s="65"/>
      <c r="F2597" s="65"/>
      <c r="G2597" s="65"/>
    </row>
    <row r="2598" spans="2:7" s="3" customFormat="1" ht="24" customHeight="1" x14ac:dyDescent="0.2">
      <c r="B2598" s="65"/>
      <c r="C2598" s="65"/>
      <c r="D2598" s="65"/>
      <c r="E2598" s="65"/>
      <c r="F2598" s="65"/>
      <c r="G2598" s="65"/>
    </row>
    <row r="2599" spans="2:7" s="3" customFormat="1" ht="24" customHeight="1" x14ac:dyDescent="0.2">
      <c r="B2599" s="65"/>
      <c r="C2599" s="65"/>
      <c r="D2599" s="65"/>
      <c r="E2599" s="65"/>
      <c r="F2599" s="65"/>
      <c r="G2599" s="65"/>
    </row>
    <row r="2600" spans="2:7" s="3" customFormat="1" ht="12" x14ac:dyDescent="0.2">
      <c r="B2600" s="65"/>
      <c r="C2600" s="65"/>
      <c r="D2600" s="65"/>
      <c r="E2600" s="65"/>
      <c r="F2600" s="65"/>
      <c r="G2600" s="65"/>
    </row>
    <row r="2601" spans="2:7" s="3" customFormat="1" ht="24" customHeight="1" x14ac:dyDescent="0.2">
      <c r="B2601" s="65"/>
      <c r="C2601" s="65"/>
      <c r="D2601" s="65"/>
      <c r="E2601" s="65"/>
      <c r="F2601" s="65"/>
      <c r="G2601" s="65"/>
    </row>
    <row r="2602" spans="2:7" s="3" customFormat="1" ht="12" customHeight="1" x14ac:dyDescent="0.2">
      <c r="B2602" s="65"/>
      <c r="C2602" s="65"/>
      <c r="D2602" s="65"/>
      <c r="E2602" s="65"/>
      <c r="F2602" s="65"/>
      <c r="G2602" s="65"/>
    </row>
    <row r="2603" spans="2:7" s="3" customFormat="1" ht="24" customHeight="1" x14ac:dyDescent="0.2">
      <c r="B2603" s="65"/>
      <c r="C2603" s="65"/>
      <c r="D2603" s="65"/>
      <c r="E2603" s="65"/>
      <c r="F2603" s="65"/>
      <c r="G2603" s="65"/>
    </row>
    <row r="2604" spans="2:7" s="3" customFormat="1" ht="25.5" customHeight="1" x14ac:dyDescent="0.2">
      <c r="B2604" s="65"/>
      <c r="C2604" s="65"/>
      <c r="D2604" s="65"/>
      <c r="E2604" s="65"/>
      <c r="F2604" s="65"/>
      <c r="G2604" s="65"/>
    </row>
    <row r="2605" spans="2:7" s="3" customFormat="1" ht="24" customHeight="1" x14ac:dyDescent="0.2">
      <c r="B2605" s="65"/>
      <c r="C2605" s="65"/>
      <c r="D2605" s="65"/>
      <c r="E2605" s="65"/>
      <c r="F2605" s="65"/>
      <c r="G2605" s="65"/>
    </row>
    <row r="2606" spans="2:7" s="3" customFormat="1" ht="12" customHeight="1" x14ac:dyDescent="0.2">
      <c r="B2606" s="65"/>
      <c r="C2606" s="65"/>
      <c r="D2606" s="65"/>
      <c r="E2606" s="65"/>
      <c r="F2606" s="65"/>
      <c r="G2606" s="65"/>
    </row>
    <row r="2607" spans="2:7" s="3" customFormat="1" ht="24" customHeight="1" x14ac:dyDescent="0.2">
      <c r="B2607" s="65"/>
      <c r="C2607" s="65"/>
      <c r="D2607" s="65"/>
      <c r="E2607" s="65"/>
      <c r="F2607" s="65"/>
      <c r="G2607" s="65"/>
    </row>
    <row r="2608" spans="2:7" s="4" customFormat="1" ht="20.25" customHeight="1" x14ac:dyDescent="0.2">
      <c r="B2608" s="65"/>
      <c r="C2608" s="65"/>
      <c r="D2608" s="65"/>
      <c r="E2608" s="65"/>
      <c r="F2608" s="65"/>
      <c r="G2608" s="65"/>
    </row>
    <row r="2609" spans="2:7" s="2" customFormat="1" ht="12" customHeight="1" x14ac:dyDescent="0.2">
      <c r="B2609" s="65"/>
      <c r="C2609" s="65"/>
      <c r="D2609" s="65"/>
      <c r="E2609" s="65"/>
      <c r="F2609" s="65"/>
      <c r="G2609" s="65"/>
    </row>
    <row r="2610" spans="2:7" s="1" customFormat="1" ht="14" x14ac:dyDescent="0.2">
      <c r="B2610" s="65"/>
      <c r="C2610" s="65"/>
      <c r="D2610" s="65"/>
      <c r="E2610" s="65"/>
      <c r="F2610" s="65"/>
      <c r="G2610" s="65"/>
    </row>
    <row r="2611" spans="2:7" s="2" customFormat="1" ht="12" x14ac:dyDescent="0.2">
      <c r="B2611" s="65"/>
      <c r="C2611" s="65"/>
      <c r="D2611" s="65"/>
      <c r="E2611" s="65"/>
      <c r="F2611" s="65"/>
      <c r="G2611" s="65"/>
    </row>
    <row r="2612" spans="2:7" s="3" customFormat="1" ht="14.25" customHeight="1" x14ac:dyDescent="0.2">
      <c r="B2612" s="65"/>
      <c r="C2612" s="65"/>
      <c r="D2612" s="65"/>
      <c r="E2612" s="65"/>
      <c r="F2612" s="65"/>
      <c r="G2612" s="65"/>
    </row>
    <row r="2613" spans="2:7" s="4" customFormat="1" ht="19" customHeight="1" x14ac:dyDescent="0.2">
      <c r="B2613" s="65"/>
      <c r="C2613" s="65"/>
      <c r="D2613" s="65"/>
      <c r="E2613" s="65"/>
      <c r="F2613" s="65"/>
      <c r="G2613" s="65"/>
    </row>
    <row r="2614" spans="2:7" s="3" customFormat="1" ht="24" customHeight="1" x14ac:dyDescent="0.2">
      <c r="B2614" s="65"/>
      <c r="C2614" s="65"/>
      <c r="D2614" s="65"/>
      <c r="E2614" s="65"/>
      <c r="F2614" s="65"/>
      <c r="G2614" s="65"/>
    </row>
    <row r="2615" spans="2:7" s="3" customFormat="1" ht="12" customHeight="1" x14ac:dyDescent="0.2">
      <c r="B2615" s="65"/>
      <c r="C2615" s="65"/>
      <c r="D2615" s="65"/>
      <c r="E2615" s="65"/>
      <c r="F2615" s="65"/>
      <c r="G2615" s="65"/>
    </row>
    <row r="2616" spans="2:7" s="3" customFormat="1" ht="24" customHeight="1" x14ac:dyDescent="0.2">
      <c r="B2616" s="65"/>
      <c r="C2616" s="65"/>
      <c r="D2616" s="65"/>
      <c r="E2616" s="65"/>
      <c r="F2616" s="65"/>
      <c r="G2616" s="65"/>
    </row>
    <row r="2617" spans="2:7" s="3" customFormat="1" ht="12" customHeight="1" x14ac:dyDescent="0.2">
      <c r="B2617" s="65"/>
      <c r="C2617" s="65"/>
      <c r="D2617" s="65"/>
      <c r="E2617" s="65"/>
      <c r="F2617" s="65"/>
      <c r="G2617" s="65"/>
    </row>
    <row r="2618" spans="2:7" s="3" customFormat="1" ht="12.75" customHeight="1" x14ac:dyDescent="0.2">
      <c r="B2618" s="65"/>
      <c r="C2618" s="65"/>
      <c r="D2618" s="65"/>
      <c r="E2618" s="65"/>
      <c r="F2618" s="65"/>
      <c r="G2618" s="65"/>
    </row>
    <row r="2619" spans="2:7" s="3" customFormat="1" ht="12" customHeight="1" x14ac:dyDescent="0.2">
      <c r="B2619" s="65"/>
      <c r="C2619" s="65"/>
      <c r="D2619" s="65"/>
      <c r="E2619" s="65"/>
      <c r="F2619" s="65"/>
      <c r="G2619" s="65"/>
    </row>
    <row r="2620" spans="2:7" s="3" customFormat="1" ht="12" customHeight="1" x14ac:dyDescent="0.2">
      <c r="B2620" s="65"/>
      <c r="C2620" s="65"/>
      <c r="D2620" s="65"/>
      <c r="E2620" s="65"/>
      <c r="F2620" s="65"/>
      <c r="G2620" s="65"/>
    </row>
    <row r="2621" spans="2:7" s="4" customFormat="1" ht="20.25" customHeight="1" x14ac:dyDescent="0.2">
      <c r="B2621" s="65"/>
      <c r="C2621" s="65"/>
      <c r="D2621" s="65"/>
      <c r="E2621" s="65"/>
      <c r="F2621" s="65"/>
      <c r="G2621" s="65"/>
    </row>
    <row r="2622" spans="2:7" s="3" customFormat="1" ht="12" customHeight="1" x14ac:dyDescent="0.2">
      <c r="B2622" s="65"/>
      <c r="C2622" s="65"/>
      <c r="D2622" s="65"/>
      <c r="E2622" s="65"/>
      <c r="F2622" s="65"/>
      <c r="G2622" s="65"/>
    </row>
    <row r="2623" spans="2:7" s="3" customFormat="1" ht="12" customHeight="1" x14ac:dyDescent="0.2">
      <c r="B2623" s="65"/>
      <c r="C2623" s="65"/>
      <c r="D2623" s="65"/>
      <c r="E2623" s="65"/>
      <c r="F2623" s="65"/>
      <c r="G2623" s="65"/>
    </row>
    <row r="2624" spans="2:7" s="3" customFormat="1" ht="12" customHeight="1" x14ac:dyDescent="0.2">
      <c r="B2624" s="65"/>
      <c r="C2624" s="65"/>
      <c r="D2624" s="65"/>
      <c r="E2624" s="65"/>
      <c r="F2624" s="65"/>
      <c r="G2624" s="65"/>
    </row>
    <row r="2625" spans="2:7" s="3" customFormat="1" ht="12" customHeight="1" x14ac:dyDescent="0.2">
      <c r="B2625" s="65"/>
      <c r="C2625" s="65"/>
      <c r="D2625" s="65"/>
      <c r="E2625" s="65"/>
      <c r="F2625" s="65"/>
      <c r="G2625" s="65"/>
    </row>
    <row r="2626" spans="2:7" s="3" customFormat="1" ht="12" customHeight="1" x14ac:dyDescent="0.2">
      <c r="B2626" s="65"/>
      <c r="C2626" s="65"/>
      <c r="D2626" s="65"/>
      <c r="E2626" s="65"/>
      <c r="F2626" s="65"/>
      <c r="G2626" s="65"/>
    </row>
    <row r="2627" spans="2:7" s="3" customFormat="1" ht="12" customHeight="1" x14ac:dyDescent="0.2">
      <c r="B2627" s="65"/>
      <c r="C2627" s="65"/>
      <c r="D2627" s="65"/>
      <c r="E2627" s="65"/>
      <c r="F2627" s="65"/>
      <c r="G2627" s="65"/>
    </row>
    <row r="2628" spans="2:7" s="3" customFormat="1" ht="12" customHeight="1" x14ac:dyDescent="0.2">
      <c r="B2628" s="65"/>
      <c r="C2628" s="65"/>
      <c r="D2628" s="65"/>
      <c r="E2628" s="65"/>
      <c r="F2628" s="65"/>
      <c r="G2628" s="65"/>
    </row>
    <row r="2629" spans="2:7" s="3" customFormat="1" ht="12" customHeight="1" x14ac:dyDescent="0.2">
      <c r="B2629" s="65"/>
      <c r="C2629" s="65"/>
      <c r="D2629" s="65"/>
      <c r="E2629" s="65"/>
      <c r="F2629" s="65"/>
      <c r="G2629" s="65"/>
    </row>
    <row r="2630" spans="2:7" s="3" customFormat="1" ht="12" customHeight="1" x14ac:dyDescent="0.2">
      <c r="B2630" s="65"/>
      <c r="C2630" s="65"/>
      <c r="D2630" s="65"/>
      <c r="E2630" s="65"/>
      <c r="F2630" s="65"/>
      <c r="G2630" s="65"/>
    </row>
    <row r="2631" spans="2:7" s="3" customFormat="1" ht="12" customHeight="1" x14ac:dyDescent="0.2">
      <c r="B2631" s="65"/>
      <c r="C2631" s="65"/>
      <c r="D2631" s="65"/>
      <c r="E2631" s="65"/>
      <c r="F2631" s="65"/>
      <c r="G2631" s="65"/>
    </row>
    <row r="2632" spans="2:7" s="3" customFormat="1" ht="12" customHeight="1" x14ac:dyDescent="0.2">
      <c r="B2632" s="65"/>
      <c r="C2632" s="65"/>
      <c r="D2632" s="65"/>
      <c r="E2632" s="65"/>
      <c r="F2632" s="65"/>
      <c r="G2632" s="65"/>
    </row>
    <row r="2633" spans="2:7" s="3" customFormat="1" ht="12" customHeight="1" x14ac:dyDescent="0.2">
      <c r="B2633" s="65"/>
      <c r="C2633" s="65"/>
      <c r="D2633" s="65"/>
      <c r="E2633" s="65"/>
      <c r="F2633" s="65"/>
      <c r="G2633" s="65"/>
    </row>
    <row r="2634" spans="2:7" s="3" customFormat="1" ht="12" customHeight="1" x14ac:dyDescent="0.2">
      <c r="B2634" s="65"/>
      <c r="C2634" s="65"/>
      <c r="D2634" s="65"/>
      <c r="E2634" s="65"/>
      <c r="F2634" s="65"/>
      <c r="G2634" s="65"/>
    </row>
    <row r="2635" spans="2:7" s="3" customFormat="1" ht="12" customHeight="1" x14ac:dyDescent="0.2">
      <c r="B2635" s="65"/>
      <c r="C2635" s="65"/>
      <c r="D2635" s="65"/>
      <c r="E2635" s="65"/>
      <c r="F2635" s="65"/>
      <c r="G2635" s="65"/>
    </row>
    <row r="2636" spans="2:7" s="3" customFormat="1" ht="12" customHeight="1" x14ac:dyDescent="0.2">
      <c r="B2636" s="65"/>
      <c r="C2636" s="65"/>
      <c r="D2636" s="65"/>
      <c r="E2636" s="65"/>
      <c r="F2636" s="65"/>
      <c r="G2636" s="65"/>
    </row>
    <row r="2637" spans="2:7" s="3" customFormat="1" ht="12" customHeight="1" x14ac:dyDescent="0.2">
      <c r="B2637" s="65"/>
      <c r="C2637" s="65"/>
      <c r="D2637" s="65"/>
      <c r="E2637" s="65"/>
      <c r="F2637" s="65"/>
      <c r="G2637" s="65"/>
    </row>
    <row r="2638" spans="2:7" s="3" customFormat="1" ht="12" customHeight="1" x14ac:dyDescent="0.2">
      <c r="B2638" s="65"/>
      <c r="C2638" s="65"/>
      <c r="D2638" s="65"/>
      <c r="E2638" s="65"/>
      <c r="F2638" s="65"/>
      <c r="G2638" s="65"/>
    </row>
    <row r="2639" spans="2:7" s="3" customFormat="1" ht="12" customHeight="1" x14ac:dyDescent="0.2">
      <c r="B2639" s="65"/>
      <c r="C2639" s="65"/>
      <c r="D2639" s="65"/>
      <c r="E2639" s="65"/>
      <c r="F2639" s="65"/>
      <c r="G2639" s="65"/>
    </row>
    <row r="2640" spans="2:7" s="3" customFormat="1" ht="12" customHeight="1" x14ac:dyDescent="0.2">
      <c r="B2640" s="65"/>
      <c r="C2640" s="65"/>
      <c r="D2640" s="65"/>
      <c r="E2640" s="65"/>
      <c r="F2640" s="65"/>
      <c r="G2640" s="65"/>
    </row>
    <row r="2641" spans="2:7" s="3" customFormat="1" ht="12" customHeight="1" x14ac:dyDescent="0.2">
      <c r="B2641" s="65"/>
      <c r="C2641" s="65"/>
      <c r="D2641" s="65"/>
      <c r="E2641" s="65"/>
      <c r="F2641" s="65"/>
      <c r="G2641" s="65"/>
    </row>
    <row r="2642" spans="2:7" s="3" customFormat="1" ht="12" customHeight="1" x14ac:dyDescent="0.2">
      <c r="B2642" s="65"/>
      <c r="C2642" s="65"/>
      <c r="D2642" s="65"/>
      <c r="E2642" s="65"/>
      <c r="F2642" s="65"/>
      <c r="G2642" s="65"/>
    </row>
    <row r="2643" spans="2:7" s="3" customFormat="1" ht="12" customHeight="1" x14ac:dyDescent="0.2">
      <c r="B2643" s="65"/>
      <c r="C2643" s="65"/>
      <c r="D2643" s="65"/>
      <c r="E2643" s="65"/>
      <c r="F2643" s="65"/>
      <c r="G2643" s="65"/>
    </row>
    <row r="2644" spans="2:7" s="3" customFormat="1" ht="12" customHeight="1" x14ac:dyDescent="0.2">
      <c r="B2644" s="65"/>
      <c r="C2644" s="65"/>
      <c r="D2644" s="65"/>
      <c r="E2644" s="65"/>
      <c r="F2644" s="65"/>
      <c r="G2644" s="65"/>
    </row>
    <row r="2645" spans="2:7" s="3" customFormat="1" ht="12" customHeight="1" x14ac:dyDescent="0.2">
      <c r="B2645" s="65"/>
      <c r="C2645" s="65"/>
      <c r="D2645" s="65"/>
      <c r="E2645" s="65"/>
      <c r="F2645" s="65"/>
      <c r="G2645" s="65"/>
    </row>
    <row r="2646" spans="2:7" s="3" customFormat="1" ht="12" customHeight="1" x14ac:dyDescent="0.2">
      <c r="B2646" s="65"/>
      <c r="C2646" s="65"/>
      <c r="D2646" s="65"/>
      <c r="E2646" s="65"/>
      <c r="F2646" s="65"/>
      <c r="G2646" s="65"/>
    </row>
    <row r="2647" spans="2:7" s="3" customFormat="1" ht="12" customHeight="1" x14ac:dyDescent="0.2">
      <c r="B2647" s="65"/>
      <c r="C2647" s="65"/>
      <c r="D2647" s="65"/>
      <c r="E2647" s="65"/>
      <c r="F2647" s="65"/>
      <c r="G2647" s="65"/>
    </row>
    <row r="2648" spans="2:7" s="3" customFormat="1" ht="12" customHeight="1" x14ac:dyDescent="0.2">
      <c r="B2648" s="65"/>
      <c r="C2648" s="65"/>
      <c r="D2648" s="65"/>
      <c r="E2648" s="65"/>
      <c r="F2648" s="65"/>
      <c r="G2648" s="65"/>
    </row>
    <row r="2649" spans="2:7" s="3" customFormat="1" ht="12" customHeight="1" x14ac:dyDescent="0.2">
      <c r="B2649" s="45"/>
      <c r="C2649" s="45"/>
      <c r="D2649" s="56"/>
      <c r="E2649" s="45"/>
      <c r="F2649" s="45"/>
      <c r="G2649" s="45"/>
    </row>
    <row r="2650" spans="2:7" s="3" customFormat="1" ht="12" customHeight="1" x14ac:dyDescent="0.2">
      <c r="B2650" s="68"/>
      <c r="C2650" s="68"/>
      <c r="D2650" s="68"/>
      <c r="E2650" s="68"/>
      <c r="F2650" s="68"/>
      <c r="G2650" s="68"/>
    </row>
    <row r="2651" spans="2:7" s="3" customFormat="1" ht="12" customHeight="1" x14ac:dyDescent="0.2">
      <c r="B2651" s="68"/>
      <c r="C2651" s="68"/>
      <c r="D2651" s="68"/>
      <c r="E2651" s="68"/>
      <c r="F2651" s="68"/>
      <c r="G2651" s="68"/>
    </row>
    <row r="2652" spans="2:7" s="3" customFormat="1" ht="12" customHeight="1" x14ac:dyDescent="0.2">
      <c r="B2652" s="68"/>
      <c r="C2652" s="68"/>
      <c r="D2652" s="68"/>
      <c r="E2652" s="68"/>
      <c r="F2652" s="68"/>
      <c r="G2652" s="68"/>
    </row>
    <row r="2653" spans="2:7" s="3" customFormat="1" ht="12" customHeight="1" x14ac:dyDescent="0.2">
      <c r="B2653" s="68"/>
      <c r="C2653" s="68"/>
      <c r="D2653" s="68"/>
      <c r="E2653" s="68"/>
      <c r="F2653" s="68"/>
      <c r="G2653" s="68"/>
    </row>
    <row r="2654" spans="2:7" s="3" customFormat="1" ht="12" customHeight="1" x14ac:dyDescent="0.2">
      <c r="B2654" s="68"/>
      <c r="C2654" s="68"/>
      <c r="D2654" s="68"/>
      <c r="E2654" s="68"/>
      <c r="F2654" s="68"/>
      <c r="G2654" s="68"/>
    </row>
    <row r="2655" spans="2:7" s="3" customFormat="1" ht="12" customHeight="1" x14ac:dyDescent="0.2">
      <c r="B2655" s="68"/>
      <c r="C2655" s="68"/>
      <c r="D2655" s="68"/>
      <c r="E2655" s="68"/>
      <c r="F2655" s="68"/>
      <c r="G2655" s="68"/>
    </row>
    <row r="2656" spans="2:7" s="3" customFormat="1" ht="12" customHeight="1" x14ac:dyDescent="0.2">
      <c r="B2656" s="68"/>
      <c r="C2656" s="68"/>
      <c r="D2656" s="68"/>
      <c r="E2656" s="68"/>
      <c r="F2656" s="68"/>
      <c r="G2656" s="68"/>
    </row>
    <row r="2657" spans="2:7" s="3" customFormat="1" ht="12" customHeight="1" x14ac:dyDescent="0.2">
      <c r="B2657" s="68"/>
      <c r="C2657" s="68"/>
      <c r="D2657" s="68"/>
      <c r="E2657" s="68"/>
      <c r="F2657" s="68"/>
      <c r="G2657" s="68"/>
    </row>
    <row r="2658" spans="2:7" s="3" customFormat="1" ht="12" customHeight="1" x14ac:dyDescent="0.2">
      <c r="B2658" s="68"/>
      <c r="C2658" s="68"/>
      <c r="D2658" s="68"/>
      <c r="E2658" s="68"/>
      <c r="F2658" s="68"/>
      <c r="G2658" s="68"/>
    </row>
    <row r="2659" spans="2:7" s="3" customFormat="1" ht="12" customHeight="1" x14ac:dyDescent="0.2">
      <c r="B2659" s="68"/>
      <c r="C2659" s="68"/>
      <c r="D2659" s="68"/>
      <c r="E2659" s="68"/>
      <c r="F2659" s="68"/>
      <c r="G2659" s="68"/>
    </row>
    <row r="2660" spans="2:7" s="3" customFormat="1" ht="12" customHeight="1" x14ac:dyDescent="0.2">
      <c r="B2660" s="68"/>
      <c r="C2660" s="68"/>
      <c r="D2660" s="68"/>
      <c r="E2660" s="68"/>
      <c r="F2660" s="68"/>
      <c r="G2660" s="68"/>
    </row>
    <row r="2661" spans="2:7" s="3" customFormat="1" ht="12" customHeight="1" x14ac:dyDescent="0.2">
      <c r="B2661" s="68"/>
      <c r="C2661" s="68"/>
      <c r="D2661" s="68"/>
      <c r="E2661" s="68"/>
      <c r="F2661" s="68"/>
      <c r="G2661" s="68"/>
    </row>
    <row r="2662" spans="2:7" s="3" customFormat="1" ht="12" customHeight="1" x14ac:dyDescent="0.2">
      <c r="B2662" s="68"/>
      <c r="C2662" s="68"/>
      <c r="D2662" s="68"/>
      <c r="E2662" s="68"/>
      <c r="F2662" s="68"/>
      <c r="G2662" s="68"/>
    </row>
    <row r="2663" spans="2:7" s="3" customFormat="1" ht="12" customHeight="1" x14ac:dyDescent="0.2">
      <c r="B2663" s="68"/>
      <c r="C2663" s="68"/>
      <c r="D2663" s="68"/>
      <c r="E2663" s="68"/>
      <c r="F2663" s="68"/>
      <c r="G2663" s="68"/>
    </row>
    <row r="2664" spans="2:7" s="3" customFormat="1" ht="12" customHeight="1" x14ac:dyDescent="0.2">
      <c r="B2664" s="68"/>
      <c r="C2664" s="68"/>
      <c r="D2664" s="68"/>
      <c r="E2664" s="68"/>
      <c r="F2664" s="68"/>
      <c r="G2664" s="68"/>
    </row>
    <row r="2665" spans="2:7" s="3" customFormat="1" ht="12" customHeight="1" x14ac:dyDescent="0.2">
      <c r="B2665" s="68"/>
      <c r="C2665" s="68"/>
      <c r="D2665" s="68"/>
      <c r="E2665" s="68"/>
      <c r="F2665" s="68"/>
      <c r="G2665" s="68"/>
    </row>
    <row r="2666" spans="2:7" s="3" customFormat="1" ht="12" customHeight="1" x14ac:dyDescent="0.2">
      <c r="B2666" s="68"/>
      <c r="C2666" s="68"/>
      <c r="D2666" s="68"/>
      <c r="E2666" s="68"/>
      <c r="F2666" s="68"/>
      <c r="G2666" s="68"/>
    </row>
    <row r="2667" spans="2:7" s="3" customFormat="1" ht="12" customHeight="1" x14ac:dyDescent="0.2">
      <c r="B2667" s="68"/>
      <c r="C2667" s="68"/>
      <c r="D2667" s="68"/>
      <c r="E2667" s="68"/>
      <c r="F2667" s="68"/>
      <c r="G2667" s="68"/>
    </row>
    <row r="2668" spans="2:7" s="3" customFormat="1" ht="12" customHeight="1" x14ac:dyDescent="0.2">
      <c r="B2668" s="68"/>
      <c r="C2668" s="68"/>
      <c r="D2668" s="68"/>
      <c r="E2668" s="68"/>
      <c r="F2668" s="68"/>
      <c r="G2668" s="68"/>
    </row>
    <row r="2669" spans="2:7" s="3" customFormat="1" ht="12" customHeight="1" x14ac:dyDescent="0.2">
      <c r="B2669" s="68"/>
      <c r="C2669" s="68"/>
      <c r="D2669" s="68"/>
      <c r="E2669" s="68"/>
      <c r="F2669" s="68"/>
      <c r="G2669" s="68"/>
    </row>
    <row r="2670" spans="2:7" s="3" customFormat="1" ht="12" customHeight="1" x14ac:dyDescent="0.2">
      <c r="B2670" s="68"/>
      <c r="C2670" s="68"/>
      <c r="D2670" s="68"/>
      <c r="E2670" s="68"/>
      <c r="F2670" s="68"/>
      <c r="G2670" s="68"/>
    </row>
    <row r="2671" spans="2:7" s="3" customFormat="1" ht="12" customHeight="1" x14ac:dyDescent="0.2">
      <c r="B2671" s="68"/>
      <c r="C2671" s="68"/>
      <c r="D2671" s="68"/>
      <c r="E2671" s="68"/>
      <c r="F2671" s="68"/>
      <c r="G2671" s="68"/>
    </row>
    <row r="2672" spans="2:7" s="3" customFormat="1" ht="12" customHeight="1" x14ac:dyDescent="0.2">
      <c r="B2672" s="68"/>
      <c r="C2672" s="68"/>
      <c r="D2672" s="68"/>
      <c r="E2672" s="68"/>
      <c r="F2672" s="68"/>
      <c r="G2672" s="68"/>
    </row>
    <row r="2673" spans="2:7" s="3" customFormat="1" ht="12" customHeight="1" x14ac:dyDescent="0.2">
      <c r="B2673" s="68"/>
      <c r="C2673" s="68"/>
      <c r="D2673" s="68"/>
      <c r="E2673" s="68"/>
      <c r="F2673" s="68"/>
      <c r="G2673" s="68"/>
    </row>
    <row r="2674" spans="2:7" s="3" customFormat="1" ht="12" customHeight="1" x14ac:dyDescent="0.2">
      <c r="B2674" s="68"/>
      <c r="C2674" s="68"/>
      <c r="D2674" s="68"/>
      <c r="E2674" s="68"/>
      <c r="F2674" s="68"/>
      <c r="G2674" s="68"/>
    </row>
    <row r="2675" spans="2:7" s="3" customFormat="1" ht="12" customHeight="1" x14ac:dyDescent="0.2">
      <c r="B2675" s="68"/>
      <c r="C2675" s="68"/>
      <c r="D2675" s="68"/>
      <c r="E2675" s="68"/>
      <c r="F2675" s="68"/>
      <c r="G2675" s="68"/>
    </row>
    <row r="2676" spans="2:7" s="3" customFormat="1" ht="12" customHeight="1" x14ac:dyDescent="0.2">
      <c r="B2676" s="68"/>
      <c r="C2676" s="68"/>
      <c r="D2676" s="68"/>
      <c r="E2676" s="68"/>
      <c r="F2676" s="68"/>
      <c r="G2676" s="68"/>
    </row>
    <row r="2677" spans="2:7" s="3" customFormat="1" ht="12" customHeight="1" x14ac:dyDescent="0.2">
      <c r="B2677" s="68"/>
      <c r="C2677" s="68"/>
      <c r="D2677" s="68"/>
      <c r="E2677" s="68"/>
      <c r="F2677" s="68"/>
      <c r="G2677" s="68"/>
    </row>
    <row r="2678" spans="2:7" s="2" customFormat="1" ht="12" customHeight="1" x14ac:dyDescent="0.2">
      <c r="B2678" s="68"/>
      <c r="C2678" s="68"/>
      <c r="D2678" s="68"/>
      <c r="E2678" s="68"/>
      <c r="F2678" s="68"/>
      <c r="G2678" s="68"/>
    </row>
  </sheetData>
  <phoneticPr fontId="14" type="noConversion"/>
  <pageMargins left="0.59027779999999996" right="0.27569440000000001" top="0.39374999999999999" bottom="0.39374999999999999" header="0.3" footer="0.3"/>
  <pageSetup paperSize="9" scale="74" fitToHeight="0" orientation="portrait" r:id="rId1"/>
  <rowBreaks count="35" manualBreakCount="35">
    <brk id="69" max="7" man="1"/>
    <brk id="144" max="7" man="1"/>
    <brk id="217" max="7" man="1"/>
    <brk id="294" max="7" man="1"/>
    <brk id="373" max="7" man="1"/>
    <brk id="423" max="7" man="1"/>
    <brk id="492" max="7" man="1"/>
    <brk id="564" max="7" man="1"/>
    <brk id="641" max="7" man="1"/>
    <brk id="714" max="7" man="1"/>
    <brk id="790" max="7" man="1"/>
    <brk id="868" max="7" man="1"/>
    <brk id="945" max="7" man="1"/>
    <brk id="1020" max="7" man="1"/>
    <brk id="1086" max="7" man="1"/>
    <brk id="1165" max="7" man="1"/>
    <brk id="1238" max="7" man="1"/>
    <brk id="1316" max="7" man="1"/>
    <brk id="1393" max="7" man="1"/>
    <brk id="1462" max="7" man="1"/>
    <brk id="1537" max="7" man="1"/>
    <brk id="1616" max="7" man="1"/>
    <brk id="1695" max="7" man="1"/>
    <brk id="1775" max="7" man="1"/>
    <brk id="1850" max="7" man="1"/>
    <brk id="1923" max="7" man="1"/>
    <brk id="1997" max="7" man="1"/>
    <brk id="2074" max="7" man="1"/>
    <brk id="2152" max="7" man="1"/>
    <brk id="2207" max="7" man="1"/>
    <brk id="2258" max="7" man="1"/>
    <brk id="2334" max="7" man="1"/>
    <brk id="2391" max="7" man="1"/>
    <brk id="2469" max="7" man="1"/>
    <brk id="2540" max="7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B1:I2704"/>
  <sheetViews>
    <sheetView showGridLines="0" view="pageBreakPreview" zoomScale="64" zoomScaleNormal="100" zoomScaleSheetLayoutView="64" workbookViewId="0">
      <selection activeCell="M756" sqref="M756"/>
    </sheetView>
  </sheetViews>
  <sheetFormatPr baseColWidth="10" defaultColWidth="9.1640625" defaultRowHeight="15" x14ac:dyDescent="0.2"/>
  <cols>
    <col min="1" max="1" width="2.1640625" style="5" customWidth="1"/>
    <col min="2" max="2" width="13.83203125" style="68" customWidth="1"/>
    <col min="3" max="3" width="48.33203125" style="68" customWidth="1"/>
    <col min="4" max="4" width="9.1640625" style="68" customWidth="1"/>
    <col min="5" max="5" width="15.6640625" style="68" customWidth="1"/>
    <col min="6" max="6" width="10.83203125" style="68" customWidth="1"/>
    <col min="7" max="7" width="16.1640625" style="68" customWidth="1"/>
    <col min="8" max="8" width="2.6640625" style="5" customWidth="1"/>
    <col min="9" max="9" width="9.1640625" style="5"/>
    <col min="10" max="10" width="24.83203125" style="5" customWidth="1"/>
    <col min="11" max="16384" width="9.1640625" style="5"/>
  </cols>
  <sheetData>
    <row r="1" spans="2:7" s="1" customFormat="1" ht="14" x14ac:dyDescent="0.2">
      <c r="B1" s="43" t="s">
        <v>0</v>
      </c>
      <c r="C1" s="44"/>
      <c r="D1" s="44"/>
      <c r="E1" s="44"/>
      <c r="F1" s="44"/>
      <c r="G1" s="44"/>
    </row>
    <row r="2" spans="2:7" s="2" customFormat="1" ht="12" x14ac:dyDescent="0.2">
      <c r="B2" s="45"/>
      <c r="C2" s="45"/>
      <c r="D2" s="45"/>
      <c r="E2" s="45"/>
      <c r="F2" s="45"/>
      <c r="G2" s="46" t="s">
        <v>1</v>
      </c>
    </row>
    <row r="3" spans="2:7" s="3" customFormat="1" ht="15.5" customHeight="1" x14ac:dyDescent="0.2">
      <c r="B3" s="47" t="s">
        <v>2</v>
      </c>
      <c r="C3" s="47" t="s">
        <v>3</v>
      </c>
      <c r="D3" s="47" t="s">
        <v>4</v>
      </c>
      <c r="E3" s="47" t="s">
        <v>5</v>
      </c>
      <c r="F3" s="47" t="s">
        <v>6</v>
      </c>
      <c r="G3" s="48" t="s">
        <v>7</v>
      </c>
    </row>
    <row r="4" spans="2:7" s="3" customFormat="1" ht="12" customHeight="1" x14ac:dyDescent="0.2">
      <c r="B4" s="34" t="s">
        <v>8</v>
      </c>
      <c r="C4" s="35" t="s">
        <v>9</v>
      </c>
      <c r="D4" s="49"/>
      <c r="E4" s="50"/>
      <c r="F4" s="50"/>
      <c r="G4" s="37"/>
    </row>
    <row r="5" spans="2:7" s="3" customFormat="1" ht="12" customHeight="1" x14ac:dyDescent="0.2">
      <c r="B5" s="38"/>
      <c r="C5" s="39"/>
      <c r="D5" s="39"/>
      <c r="E5" s="39"/>
      <c r="F5" s="39"/>
      <c r="G5" s="39"/>
    </row>
    <row r="6" spans="2:7" s="3" customFormat="1" ht="12" customHeight="1" x14ac:dyDescent="0.2">
      <c r="B6" s="34" t="s">
        <v>10</v>
      </c>
      <c r="C6" s="35" t="s">
        <v>11</v>
      </c>
      <c r="D6" s="49"/>
      <c r="E6" s="50"/>
      <c r="F6" s="50"/>
      <c r="G6" s="37"/>
    </row>
    <row r="7" spans="2:7" s="3" customFormat="1" ht="12" customHeight="1" x14ac:dyDescent="0.2">
      <c r="B7" s="38"/>
      <c r="C7" s="39"/>
      <c r="D7" s="39"/>
      <c r="E7" s="39"/>
      <c r="F7" s="39"/>
      <c r="G7" s="39"/>
    </row>
    <row r="8" spans="2:7" s="3" customFormat="1" ht="12" customHeight="1" x14ac:dyDescent="0.2">
      <c r="B8" s="34" t="s">
        <v>12</v>
      </c>
      <c r="C8" s="40" t="s">
        <v>13</v>
      </c>
      <c r="D8" s="36" t="s">
        <v>14</v>
      </c>
      <c r="E8" s="41">
        <v>12</v>
      </c>
      <c r="F8" s="42"/>
      <c r="G8" s="37"/>
    </row>
    <row r="9" spans="2:7" s="3" customFormat="1" ht="12" customHeight="1" x14ac:dyDescent="0.2">
      <c r="B9" s="38"/>
      <c r="C9" s="39"/>
      <c r="D9" s="39"/>
      <c r="E9" s="39"/>
      <c r="F9" s="39"/>
      <c r="G9" s="39"/>
    </row>
    <row r="10" spans="2:7" s="3" customFormat="1" ht="24" customHeight="1" x14ac:dyDescent="0.2">
      <c r="B10" s="34" t="s">
        <v>15</v>
      </c>
      <c r="C10" s="40" t="s">
        <v>16</v>
      </c>
      <c r="D10" s="36" t="s">
        <v>14</v>
      </c>
      <c r="E10" s="41">
        <v>12</v>
      </c>
      <c r="F10" s="42"/>
      <c r="G10" s="37"/>
    </row>
    <row r="11" spans="2:7" s="3" customFormat="1" ht="12" customHeight="1" x14ac:dyDescent="0.2">
      <c r="B11" s="38"/>
      <c r="C11" s="39"/>
      <c r="D11" s="39"/>
      <c r="E11" s="39"/>
      <c r="F11" s="39"/>
      <c r="G11" s="39"/>
    </row>
    <row r="12" spans="2:7" s="3" customFormat="1" ht="12" customHeight="1" x14ac:dyDescent="0.2">
      <c r="B12" s="34" t="s">
        <v>17</v>
      </c>
      <c r="C12" s="35" t="s">
        <v>18</v>
      </c>
      <c r="D12" s="36"/>
      <c r="E12" s="41"/>
      <c r="F12" s="37"/>
      <c r="G12" s="37"/>
    </row>
    <row r="13" spans="2:7" s="3" customFormat="1" ht="12" customHeight="1" x14ac:dyDescent="0.2">
      <c r="B13" s="38"/>
      <c r="C13" s="39"/>
      <c r="D13" s="39"/>
      <c r="E13" s="39"/>
      <c r="F13" s="39"/>
      <c r="G13" s="39"/>
    </row>
    <row r="14" spans="2:7" s="3" customFormat="1" ht="12" customHeight="1" x14ac:dyDescent="0.2">
      <c r="B14" s="34" t="s">
        <v>19</v>
      </c>
      <c r="C14" s="40" t="s">
        <v>20</v>
      </c>
      <c r="D14" s="36" t="s">
        <v>21</v>
      </c>
      <c r="E14" s="41">
        <v>1</v>
      </c>
      <c r="F14" s="42"/>
      <c r="G14" s="37"/>
    </row>
    <row r="15" spans="2:7" s="3" customFormat="1" ht="12" customHeight="1" x14ac:dyDescent="0.2">
      <c r="B15" s="38"/>
      <c r="C15" s="39"/>
      <c r="D15" s="39"/>
      <c r="E15" s="39"/>
      <c r="F15" s="39"/>
      <c r="G15" s="39"/>
    </row>
    <row r="16" spans="2:7" s="3" customFormat="1" ht="12" customHeight="1" x14ac:dyDescent="0.2">
      <c r="B16" s="34" t="s">
        <v>22</v>
      </c>
      <c r="C16" s="40" t="s">
        <v>23</v>
      </c>
      <c r="D16" s="36" t="s">
        <v>14</v>
      </c>
      <c r="E16" s="41">
        <v>12</v>
      </c>
      <c r="F16" s="42"/>
      <c r="G16" s="37"/>
    </row>
    <row r="17" spans="2:7" s="3" customFormat="1" ht="12" customHeight="1" x14ac:dyDescent="0.2">
      <c r="B17" s="38"/>
      <c r="C17" s="39"/>
      <c r="D17" s="39"/>
      <c r="E17" s="39"/>
      <c r="F17" s="39"/>
      <c r="G17" s="39"/>
    </row>
    <row r="18" spans="2:7" s="3" customFormat="1" ht="12" customHeight="1" x14ac:dyDescent="0.2">
      <c r="B18" s="34" t="s">
        <v>24</v>
      </c>
      <c r="C18" s="40" t="s">
        <v>25</v>
      </c>
      <c r="D18" s="36" t="s">
        <v>21</v>
      </c>
      <c r="E18" s="41">
        <v>1</v>
      </c>
      <c r="F18" s="42"/>
      <c r="G18" s="37"/>
    </row>
    <row r="19" spans="2:7" s="3" customFormat="1" ht="12" customHeight="1" x14ac:dyDescent="0.2">
      <c r="B19" s="38"/>
      <c r="C19" s="39"/>
      <c r="D19" s="39"/>
      <c r="E19" s="39"/>
      <c r="F19" s="39"/>
      <c r="G19" s="39"/>
    </row>
    <row r="20" spans="2:7" s="3" customFormat="1" ht="12" customHeight="1" x14ac:dyDescent="0.2">
      <c r="B20" s="34" t="s">
        <v>26</v>
      </c>
      <c r="C20" s="40" t="s">
        <v>27</v>
      </c>
      <c r="D20" s="36" t="s">
        <v>21</v>
      </c>
      <c r="E20" s="41">
        <v>1</v>
      </c>
      <c r="F20" s="42"/>
      <c r="G20" s="37"/>
    </row>
    <row r="21" spans="2:7" s="3" customFormat="1" ht="12" customHeight="1" x14ac:dyDescent="0.2">
      <c r="B21" s="38"/>
      <c r="C21" s="39"/>
      <c r="D21" s="39"/>
      <c r="E21" s="39"/>
      <c r="F21" s="39"/>
      <c r="G21" s="39"/>
    </row>
    <row r="22" spans="2:7" s="3" customFormat="1" ht="13" x14ac:dyDescent="0.2">
      <c r="B22" s="34" t="s">
        <v>28</v>
      </c>
      <c r="C22" s="40" t="s">
        <v>29</v>
      </c>
      <c r="D22" s="36" t="s">
        <v>14</v>
      </c>
      <c r="E22" s="41">
        <v>12</v>
      </c>
      <c r="F22" s="42"/>
      <c r="G22" s="37"/>
    </row>
    <row r="23" spans="2:7" s="3" customFormat="1" ht="24" customHeight="1" x14ac:dyDescent="0.2">
      <c r="B23" s="34" t="s">
        <v>30</v>
      </c>
      <c r="C23" s="40" t="s">
        <v>31</v>
      </c>
      <c r="D23" s="36" t="s">
        <v>14</v>
      </c>
      <c r="E23" s="41">
        <v>12</v>
      </c>
      <c r="F23" s="42"/>
      <c r="G23" s="37"/>
    </row>
    <row r="24" spans="2:7" s="3" customFormat="1" ht="12" customHeight="1" x14ac:dyDescent="0.2">
      <c r="B24" s="38"/>
      <c r="C24" s="39"/>
      <c r="D24" s="39"/>
      <c r="E24" s="39"/>
      <c r="F24" s="39"/>
      <c r="G24" s="39"/>
    </row>
    <row r="25" spans="2:7" s="3" customFormat="1" ht="48" customHeight="1" x14ac:dyDescent="0.2">
      <c r="B25" s="34" t="s">
        <v>32</v>
      </c>
      <c r="C25" s="35" t="s">
        <v>33</v>
      </c>
      <c r="D25" s="36"/>
      <c r="E25" s="41"/>
      <c r="F25" s="37"/>
      <c r="G25" s="37"/>
    </row>
    <row r="26" spans="2:7" s="3" customFormat="1" ht="12" customHeight="1" x14ac:dyDescent="0.2">
      <c r="B26" s="38"/>
      <c r="C26" s="39"/>
      <c r="D26" s="39"/>
      <c r="E26" s="39"/>
      <c r="F26" s="39"/>
      <c r="G26" s="39"/>
    </row>
    <row r="27" spans="2:7" s="3" customFormat="1" ht="12" customHeight="1" x14ac:dyDescent="0.2">
      <c r="B27" s="34" t="s">
        <v>42</v>
      </c>
      <c r="C27" s="35" t="s">
        <v>43</v>
      </c>
      <c r="D27" s="36" t="s">
        <v>14</v>
      </c>
      <c r="E27" s="41">
        <v>12</v>
      </c>
      <c r="F27" s="42"/>
      <c r="G27" s="37"/>
    </row>
    <row r="28" spans="2:7" s="3" customFormat="1" ht="12" customHeight="1" x14ac:dyDescent="0.2">
      <c r="B28" s="38"/>
      <c r="C28" s="39"/>
      <c r="D28" s="39"/>
      <c r="E28" s="39"/>
      <c r="F28" s="39"/>
      <c r="G28" s="39"/>
    </row>
    <row r="29" spans="2:7" s="3" customFormat="1" ht="12" customHeight="1" x14ac:dyDescent="0.2">
      <c r="B29" s="34" t="s">
        <v>44</v>
      </c>
      <c r="C29" s="35" t="s">
        <v>45</v>
      </c>
      <c r="D29" s="36"/>
      <c r="E29" s="41"/>
      <c r="F29" s="37"/>
      <c r="G29" s="37"/>
    </row>
    <row r="30" spans="2:7" s="3" customFormat="1" ht="12" customHeight="1" x14ac:dyDescent="0.2">
      <c r="B30" s="38"/>
      <c r="C30" s="39"/>
      <c r="D30" s="39"/>
      <c r="E30" s="39"/>
      <c r="F30" s="39"/>
      <c r="G30" s="39"/>
    </row>
    <row r="31" spans="2:7" s="3" customFormat="1" ht="12" customHeight="1" x14ac:dyDescent="0.2">
      <c r="B31" s="34" t="s">
        <v>46</v>
      </c>
      <c r="C31" s="40" t="s">
        <v>47</v>
      </c>
      <c r="D31" s="36" t="s">
        <v>21</v>
      </c>
      <c r="E31" s="41">
        <v>1</v>
      </c>
      <c r="F31" s="42"/>
      <c r="G31" s="37"/>
    </row>
    <row r="32" spans="2:7" s="3" customFormat="1" ht="12" customHeight="1" x14ac:dyDescent="0.2">
      <c r="B32" s="38"/>
      <c r="C32" s="39"/>
      <c r="D32" s="39"/>
      <c r="E32" s="39"/>
      <c r="F32" s="39"/>
      <c r="G32" s="39"/>
    </row>
    <row r="33" spans="2:7" s="3" customFormat="1" ht="12" customHeight="1" x14ac:dyDescent="0.2">
      <c r="B33" s="34" t="s">
        <v>48</v>
      </c>
      <c r="C33" s="40" t="s">
        <v>49</v>
      </c>
      <c r="D33" s="36" t="s">
        <v>14</v>
      </c>
      <c r="E33" s="41">
        <v>12</v>
      </c>
      <c r="F33" s="42"/>
      <c r="G33" s="37"/>
    </row>
    <row r="34" spans="2:7" s="3" customFormat="1" ht="12" customHeight="1" x14ac:dyDescent="0.2">
      <c r="B34" s="38"/>
      <c r="C34" s="39"/>
      <c r="D34" s="39"/>
      <c r="E34" s="39"/>
      <c r="F34" s="39"/>
      <c r="G34" s="39"/>
    </row>
    <row r="35" spans="2:7" s="3" customFormat="1" ht="12" customHeight="1" x14ac:dyDescent="0.2">
      <c r="B35" s="38"/>
      <c r="C35" s="39"/>
      <c r="D35" s="39"/>
      <c r="E35" s="39"/>
      <c r="F35" s="39"/>
      <c r="G35" s="39"/>
    </row>
    <row r="36" spans="2:7" s="3" customFormat="1" ht="12" customHeight="1" x14ac:dyDescent="0.2">
      <c r="B36" s="38"/>
      <c r="C36" s="39"/>
      <c r="D36" s="39"/>
      <c r="E36" s="39"/>
      <c r="F36" s="39"/>
      <c r="G36" s="39"/>
    </row>
    <row r="37" spans="2:7" s="3" customFormat="1" ht="12" customHeight="1" x14ac:dyDescent="0.2">
      <c r="B37" s="38"/>
      <c r="C37" s="39"/>
      <c r="D37" s="39"/>
      <c r="E37" s="39"/>
      <c r="F37" s="39"/>
      <c r="G37" s="39"/>
    </row>
    <row r="38" spans="2:7" s="3" customFormat="1" ht="12" customHeight="1" x14ac:dyDescent="0.2">
      <c r="B38" s="38"/>
      <c r="C38" s="39"/>
      <c r="D38" s="39"/>
      <c r="E38" s="39"/>
      <c r="F38" s="39"/>
      <c r="G38" s="39"/>
    </row>
    <row r="39" spans="2:7" s="3" customFormat="1" ht="12" customHeight="1" x14ac:dyDescent="0.2">
      <c r="B39" s="38"/>
      <c r="C39" s="39"/>
      <c r="D39" s="39"/>
      <c r="E39" s="39"/>
      <c r="F39" s="39"/>
      <c r="G39" s="39"/>
    </row>
    <row r="40" spans="2:7" s="3" customFormat="1" ht="12" customHeight="1" x14ac:dyDescent="0.2">
      <c r="B40" s="38"/>
      <c r="C40" s="39"/>
      <c r="D40" s="39"/>
      <c r="E40" s="39"/>
      <c r="F40" s="39"/>
      <c r="G40" s="39"/>
    </row>
    <row r="41" spans="2:7" s="3" customFormat="1" ht="12" customHeight="1" x14ac:dyDescent="0.2">
      <c r="B41" s="38"/>
      <c r="C41" s="39"/>
      <c r="D41" s="39"/>
      <c r="E41" s="39"/>
      <c r="F41" s="39"/>
      <c r="G41" s="39"/>
    </row>
    <row r="42" spans="2:7" s="3" customFormat="1" ht="12" customHeight="1" x14ac:dyDescent="0.2">
      <c r="B42" s="38"/>
      <c r="C42" s="39"/>
      <c r="D42" s="39"/>
      <c r="E42" s="39"/>
      <c r="F42" s="39"/>
      <c r="G42" s="39"/>
    </row>
    <row r="43" spans="2:7" s="3" customFormat="1" ht="12" customHeight="1" x14ac:dyDescent="0.2">
      <c r="B43" s="38"/>
      <c r="C43" s="39"/>
      <c r="D43" s="39"/>
      <c r="E43" s="39"/>
      <c r="F43" s="39"/>
      <c r="G43" s="39"/>
    </row>
    <row r="44" spans="2:7" s="3" customFormat="1" ht="12" customHeight="1" x14ac:dyDescent="0.2">
      <c r="B44" s="38"/>
      <c r="C44" s="39"/>
      <c r="D44" s="39"/>
      <c r="E44" s="39"/>
      <c r="F44" s="39"/>
      <c r="G44" s="39"/>
    </row>
    <row r="45" spans="2:7" s="3" customFormat="1" ht="12" customHeight="1" x14ac:dyDescent="0.2">
      <c r="B45" s="38"/>
      <c r="C45" s="39"/>
      <c r="D45" s="39"/>
      <c r="E45" s="39"/>
      <c r="F45" s="39"/>
      <c r="G45" s="39"/>
    </row>
    <row r="46" spans="2:7" s="3" customFormat="1" ht="12" customHeight="1" x14ac:dyDescent="0.2">
      <c r="B46" s="38"/>
      <c r="C46" s="39"/>
      <c r="D46" s="39"/>
      <c r="E46" s="39"/>
      <c r="F46" s="39"/>
      <c r="G46" s="39"/>
    </row>
    <row r="47" spans="2:7" s="3" customFormat="1" ht="12" customHeight="1" x14ac:dyDescent="0.2">
      <c r="B47" s="38"/>
      <c r="C47" s="39"/>
      <c r="D47" s="39"/>
      <c r="E47" s="39"/>
      <c r="F47" s="39"/>
      <c r="G47" s="39"/>
    </row>
    <row r="48" spans="2:7" s="3" customFormat="1" ht="12" customHeight="1" x14ac:dyDescent="0.2">
      <c r="B48" s="38"/>
      <c r="C48" s="39"/>
      <c r="D48" s="39"/>
      <c r="E48" s="39"/>
      <c r="F48" s="39"/>
      <c r="G48" s="39"/>
    </row>
    <row r="49" spans="2:7" s="3" customFormat="1" ht="12" customHeight="1" x14ac:dyDescent="0.2">
      <c r="B49" s="38"/>
      <c r="C49" s="39"/>
      <c r="D49" s="39"/>
      <c r="E49" s="39"/>
      <c r="F49" s="39"/>
      <c r="G49" s="39"/>
    </row>
    <row r="50" spans="2:7" s="3" customFormat="1" ht="12" customHeight="1" x14ac:dyDescent="0.2">
      <c r="B50" s="38"/>
      <c r="C50" s="39"/>
      <c r="D50" s="39"/>
      <c r="E50" s="39"/>
      <c r="F50" s="39"/>
      <c r="G50" s="39"/>
    </row>
    <row r="51" spans="2:7" s="3" customFormat="1" ht="12" customHeight="1" x14ac:dyDescent="0.2">
      <c r="B51" s="38"/>
      <c r="C51" s="39"/>
      <c r="D51" s="39"/>
      <c r="E51" s="39"/>
      <c r="F51" s="39"/>
      <c r="G51" s="39"/>
    </row>
    <row r="52" spans="2:7" s="3" customFormat="1" ht="12" customHeight="1" x14ac:dyDescent="0.2">
      <c r="B52" s="38"/>
      <c r="C52" s="39"/>
      <c r="D52" s="39"/>
      <c r="E52" s="39"/>
      <c r="F52" s="39"/>
      <c r="G52" s="39"/>
    </row>
    <row r="53" spans="2:7" s="3" customFormat="1" ht="12" customHeight="1" x14ac:dyDescent="0.2">
      <c r="B53" s="38"/>
      <c r="C53" s="39"/>
      <c r="D53" s="39"/>
      <c r="E53" s="39"/>
      <c r="F53" s="39"/>
      <c r="G53" s="39"/>
    </row>
    <row r="54" spans="2:7" s="3" customFormat="1" ht="12" x14ac:dyDescent="0.2">
      <c r="B54" s="38"/>
      <c r="C54" s="39"/>
      <c r="D54" s="39"/>
      <c r="E54" s="39"/>
      <c r="F54" s="39"/>
      <c r="G54" s="39"/>
    </row>
    <row r="55" spans="2:7" s="3" customFormat="1" ht="12" customHeight="1" x14ac:dyDescent="0.2">
      <c r="B55" s="38"/>
      <c r="C55" s="39"/>
      <c r="D55" s="39"/>
      <c r="E55" s="39"/>
      <c r="F55" s="39"/>
      <c r="G55" s="39"/>
    </row>
    <row r="56" spans="2:7" s="3" customFormat="1" ht="12" x14ac:dyDescent="0.2">
      <c r="B56" s="38"/>
      <c r="C56" s="39"/>
      <c r="D56" s="39"/>
      <c r="E56" s="39"/>
      <c r="F56" s="39"/>
      <c r="G56" s="39"/>
    </row>
    <row r="57" spans="2:7" s="3" customFormat="1" ht="12" customHeight="1" x14ac:dyDescent="0.2">
      <c r="B57" s="38"/>
      <c r="C57" s="39"/>
      <c r="D57" s="39"/>
      <c r="E57" s="39"/>
      <c r="F57" s="39"/>
      <c r="G57" s="39"/>
    </row>
    <row r="58" spans="2:7" s="3" customFormat="1" ht="12" x14ac:dyDescent="0.2">
      <c r="B58" s="38"/>
      <c r="C58" s="39"/>
      <c r="D58" s="39"/>
      <c r="E58" s="39"/>
      <c r="F58" s="39"/>
      <c r="G58" s="39"/>
    </row>
    <row r="59" spans="2:7" s="3" customFormat="1" ht="12" customHeight="1" x14ac:dyDescent="0.2">
      <c r="B59" s="38"/>
      <c r="C59" s="39"/>
      <c r="D59" s="39"/>
      <c r="E59" s="39"/>
      <c r="F59" s="39"/>
      <c r="G59" s="39"/>
    </row>
    <row r="60" spans="2:7" s="3" customFormat="1" ht="12" customHeight="1" x14ac:dyDescent="0.2">
      <c r="B60" s="38"/>
      <c r="C60" s="39"/>
      <c r="D60" s="39"/>
      <c r="E60" s="39"/>
      <c r="F60" s="39"/>
      <c r="G60" s="39"/>
    </row>
    <row r="61" spans="2:7" s="3" customFormat="1" ht="12" customHeight="1" x14ac:dyDescent="0.2">
      <c r="B61" s="38"/>
      <c r="C61" s="39"/>
      <c r="D61" s="39"/>
      <c r="E61" s="39"/>
      <c r="F61" s="39"/>
      <c r="G61" s="39"/>
    </row>
    <row r="62" spans="2:7" s="3" customFormat="1" ht="12" x14ac:dyDescent="0.2">
      <c r="B62" s="38"/>
      <c r="C62" s="39"/>
      <c r="D62" s="39"/>
      <c r="E62" s="39"/>
      <c r="F62" s="39"/>
      <c r="G62" s="39"/>
    </row>
    <row r="63" spans="2:7" s="3" customFormat="1" ht="12" customHeight="1" x14ac:dyDescent="0.2">
      <c r="B63" s="38"/>
      <c r="C63" s="39"/>
      <c r="D63" s="39"/>
      <c r="E63" s="39"/>
      <c r="F63" s="39"/>
      <c r="G63" s="39"/>
    </row>
    <row r="64" spans="2:7" s="3" customFormat="1" ht="12" x14ac:dyDescent="0.2">
      <c r="B64" s="38"/>
      <c r="C64" s="39"/>
      <c r="D64" s="39"/>
      <c r="E64" s="39"/>
      <c r="F64" s="39"/>
      <c r="G64" s="39"/>
    </row>
    <row r="65" spans="2:7" s="3" customFormat="1" ht="12" x14ac:dyDescent="0.2">
      <c r="B65" s="38"/>
      <c r="C65" s="39"/>
      <c r="D65" s="39"/>
      <c r="E65" s="39"/>
      <c r="F65" s="39"/>
      <c r="G65" s="39"/>
    </row>
    <row r="66" spans="2:7" s="3" customFormat="1" ht="12" x14ac:dyDescent="0.2">
      <c r="B66" s="38"/>
      <c r="C66" s="39"/>
      <c r="D66" s="39"/>
      <c r="E66" s="39"/>
      <c r="F66" s="39"/>
      <c r="G66" s="39"/>
    </row>
    <row r="67" spans="2:7" s="3" customFormat="1" ht="12" x14ac:dyDescent="0.2">
      <c r="B67" s="38"/>
      <c r="C67" s="39"/>
      <c r="D67" s="39"/>
      <c r="E67" s="39"/>
      <c r="F67" s="39"/>
      <c r="G67" s="39"/>
    </row>
    <row r="68" spans="2:7" s="3" customFormat="1" ht="12" customHeight="1" x14ac:dyDescent="0.2">
      <c r="B68" s="38"/>
      <c r="C68" s="39"/>
      <c r="D68" s="39"/>
      <c r="E68" s="39"/>
      <c r="F68" s="39"/>
      <c r="G68" s="39"/>
    </row>
    <row r="69" spans="2:7" s="3" customFormat="1" ht="12" customHeight="1" x14ac:dyDescent="0.2">
      <c r="B69" s="38"/>
      <c r="C69" s="39"/>
      <c r="D69" s="39"/>
      <c r="E69" s="39"/>
      <c r="F69" s="39"/>
      <c r="G69" s="39"/>
    </row>
    <row r="70" spans="2:7" s="3" customFormat="1" ht="12" customHeight="1" x14ac:dyDescent="0.2">
      <c r="B70" s="38"/>
      <c r="C70" s="39"/>
      <c r="D70" s="39"/>
      <c r="E70" s="39"/>
      <c r="F70" s="39"/>
      <c r="G70" s="39"/>
    </row>
    <row r="71" spans="2:7" s="3" customFormat="1" ht="12" customHeight="1" x14ac:dyDescent="0.2">
      <c r="B71" s="38"/>
      <c r="C71" s="39"/>
      <c r="D71" s="39"/>
      <c r="E71" s="39"/>
      <c r="F71" s="39"/>
      <c r="G71" s="39"/>
    </row>
    <row r="72" spans="2:7" s="3" customFormat="1" ht="12" customHeight="1" x14ac:dyDescent="0.2">
      <c r="B72" s="38"/>
      <c r="C72" s="39"/>
      <c r="D72" s="39"/>
      <c r="E72" s="39"/>
      <c r="F72" s="39"/>
      <c r="G72" s="39"/>
    </row>
    <row r="73" spans="2:7" s="3" customFormat="1" ht="12" customHeight="1" x14ac:dyDescent="0.2">
      <c r="B73" s="38"/>
      <c r="C73" s="39"/>
      <c r="D73" s="39"/>
      <c r="E73" s="39"/>
      <c r="F73" s="39"/>
      <c r="G73" s="39"/>
    </row>
    <row r="74" spans="2:7" s="3" customFormat="1" ht="12" customHeight="1" x14ac:dyDescent="0.2">
      <c r="B74" s="38"/>
      <c r="C74" s="39"/>
      <c r="D74" s="39"/>
      <c r="E74" s="39"/>
      <c r="F74" s="39"/>
      <c r="G74" s="39"/>
    </row>
    <row r="75" spans="2:7" s="4" customFormat="1" ht="20.25" customHeight="1" x14ac:dyDescent="0.2">
      <c r="B75" s="51" t="s">
        <v>50</v>
      </c>
      <c r="C75" s="52"/>
      <c r="D75" s="53"/>
      <c r="E75" s="54"/>
      <c r="F75" s="54"/>
      <c r="G75" s="55"/>
    </row>
    <row r="76" spans="2:7" s="2" customFormat="1" ht="12" customHeight="1" x14ac:dyDescent="0.2">
      <c r="B76" s="45"/>
      <c r="C76" s="45"/>
      <c r="D76" s="56"/>
      <c r="E76" s="45"/>
      <c r="F76" s="45"/>
      <c r="G76" s="45"/>
    </row>
    <row r="77" spans="2:7" s="1" customFormat="1" ht="14" x14ac:dyDescent="0.2">
      <c r="B77" s="43" t="s">
        <v>0</v>
      </c>
      <c r="C77" s="44"/>
      <c r="D77" s="44"/>
      <c r="E77" s="44"/>
      <c r="F77" s="44"/>
      <c r="G77" s="44"/>
    </row>
    <row r="78" spans="2:7" s="2" customFormat="1" ht="12" x14ac:dyDescent="0.2">
      <c r="B78" s="45"/>
      <c r="C78" s="45"/>
      <c r="D78" s="45"/>
      <c r="E78" s="45"/>
      <c r="F78" s="45"/>
      <c r="G78" s="46" t="s">
        <v>1</v>
      </c>
    </row>
    <row r="79" spans="2:7" s="3" customFormat="1" ht="15.5" customHeight="1" x14ac:dyDescent="0.2">
      <c r="B79" s="47" t="s">
        <v>2</v>
      </c>
      <c r="C79" s="47" t="s">
        <v>3</v>
      </c>
      <c r="D79" s="47" t="s">
        <v>4</v>
      </c>
      <c r="E79" s="47" t="s">
        <v>5</v>
      </c>
      <c r="F79" s="47" t="s">
        <v>6</v>
      </c>
      <c r="G79" s="48" t="s">
        <v>7</v>
      </c>
    </row>
    <row r="80" spans="2:7" s="4" customFormat="1" ht="20.25" customHeight="1" x14ac:dyDescent="0.2">
      <c r="B80" s="51" t="s">
        <v>51</v>
      </c>
      <c r="C80" s="52"/>
      <c r="D80" s="53"/>
      <c r="E80" s="54"/>
      <c r="F80" s="54"/>
      <c r="G80" s="55"/>
    </row>
    <row r="81" spans="2:7" s="3" customFormat="1" ht="12" customHeight="1" x14ac:dyDescent="0.2">
      <c r="B81" s="34" t="s">
        <v>52</v>
      </c>
      <c r="C81" s="35" t="s">
        <v>53</v>
      </c>
      <c r="D81" s="36"/>
      <c r="E81" s="41"/>
      <c r="F81" s="37"/>
      <c r="G81" s="37"/>
    </row>
    <row r="82" spans="2:7" s="3" customFormat="1" ht="12" customHeight="1" x14ac:dyDescent="0.2">
      <c r="B82" s="38"/>
      <c r="C82" s="39"/>
      <c r="D82" s="39"/>
      <c r="E82" s="39"/>
      <c r="F82" s="39"/>
      <c r="G82" s="39"/>
    </row>
    <row r="83" spans="2:7" s="3" customFormat="1" ht="12" customHeight="1" x14ac:dyDescent="0.2">
      <c r="B83" s="34" t="s">
        <v>54</v>
      </c>
      <c r="C83" s="40" t="s">
        <v>55</v>
      </c>
      <c r="D83" s="36" t="s">
        <v>56</v>
      </c>
      <c r="E83" s="41">
        <v>35</v>
      </c>
      <c r="F83" s="42"/>
      <c r="G83" s="37"/>
    </row>
    <row r="84" spans="2:7" s="3" customFormat="1" ht="12" customHeight="1" x14ac:dyDescent="0.2">
      <c r="B84" s="38"/>
      <c r="C84" s="39"/>
      <c r="D84" s="39"/>
      <c r="E84" s="39"/>
      <c r="F84" s="39"/>
      <c r="G84" s="39"/>
    </row>
    <row r="85" spans="2:7" s="3" customFormat="1" ht="12" customHeight="1" x14ac:dyDescent="0.2">
      <c r="B85" s="34" t="s">
        <v>57</v>
      </c>
      <c r="C85" s="40" t="s">
        <v>58</v>
      </c>
      <c r="D85" s="36" t="s">
        <v>40</v>
      </c>
      <c r="E85" s="41">
        <v>1</v>
      </c>
      <c r="F85" s="42">
        <v>270000</v>
      </c>
      <c r="G85" s="37">
        <f>IF(D85 = CHAR(37), E85*F85/100,E85*F85)</f>
        <v>270000</v>
      </c>
    </row>
    <row r="86" spans="2:7" s="3" customFormat="1" ht="12" customHeight="1" x14ac:dyDescent="0.2">
      <c r="B86" s="38"/>
      <c r="C86" s="39"/>
      <c r="D86" s="39"/>
      <c r="E86" s="39"/>
      <c r="F86" s="39"/>
      <c r="G86" s="39"/>
    </row>
    <row r="87" spans="2:7" s="3" customFormat="1" ht="24" customHeight="1" x14ac:dyDescent="0.2">
      <c r="B87" s="34" t="s">
        <v>59</v>
      </c>
      <c r="C87" s="40" t="s">
        <v>60</v>
      </c>
      <c r="D87" s="36" t="s">
        <v>41</v>
      </c>
      <c r="E87" s="37">
        <f>G85</f>
        <v>270000</v>
      </c>
      <c r="F87" s="42"/>
      <c r="G87" s="37"/>
    </row>
    <row r="88" spans="2:7" s="3" customFormat="1" ht="12" customHeight="1" x14ac:dyDescent="0.2">
      <c r="B88" s="38"/>
      <c r="C88" s="39"/>
      <c r="D88" s="39"/>
      <c r="E88" s="39"/>
      <c r="F88" s="39"/>
      <c r="G88" s="39"/>
    </row>
    <row r="89" spans="2:7" s="3" customFormat="1" ht="12" customHeight="1" x14ac:dyDescent="0.2">
      <c r="B89" s="34" t="s">
        <v>61</v>
      </c>
      <c r="C89" s="35" t="s">
        <v>62</v>
      </c>
      <c r="D89" s="36"/>
      <c r="E89" s="37"/>
      <c r="F89" s="37"/>
      <c r="G89" s="37"/>
    </row>
    <row r="90" spans="2:7" s="3" customFormat="1" ht="12" customHeight="1" x14ac:dyDescent="0.2">
      <c r="B90" s="38"/>
      <c r="C90" s="39"/>
      <c r="D90" s="39"/>
      <c r="E90" s="39"/>
      <c r="F90" s="39"/>
      <c r="G90" s="39"/>
    </row>
    <row r="91" spans="2:7" s="3" customFormat="1" ht="12" customHeight="1" x14ac:dyDescent="0.2">
      <c r="B91" s="34" t="s">
        <v>63</v>
      </c>
      <c r="C91" s="40" t="s">
        <v>64</v>
      </c>
      <c r="D91" s="36"/>
      <c r="E91" s="37"/>
      <c r="F91" s="37"/>
      <c r="G91" s="37"/>
    </row>
    <row r="92" spans="2:7" s="3" customFormat="1" ht="12" customHeight="1" x14ac:dyDescent="0.2">
      <c r="B92" s="38"/>
      <c r="C92" s="39"/>
      <c r="D92" s="39"/>
      <c r="E92" s="39"/>
      <c r="F92" s="39"/>
      <c r="G92" s="39"/>
    </row>
    <row r="93" spans="2:7" s="3" customFormat="1" ht="12" customHeight="1" x14ac:dyDescent="0.2">
      <c r="B93" s="34"/>
      <c r="C93" s="40" t="s">
        <v>65</v>
      </c>
      <c r="D93" s="36" t="s">
        <v>66</v>
      </c>
      <c r="E93" s="41">
        <v>8</v>
      </c>
      <c r="F93" s="42"/>
      <c r="G93" s="37"/>
    </row>
    <row r="94" spans="2:7" s="3" customFormat="1" ht="12" customHeight="1" x14ac:dyDescent="0.2">
      <c r="B94" s="38"/>
      <c r="C94" s="39"/>
      <c r="D94" s="39"/>
      <c r="E94" s="39"/>
      <c r="F94" s="39"/>
      <c r="G94" s="39"/>
    </row>
    <row r="95" spans="2:7" s="3" customFormat="1" ht="12" customHeight="1" x14ac:dyDescent="0.2">
      <c r="B95" s="34"/>
      <c r="C95" s="40" t="s">
        <v>67</v>
      </c>
      <c r="D95" s="36" t="s">
        <v>66</v>
      </c>
      <c r="E95" s="41">
        <v>8</v>
      </c>
      <c r="F95" s="42"/>
      <c r="G95" s="37"/>
    </row>
    <row r="96" spans="2:7" s="3" customFormat="1" ht="12" customHeight="1" x14ac:dyDescent="0.2">
      <c r="B96" s="38"/>
      <c r="C96" s="39"/>
      <c r="D96" s="39"/>
      <c r="E96" s="39"/>
      <c r="F96" s="39"/>
      <c r="G96" s="39"/>
    </row>
    <row r="97" spans="2:7" s="3" customFormat="1" ht="12" customHeight="1" x14ac:dyDescent="0.2">
      <c r="B97" s="34"/>
      <c r="C97" s="40" t="s">
        <v>68</v>
      </c>
      <c r="D97" s="36" t="s">
        <v>66</v>
      </c>
      <c r="E97" s="41">
        <v>8</v>
      </c>
      <c r="F97" s="42"/>
      <c r="G97" s="37"/>
    </row>
    <row r="98" spans="2:7" s="3" customFormat="1" ht="12" customHeight="1" x14ac:dyDescent="0.2">
      <c r="B98" s="38"/>
      <c r="C98" s="39"/>
      <c r="D98" s="39"/>
      <c r="E98" s="39"/>
      <c r="F98" s="39"/>
      <c r="G98" s="39"/>
    </row>
    <row r="99" spans="2:7" s="3" customFormat="1" ht="12" customHeight="1" x14ac:dyDescent="0.2">
      <c r="B99" s="34"/>
      <c r="C99" s="40" t="s">
        <v>69</v>
      </c>
      <c r="D99" s="36" t="s">
        <v>66</v>
      </c>
      <c r="E99" s="41">
        <v>8</v>
      </c>
      <c r="F99" s="42"/>
      <c r="G99" s="37"/>
    </row>
    <row r="100" spans="2:7" s="3" customFormat="1" ht="12" customHeight="1" x14ac:dyDescent="0.2">
      <c r="B100" s="38"/>
      <c r="C100" s="39"/>
      <c r="D100" s="39"/>
      <c r="E100" s="39"/>
      <c r="F100" s="39"/>
      <c r="G100" s="39"/>
    </row>
    <row r="101" spans="2:7" s="3" customFormat="1" ht="12" customHeight="1" x14ac:dyDescent="0.2">
      <c r="B101" s="34"/>
      <c r="C101" s="40" t="s">
        <v>70</v>
      </c>
      <c r="D101" s="36" t="s">
        <v>66</v>
      </c>
      <c r="E101" s="41">
        <v>8</v>
      </c>
      <c r="F101" s="42"/>
      <c r="G101" s="37"/>
    </row>
    <row r="102" spans="2:7" s="3" customFormat="1" ht="12" customHeight="1" x14ac:dyDescent="0.2">
      <c r="B102" s="38"/>
      <c r="C102" s="39"/>
      <c r="D102" s="39"/>
      <c r="E102" s="39"/>
      <c r="F102" s="39"/>
      <c r="G102" s="39"/>
    </row>
    <row r="103" spans="2:7" s="3" customFormat="1" ht="12" customHeight="1" x14ac:dyDescent="0.2">
      <c r="B103" s="34"/>
      <c r="C103" s="40" t="s">
        <v>71</v>
      </c>
      <c r="D103" s="36" t="s">
        <v>66</v>
      </c>
      <c r="E103" s="41">
        <v>8</v>
      </c>
      <c r="F103" s="42"/>
      <c r="G103" s="37"/>
    </row>
    <row r="104" spans="2:7" s="3" customFormat="1" ht="12" customHeight="1" x14ac:dyDescent="0.2">
      <c r="B104" s="38"/>
      <c r="C104" s="39"/>
      <c r="D104" s="39"/>
      <c r="E104" s="39"/>
      <c r="F104" s="39"/>
      <c r="G104" s="39"/>
    </row>
    <row r="105" spans="2:7" s="3" customFormat="1" ht="24" customHeight="1" x14ac:dyDescent="0.2">
      <c r="B105" s="34" t="s">
        <v>72</v>
      </c>
      <c r="C105" s="40" t="s">
        <v>73</v>
      </c>
      <c r="D105" s="36"/>
      <c r="E105" s="41"/>
      <c r="F105" s="37"/>
      <c r="G105" s="37"/>
    </row>
    <row r="106" spans="2:7" s="3" customFormat="1" ht="12" customHeight="1" x14ac:dyDescent="0.2">
      <c r="B106" s="34"/>
      <c r="C106" s="40" t="s">
        <v>74</v>
      </c>
      <c r="D106" s="36" t="s">
        <v>66</v>
      </c>
      <c r="E106" s="41">
        <v>60</v>
      </c>
      <c r="F106" s="42"/>
      <c r="G106" s="37"/>
    </row>
    <row r="107" spans="2:7" s="3" customFormat="1" ht="12" customHeight="1" x14ac:dyDescent="0.2">
      <c r="B107" s="38"/>
      <c r="C107" s="39"/>
      <c r="D107" s="39"/>
      <c r="E107" s="39"/>
      <c r="F107" s="39"/>
      <c r="G107" s="39"/>
    </row>
    <row r="108" spans="2:7" s="3" customFormat="1" ht="12" customHeight="1" x14ac:dyDescent="0.2">
      <c r="B108" s="34"/>
      <c r="C108" s="40" t="s">
        <v>75</v>
      </c>
      <c r="D108" s="36" t="s">
        <v>66</v>
      </c>
      <c r="E108" s="41">
        <v>8</v>
      </c>
      <c r="F108" s="42"/>
      <c r="G108" s="37"/>
    </row>
    <row r="109" spans="2:7" s="3" customFormat="1" ht="12" customHeight="1" x14ac:dyDescent="0.2">
      <c r="B109" s="38"/>
      <c r="C109" s="39"/>
      <c r="D109" s="39"/>
      <c r="E109" s="39"/>
      <c r="F109" s="39"/>
      <c r="G109" s="39"/>
    </row>
    <row r="110" spans="2:7" s="3" customFormat="1" ht="12" customHeight="1" x14ac:dyDescent="0.2">
      <c r="B110" s="34"/>
      <c r="C110" s="40" t="s">
        <v>76</v>
      </c>
      <c r="D110" s="36" t="s">
        <v>66</v>
      </c>
      <c r="E110" s="41">
        <v>8</v>
      </c>
      <c r="F110" s="42"/>
      <c r="G110" s="37"/>
    </row>
    <row r="111" spans="2:7" s="3" customFormat="1" ht="12" customHeight="1" x14ac:dyDescent="0.2">
      <c r="B111" s="38"/>
      <c r="C111" s="39"/>
      <c r="D111" s="39"/>
      <c r="E111" s="39"/>
      <c r="F111" s="39"/>
      <c r="G111" s="39"/>
    </row>
    <row r="112" spans="2:7" s="3" customFormat="1" ht="12" customHeight="1" x14ac:dyDescent="0.2">
      <c r="B112" s="34"/>
      <c r="C112" s="40" t="s">
        <v>77</v>
      </c>
      <c r="D112" s="36" t="s">
        <v>66</v>
      </c>
      <c r="E112" s="41">
        <v>8</v>
      </c>
      <c r="F112" s="42"/>
      <c r="G112" s="37"/>
    </row>
    <row r="113" spans="2:7" s="3" customFormat="1" ht="12" customHeight="1" x14ac:dyDescent="0.2">
      <c r="B113" s="38"/>
      <c r="C113" s="39"/>
      <c r="D113" s="39"/>
      <c r="E113" s="39"/>
      <c r="F113" s="39"/>
      <c r="G113" s="39"/>
    </row>
    <row r="114" spans="2:7" s="3" customFormat="1" ht="12" customHeight="1" x14ac:dyDescent="0.2">
      <c r="B114" s="34"/>
      <c r="C114" s="40" t="s">
        <v>78</v>
      </c>
      <c r="D114" s="36" t="s">
        <v>66</v>
      </c>
      <c r="E114" s="41">
        <v>8</v>
      </c>
      <c r="F114" s="42"/>
      <c r="G114" s="37"/>
    </row>
    <row r="115" spans="2:7" s="3" customFormat="1" ht="12" customHeight="1" x14ac:dyDescent="0.2">
      <c r="B115" s="38"/>
      <c r="C115" s="39"/>
      <c r="D115" s="39"/>
      <c r="E115" s="39"/>
      <c r="F115" s="39"/>
      <c r="G115" s="39"/>
    </row>
    <row r="116" spans="2:7" s="3" customFormat="1" ht="12" customHeight="1" x14ac:dyDescent="0.2">
      <c r="B116" s="34"/>
      <c r="C116" s="40" t="s">
        <v>79</v>
      </c>
      <c r="D116" s="36" t="s">
        <v>66</v>
      </c>
      <c r="E116" s="41">
        <v>16</v>
      </c>
      <c r="F116" s="42"/>
      <c r="G116" s="37"/>
    </row>
    <row r="117" spans="2:7" s="3" customFormat="1" ht="12" customHeight="1" x14ac:dyDescent="0.2">
      <c r="B117" s="38"/>
      <c r="C117" s="39"/>
      <c r="D117" s="39"/>
      <c r="E117" s="39"/>
      <c r="F117" s="39"/>
      <c r="G117" s="39"/>
    </row>
    <row r="118" spans="2:7" s="3" customFormat="1" ht="12" customHeight="1" x14ac:dyDescent="0.2">
      <c r="B118" s="34"/>
      <c r="C118" s="40" t="s">
        <v>80</v>
      </c>
      <c r="D118" s="36" t="s">
        <v>66</v>
      </c>
      <c r="E118" s="41">
        <v>8</v>
      </c>
      <c r="F118" s="42"/>
      <c r="G118" s="37"/>
    </row>
    <row r="119" spans="2:7" s="3" customFormat="1" ht="12" customHeight="1" x14ac:dyDescent="0.2">
      <c r="B119" s="38"/>
      <c r="C119" s="39"/>
      <c r="D119" s="39"/>
      <c r="E119" s="39"/>
      <c r="F119" s="39"/>
      <c r="G119" s="39"/>
    </row>
    <row r="120" spans="2:7" s="3" customFormat="1" ht="12" customHeight="1" x14ac:dyDescent="0.2">
      <c r="B120" s="34"/>
      <c r="C120" s="40" t="s">
        <v>81</v>
      </c>
      <c r="D120" s="36" t="s">
        <v>66</v>
      </c>
      <c r="E120" s="41">
        <v>8</v>
      </c>
      <c r="F120" s="42"/>
      <c r="G120" s="37"/>
    </row>
    <row r="121" spans="2:7" s="3" customFormat="1" ht="12" customHeight="1" x14ac:dyDescent="0.2">
      <c r="B121" s="38"/>
      <c r="C121" s="39"/>
      <c r="D121" s="39"/>
      <c r="E121" s="39"/>
      <c r="F121" s="39"/>
      <c r="G121" s="39"/>
    </row>
    <row r="122" spans="2:7" s="3" customFormat="1" ht="12" customHeight="1" x14ac:dyDescent="0.2">
      <c r="B122" s="34" t="s">
        <v>82</v>
      </c>
      <c r="C122" s="40" t="s">
        <v>83</v>
      </c>
      <c r="D122" s="36"/>
      <c r="E122" s="41"/>
      <c r="F122" s="37"/>
      <c r="G122" s="37"/>
    </row>
    <row r="123" spans="2:7" s="3" customFormat="1" ht="12" customHeight="1" x14ac:dyDescent="0.2">
      <c r="B123" s="38"/>
      <c r="C123" s="39"/>
      <c r="D123" s="39"/>
      <c r="E123" s="39"/>
      <c r="F123" s="39"/>
      <c r="G123" s="39"/>
    </row>
    <row r="124" spans="2:7" s="3" customFormat="1" ht="12" customHeight="1" x14ac:dyDescent="0.2">
      <c r="B124" s="34"/>
      <c r="C124" s="40" t="s">
        <v>84</v>
      </c>
      <c r="D124" s="36" t="s">
        <v>35</v>
      </c>
      <c r="E124" s="41">
        <v>8</v>
      </c>
      <c r="F124" s="42"/>
      <c r="G124" s="37"/>
    </row>
    <row r="125" spans="2:7" s="3" customFormat="1" ht="12" customHeight="1" x14ac:dyDescent="0.2">
      <c r="B125" s="38"/>
      <c r="C125" s="39"/>
      <c r="D125" s="39"/>
      <c r="E125" s="39"/>
      <c r="F125" s="39"/>
      <c r="G125" s="39"/>
    </row>
    <row r="126" spans="2:7" s="3" customFormat="1" ht="12" customHeight="1" x14ac:dyDescent="0.2">
      <c r="B126" s="34"/>
      <c r="C126" s="40" t="s">
        <v>85</v>
      </c>
      <c r="D126" s="36" t="s">
        <v>35</v>
      </c>
      <c r="E126" s="41">
        <v>8</v>
      </c>
      <c r="F126" s="42"/>
      <c r="G126" s="37"/>
    </row>
    <row r="127" spans="2:7" s="3" customFormat="1" ht="12" customHeight="1" x14ac:dyDescent="0.2">
      <c r="B127" s="38"/>
      <c r="C127" s="39"/>
      <c r="D127" s="39"/>
      <c r="E127" s="39"/>
      <c r="F127" s="39"/>
      <c r="G127" s="39"/>
    </row>
    <row r="128" spans="2:7" s="3" customFormat="1" ht="12" customHeight="1" x14ac:dyDescent="0.2">
      <c r="B128" s="34"/>
      <c r="C128" s="40" t="s">
        <v>86</v>
      </c>
      <c r="D128" s="36" t="s">
        <v>35</v>
      </c>
      <c r="E128" s="41">
        <v>8</v>
      </c>
      <c r="F128" s="42"/>
      <c r="G128" s="37"/>
    </row>
    <row r="129" spans="2:7" s="3" customFormat="1" ht="12" customHeight="1" x14ac:dyDescent="0.2">
      <c r="B129" s="38"/>
      <c r="C129" s="39"/>
      <c r="D129" s="39"/>
      <c r="E129" s="39"/>
      <c r="F129" s="39"/>
      <c r="G129" s="39"/>
    </row>
    <row r="130" spans="2:7" s="3" customFormat="1" ht="12" customHeight="1" x14ac:dyDescent="0.2">
      <c r="B130" s="34"/>
      <c r="C130" s="40" t="s">
        <v>87</v>
      </c>
      <c r="D130" s="36" t="s">
        <v>35</v>
      </c>
      <c r="E130" s="41">
        <v>8</v>
      </c>
      <c r="F130" s="42"/>
      <c r="G130" s="37"/>
    </row>
    <row r="131" spans="2:7" s="3" customFormat="1" ht="12" customHeight="1" x14ac:dyDescent="0.2">
      <c r="B131" s="38"/>
      <c r="C131" s="39"/>
      <c r="D131" s="39"/>
      <c r="E131" s="39"/>
      <c r="F131" s="39"/>
      <c r="G131" s="39"/>
    </row>
    <row r="132" spans="2:7" s="3" customFormat="1" ht="12" customHeight="1" x14ac:dyDescent="0.2">
      <c r="B132" s="34" t="s">
        <v>88</v>
      </c>
      <c r="C132" s="40" t="s">
        <v>89</v>
      </c>
      <c r="D132" s="36"/>
      <c r="E132" s="41"/>
      <c r="F132" s="37"/>
      <c r="G132" s="37"/>
    </row>
    <row r="133" spans="2:7" s="3" customFormat="1" ht="12" customHeight="1" x14ac:dyDescent="0.2">
      <c r="B133" s="34"/>
      <c r="C133" s="40"/>
      <c r="D133" s="36"/>
      <c r="E133" s="41"/>
      <c r="F133" s="37"/>
      <c r="G133" s="37"/>
    </row>
    <row r="134" spans="2:7" s="3" customFormat="1" ht="12" customHeight="1" x14ac:dyDescent="0.2">
      <c r="B134" s="34"/>
      <c r="C134" s="40"/>
      <c r="D134" s="36"/>
      <c r="E134" s="41"/>
      <c r="F134" s="37"/>
      <c r="G134" s="37"/>
    </row>
    <row r="135" spans="2:7" s="3" customFormat="1" ht="12" customHeight="1" x14ac:dyDescent="0.2">
      <c r="B135" s="34"/>
      <c r="C135" s="40"/>
      <c r="D135" s="36"/>
      <c r="E135" s="41"/>
      <c r="F135" s="37"/>
      <c r="G135" s="37"/>
    </row>
    <row r="136" spans="2:7" s="3" customFormat="1" ht="12" customHeight="1" x14ac:dyDescent="0.2">
      <c r="B136" s="34"/>
      <c r="C136" s="40"/>
      <c r="D136" s="36"/>
      <c r="E136" s="41"/>
      <c r="F136" s="37"/>
      <c r="G136" s="37"/>
    </row>
    <row r="137" spans="2:7" s="3" customFormat="1" ht="12" customHeight="1" x14ac:dyDescent="0.2">
      <c r="B137" s="34"/>
      <c r="C137" s="40"/>
      <c r="D137" s="36"/>
      <c r="E137" s="41"/>
      <c r="F137" s="37"/>
      <c r="G137" s="37"/>
    </row>
    <row r="138" spans="2:7" s="3" customFormat="1" ht="12" customHeight="1" x14ac:dyDescent="0.2">
      <c r="B138" s="34"/>
      <c r="C138" s="40"/>
      <c r="D138" s="36"/>
      <c r="E138" s="41"/>
      <c r="F138" s="37"/>
      <c r="G138" s="37"/>
    </row>
    <row r="139" spans="2:7" s="3" customFormat="1" ht="12" customHeight="1" x14ac:dyDescent="0.2">
      <c r="B139" s="34"/>
      <c r="C139" s="40"/>
      <c r="D139" s="36"/>
      <c r="E139" s="41"/>
      <c r="F139" s="37"/>
      <c r="G139" s="37"/>
    </row>
    <row r="140" spans="2:7" s="3" customFormat="1" ht="12" customHeight="1" x14ac:dyDescent="0.2">
      <c r="B140" s="34"/>
      <c r="C140" s="40"/>
      <c r="D140" s="36"/>
      <c r="E140" s="41"/>
      <c r="F140" s="37"/>
      <c r="G140" s="37"/>
    </row>
    <row r="141" spans="2:7" s="3" customFormat="1" ht="12" customHeight="1" x14ac:dyDescent="0.2">
      <c r="B141" s="34"/>
      <c r="C141" s="40"/>
      <c r="D141" s="36"/>
      <c r="E141" s="41"/>
      <c r="F141" s="37"/>
      <c r="G141" s="37"/>
    </row>
    <row r="142" spans="2:7" s="3" customFormat="1" ht="12" customHeight="1" x14ac:dyDescent="0.2">
      <c r="B142" s="34"/>
      <c r="C142" s="40"/>
      <c r="D142" s="36"/>
      <c r="E142" s="41"/>
      <c r="F142" s="37"/>
      <c r="G142" s="37"/>
    </row>
    <row r="143" spans="2:7" s="3" customFormat="1" ht="12" customHeight="1" x14ac:dyDescent="0.2">
      <c r="B143" s="34"/>
      <c r="C143" s="40"/>
      <c r="D143" s="36"/>
      <c r="E143" s="41"/>
      <c r="F143" s="37"/>
      <c r="G143" s="37"/>
    </row>
    <row r="144" spans="2:7" s="3" customFormat="1" ht="12" customHeight="1" x14ac:dyDescent="0.2">
      <c r="B144" s="34"/>
      <c r="C144" s="40"/>
      <c r="D144" s="36"/>
      <c r="E144" s="41"/>
      <c r="F144" s="37"/>
      <c r="G144" s="37"/>
    </row>
    <row r="145" spans="2:9" s="3" customFormat="1" ht="12" customHeight="1" x14ac:dyDescent="0.2">
      <c r="B145" s="34"/>
      <c r="C145" s="40"/>
      <c r="D145" s="36"/>
      <c r="E145" s="41"/>
      <c r="F145" s="37"/>
      <c r="G145" s="37"/>
    </row>
    <row r="146" spans="2:9" s="3" customFormat="1" ht="12" customHeight="1" x14ac:dyDescent="0.2">
      <c r="B146" s="34"/>
      <c r="C146" s="40"/>
      <c r="D146" s="36"/>
      <c r="E146" s="41"/>
      <c r="F146" s="37"/>
      <c r="G146" s="37"/>
    </row>
    <row r="147" spans="2:9" s="3" customFormat="1" ht="12" customHeight="1" x14ac:dyDescent="0.2">
      <c r="B147" s="34"/>
      <c r="C147" s="40"/>
      <c r="D147" s="36"/>
      <c r="E147" s="41"/>
      <c r="F147" s="37"/>
      <c r="G147" s="37"/>
    </row>
    <row r="148" spans="2:9" s="3" customFormat="1" ht="12" customHeight="1" x14ac:dyDescent="0.2">
      <c r="B148" s="34"/>
      <c r="C148" s="40"/>
      <c r="D148" s="36"/>
      <c r="E148" s="41"/>
      <c r="F148" s="37"/>
      <c r="G148" s="37"/>
    </row>
    <row r="149" spans="2:9" s="3" customFormat="1" ht="12" customHeight="1" x14ac:dyDescent="0.2">
      <c r="B149" s="34"/>
      <c r="C149" s="40"/>
      <c r="D149" s="36"/>
      <c r="E149" s="41"/>
      <c r="F149" s="37"/>
      <c r="G149" s="37"/>
    </row>
    <row r="150" spans="2:9" s="4" customFormat="1" ht="20.25" customHeight="1" x14ac:dyDescent="0.2">
      <c r="B150" s="51" t="s">
        <v>50</v>
      </c>
      <c r="C150" s="52"/>
      <c r="D150" s="53"/>
      <c r="E150" s="54"/>
      <c r="F150" s="54"/>
      <c r="G150" s="55"/>
      <c r="I150" s="33"/>
    </row>
    <row r="151" spans="2:9" s="2" customFormat="1" ht="12" customHeight="1" x14ac:dyDescent="0.2">
      <c r="B151" s="45"/>
      <c r="C151" s="45"/>
      <c r="D151" s="56"/>
      <c r="E151" s="45"/>
      <c r="F151" s="45"/>
      <c r="G151" s="45"/>
    </row>
    <row r="152" spans="2:9" s="1" customFormat="1" ht="14" x14ac:dyDescent="0.2">
      <c r="B152" s="43" t="s">
        <v>0</v>
      </c>
      <c r="C152" s="44"/>
      <c r="D152" s="44"/>
      <c r="E152" s="44"/>
      <c r="F152" s="44"/>
      <c r="G152" s="44"/>
    </row>
    <row r="153" spans="2:9" s="2" customFormat="1" ht="12" x14ac:dyDescent="0.2">
      <c r="B153" s="45"/>
      <c r="C153" s="45"/>
      <c r="D153" s="45"/>
      <c r="E153" s="45"/>
      <c r="F153" s="45"/>
      <c r="G153" s="46" t="s">
        <v>1</v>
      </c>
    </row>
    <row r="154" spans="2:9" s="3" customFormat="1" ht="15.5" customHeight="1" x14ac:dyDescent="0.2">
      <c r="B154" s="47" t="s">
        <v>2</v>
      </c>
      <c r="C154" s="47" t="s">
        <v>3</v>
      </c>
      <c r="D154" s="47" t="s">
        <v>4</v>
      </c>
      <c r="E154" s="47" t="s">
        <v>5</v>
      </c>
      <c r="F154" s="47" t="s">
        <v>6</v>
      </c>
      <c r="G154" s="48" t="s">
        <v>7</v>
      </c>
    </row>
    <row r="155" spans="2:9" s="4" customFormat="1" ht="20.25" customHeight="1" x14ac:dyDescent="0.2">
      <c r="B155" s="51" t="s">
        <v>51</v>
      </c>
      <c r="C155" s="52"/>
      <c r="D155" s="53"/>
      <c r="E155" s="54"/>
      <c r="F155" s="54"/>
      <c r="G155" s="55"/>
    </row>
    <row r="156" spans="2:9" s="3" customFormat="1" ht="12" customHeight="1" x14ac:dyDescent="0.2">
      <c r="B156" s="34"/>
      <c r="C156" s="40" t="s">
        <v>90</v>
      </c>
      <c r="D156" s="36" t="s">
        <v>40</v>
      </c>
      <c r="E156" s="41">
        <v>1</v>
      </c>
      <c r="F156" s="42">
        <v>215000</v>
      </c>
      <c r="G156" s="37">
        <f>IF(D156 = CHAR(37), E156*F156/100,E156*F156)</f>
        <v>215000</v>
      </c>
    </row>
    <row r="157" spans="2:9" s="3" customFormat="1" ht="12" customHeight="1" x14ac:dyDescent="0.2">
      <c r="B157" s="38"/>
      <c r="C157" s="39"/>
      <c r="D157" s="39"/>
      <c r="E157" s="39"/>
      <c r="F157" s="39"/>
      <c r="G157" s="39"/>
    </row>
    <row r="158" spans="2:9" s="3" customFormat="1" ht="24" customHeight="1" x14ac:dyDescent="0.2">
      <c r="B158" s="34"/>
      <c r="C158" s="40" t="s">
        <v>91</v>
      </c>
      <c r="D158" s="36" t="s">
        <v>41</v>
      </c>
      <c r="E158" s="37">
        <f>G156</f>
        <v>215000</v>
      </c>
      <c r="F158" s="42"/>
      <c r="G158" s="37"/>
    </row>
    <row r="159" spans="2:9" s="3" customFormat="1" ht="12" customHeight="1" x14ac:dyDescent="0.2">
      <c r="B159" s="38"/>
      <c r="C159" s="39"/>
      <c r="D159" s="39"/>
      <c r="E159" s="39"/>
      <c r="F159" s="39"/>
      <c r="G159" s="39"/>
    </row>
    <row r="160" spans="2:9" s="3" customFormat="1" ht="12" customHeight="1" x14ac:dyDescent="0.2">
      <c r="B160" s="34" t="s">
        <v>92</v>
      </c>
      <c r="C160" s="35" t="s">
        <v>93</v>
      </c>
      <c r="D160" s="36"/>
      <c r="E160" s="37"/>
      <c r="F160" s="37"/>
      <c r="G160" s="37"/>
    </row>
    <row r="161" spans="2:7" s="3" customFormat="1" ht="12" customHeight="1" x14ac:dyDescent="0.2">
      <c r="B161" s="38"/>
      <c r="C161" s="39"/>
      <c r="D161" s="39"/>
      <c r="E161" s="39"/>
      <c r="F161" s="39"/>
      <c r="G161" s="39"/>
    </row>
    <row r="162" spans="2:7" s="3" customFormat="1" ht="13" x14ac:dyDescent="0.2">
      <c r="B162" s="34" t="s">
        <v>94</v>
      </c>
      <c r="C162" s="40" t="s">
        <v>95</v>
      </c>
      <c r="D162" s="36" t="s">
        <v>96</v>
      </c>
      <c r="E162" s="41">
        <v>1</v>
      </c>
      <c r="F162" s="42">
        <v>120000</v>
      </c>
      <c r="G162" s="37">
        <f>IF(D162 = CHAR(37), E162*F162/100,E162*F162)</f>
        <v>120000</v>
      </c>
    </row>
    <row r="163" spans="2:7" s="3" customFormat="1" ht="12" customHeight="1" x14ac:dyDescent="0.2">
      <c r="B163" s="38"/>
      <c r="C163" s="39"/>
      <c r="D163" s="39"/>
      <c r="E163" s="39"/>
      <c r="F163" s="39"/>
      <c r="G163" s="39"/>
    </row>
    <row r="164" spans="2:7" s="3" customFormat="1" ht="12" x14ac:dyDescent="0.2">
      <c r="B164" s="38"/>
      <c r="C164" s="39"/>
      <c r="D164" s="39"/>
      <c r="E164" s="39"/>
      <c r="F164" s="39"/>
      <c r="G164" s="39"/>
    </row>
    <row r="165" spans="2:7" s="3" customFormat="1" ht="12" customHeight="1" x14ac:dyDescent="0.2">
      <c r="B165" s="38"/>
      <c r="C165" s="39"/>
      <c r="D165" s="39"/>
      <c r="E165" s="39"/>
      <c r="F165" s="39"/>
      <c r="G165" s="39"/>
    </row>
    <row r="166" spans="2:7" s="3" customFormat="1" ht="12" x14ac:dyDescent="0.2">
      <c r="B166" s="34"/>
      <c r="C166" s="40"/>
      <c r="D166" s="36"/>
      <c r="E166" s="37"/>
      <c r="F166" s="42"/>
      <c r="G166" s="37"/>
    </row>
    <row r="167" spans="2:7" s="3" customFormat="1" ht="12" customHeight="1" x14ac:dyDescent="0.2">
      <c r="B167" s="38"/>
      <c r="C167" s="39"/>
      <c r="D167" s="39"/>
      <c r="E167" s="39"/>
      <c r="F167" s="39"/>
      <c r="G167" s="39"/>
    </row>
    <row r="168" spans="2:7" s="3" customFormat="1" ht="12" customHeight="1" x14ac:dyDescent="0.2">
      <c r="B168" s="34"/>
      <c r="C168" s="35"/>
      <c r="D168" s="36"/>
      <c r="E168" s="37"/>
      <c r="F168" s="37"/>
      <c r="G168" s="37"/>
    </row>
    <row r="169" spans="2:7" s="3" customFormat="1" ht="12" customHeight="1" x14ac:dyDescent="0.2">
      <c r="B169" s="38"/>
      <c r="C169" s="39"/>
      <c r="D169" s="39"/>
      <c r="E169" s="39"/>
      <c r="F169" s="39"/>
      <c r="G169" s="39"/>
    </row>
    <row r="170" spans="2:7" s="3" customFormat="1" ht="12" customHeight="1" x14ac:dyDescent="0.2">
      <c r="B170" s="34"/>
      <c r="C170" s="40"/>
      <c r="D170" s="36"/>
      <c r="E170" s="41"/>
      <c r="F170" s="42"/>
      <c r="G170" s="37"/>
    </row>
    <row r="171" spans="2:7" s="3" customFormat="1" ht="12" customHeight="1" x14ac:dyDescent="0.2">
      <c r="B171" s="38"/>
      <c r="C171" s="39"/>
      <c r="D171" s="39"/>
      <c r="E171" s="39"/>
      <c r="F171" s="39"/>
      <c r="G171" s="39"/>
    </row>
    <row r="172" spans="2:7" s="3" customFormat="1" ht="12" customHeight="1" x14ac:dyDescent="0.2">
      <c r="B172" s="38"/>
      <c r="C172" s="39"/>
      <c r="D172" s="39"/>
      <c r="E172" s="39"/>
      <c r="F172" s="39"/>
      <c r="G172" s="39"/>
    </row>
    <row r="173" spans="2:7" s="3" customFormat="1" ht="12" customHeight="1" x14ac:dyDescent="0.2">
      <c r="B173" s="38"/>
      <c r="C173" s="39"/>
      <c r="D173" s="39"/>
      <c r="E173" s="39"/>
      <c r="F173" s="39"/>
      <c r="G173" s="39"/>
    </row>
    <row r="174" spans="2:7" s="3" customFormat="1" ht="12" customHeight="1" x14ac:dyDescent="0.2">
      <c r="B174" s="38"/>
      <c r="C174" s="39"/>
      <c r="D174" s="39"/>
      <c r="E174" s="39"/>
      <c r="F174" s="39"/>
      <c r="G174" s="39"/>
    </row>
    <row r="175" spans="2:7" s="3" customFormat="1" ht="12" customHeight="1" x14ac:dyDescent="0.2">
      <c r="B175" s="38"/>
      <c r="C175" s="39"/>
      <c r="D175" s="39"/>
      <c r="E175" s="39"/>
      <c r="F175" s="39"/>
      <c r="G175" s="39"/>
    </row>
    <row r="176" spans="2:7" s="3" customFormat="1" ht="12" customHeight="1" x14ac:dyDescent="0.2">
      <c r="B176" s="38"/>
      <c r="C176" s="39"/>
      <c r="D176" s="39"/>
      <c r="E176" s="39"/>
      <c r="F176" s="39"/>
      <c r="G176" s="39"/>
    </row>
    <row r="177" spans="2:7" s="3" customFormat="1" ht="12" customHeight="1" x14ac:dyDescent="0.2">
      <c r="B177" s="38"/>
      <c r="C177" s="39"/>
      <c r="D177" s="39"/>
      <c r="E177" s="39"/>
      <c r="F177" s="39"/>
      <c r="G177" s="39"/>
    </row>
    <row r="178" spans="2:7" s="3" customFormat="1" ht="12" customHeight="1" x14ac:dyDescent="0.2">
      <c r="B178" s="38"/>
      <c r="C178" s="39"/>
      <c r="D178" s="39"/>
      <c r="E178" s="39"/>
      <c r="F178" s="39"/>
      <c r="G178" s="39"/>
    </row>
    <row r="179" spans="2:7" s="3" customFormat="1" ht="12" customHeight="1" x14ac:dyDescent="0.2">
      <c r="B179" s="38"/>
      <c r="C179" s="39"/>
      <c r="D179" s="39"/>
      <c r="E179" s="39"/>
      <c r="F179" s="39"/>
      <c r="G179" s="39"/>
    </row>
    <row r="180" spans="2:7" s="3" customFormat="1" ht="12" customHeight="1" x14ac:dyDescent="0.2">
      <c r="B180" s="38"/>
      <c r="C180" s="39"/>
      <c r="D180" s="39"/>
      <c r="E180" s="39"/>
      <c r="F180" s="39"/>
      <c r="G180" s="39"/>
    </row>
    <row r="181" spans="2:7" s="3" customFormat="1" ht="12" customHeight="1" x14ac:dyDescent="0.2">
      <c r="B181" s="38"/>
      <c r="C181" s="39"/>
      <c r="D181" s="39"/>
      <c r="E181" s="39"/>
      <c r="F181" s="39"/>
      <c r="G181" s="39"/>
    </row>
    <row r="182" spans="2:7" s="3" customFormat="1" ht="12" customHeight="1" x14ac:dyDescent="0.2">
      <c r="B182" s="38"/>
      <c r="C182" s="39"/>
      <c r="D182" s="39"/>
      <c r="E182" s="39"/>
      <c r="F182" s="39"/>
      <c r="G182" s="39"/>
    </row>
    <row r="183" spans="2:7" s="3" customFormat="1" ht="12" customHeight="1" x14ac:dyDescent="0.2">
      <c r="B183" s="38"/>
      <c r="C183" s="39"/>
      <c r="D183" s="39"/>
      <c r="E183" s="39"/>
      <c r="F183" s="39"/>
      <c r="G183" s="39"/>
    </row>
    <row r="184" spans="2:7" s="3" customFormat="1" ht="12" customHeight="1" x14ac:dyDescent="0.2">
      <c r="B184" s="38"/>
      <c r="C184" s="39"/>
      <c r="D184" s="39"/>
      <c r="E184" s="39"/>
      <c r="F184" s="39"/>
      <c r="G184" s="39"/>
    </row>
    <row r="185" spans="2:7" s="3" customFormat="1" ht="12" customHeight="1" x14ac:dyDescent="0.2">
      <c r="B185" s="38"/>
      <c r="C185" s="39"/>
      <c r="D185" s="39"/>
      <c r="E185" s="39"/>
      <c r="F185" s="39"/>
      <c r="G185" s="39"/>
    </row>
    <row r="186" spans="2:7" s="3" customFormat="1" ht="12" customHeight="1" x14ac:dyDescent="0.2">
      <c r="B186" s="38"/>
      <c r="C186" s="39"/>
      <c r="D186" s="39"/>
      <c r="E186" s="39"/>
      <c r="F186" s="39"/>
      <c r="G186" s="39"/>
    </row>
    <row r="187" spans="2:7" s="3" customFormat="1" ht="12" customHeight="1" x14ac:dyDescent="0.2">
      <c r="B187" s="38"/>
      <c r="C187" s="39"/>
      <c r="D187" s="39"/>
      <c r="E187" s="39"/>
      <c r="F187" s="39"/>
      <c r="G187" s="39"/>
    </row>
    <row r="188" spans="2:7" s="3" customFormat="1" ht="12" customHeight="1" x14ac:dyDescent="0.2">
      <c r="B188" s="38"/>
      <c r="C188" s="39"/>
      <c r="D188" s="39"/>
      <c r="E188" s="39"/>
      <c r="F188" s="39"/>
      <c r="G188" s="39"/>
    </row>
    <row r="189" spans="2:7" s="3" customFormat="1" ht="12" customHeight="1" x14ac:dyDescent="0.2">
      <c r="B189" s="38"/>
      <c r="C189" s="39"/>
      <c r="D189" s="39"/>
      <c r="E189" s="39"/>
      <c r="F189" s="39"/>
      <c r="G189" s="39"/>
    </row>
    <row r="190" spans="2:7" s="3" customFormat="1" ht="12" customHeight="1" x14ac:dyDescent="0.2">
      <c r="B190" s="38"/>
      <c r="C190" s="39"/>
      <c r="D190" s="39"/>
      <c r="E190" s="39"/>
      <c r="F190" s="39"/>
      <c r="G190" s="39"/>
    </row>
    <row r="191" spans="2:7" s="3" customFormat="1" ht="12" customHeight="1" x14ac:dyDescent="0.2">
      <c r="B191" s="38"/>
      <c r="C191" s="39"/>
      <c r="D191" s="39"/>
      <c r="E191" s="39"/>
      <c r="F191" s="39"/>
      <c r="G191" s="39"/>
    </row>
    <row r="192" spans="2:7" s="3" customFormat="1" ht="12" customHeight="1" x14ac:dyDescent="0.2">
      <c r="B192" s="38"/>
      <c r="C192" s="39"/>
      <c r="D192" s="39"/>
      <c r="E192" s="39"/>
      <c r="F192" s="39"/>
      <c r="G192" s="39"/>
    </row>
    <row r="193" spans="2:7" s="3" customFormat="1" ht="12" customHeight="1" x14ac:dyDescent="0.2">
      <c r="B193" s="38"/>
      <c r="C193" s="39"/>
      <c r="D193" s="39"/>
      <c r="E193" s="39"/>
      <c r="F193" s="39"/>
      <c r="G193" s="39"/>
    </row>
    <row r="194" spans="2:7" s="3" customFormat="1" ht="12" customHeight="1" x14ac:dyDescent="0.2">
      <c r="B194" s="38"/>
      <c r="C194" s="39"/>
      <c r="D194" s="39"/>
      <c r="E194" s="39"/>
      <c r="F194" s="39"/>
      <c r="G194" s="39"/>
    </row>
    <row r="195" spans="2:7" s="3" customFormat="1" ht="12" customHeight="1" x14ac:dyDescent="0.2">
      <c r="B195" s="38"/>
      <c r="C195" s="39"/>
      <c r="D195" s="39"/>
      <c r="E195" s="39"/>
      <c r="F195" s="39"/>
      <c r="G195" s="39"/>
    </row>
    <row r="196" spans="2:7" s="3" customFormat="1" ht="12" customHeight="1" x14ac:dyDescent="0.2">
      <c r="B196" s="38"/>
      <c r="C196" s="39"/>
      <c r="D196" s="39"/>
      <c r="E196" s="39"/>
      <c r="F196" s="39"/>
      <c r="G196" s="39"/>
    </row>
    <row r="197" spans="2:7" s="3" customFormat="1" ht="12" customHeight="1" x14ac:dyDescent="0.2">
      <c r="B197" s="38"/>
      <c r="C197" s="39"/>
      <c r="D197" s="39"/>
      <c r="E197" s="39"/>
      <c r="F197" s="39"/>
      <c r="G197" s="39"/>
    </row>
    <row r="198" spans="2:7" s="3" customFormat="1" ht="12" customHeight="1" x14ac:dyDescent="0.2">
      <c r="B198" s="38"/>
      <c r="C198" s="39"/>
      <c r="D198" s="39"/>
      <c r="E198" s="39"/>
      <c r="F198" s="39"/>
      <c r="G198" s="39"/>
    </row>
    <row r="199" spans="2:7" s="3" customFormat="1" ht="12" customHeight="1" x14ac:dyDescent="0.2">
      <c r="B199" s="38"/>
      <c r="C199" s="39"/>
      <c r="D199" s="39"/>
      <c r="E199" s="39"/>
      <c r="F199" s="39"/>
      <c r="G199" s="39"/>
    </row>
    <row r="200" spans="2:7" s="3" customFormat="1" ht="12" customHeight="1" x14ac:dyDescent="0.2">
      <c r="B200" s="38"/>
      <c r="C200" s="39"/>
      <c r="D200" s="39"/>
      <c r="E200" s="39"/>
      <c r="F200" s="39"/>
      <c r="G200" s="39"/>
    </row>
    <row r="201" spans="2:7" s="3" customFormat="1" ht="12" customHeight="1" x14ac:dyDescent="0.2">
      <c r="B201" s="38"/>
      <c r="C201" s="39"/>
      <c r="D201" s="39"/>
      <c r="E201" s="39"/>
      <c r="F201" s="39"/>
      <c r="G201" s="39"/>
    </row>
    <row r="202" spans="2:7" s="3" customFormat="1" ht="12" customHeight="1" x14ac:dyDescent="0.2">
      <c r="B202" s="38"/>
      <c r="C202" s="39"/>
      <c r="D202" s="39"/>
      <c r="E202" s="39"/>
      <c r="F202" s="39"/>
      <c r="G202" s="39"/>
    </row>
    <row r="203" spans="2:7" s="3" customFormat="1" ht="12" customHeight="1" x14ac:dyDescent="0.2">
      <c r="B203" s="38"/>
      <c r="C203" s="39"/>
      <c r="D203" s="39"/>
      <c r="E203" s="39"/>
      <c r="F203" s="39"/>
      <c r="G203" s="39"/>
    </row>
    <row r="204" spans="2:7" s="3" customFormat="1" ht="12" customHeight="1" x14ac:dyDescent="0.2">
      <c r="B204" s="38"/>
      <c r="C204" s="39"/>
      <c r="D204" s="39"/>
      <c r="E204" s="39"/>
      <c r="F204" s="39"/>
      <c r="G204" s="39"/>
    </row>
    <row r="205" spans="2:7" s="3" customFormat="1" ht="12" customHeight="1" x14ac:dyDescent="0.2">
      <c r="B205" s="38"/>
      <c r="C205" s="39"/>
      <c r="D205" s="39"/>
      <c r="E205" s="39"/>
      <c r="F205" s="39"/>
      <c r="G205" s="39"/>
    </row>
    <row r="206" spans="2:7" s="3" customFormat="1" ht="12" customHeight="1" x14ac:dyDescent="0.2">
      <c r="B206" s="38"/>
      <c r="C206" s="39"/>
      <c r="D206" s="39"/>
      <c r="E206" s="39"/>
      <c r="F206" s="39"/>
      <c r="G206" s="39"/>
    </row>
    <row r="207" spans="2:7" s="3" customFormat="1" ht="12" customHeight="1" x14ac:dyDescent="0.2">
      <c r="B207" s="38"/>
      <c r="C207" s="39"/>
      <c r="D207" s="39"/>
      <c r="E207" s="39"/>
      <c r="F207" s="39"/>
      <c r="G207" s="39"/>
    </row>
    <row r="208" spans="2:7" s="3" customFormat="1" ht="12" customHeight="1" x14ac:dyDescent="0.2">
      <c r="B208" s="38"/>
      <c r="C208" s="39"/>
      <c r="D208" s="39"/>
      <c r="E208" s="39"/>
      <c r="F208" s="39"/>
      <c r="G208" s="39"/>
    </row>
    <row r="209" spans="2:7" s="3" customFormat="1" ht="12" customHeight="1" x14ac:dyDescent="0.2">
      <c r="B209" s="38"/>
      <c r="C209" s="39"/>
      <c r="D209" s="39"/>
      <c r="E209" s="39"/>
      <c r="F209" s="39"/>
      <c r="G209" s="39"/>
    </row>
    <row r="210" spans="2:7" s="3" customFormat="1" ht="12" customHeight="1" x14ac:dyDescent="0.2">
      <c r="B210" s="38"/>
      <c r="C210" s="39"/>
      <c r="D210" s="39"/>
      <c r="E210" s="39"/>
      <c r="F210" s="39"/>
      <c r="G210" s="39"/>
    </row>
    <row r="211" spans="2:7" s="3" customFormat="1" ht="12" customHeight="1" x14ac:dyDescent="0.2">
      <c r="B211" s="38"/>
      <c r="C211" s="39"/>
      <c r="D211" s="39"/>
      <c r="E211" s="39"/>
      <c r="F211" s="39"/>
      <c r="G211" s="39"/>
    </row>
    <row r="212" spans="2:7" s="3" customFormat="1" ht="12" customHeight="1" x14ac:dyDescent="0.2">
      <c r="B212" s="38"/>
      <c r="C212" s="39"/>
      <c r="D212" s="39"/>
      <c r="E212" s="39"/>
      <c r="F212" s="39"/>
      <c r="G212" s="39"/>
    </row>
    <row r="213" spans="2:7" s="3" customFormat="1" ht="12" customHeight="1" x14ac:dyDescent="0.2">
      <c r="B213" s="38"/>
      <c r="C213" s="39"/>
      <c r="D213" s="39"/>
      <c r="E213" s="39"/>
      <c r="F213" s="39"/>
      <c r="G213" s="39"/>
    </row>
    <row r="214" spans="2:7" s="3" customFormat="1" ht="12" customHeight="1" x14ac:dyDescent="0.2">
      <c r="B214" s="38"/>
      <c r="C214" s="39"/>
      <c r="D214" s="39"/>
      <c r="E214" s="39"/>
      <c r="F214" s="39"/>
      <c r="G214" s="39"/>
    </row>
    <row r="215" spans="2:7" s="3" customFormat="1" ht="12" customHeight="1" x14ac:dyDescent="0.2">
      <c r="B215" s="38"/>
      <c r="C215" s="39"/>
      <c r="D215" s="39"/>
      <c r="E215" s="39"/>
      <c r="F215" s="39"/>
      <c r="G215" s="39"/>
    </row>
    <row r="216" spans="2:7" s="3" customFormat="1" ht="12" customHeight="1" x14ac:dyDescent="0.2">
      <c r="B216" s="38"/>
      <c r="C216" s="39"/>
      <c r="D216" s="39"/>
      <c r="E216" s="39"/>
      <c r="F216" s="39"/>
      <c r="G216" s="39"/>
    </row>
    <row r="217" spans="2:7" s="3" customFormat="1" ht="12" customHeight="1" x14ac:dyDescent="0.2">
      <c r="B217" s="38"/>
      <c r="C217" s="39"/>
      <c r="D217" s="39"/>
      <c r="E217" s="39"/>
      <c r="F217" s="39"/>
      <c r="G217" s="39"/>
    </row>
    <row r="218" spans="2:7" s="3" customFormat="1" ht="12" customHeight="1" x14ac:dyDescent="0.2">
      <c r="B218" s="38"/>
      <c r="C218" s="39"/>
      <c r="D218" s="39"/>
      <c r="E218" s="39"/>
      <c r="F218" s="39"/>
      <c r="G218" s="39"/>
    </row>
    <row r="219" spans="2:7" s="3" customFormat="1" ht="12" customHeight="1" x14ac:dyDescent="0.2">
      <c r="B219" s="38"/>
      <c r="C219" s="39"/>
      <c r="D219" s="39"/>
      <c r="E219" s="39"/>
      <c r="F219" s="39"/>
      <c r="G219" s="39"/>
    </row>
    <row r="220" spans="2:7" s="3" customFormat="1" ht="12" customHeight="1" x14ac:dyDescent="0.2">
      <c r="B220" s="38"/>
      <c r="C220" s="39"/>
      <c r="D220" s="39"/>
      <c r="E220" s="39"/>
      <c r="F220" s="39"/>
      <c r="G220" s="39"/>
    </row>
    <row r="221" spans="2:7" s="3" customFormat="1" ht="12" customHeight="1" x14ac:dyDescent="0.2">
      <c r="B221" s="38"/>
      <c r="C221" s="39"/>
      <c r="D221" s="39"/>
      <c r="E221" s="39"/>
      <c r="F221" s="39"/>
      <c r="G221" s="39"/>
    </row>
    <row r="222" spans="2:7" s="3" customFormat="1" ht="12" customHeight="1" x14ac:dyDescent="0.2">
      <c r="B222" s="38"/>
      <c r="C222" s="39"/>
      <c r="D222" s="39"/>
      <c r="E222" s="39"/>
      <c r="F222" s="39"/>
      <c r="G222" s="39"/>
    </row>
    <row r="223" spans="2:7" s="3" customFormat="1" ht="12" customHeight="1" x14ac:dyDescent="0.2">
      <c r="B223" s="38"/>
      <c r="C223" s="39"/>
      <c r="D223" s="39"/>
      <c r="E223" s="39"/>
      <c r="F223" s="39"/>
      <c r="G223" s="39"/>
    </row>
    <row r="224" spans="2:7" s="3" customFormat="1" ht="12" customHeight="1" x14ac:dyDescent="0.2">
      <c r="B224" s="38"/>
      <c r="C224" s="39"/>
      <c r="D224" s="39"/>
      <c r="E224" s="39"/>
      <c r="F224" s="39"/>
      <c r="G224" s="39"/>
    </row>
    <row r="225" spans="2:7" s="3" customFormat="1" ht="12" customHeight="1" x14ac:dyDescent="0.2">
      <c r="B225" s="38"/>
      <c r="C225" s="39"/>
      <c r="D225" s="39"/>
      <c r="E225" s="39"/>
      <c r="F225" s="39"/>
      <c r="G225" s="39"/>
    </row>
    <row r="226" spans="2:7" s="3" customFormat="1" ht="12" customHeight="1" x14ac:dyDescent="0.2">
      <c r="B226" s="38"/>
      <c r="C226" s="39"/>
      <c r="D226" s="39"/>
      <c r="E226" s="39"/>
      <c r="F226" s="39"/>
      <c r="G226" s="39"/>
    </row>
    <row r="227" spans="2:7" s="4" customFormat="1" ht="20.25" customHeight="1" x14ac:dyDescent="0.2">
      <c r="B227" s="60" t="s">
        <v>97</v>
      </c>
      <c r="C227" s="52"/>
      <c r="D227" s="53"/>
      <c r="E227" s="54"/>
      <c r="F227" s="54"/>
      <c r="G227" s="59"/>
    </row>
    <row r="228" spans="2:7" s="2" customFormat="1" ht="12" customHeight="1" x14ac:dyDescent="0.2">
      <c r="B228" s="45"/>
      <c r="C228" s="45"/>
      <c r="D228" s="56"/>
      <c r="E228" s="45"/>
      <c r="F228" s="45"/>
      <c r="G228" s="45"/>
    </row>
    <row r="229" spans="2:7" s="1" customFormat="1" ht="14" x14ac:dyDescent="0.2">
      <c r="B229" s="43" t="s">
        <v>0</v>
      </c>
      <c r="C229" s="44"/>
      <c r="D229" s="44"/>
      <c r="E229" s="44"/>
      <c r="F229" s="44"/>
      <c r="G229" s="44"/>
    </row>
    <row r="230" spans="2:7" s="2" customFormat="1" ht="12" x14ac:dyDescent="0.2">
      <c r="B230" s="45"/>
      <c r="C230" s="45"/>
      <c r="D230" s="45"/>
      <c r="E230" s="45"/>
      <c r="F230" s="45"/>
      <c r="G230" s="46" t="s">
        <v>98</v>
      </c>
    </row>
    <row r="231" spans="2:7" s="3" customFormat="1" ht="15.5" customHeight="1" x14ac:dyDescent="0.2">
      <c r="B231" s="47" t="s">
        <v>2</v>
      </c>
      <c r="C231" s="47" t="s">
        <v>3</v>
      </c>
      <c r="D231" s="47" t="s">
        <v>4</v>
      </c>
      <c r="E231" s="47" t="s">
        <v>5</v>
      </c>
      <c r="F231" s="47" t="s">
        <v>6</v>
      </c>
      <c r="G231" s="48" t="s">
        <v>7</v>
      </c>
    </row>
    <row r="232" spans="2:7" s="3" customFormat="1" ht="24" customHeight="1" x14ac:dyDescent="0.2">
      <c r="B232" s="34" t="s">
        <v>99</v>
      </c>
      <c r="C232" s="35" t="s">
        <v>100</v>
      </c>
      <c r="D232" s="36"/>
      <c r="E232" s="41"/>
      <c r="F232" s="37"/>
      <c r="G232" s="37"/>
    </row>
    <row r="233" spans="2:7" s="3" customFormat="1" ht="12" customHeight="1" x14ac:dyDescent="0.2">
      <c r="B233" s="38"/>
      <c r="C233" s="39"/>
      <c r="D233" s="39"/>
      <c r="E233" s="39"/>
      <c r="F233" s="39"/>
      <c r="G233" s="39"/>
    </row>
    <row r="234" spans="2:7" s="3" customFormat="1" ht="12" customHeight="1" x14ac:dyDescent="0.2">
      <c r="B234" s="34" t="s">
        <v>101</v>
      </c>
      <c r="C234" s="35" t="s">
        <v>102</v>
      </c>
      <c r="D234" s="36"/>
      <c r="E234" s="41"/>
      <c r="F234" s="37"/>
      <c r="G234" s="37"/>
    </row>
    <row r="235" spans="2:7" s="3" customFormat="1" ht="12" customHeight="1" x14ac:dyDescent="0.2">
      <c r="B235" s="38"/>
      <c r="C235" s="39"/>
      <c r="D235" s="39"/>
      <c r="E235" s="39"/>
      <c r="F235" s="39"/>
      <c r="G235" s="39"/>
    </row>
    <row r="236" spans="2:7" s="3" customFormat="1" ht="12" customHeight="1" x14ac:dyDescent="0.2">
      <c r="B236" s="34" t="s">
        <v>103</v>
      </c>
      <c r="C236" s="40" t="s">
        <v>104</v>
      </c>
      <c r="D236" s="36" t="s">
        <v>21</v>
      </c>
      <c r="E236" s="41">
        <v>1</v>
      </c>
      <c r="F236" s="42"/>
      <c r="G236" s="37"/>
    </row>
    <row r="237" spans="2:7" s="3" customFormat="1" ht="12" customHeight="1" x14ac:dyDescent="0.2">
      <c r="B237" s="38"/>
      <c r="C237" s="39"/>
      <c r="D237" s="39"/>
      <c r="E237" s="39"/>
      <c r="F237" s="39"/>
      <c r="G237" s="39"/>
    </row>
    <row r="238" spans="2:7" s="3" customFormat="1" ht="12" customHeight="1" x14ac:dyDescent="0.2">
      <c r="B238" s="34" t="s">
        <v>105</v>
      </c>
      <c r="C238" s="40" t="s">
        <v>106</v>
      </c>
      <c r="D238" s="36" t="s">
        <v>21</v>
      </c>
      <c r="E238" s="41">
        <v>1</v>
      </c>
      <c r="F238" s="42"/>
      <c r="G238" s="37"/>
    </row>
    <row r="239" spans="2:7" s="3" customFormat="1" ht="12" customHeight="1" x14ac:dyDescent="0.2">
      <c r="B239" s="38"/>
      <c r="C239" s="39"/>
      <c r="D239" s="39"/>
      <c r="E239" s="39"/>
      <c r="F239" s="39"/>
      <c r="G239" s="39"/>
    </row>
    <row r="240" spans="2:7" s="3" customFormat="1" ht="12" customHeight="1" x14ac:dyDescent="0.2">
      <c r="B240" s="34" t="s">
        <v>107</v>
      </c>
      <c r="C240" s="40" t="s">
        <v>108</v>
      </c>
      <c r="D240" s="36"/>
      <c r="E240" s="41"/>
      <c r="F240" s="37"/>
      <c r="G240" s="37"/>
    </row>
    <row r="241" spans="2:7" s="3" customFormat="1" ht="12" customHeight="1" x14ac:dyDescent="0.2">
      <c r="B241" s="38"/>
      <c r="C241" s="39"/>
      <c r="D241" s="39"/>
      <c r="E241" s="39"/>
      <c r="F241" s="39"/>
      <c r="G241" s="39"/>
    </row>
    <row r="242" spans="2:7" s="3" customFormat="1" ht="12" customHeight="1" x14ac:dyDescent="0.2">
      <c r="B242" s="34"/>
      <c r="C242" s="40" t="s">
        <v>109</v>
      </c>
      <c r="D242" s="36" t="s">
        <v>14</v>
      </c>
      <c r="E242" s="41">
        <v>12</v>
      </c>
      <c r="F242" s="42"/>
      <c r="G242" s="37"/>
    </row>
    <row r="243" spans="2:7" s="3" customFormat="1" ht="12" customHeight="1" x14ac:dyDescent="0.2">
      <c r="B243" s="38"/>
      <c r="C243" s="39"/>
      <c r="D243" s="39"/>
      <c r="E243" s="39"/>
      <c r="F243" s="39"/>
      <c r="G243" s="39"/>
    </row>
    <row r="244" spans="2:7" s="3" customFormat="1" ht="12" customHeight="1" x14ac:dyDescent="0.2">
      <c r="B244" s="34"/>
      <c r="C244" s="40" t="s">
        <v>110</v>
      </c>
      <c r="D244" s="36" t="s">
        <v>14</v>
      </c>
      <c r="E244" s="41">
        <v>12</v>
      </c>
      <c r="F244" s="42"/>
      <c r="G244" s="37"/>
    </row>
    <row r="245" spans="2:7" s="3" customFormat="1" ht="12" customHeight="1" x14ac:dyDescent="0.2">
      <c r="B245" s="38"/>
      <c r="C245" s="39"/>
      <c r="D245" s="39"/>
      <c r="E245" s="39"/>
      <c r="F245" s="39"/>
      <c r="G245" s="39"/>
    </row>
    <row r="246" spans="2:7" s="3" customFormat="1" ht="12" customHeight="1" x14ac:dyDescent="0.2">
      <c r="B246" s="34" t="s">
        <v>111</v>
      </c>
      <c r="C246" s="40" t="s">
        <v>112</v>
      </c>
      <c r="D246" s="36"/>
      <c r="E246" s="41"/>
      <c r="F246" s="37"/>
      <c r="G246" s="37"/>
    </row>
    <row r="247" spans="2:7" s="3" customFormat="1" ht="12" customHeight="1" x14ac:dyDescent="0.2">
      <c r="B247" s="38"/>
      <c r="C247" s="39"/>
      <c r="D247" s="39"/>
      <c r="E247" s="39"/>
      <c r="F247" s="39"/>
      <c r="G247" s="39"/>
    </row>
    <row r="248" spans="2:7" s="3" customFormat="1" ht="12" customHeight="1" x14ac:dyDescent="0.2">
      <c r="B248" s="34"/>
      <c r="C248" s="40" t="s">
        <v>113</v>
      </c>
      <c r="D248" s="36" t="s">
        <v>56</v>
      </c>
      <c r="E248" s="41">
        <v>2</v>
      </c>
      <c r="F248" s="42"/>
      <c r="G248" s="37"/>
    </row>
    <row r="249" spans="2:7" s="3" customFormat="1" ht="12" customHeight="1" x14ac:dyDescent="0.2">
      <c r="B249" s="38"/>
      <c r="C249" s="39"/>
      <c r="D249" s="39"/>
      <c r="E249" s="39"/>
      <c r="F249" s="39"/>
      <c r="G249" s="39"/>
    </row>
    <row r="250" spans="2:7" s="3" customFormat="1" ht="12" customHeight="1" x14ac:dyDescent="0.2">
      <c r="B250" s="34"/>
      <c r="C250" s="40" t="s">
        <v>114</v>
      </c>
      <c r="D250" s="36" t="s">
        <v>56</v>
      </c>
      <c r="E250" s="41">
        <v>2</v>
      </c>
      <c r="F250" s="42"/>
      <c r="G250" s="37"/>
    </row>
    <row r="251" spans="2:7" s="3" customFormat="1" ht="12" customHeight="1" x14ac:dyDescent="0.2">
      <c r="B251" s="38"/>
      <c r="C251" s="39"/>
      <c r="D251" s="39"/>
      <c r="E251" s="39"/>
      <c r="F251" s="39"/>
      <c r="G251" s="39"/>
    </row>
    <row r="252" spans="2:7" s="3" customFormat="1" ht="12" customHeight="1" x14ac:dyDescent="0.2">
      <c r="B252" s="34"/>
      <c r="C252" s="40" t="s">
        <v>115</v>
      </c>
      <c r="D252" s="36" t="s">
        <v>14</v>
      </c>
      <c r="E252" s="41">
        <v>3</v>
      </c>
      <c r="F252" s="42"/>
      <c r="G252" s="37"/>
    </row>
    <row r="253" spans="2:7" s="3" customFormat="1" ht="12" customHeight="1" x14ac:dyDescent="0.2">
      <c r="B253" s="38"/>
      <c r="C253" s="39"/>
      <c r="D253" s="39"/>
      <c r="E253" s="39"/>
      <c r="F253" s="39"/>
      <c r="G253" s="39"/>
    </row>
    <row r="254" spans="2:7" s="3" customFormat="1" ht="12" customHeight="1" x14ac:dyDescent="0.2">
      <c r="B254" s="34"/>
      <c r="C254" s="40" t="s">
        <v>116</v>
      </c>
      <c r="D254" s="36" t="s">
        <v>96</v>
      </c>
      <c r="E254" s="41">
        <v>1</v>
      </c>
      <c r="F254" s="42">
        <v>210000</v>
      </c>
      <c r="G254" s="37">
        <f>IF(D254 = CHAR(37), E254*F254/100,E254*F254)</f>
        <v>210000</v>
      </c>
    </row>
    <row r="255" spans="2:7" s="3" customFormat="1" ht="12" customHeight="1" x14ac:dyDescent="0.2">
      <c r="B255" s="38"/>
      <c r="C255" s="39"/>
      <c r="D255" s="39"/>
      <c r="E255" s="39"/>
      <c r="F255" s="39"/>
      <c r="G255" s="39"/>
    </row>
    <row r="256" spans="2:7" s="3" customFormat="1" ht="12" customHeight="1" x14ac:dyDescent="0.2">
      <c r="B256" s="34" t="s">
        <v>117</v>
      </c>
      <c r="C256" s="35" t="s">
        <v>118</v>
      </c>
      <c r="D256" s="36" t="s">
        <v>119</v>
      </c>
      <c r="E256" s="41">
        <f>(2*2*2.8)</f>
        <v>11</v>
      </c>
      <c r="F256" s="42"/>
      <c r="G256" s="37"/>
    </row>
    <row r="257" spans="2:7" s="3" customFormat="1" ht="12" customHeight="1" x14ac:dyDescent="0.2">
      <c r="B257" s="38"/>
      <c r="C257" s="39"/>
      <c r="D257" s="39"/>
      <c r="E257" s="39"/>
      <c r="F257" s="39"/>
      <c r="G257" s="39"/>
    </row>
    <row r="258" spans="2:7" s="3" customFormat="1" ht="12" customHeight="1" x14ac:dyDescent="0.2">
      <c r="B258" s="38"/>
      <c r="C258" s="39"/>
      <c r="D258" s="39"/>
      <c r="E258" s="39"/>
      <c r="F258" s="39"/>
      <c r="G258" s="39"/>
    </row>
    <row r="259" spans="2:7" s="3" customFormat="1" ht="12" customHeight="1" x14ac:dyDescent="0.2">
      <c r="B259" s="38"/>
      <c r="C259" s="39"/>
      <c r="D259" s="39"/>
      <c r="E259" s="39"/>
      <c r="F259" s="39"/>
      <c r="G259" s="39"/>
    </row>
    <row r="260" spans="2:7" s="3" customFormat="1" ht="12" customHeight="1" x14ac:dyDescent="0.2">
      <c r="B260" s="38"/>
      <c r="C260" s="39"/>
      <c r="D260" s="39"/>
      <c r="E260" s="39"/>
      <c r="F260" s="39"/>
      <c r="G260" s="39"/>
    </row>
    <row r="261" spans="2:7" s="3" customFormat="1" ht="12" customHeight="1" x14ac:dyDescent="0.2">
      <c r="B261" s="38"/>
      <c r="C261" s="39"/>
      <c r="D261" s="39"/>
      <c r="E261" s="39"/>
      <c r="F261" s="39"/>
      <c r="G261" s="39"/>
    </row>
    <row r="262" spans="2:7" s="3" customFormat="1" ht="12" customHeight="1" x14ac:dyDescent="0.2">
      <c r="B262" s="38"/>
      <c r="C262" s="39"/>
      <c r="D262" s="39"/>
      <c r="E262" s="39"/>
      <c r="F262" s="39"/>
      <c r="G262" s="39"/>
    </row>
    <row r="263" spans="2:7" s="3" customFormat="1" ht="12" customHeight="1" x14ac:dyDescent="0.2">
      <c r="B263" s="38"/>
      <c r="C263" s="39"/>
      <c r="D263" s="39"/>
      <c r="E263" s="39"/>
      <c r="F263" s="39"/>
      <c r="G263" s="39"/>
    </row>
    <row r="264" spans="2:7" s="3" customFormat="1" ht="12" customHeight="1" x14ac:dyDescent="0.2">
      <c r="B264" s="38"/>
      <c r="C264" s="39"/>
      <c r="D264" s="39"/>
      <c r="E264" s="39"/>
      <c r="F264" s="39"/>
      <c r="G264" s="39"/>
    </row>
    <row r="265" spans="2:7" s="3" customFormat="1" ht="12" customHeight="1" x14ac:dyDescent="0.2">
      <c r="B265" s="38"/>
      <c r="C265" s="39"/>
      <c r="D265" s="39"/>
      <c r="E265" s="39"/>
      <c r="F265" s="39"/>
      <c r="G265" s="39"/>
    </row>
    <row r="266" spans="2:7" s="3" customFormat="1" ht="12" customHeight="1" x14ac:dyDescent="0.2">
      <c r="B266" s="38"/>
      <c r="C266" s="39"/>
      <c r="D266" s="39"/>
      <c r="E266" s="39"/>
      <c r="F266" s="39"/>
      <c r="G266" s="39"/>
    </row>
    <row r="267" spans="2:7" s="3" customFormat="1" ht="12" customHeight="1" x14ac:dyDescent="0.2">
      <c r="B267" s="38"/>
      <c r="C267" s="39"/>
      <c r="D267" s="39"/>
      <c r="E267" s="39"/>
      <c r="F267" s="39"/>
      <c r="G267" s="39"/>
    </row>
    <row r="268" spans="2:7" s="3" customFormat="1" ht="12" customHeight="1" x14ac:dyDescent="0.2">
      <c r="B268" s="38"/>
      <c r="C268" s="39"/>
      <c r="D268" s="39"/>
      <c r="E268" s="39"/>
      <c r="F268" s="39"/>
      <c r="G268" s="39"/>
    </row>
    <row r="269" spans="2:7" s="3" customFormat="1" ht="12" customHeight="1" x14ac:dyDescent="0.2">
      <c r="B269" s="38"/>
      <c r="C269" s="39"/>
      <c r="D269" s="39"/>
      <c r="E269" s="39"/>
      <c r="F269" s="39"/>
      <c r="G269" s="39"/>
    </row>
    <row r="270" spans="2:7" s="3" customFormat="1" ht="12" customHeight="1" x14ac:dyDescent="0.2">
      <c r="B270" s="38"/>
      <c r="C270" s="39"/>
      <c r="D270" s="39"/>
      <c r="E270" s="39"/>
      <c r="F270" s="39"/>
      <c r="G270" s="39"/>
    </row>
    <row r="271" spans="2:7" s="3" customFormat="1" ht="12" customHeight="1" x14ac:dyDescent="0.2">
      <c r="B271" s="38"/>
      <c r="C271" s="39"/>
      <c r="D271" s="39"/>
      <c r="E271" s="39"/>
      <c r="F271" s="39"/>
      <c r="G271" s="39"/>
    </row>
    <row r="272" spans="2:7" s="3" customFormat="1" ht="12" customHeight="1" x14ac:dyDescent="0.2">
      <c r="B272" s="38"/>
      <c r="C272" s="39"/>
      <c r="D272" s="39"/>
      <c r="E272" s="39"/>
      <c r="F272" s="39"/>
      <c r="G272" s="39"/>
    </row>
    <row r="273" spans="2:7" s="3" customFormat="1" ht="12" customHeight="1" x14ac:dyDescent="0.2">
      <c r="B273" s="38"/>
      <c r="C273" s="39"/>
      <c r="D273" s="39"/>
      <c r="E273" s="39"/>
      <c r="F273" s="39"/>
      <c r="G273" s="39"/>
    </row>
    <row r="274" spans="2:7" s="3" customFormat="1" ht="12" customHeight="1" x14ac:dyDescent="0.2">
      <c r="B274" s="38"/>
      <c r="C274" s="39"/>
      <c r="D274" s="39"/>
      <c r="E274" s="39"/>
      <c r="F274" s="39"/>
      <c r="G274" s="39"/>
    </row>
    <row r="275" spans="2:7" s="3" customFormat="1" ht="12" customHeight="1" x14ac:dyDescent="0.2">
      <c r="B275" s="38"/>
      <c r="C275" s="39"/>
      <c r="D275" s="39"/>
      <c r="E275" s="39"/>
      <c r="F275" s="39"/>
      <c r="G275" s="39"/>
    </row>
    <row r="276" spans="2:7" s="3" customFormat="1" ht="12" customHeight="1" x14ac:dyDescent="0.2">
      <c r="B276" s="38"/>
      <c r="C276" s="39"/>
      <c r="D276" s="39"/>
      <c r="E276" s="39"/>
      <c r="F276" s="39"/>
      <c r="G276" s="39"/>
    </row>
    <row r="277" spans="2:7" s="3" customFormat="1" ht="12" customHeight="1" x14ac:dyDescent="0.2">
      <c r="B277" s="38"/>
      <c r="C277" s="39"/>
      <c r="D277" s="39"/>
      <c r="E277" s="39"/>
      <c r="F277" s="39"/>
      <c r="G277" s="39"/>
    </row>
    <row r="278" spans="2:7" s="3" customFormat="1" ht="12" customHeight="1" x14ac:dyDescent="0.2">
      <c r="B278" s="38"/>
      <c r="C278" s="39"/>
      <c r="D278" s="39"/>
      <c r="E278" s="39"/>
      <c r="F278" s="39"/>
      <c r="G278" s="39"/>
    </row>
    <row r="279" spans="2:7" s="3" customFormat="1" ht="12" customHeight="1" x14ac:dyDescent="0.2">
      <c r="B279" s="38"/>
      <c r="C279" s="39"/>
      <c r="D279" s="39"/>
      <c r="E279" s="39"/>
      <c r="F279" s="39"/>
      <c r="G279" s="39"/>
    </row>
    <row r="280" spans="2:7" s="3" customFormat="1" ht="12" customHeight="1" x14ac:dyDescent="0.2">
      <c r="B280" s="38"/>
      <c r="C280" s="39"/>
      <c r="D280" s="39"/>
      <c r="E280" s="39"/>
      <c r="F280" s="39"/>
      <c r="G280" s="39"/>
    </row>
    <row r="281" spans="2:7" s="3" customFormat="1" ht="12" customHeight="1" x14ac:dyDescent="0.2">
      <c r="B281" s="38"/>
      <c r="C281" s="39"/>
      <c r="D281" s="39"/>
      <c r="E281" s="39"/>
      <c r="F281" s="39"/>
      <c r="G281" s="39"/>
    </row>
    <row r="282" spans="2:7" s="3" customFormat="1" ht="12" customHeight="1" x14ac:dyDescent="0.2">
      <c r="B282" s="38"/>
      <c r="C282" s="39"/>
      <c r="D282" s="39"/>
      <c r="E282" s="39"/>
      <c r="F282" s="39"/>
      <c r="G282" s="39"/>
    </row>
    <row r="283" spans="2:7" s="3" customFormat="1" ht="12" customHeight="1" x14ac:dyDescent="0.2">
      <c r="B283" s="38"/>
      <c r="C283" s="39"/>
      <c r="D283" s="39"/>
      <c r="E283" s="39"/>
      <c r="F283" s="39"/>
      <c r="G283" s="39"/>
    </row>
    <row r="284" spans="2:7" s="3" customFormat="1" ht="12" customHeight="1" x14ac:dyDescent="0.2">
      <c r="B284" s="38"/>
      <c r="C284" s="39"/>
      <c r="D284" s="39"/>
      <c r="E284" s="39"/>
      <c r="F284" s="39"/>
      <c r="G284" s="39"/>
    </row>
    <row r="285" spans="2:7" s="3" customFormat="1" ht="12" customHeight="1" x14ac:dyDescent="0.2">
      <c r="B285" s="38"/>
      <c r="C285" s="39"/>
      <c r="D285" s="39"/>
      <c r="E285" s="39"/>
      <c r="F285" s="39"/>
      <c r="G285" s="39"/>
    </row>
    <row r="286" spans="2:7" s="3" customFormat="1" ht="12" customHeight="1" x14ac:dyDescent="0.2">
      <c r="B286" s="38"/>
      <c r="C286" s="39"/>
      <c r="D286" s="39"/>
      <c r="E286" s="39"/>
      <c r="F286" s="39"/>
      <c r="G286" s="39"/>
    </row>
    <row r="287" spans="2:7" s="3" customFormat="1" ht="12" customHeight="1" x14ac:dyDescent="0.2">
      <c r="B287" s="38"/>
      <c r="C287" s="39"/>
      <c r="D287" s="39"/>
      <c r="E287" s="39"/>
      <c r="F287" s="39"/>
      <c r="G287" s="39"/>
    </row>
    <row r="288" spans="2:7" s="3" customFormat="1" ht="12" customHeight="1" x14ac:dyDescent="0.2">
      <c r="B288" s="38"/>
      <c r="C288" s="39"/>
      <c r="D288" s="39"/>
      <c r="E288" s="39"/>
      <c r="F288" s="39"/>
      <c r="G288" s="39"/>
    </row>
    <row r="289" spans="2:7" s="3" customFormat="1" ht="12" customHeight="1" x14ac:dyDescent="0.2">
      <c r="B289" s="38"/>
      <c r="C289" s="39"/>
      <c r="D289" s="39"/>
      <c r="E289" s="39"/>
      <c r="F289" s="39"/>
      <c r="G289" s="39"/>
    </row>
    <row r="290" spans="2:7" s="3" customFormat="1" ht="12" customHeight="1" x14ac:dyDescent="0.2">
      <c r="B290" s="38"/>
      <c r="C290" s="39"/>
      <c r="D290" s="39"/>
      <c r="E290" s="39"/>
      <c r="F290" s="39"/>
      <c r="G290" s="39"/>
    </row>
    <row r="291" spans="2:7" s="3" customFormat="1" ht="12" customHeight="1" x14ac:dyDescent="0.2">
      <c r="B291" s="38"/>
      <c r="C291" s="39"/>
      <c r="D291" s="39"/>
      <c r="E291" s="39"/>
      <c r="F291" s="39"/>
      <c r="G291" s="39"/>
    </row>
    <row r="292" spans="2:7" s="3" customFormat="1" ht="12" customHeight="1" x14ac:dyDescent="0.2">
      <c r="B292" s="38"/>
      <c r="C292" s="39"/>
      <c r="D292" s="39"/>
      <c r="E292" s="39"/>
      <c r="F292" s="39"/>
      <c r="G292" s="39"/>
    </row>
    <row r="293" spans="2:7" s="3" customFormat="1" ht="12" customHeight="1" x14ac:dyDescent="0.2">
      <c r="B293" s="38"/>
      <c r="C293" s="39"/>
      <c r="D293" s="39"/>
      <c r="E293" s="39"/>
      <c r="F293" s="39"/>
      <c r="G293" s="39"/>
    </row>
    <row r="294" spans="2:7" s="3" customFormat="1" ht="12" customHeight="1" x14ac:dyDescent="0.2">
      <c r="B294" s="38"/>
      <c r="C294" s="39"/>
      <c r="D294" s="39"/>
      <c r="E294" s="39"/>
      <c r="F294" s="39"/>
      <c r="G294" s="39"/>
    </row>
    <row r="295" spans="2:7" s="3" customFormat="1" ht="12" customHeight="1" x14ac:dyDescent="0.2">
      <c r="B295" s="38"/>
      <c r="C295" s="39"/>
      <c r="D295" s="39"/>
      <c r="E295" s="39"/>
      <c r="F295" s="39"/>
      <c r="G295" s="39"/>
    </row>
    <row r="296" spans="2:7" s="3" customFormat="1" ht="12" customHeight="1" x14ac:dyDescent="0.2">
      <c r="B296" s="38"/>
      <c r="C296" s="39"/>
      <c r="D296" s="39"/>
      <c r="E296" s="39"/>
      <c r="F296" s="39"/>
      <c r="G296" s="39"/>
    </row>
    <row r="297" spans="2:7" s="3" customFormat="1" ht="12" customHeight="1" x14ac:dyDescent="0.2">
      <c r="B297" s="38"/>
      <c r="C297" s="39"/>
      <c r="D297" s="39"/>
      <c r="E297" s="39"/>
      <c r="F297" s="39"/>
      <c r="G297" s="39"/>
    </row>
    <row r="298" spans="2:7" s="3" customFormat="1" ht="12" customHeight="1" x14ac:dyDescent="0.2">
      <c r="B298" s="38"/>
      <c r="C298" s="39"/>
      <c r="D298" s="39"/>
      <c r="E298" s="39"/>
      <c r="F298" s="39"/>
      <c r="G298" s="39"/>
    </row>
    <row r="299" spans="2:7" s="3" customFormat="1" ht="12" customHeight="1" x14ac:dyDescent="0.2">
      <c r="B299" s="38"/>
      <c r="C299" s="39"/>
      <c r="D299" s="39"/>
      <c r="E299" s="39"/>
      <c r="F299" s="39"/>
      <c r="G299" s="39"/>
    </row>
    <row r="300" spans="2:7" s="3" customFormat="1" ht="12" customHeight="1" x14ac:dyDescent="0.2">
      <c r="B300" s="38"/>
      <c r="C300" s="39"/>
      <c r="D300" s="39"/>
      <c r="E300" s="39"/>
      <c r="F300" s="39"/>
      <c r="G300" s="39"/>
    </row>
    <row r="301" spans="2:7" s="3" customFormat="1" ht="12" customHeight="1" x14ac:dyDescent="0.2">
      <c r="B301" s="38"/>
      <c r="C301" s="39"/>
      <c r="D301" s="39"/>
      <c r="E301" s="39"/>
      <c r="F301" s="39"/>
      <c r="G301" s="39"/>
    </row>
    <row r="302" spans="2:7" s="3" customFormat="1" ht="12" customHeight="1" x14ac:dyDescent="0.2">
      <c r="B302" s="38"/>
      <c r="C302" s="39"/>
      <c r="D302" s="39"/>
      <c r="E302" s="39"/>
      <c r="F302" s="39"/>
      <c r="G302" s="39"/>
    </row>
    <row r="303" spans="2:7" s="3" customFormat="1" ht="12" customHeight="1" x14ac:dyDescent="0.2">
      <c r="B303" s="38"/>
      <c r="C303" s="39"/>
      <c r="D303" s="39"/>
      <c r="E303" s="39"/>
      <c r="F303" s="39"/>
      <c r="G303" s="39"/>
    </row>
    <row r="304" spans="2:7" s="4" customFormat="1" ht="20.25" customHeight="1" x14ac:dyDescent="0.2">
      <c r="B304" s="60" t="s">
        <v>97</v>
      </c>
      <c r="C304" s="52"/>
      <c r="D304" s="53"/>
      <c r="E304" s="54"/>
      <c r="F304" s="54"/>
      <c r="G304" s="59"/>
    </row>
    <row r="305" spans="2:7" s="2" customFormat="1" ht="12" customHeight="1" x14ac:dyDescent="0.2">
      <c r="B305" s="45"/>
      <c r="C305" s="45"/>
      <c r="D305" s="56"/>
      <c r="E305" s="45"/>
      <c r="F305" s="45"/>
      <c r="G305" s="45"/>
    </row>
    <row r="306" spans="2:7" s="1" customFormat="1" ht="14" x14ac:dyDescent="0.2">
      <c r="B306" s="43" t="s">
        <v>0</v>
      </c>
      <c r="C306" s="44"/>
      <c r="D306" s="44"/>
      <c r="E306" s="44"/>
      <c r="F306" s="44"/>
      <c r="G306" s="44"/>
    </row>
    <row r="307" spans="2:7" s="2" customFormat="1" ht="12" x14ac:dyDescent="0.2">
      <c r="B307" s="45"/>
      <c r="C307" s="45"/>
      <c r="D307" s="45"/>
      <c r="E307" s="45"/>
      <c r="F307" s="45"/>
      <c r="G307" s="46" t="s">
        <v>120</v>
      </c>
    </row>
    <row r="308" spans="2:7" s="3" customFormat="1" ht="15.5" customHeight="1" x14ac:dyDescent="0.2">
      <c r="B308" s="47" t="s">
        <v>2</v>
      </c>
      <c r="C308" s="47" t="s">
        <v>3</v>
      </c>
      <c r="D308" s="47" t="s">
        <v>4</v>
      </c>
      <c r="E308" s="47" t="s">
        <v>5</v>
      </c>
      <c r="F308" s="47" t="s">
        <v>6</v>
      </c>
      <c r="G308" s="48" t="s">
        <v>7</v>
      </c>
    </row>
    <row r="309" spans="2:7" s="3" customFormat="1" ht="12" customHeight="1" x14ac:dyDescent="0.2">
      <c r="B309" s="34" t="s">
        <v>121</v>
      </c>
      <c r="C309" s="35" t="s">
        <v>122</v>
      </c>
      <c r="D309" s="36"/>
      <c r="E309" s="41"/>
      <c r="F309" s="37"/>
      <c r="G309" s="37"/>
    </row>
    <row r="310" spans="2:7" s="3" customFormat="1" ht="12" customHeight="1" x14ac:dyDescent="0.2">
      <c r="B310" s="38"/>
      <c r="C310" s="39"/>
      <c r="D310" s="39"/>
      <c r="E310" s="39"/>
      <c r="F310" s="39"/>
      <c r="G310" s="39"/>
    </row>
    <row r="311" spans="2:7" s="3" customFormat="1" ht="12" customHeight="1" x14ac:dyDescent="0.2">
      <c r="B311" s="34" t="s">
        <v>123</v>
      </c>
      <c r="C311" s="35" t="s">
        <v>124</v>
      </c>
      <c r="D311" s="36"/>
      <c r="E311" s="41"/>
      <c r="F311" s="37"/>
      <c r="G311" s="37"/>
    </row>
    <row r="312" spans="2:7" s="3" customFormat="1" ht="12" customHeight="1" x14ac:dyDescent="0.2">
      <c r="B312" s="38"/>
      <c r="C312" s="39"/>
      <c r="D312" s="39"/>
      <c r="E312" s="39"/>
      <c r="F312" s="39"/>
      <c r="G312" s="39"/>
    </row>
    <row r="313" spans="2:7" s="3" customFormat="1" ht="12" customHeight="1" x14ac:dyDescent="0.2">
      <c r="B313" s="34" t="s">
        <v>125</v>
      </c>
      <c r="C313" s="40" t="s">
        <v>126</v>
      </c>
      <c r="D313" s="36" t="s">
        <v>119</v>
      </c>
      <c r="E313" s="41">
        <v>36</v>
      </c>
      <c r="F313" s="42"/>
      <c r="G313" s="37"/>
    </row>
    <row r="314" spans="2:7" s="3" customFormat="1" ht="12" customHeight="1" x14ac:dyDescent="0.2">
      <c r="B314" s="38"/>
      <c r="C314" s="39"/>
      <c r="D314" s="39"/>
      <c r="E314" s="39"/>
      <c r="F314" s="39"/>
      <c r="G314" s="39"/>
    </row>
    <row r="315" spans="2:7" s="3" customFormat="1" ht="12" customHeight="1" x14ac:dyDescent="0.2">
      <c r="B315" s="34" t="s">
        <v>127</v>
      </c>
      <c r="C315" s="40" t="s">
        <v>128</v>
      </c>
      <c r="D315" s="36" t="s">
        <v>119</v>
      </c>
      <c r="E315" s="41">
        <v>65</v>
      </c>
      <c r="F315" s="42"/>
      <c r="G315" s="37"/>
    </row>
    <row r="316" spans="2:7" s="3" customFormat="1" ht="12" customHeight="1" x14ac:dyDescent="0.2">
      <c r="B316" s="38"/>
      <c r="C316" s="39"/>
      <c r="D316" s="39"/>
      <c r="E316" s="39"/>
      <c r="F316" s="39"/>
      <c r="G316" s="39"/>
    </row>
    <row r="317" spans="2:7" s="3" customFormat="1" ht="12" customHeight="1" x14ac:dyDescent="0.2">
      <c r="B317" s="34" t="s">
        <v>129</v>
      </c>
      <c r="C317" s="40" t="s">
        <v>130</v>
      </c>
      <c r="D317" s="36" t="s">
        <v>119</v>
      </c>
      <c r="E317" s="41">
        <v>65</v>
      </c>
      <c r="F317" s="42"/>
      <c r="G317" s="37"/>
    </row>
    <row r="318" spans="2:7" s="3" customFormat="1" ht="13.25" customHeight="1" x14ac:dyDescent="0.2">
      <c r="B318" s="38"/>
      <c r="C318" s="39"/>
      <c r="D318" s="39"/>
      <c r="E318" s="39"/>
      <c r="F318" s="39"/>
      <c r="G318" s="39"/>
    </row>
    <row r="319" spans="2:7" s="3" customFormat="1" ht="12" customHeight="1" x14ac:dyDescent="0.2">
      <c r="B319" s="34" t="s">
        <v>131</v>
      </c>
      <c r="C319" s="40" t="s">
        <v>132</v>
      </c>
      <c r="D319" s="36" t="s">
        <v>56</v>
      </c>
      <c r="E319" s="41">
        <v>6</v>
      </c>
      <c r="F319" s="42"/>
      <c r="G319" s="37"/>
    </row>
    <row r="320" spans="2:7" s="3" customFormat="1" ht="12" customHeight="1" x14ac:dyDescent="0.2">
      <c r="B320" s="38"/>
      <c r="C320" s="39"/>
      <c r="D320" s="39"/>
      <c r="E320" s="39"/>
      <c r="F320" s="39"/>
      <c r="G320" s="39"/>
    </row>
    <row r="321" spans="2:7" s="3" customFormat="1" ht="12" customHeight="1" x14ac:dyDescent="0.2">
      <c r="B321" s="34" t="s">
        <v>133</v>
      </c>
      <c r="C321" s="40" t="s">
        <v>134</v>
      </c>
      <c r="D321" s="36" t="s">
        <v>56</v>
      </c>
      <c r="E321" s="41">
        <v>2</v>
      </c>
      <c r="F321" s="42"/>
      <c r="G321" s="37"/>
    </row>
    <row r="322" spans="2:7" s="3" customFormat="1" ht="12" customHeight="1" x14ac:dyDescent="0.2">
      <c r="B322" s="38"/>
      <c r="C322" s="39"/>
      <c r="D322" s="39"/>
      <c r="E322" s="39"/>
      <c r="F322" s="39"/>
      <c r="G322" s="39"/>
    </row>
    <row r="323" spans="2:7" s="3" customFormat="1" ht="12" customHeight="1" x14ac:dyDescent="0.2">
      <c r="B323" s="34" t="s">
        <v>135</v>
      </c>
      <c r="C323" s="40" t="s">
        <v>136</v>
      </c>
      <c r="D323" s="36" t="s">
        <v>56</v>
      </c>
      <c r="E323" s="41">
        <v>1</v>
      </c>
      <c r="F323" s="42"/>
      <c r="G323" s="37"/>
    </row>
    <row r="324" spans="2:7" s="3" customFormat="1" ht="12" customHeight="1" x14ac:dyDescent="0.2">
      <c r="B324" s="38"/>
      <c r="C324" s="39"/>
      <c r="D324" s="39"/>
      <c r="E324" s="39"/>
      <c r="F324" s="39"/>
      <c r="G324" s="39"/>
    </row>
    <row r="325" spans="2:7" s="3" customFormat="1" ht="12" customHeight="1" x14ac:dyDescent="0.2">
      <c r="B325" s="34" t="s">
        <v>137</v>
      </c>
      <c r="C325" s="40" t="s">
        <v>138</v>
      </c>
      <c r="D325" s="36" t="s">
        <v>56</v>
      </c>
      <c r="E325" s="41">
        <v>1</v>
      </c>
      <c r="F325" s="42"/>
      <c r="G325" s="37"/>
    </row>
    <row r="326" spans="2:7" s="3" customFormat="1" ht="12" customHeight="1" x14ac:dyDescent="0.2">
      <c r="B326" s="38"/>
      <c r="C326" s="39"/>
      <c r="D326" s="39"/>
      <c r="E326" s="39"/>
      <c r="F326" s="39"/>
      <c r="G326" s="39"/>
    </row>
    <row r="327" spans="2:7" s="3" customFormat="1" ht="12" customHeight="1" x14ac:dyDescent="0.2">
      <c r="B327" s="34" t="s">
        <v>139</v>
      </c>
      <c r="C327" s="40" t="s">
        <v>140</v>
      </c>
      <c r="D327" s="36" t="s">
        <v>40</v>
      </c>
      <c r="E327" s="41">
        <v>1</v>
      </c>
      <c r="F327" s="42">
        <f>(5000*12)</f>
        <v>60000</v>
      </c>
      <c r="G327" s="37">
        <f>IF(D327 = CHAR(37), E327*F327/100,E327*F327)</f>
        <v>60000</v>
      </c>
    </row>
    <row r="328" spans="2:7" s="3" customFormat="1" ht="12" customHeight="1" x14ac:dyDescent="0.2">
      <c r="B328" s="38"/>
      <c r="C328" s="39"/>
      <c r="D328" s="39"/>
      <c r="E328" s="39"/>
      <c r="F328" s="39"/>
      <c r="G328" s="39"/>
    </row>
    <row r="329" spans="2:7" s="3" customFormat="1" ht="24" customHeight="1" x14ac:dyDescent="0.2">
      <c r="B329" s="34" t="s">
        <v>141</v>
      </c>
      <c r="C329" s="40" t="s">
        <v>142</v>
      </c>
      <c r="D329" s="36" t="s">
        <v>41</v>
      </c>
      <c r="E329" s="37">
        <f>G327</f>
        <v>60000</v>
      </c>
      <c r="F329" s="42"/>
      <c r="G329" s="37"/>
    </row>
    <row r="330" spans="2:7" s="3" customFormat="1" ht="12" customHeight="1" x14ac:dyDescent="0.2">
      <c r="B330" s="38"/>
      <c r="C330" s="39"/>
      <c r="D330" s="39"/>
      <c r="E330" s="39"/>
      <c r="F330" s="39"/>
      <c r="G330" s="39"/>
    </row>
    <row r="331" spans="2:7" s="3" customFormat="1" ht="12" customHeight="1" x14ac:dyDescent="0.2">
      <c r="B331" s="34" t="s">
        <v>143</v>
      </c>
      <c r="C331" s="35" t="s">
        <v>144</v>
      </c>
      <c r="D331" s="36"/>
      <c r="E331" s="37"/>
      <c r="F331" s="37"/>
      <c r="G331" s="37"/>
    </row>
    <row r="332" spans="2:7" s="3" customFormat="1" ht="12" customHeight="1" x14ac:dyDescent="0.2">
      <c r="B332" s="38"/>
      <c r="C332" s="39"/>
      <c r="D332" s="39"/>
      <c r="E332" s="39"/>
      <c r="F332" s="39"/>
      <c r="G332" s="39"/>
    </row>
    <row r="333" spans="2:7" s="3" customFormat="1" ht="12" customHeight="1" x14ac:dyDescent="0.2">
      <c r="B333" s="34" t="s">
        <v>145</v>
      </c>
      <c r="C333" s="40" t="s">
        <v>146</v>
      </c>
      <c r="D333" s="36" t="s">
        <v>119</v>
      </c>
      <c r="E333" s="41">
        <v>4</v>
      </c>
      <c r="F333" s="42"/>
      <c r="G333" s="37"/>
    </row>
    <row r="334" spans="2:7" s="3" customFormat="1" ht="12" customHeight="1" x14ac:dyDescent="0.2">
      <c r="B334" s="38"/>
      <c r="C334" s="39"/>
      <c r="D334" s="39"/>
      <c r="E334" s="39"/>
      <c r="F334" s="39"/>
      <c r="G334" s="39"/>
    </row>
    <row r="335" spans="2:7" s="3" customFormat="1" ht="12" customHeight="1" x14ac:dyDescent="0.2">
      <c r="B335" s="38"/>
      <c r="C335" s="39"/>
      <c r="D335" s="39"/>
      <c r="E335" s="39"/>
      <c r="F335" s="39"/>
      <c r="G335" s="39"/>
    </row>
    <row r="336" spans="2:7" s="3" customFormat="1" ht="12" customHeight="1" x14ac:dyDescent="0.2">
      <c r="B336" s="34" t="s">
        <v>147</v>
      </c>
      <c r="C336" s="40" t="s">
        <v>148</v>
      </c>
      <c r="D336" s="36" t="s">
        <v>119</v>
      </c>
      <c r="E336" s="41">
        <v>2</v>
      </c>
      <c r="F336" s="42"/>
      <c r="G336" s="37"/>
    </row>
    <row r="337" spans="2:7" s="3" customFormat="1" ht="12" customHeight="1" x14ac:dyDescent="0.2">
      <c r="B337" s="38"/>
      <c r="C337" s="39"/>
      <c r="D337" s="39"/>
      <c r="E337" s="39"/>
      <c r="F337" s="39"/>
      <c r="G337" s="39"/>
    </row>
    <row r="338" spans="2:7" s="3" customFormat="1" ht="12" customHeight="1" x14ac:dyDescent="0.2">
      <c r="B338" s="38"/>
      <c r="C338" s="39"/>
      <c r="D338" s="39"/>
      <c r="E338" s="39"/>
      <c r="F338" s="39"/>
      <c r="G338" s="39"/>
    </row>
    <row r="339" spans="2:7" s="3" customFormat="1" ht="12" customHeight="1" x14ac:dyDescent="0.2">
      <c r="B339" s="34" t="s">
        <v>149</v>
      </c>
      <c r="C339" s="40" t="s">
        <v>150</v>
      </c>
      <c r="D339" s="36" t="s">
        <v>119</v>
      </c>
      <c r="E339" s="41">
        <v>45</v>
      </c>
      <c r="F339" s="42"/>
      <c r="G339" s="37"/>
    </row>
    <row r="340" spans="2:7" s="3" customFormat="1" ht="12" customHeight="1" x14ac:dyDescent="0.2">
      <c r="B340" s="38"/>
      <c r="C340" s="39"/>
      <c r="D340" s="39"/>
      <c r="E340" s="39"/>
      <c r="F340" s="39"/>
      <c r="G340" s="39"/>
    </row>
    <row r="341" spans="2:7" s="3" customFormat="1" ht="12" customHeight="1" x14ac:dyDescent="0.2">
      <c r="B341" s="34" t="s">
        <v>151</v>
      </c>
      <c r="C341" s="40" t="s">
        <v>152</v>
      </c>
      <c r="D341" s="36" t="s">
        <v>119</v>
      </c>
      <c r="E341" s="41">
        <v>45</v>
      </c>
      <c r="F341" s="42"/>
      <c r="G341" s="37"/>
    </row>
    <row r="342" spans="2:7" s="3" customFormat="1" ht="12" customHeight="1" x14ac:dyDescent="0.2">
      <c r="B342" s="38"/>
      <c r="C342" s="39"/>
      <c r="D342" s="39"/>
      <c r="E342" s="39"/>
      <c r="F342" s="39"/>
      <c r="G342" s="39"/>
    </row>
    <row r="343" spans="2:7" s="3" customFormat="1" ht="12" customHeight="1" x14ac:dyDescent="0.2">
      <c r="B343" s="34" t="s">
        <v>153</v>
      </c>
      <c r="C343" s="35" t="s">
        <v>154</v>
      </c>
      <c r="D343" s="36"/>
      <c r="E343" s="41"/>
      <c r="F343" s="37"/>
      <c r="G343" s="37"/>
    </row>
    <row r="344" spans="2:7" s="3" customFormat="1" ht="12" customHeight="1" x14ac:dyDescent="0.2">
      <c r="B344" s="38"/>
      <c r="C344" s="39"/>
      <c r="D344" s="39"/>
      <c r="E344" s="39"/>
      <c r="F344" s="39"/>
      <c r="G344" s="39"/>
    </row>
    <row r="345" spans="2:7" s="3" customFormat="1" ht="12" customHeight="1" x14ac:dyDescent="0.2">
      <c r="B345" s="34" t="s">
        <v>155</v>
      </c>
      <c r="C345" s="40" t="s">
        <v>156</v>
      </c>
      <c r="D345" s="36" t="s">
        <v>56</v>
      </c>
      <c r="E345" s="41">
        <v>2</v>
      </c>
      <c r="F345" s="42"/>
      <c r="G345" s="37"/>
    </row>
    <row r="346" spans="2:7" s="3" customFormat="1" ht="12" customHeight="1" x14ac:dyDescent="0.2">
      <c r="B346" s="38"/>
      <c r="C346" s="39"/>
      <c r="D346" s="39"/>
      <c r="E346" s="39"/>
      <c r="F346" s="39"/>
      <c r="G346" s="39"/>
    </row>
    <row r="347" spans="2:7" s="3" customFormat="1" ht="12" customHeight="1" x14ac:dyDescent="0.2">
      <c r="B347" s="34" t="s">
        <v>157</v>
      </c>
      <c r="C347" s="40" t="s">
        <v>158</v>
      </c>
      <c r="D347" s="36" t="s">
        <v>56</v>
      </c>
      <c r="E347" s="41">
        <v>8</v>
      </c>
      <c r="F347" s="42"/>
      <c r="G347" s="37"/>
    </row>
    <row r="348" spans="2:7" s="3" customFormat="1" ht="12" customHeight="1" x14ac:dyDescent="0.2">
      <c r="B348" s="38"/>
      <c r="C348" s="39"/>
      <c r="D348" s="39"/>
      <c r="E348" s="39"/>
      <c r="F348" s="39"/>
      <c r="G348" s="39"/>
    </row>
    <row r="349" spans="2:7" s="3" customFormat="1" ht="12" customHeight="1" x14ac:dyDescent="0.2">
      <c r="B349" s="34" t="s">
        <v>159</v>
      </c>
      <c r="C349" s="40" t="s">
        <v>160</v>
      </c>
      <c r="D349" s="36" t="s">
        <v>56</v>
      </c>
      <c r="E349" s="41">
        <v>1</v>
      </c>
      <c r="F349" s="42"/>
      <c r="G349" s="37"/>
    </row>
    <row r="350" spans="2:7" s="3" customFormat="1" ht="12" customHeight="1" x14ac:dyDescent="0.2">
      <c r="B350" s="38"/>
      <c r="C350" s="39"/>
      <c r="D350" s="39"/>
      <c r="E350" s="39"/>
      <c r="F350" s="39"/>
      <c r="G350" s="39"/>
    </row>
    <row r="351" spans="2:7" s="3" customFormat="1" ht="12" customHeight="1" x14ac:dyDescent="0.2">
      <c r="B351" s="38"/>
      <c r="C351" s="39"/>
      <c r="D351" s="39"/>
      <c r="E351" s="39"/>
      <c r="F351" s="39"/>
      <c r="G351" s="39"/>
    </row>
    <row r="352" spans="2:7" s="3" customFormat="1" ht="12" customHeight="1" x14ac:dyDescent="0.2">
      <c r="B352" s="34" t="s">
        <v>161</v>
      </c>
      <c r="C352" s="40" t="s">
        <v>162</v>
      </c>
      <c r="D352" s="36" t="s">
        <v>56</v>
      </c>
      <c r="E352" s="41">
        <v>2</v>
      </c>
      <c r="F352" s="42"/>
      <c r="G352" s="37"/>
    </row>
    <row r="353" spans="2:7" s="3" customFormat="1" ht="12" customHeight="1" x14ac:dyDescent="0.2">
      <c r="B353" s="34"/>
      <c r="C353" s="40"/>
      <c r="D353" s="36"/>
      <c r="E353" s="41"/>
      <c r="F353" s="42"/>
      <c r="G353" s="37"/>
    </row>
    <row r="354" spans="2:7" s="3" customFormat="1" ht="12" customHeight="1" x14ac:dyDescent="0.2">
      <c r="B354" s="34"/>
      <c r="C354" s="40"/>
      <c r="D354" s="36"/>
      <c r="E354" s="41"/>
      <c r="F354" s="42"/>
      <c r="G354" s="37"/>
    </row>
    <row r="355" spans="2:7" s="3" customFormat="1" ht="12" customHeight="1" x14ac:dyDescent="0.2">
      <c r="B355" s="34"/>
      <c r="C355" s="40"/>
      <c r="D355" s="36"/>
      <c r="E355" s="41"/>
      <c r="F355" s="42"/>
      <c r="G355" s="37"/>
    </row>
    <row r="356" spans="2:7" s="3" customFormat="1" ht="12" customHeight="1" x14ac:dyDescent="0.2">
      <c r="B356" s="34"/>
      <c r="C356" s="40"/>
      <c r="D356" s="36"/>
      <c r="E356" s="41"/>
      <c r="F356" s="42"/>
      <c r="G356" s="37"/>
    </row>
    <row r="357" spans="2:7" s="3" customFormat="1" ht="12" customHeight="1" x14ac:dyDescent="0.2">
      <c r="B357" s="34"/>
      <c r="C357" s="40"/>
      <c r="D357" s="36"/>
      <c r="E357" s="41"/>
      <c r="F357" s="42"/>
      <c r="G357" s="37"/>
    </row>
    <row r="358" spans="2:7" s="3" customFormat="1" ht="12" customHeight="1" x14ac:dyDescent="0.2">
      <c r="B358" s="34"/>
      <c r="C358" s="40"/>
      <c r="D358" s="36"/>
      <c r="E358" s="41"/>
      <c r="F358" s="42"/>
      <c r="G358" s="37"/>
    </row>
    <row r="359" spans="2:7" s="3" customFormat="1" ht="12" customHeight="1" x14ac:dyDescent="0.2">
      <c r="B359" s="34"/>
      <c r="C359" s="40"/>
      <c r="D359" s="36"/>
      <c r="E359" s="41"/>
      <c r="F359" s="42"/>
      <c r="G359" s="37"/>
    </row>
    <row r="360" spans="2:7" s="3" customFormat="1" ht="12" customHeight="1" x14ac:dyDescent="0.2">
      <c r="B360" s="34"/>
      <c r="C360" s="40"/>
      <c r="D360" s="36"/>
      <c r="E360" s="41"/>
      <c r="F360" s="42"/>
      <c r="G360" s="37"/>
    </row>
    <row r="361" spans="2:7" s="3" customFormat="1" ht="12" customHeight="1" x14ac:dyDescent="0.2">
      <c r="B361" s="34"/>
      <c r="C361" s="40"/>
      <c r="D361" s="36"/>
      <c r="E361" s="41"/>
      <c r="F361" s="42"/>
      <c r="G361" s="37"/>
    </row>
    <row r="362" spans="2:7" s="3" customFormat="1" ht="12" customHeight="1" x14ac:dyDescent="0.2">
      <c r="B362" s="34"/>
      <c r="C362" s="40"/>
      <c r="D362" s="36"/>
      <c r="E362" s="41"/>
      <c r="F362" s="42"/>
      <c r="G362" s="37"/>
    </row>
    <row r="363" spans="2:7" s="3" customFormat="1" ht="12" customHeight="1" x14ac:dyDescent="0.2">
      <c r="B363" s="34"/>
      <c r="C363" s="40"/>
      <c r="D363" s="36"/>
      <c r="E363" s="41"/>
      <c r="F363" s="42"/>
      <c r="G363" s="37"/>
    </row>
    <row r="364" spans="2:7" s="3" customFormat="1" ht="12" customHeight="1" x14ac:dyDescent="0.2">
      <c r="B364" s="34"/>
      <c r="C364" s="40"/>
      <c r="D364" s="36"/>
      <c r="E364" s="41"/>
      <c r="F364" s="42"/>
      <c r="G364" s="37"/>
    </row>
    <row r="365" spans="2:7" s="3" customFormat="1" ht="12" customHeight="1" x14ac:dyDescent="0.2">
      <c r="B365" s="34"/>
      <c r="C365" s="40"/>
      <c r="D365" s="36"/>
      <c r="E365" s="41"/>
      <c r="F365" s="42"/>
      <c r="G365" s="37"/>
    </row>
    <row r="366" spans="2:7" s="3" customFormat="1" ht="12" customHeight="1" x14ac:dyDescent="0.2">
      <c r="B366" s="34"/>
      <c r="C366" s="40"/>
      <c r="D366" s="36"/>
      <c r="E366" s="41"/>
      <c r="F366" s="42"/>
      <c r="G366" s="37"/>
    </row>
    <row r="367" spans="2:7" s="3" customFormat="1" ht="12" customHeight="1" x14ac:dyDescent="0.2">
      <c r="B367" s="34"/>
      <c r="C367" s="40"/>
      <c r="D367" s="36"/>
      <c r="E367" s="41"/>
      <c r="F367" s="42"/>
      <c r="G367" s="37"/>
    </row>
    <row r="368" spans="2:7" s="3" customFormat="1" ht="12" customHeight="1" x14ac:dyDescent="0.2">
      <c r="B368" s="34"/>
      <c r="C368" s="40"/>
      <c r="D368" s="36"/>
      <c r="E368" s="41"/>
      <c r="F368" s="42"/>
      <c r="G368" s="37"/>
    </row>
    <row r="369" spans="2:7" s="3" customFormat="1" ht="12" customHeight="1" x14ac:dyDescent="0.2">
      <c r="B369" s="34"/>
      <c r="C369" s="40"/>
      <c r="D369" s="36"/>
      <c r="E369" s="41"/>
      <c r="F369" s="42"/>
      <c r="G369" s="37"/>
    </row>
    <row r="370" spans="2:7" s="3" customFormat="1" ht="12" customHeight="1" x14ac:dyDescent="0.2">
      <c r="B370" s="34"/>
      <c r="C370" s="40"/>
      <c r="D370" s="36"/>
      <c r="E370" s="41"/>
      <c r="F370" s="42"/>
      <c r="G370" s="37"/>
    </row>
    <row r="371" spans="2:7" s="3" customFormat="1" ht="12" customHeight="1" x14ac:dyDescent="0.2">
      <c r="B371" s="34"/>
      <c r="C371" s="40"/>
      <c r="D371" s="36"/>
      <c r="E371" s="41"/>
      <c r="F371" s="42"/>
      <c r="G371" s="37"/>
    </row>
    <row r="372" spans="2:7" s="3" customFormat="1" ht="12" customHeight="1" x14ac:dyDescent="0.2">
      <c r="B372" s="34"/>
      <c r="C372" s="40"/>
      <c r="D372" s="36"/>
      <c r="E372" s="41"/>
      <c r="F372" s="42"/>
      <c r="G372" s="37"/>
    </row>
    <row r="373" spans="2:7" s="3" customFormat="1" ht="12" customHeight="1" x14ac:dyDescent="0.2">
      <c r="B373" s="34"/>
      <c r="C373" s="40"/>
      <c r="D373" s="36"/>
      <c r="E373" s="41"/>
      <c r="F373" s="42"/>
      <c r="G373" s="37"/>
    </row>
    <row r="374" spans="2:7" s="3" customFormat="1" ht="12" customHeight="1" x14ac:dyDescent="0.2">
      <c r="B374" s="34"/>
      <c r="C374" s="40"/>
      <c r="D374" s="36"/>
      <c r="E374" s="41"/>
      <c r="F374" s="42"/>
      <c r="G374" s="37"/>
    </row>
    <row r="375" spans="2:7" s="3" customFormat="1" ht="12" customHeight="1" x14ac:dyDescent="0.2">
      <c r="B375" s="34"/>
      <c r="C375" s="40"/>
      <c r="D375" s="36"/>
      <c r="E375" s="41"/>
      <c r="F375" s="42"/>
      <c r="G375" s="37"/>
    </row>
    <row r="376" spans="2:7" s="3" customFormat="1" ht="12" customHeight="1" x14ac:dyDescent="0.2">
      <c r="B376" s="34"/>
      <c r="C376" s="40"/>
      <c r="D376" s="36"/>
      <c r="E376" s="41"/>
      <c r="F376" s="42"/>
      <c r="G376" s="37"/>
    </row>
    <row r="377" spans="2:7" s="3" customFormat="1" ht="12" customHeight="1" x14ac:dyDescent="0.2">
      <c r="B377" s="34"/>
      <c r="C377" s="40"/>
      <c r="D377" s="36"/>
      <c r="E377" s="41"/>
      <c r="F377" s="42"/>
      <c r="G377" s="37"/>
    </row>
    <row r="378" spans="2:7" s="3" customFormat="1" ht="12" customHeight="1" x14ac:dyDescent="0.2">
      <c r="B378" s="34"/>
      <c r="C378" s="40"/>
      <c r="D378" s="36"/>
      <c r="E378" s="41"/>
      <c r="F378" s="42"/>
      <c r="G378" s="37"/>
    </row>
    <row r="379" spans="2:7" s="3" customFormat="1" ht="12" customHeight="1" x14ac:dyDescent="0.2">
      <c r="B379" s="34"/>
      <c r="C379" s="40"/>
      <c r="D379" s="36"/>
      <c r="E379" s="41"/>
      <c r="F379" s="42"/>
      <c r="G379" s="37"/>
    </row>
    <row r="380" spans="2:7" s="3" customFormat="1" ht="12" customHeight="1" x14ac:dyDescent="0.2">
      <c r="B380" s="34"/>
      <c r="C380" s="40"/>
      <c r="D380" s="36"/>
      <c r="E380" s="41"/>
      <c r="F380" s="42"/>
      <c r="G380" s="37"/>
    </row>
    <row r="381" spans="2:7" s="3" customFormat="1" ht="12" customHeight="1" x14ac:dyDescent="0.2">
      <c r="B381" s="34"/>
      <c r="C381" s="40"/>
      <c r="D381" s="36"/>
      <c r="E381" s="41"/>
      <c r="F381" s="42"/>
      <c r="G381" s="37"/>
    </row>
    <row r="382" spans="2:7" s="3" customFormat="1" ht="12" customHeight="1" x14ac:dyDescent="0.2">
      <c r="B382" s="34"/>
      <c r="C382" s="40"/>
      <c r="D382" s="36"/>
      <c r="E382" s="41"/>
      <c r="F382" s="42"/>
      <c r="G382" s="37"/>
    </row>
    <row r="383" spans="2:7" s="4" customFormat="1" ht="20.25" customHeight="1" x14ac:dyDescent="0.2">
      <c r="B383" s="51" t="s">
        <v>50</v>
      </c>
      <c r="C383" s="52"/>
      <c r="D383" s="53"/>
      <c r="E383" s="54"/>
      <c r="F383" s="54"/>
      <c r="G383" s="55"/>
    </row>
    <row r="384" spans="2:7" s="2" customFormat="1" ht="12" customHeight="1" x14ac:dyDescent="0.2">
      <c r="B384" s="45"/>
      <c r="C384" s="45"/>
      <c r="D384" s="56"/>
      <c r="E384" s="45"/>
      <c r="F384" s="45"/>
      <c r="G384" s="45"/>
    </row>
    <row r="385" spans="2:7" s="1" customFormat="1" ht="14" x14ac:dyDescent="0.2">
      <c r="B385" s="43" t="s">
        <v>0</v>
      </c>
      <c r="C385" s="44"/>
      <c r="D385" s="44"/>
      <c r="E385" s="44"/>
      <c r="F385" s="44"/>
      <c r="G385" s="44"/>
    </row>
    <row r="386" spans="2:7" s="2" customFormat="1" ht="12" x14ac:dyDescent="0.2">
      <c r="B386" s="45"/>
      <c r="C386" s="45"/>
      <c r="D386" s="45"/>
      <c r="E386" s="45"/>
      <c r="F386" s="45"/>
      <c r="G386" s="46" t="s">
        <v>120</v>
      </c>
    </row>
    <row r="387" spans="2:7" s="3" customFormat="1" ht="15.5" customHeight="1" x14ac:dyDescent="0.2">
      <c r="B387" s="47" t="s">
        <v>2</v>
      </c>
      <c r="C387" s="47" t="s">
        <v>3</v>
      </c>
      <c r="D387" s="47" t="s">
        <v>4</v>
      </c>
      <c r="E387" s="47" t="s">
        <v>5</v>
      </c>
      <c r="F387" s="47" t="s">
        <v>6</v>
      </c>
      <c r="G387" s="48" t="s">
        <v>7</v>
      </c>
    </row>
    <row r="388" spans="2:7" s="4" customFormat="1" ht="20.25" customHeight="1" x14ac:dyDescent="0.2">
      <c r="B388" s="51" t="s">
        <v>51</v>
      </c>
      <c r="C388" s="52"/>
      <c r="D388" s="53"/>
      <c r="E388" s="54"/>
      <c r="F388" s="54"/>
      <c r="G388" s="55"/>
    </row>
    <row r="389" spans="2:7" s="3" customFormat="1" ht="12" customHeight="1" x14ac:dyDescent="0.2">
      <c r="B389" s="34" t="s">
        <v>163</v>
      </c>
      <c r="C389" s="40" t="s">
        <v>164</v>
      </c>
      <c r="D389" s="36" t="s">
        <v>56</v>
      </c>
      <c r="E389" s="41">
        <v>1</v>
      </c>
      <c r="F389" s="42"/>
      <c r="G389" s="37"/>
    </row>
    <row r="390" spans="2:7" s="3" customFormat="1" ht="12" customHeight="1" x14ac:dyDescent="0.2">
      <c r="B390" s="38"/>
      <c r="C390" s="39"/>
      <c r="D390" s="39"/>
      <c r="E390" s="39"/>
      <c r="F390" s="39"/>
      <c r="G390" s="39"/>
    </row>
    <row r="391" spans="2:7" s="3" customFormat="1" ht="12" customHeight="1" x14ac:dyDescent="0.2">
      <c r="B391" s="34" t="s">
        <v>165</v>
      </c>
      <c r="C391" s="40" t="s">
        <v>166</v>
      </c>
      <c r="D391" s="36" t="s">
        <v>56</v>
      </c>
      <c r="E391" s="41">
        <v>1</v>
      </c>
      <c r="F391" s="42"/>
      <c r="G391" s="37"/>
    </row>
    <row r="392" spans="2:7" s="3" customFormat="1" ht="12" customHeight="1" x14ac:dyDescent="0.2">
      <c r="B392" s="38"/>
      <c r="C392" s="39"/>
      <c r="D392" s="39"/>
      <c r="E392" s="39"/>
      <c r="F392" s="39"/>
      <c r="G392" s="39"/>
    </row>
    <row r="393" spans="2:7" s="3" customFormat="1" ht="12" customHeight="1" x14ac:dyDescent="0.2">
      <c r="B393" s="34" t="s">
        <v>167</v>
      </c>
      <c r="C393" s="40" t="s">
        <v>168</v>
      </c>
      <c r="D393" s="36" t="s">
        <v>56</v>
      </c>
      <c r="E393" s="41">
        <v>4</v>
      </c>
      <c r="F393" s="42"/>
      <c r="G393" s="37"/>
    </row>
    <row r="394" spans="2:7" s="3" customFormat="1" ht="12" customHeight="1" x14ac:dyDescent="0.2">
      <c r="B394" s="38"/>
      <c r="C394" s="39"/>
      <c r="D394" s="39"/>
      <c r="E394" s="39"/>
      <c r="F394" s="39"/>
      <c r="G394" s="39"/>
    </row>
    <row r="395" spans="2:7" s="3" customFormat="1" ht="12" customHeight="1" x14ac:dyDescent="0.2">
      <c r="B395" s="34" t="s">
        <v>169</v>
      </c>
      <c r="C395" s="40" t="s">
        <v>170</v>
      </c>
      <c r="D395" s="36" t="s">
        <v>56</v>
      </c>
      <c r="E395" s="41">
        <v>2</v>
      </c>
      <c r="F395" s="42"/>
      <c r="G395" s="37"/>
    </row>
    <row r="396" spans="2:7" s="3" customFormat="1" ht="12" customHeight="1" x14ac:dyDescent="0.2">
      <c r="B396" s="38"/>
      <c r="C396" s="39"/>
      <c r="D396" s="39"/>
      <c r="E396" s="39"/>
      <c r="F396" s="39"/>
      <c r="G396" s="39"/>
    </row>
    <row r="397" spans="2:7" s="3" customFormat="1" ht="12" customHeight="1" x14ac:dyDescent="0.2">
      <c r="B397" s="34" t="s">
        <v>171</v>
      </c>
      <c r="C397" s="40" t="s">
        <v>172</v>
      </c>
      <c r="D397" s="36" t="s">
        <v>56</v>
      </c>
      <c r="E397" s="41">
        <v>2</v>
      </c>
      <c r="F397" s="42"/>
      <c r="G397" s="37"/>
    </row>
    <row r="398" spans="2:7" s="3" customFormat="1" ht="12" customHeight="1" x14ac:dyDescent="0.2">
      <c r="B398" s="38"/>
      <c r="C398" s="39"/>
      <c r="D398" s="39"/>
      <c r="E398" s="39"/>
      <c r="F398" s="39"/>
      <c r="G398" s="39"/>
    </row>
    <row r="399" spans="2:7" s="3" customFormat="1" ht="12" customHeight="1" x14ac:dyDescent="0.2">
      <c r="B399" s="34" t="s">
        <v>173</v>
      </c>
      <c r="C399" s="40" t="s">
        <v>174</v>
      </c>
      <c r="D399" s="36" t="s">
        <v>56</v>
      </c>
      <c r="E399" s="41">
        <v>1</v>
      </c>
      <c r="F399" s="42"/>
      <c r="G399" s="37"/>
    </row>
    <row r="400" spans="2:7" s="3" customFormat="1" ht="12" customHeight="1" x14ac:dyDescent="0.2">
      <c r="B400" s="38"/>
      <c r="C400" s="39"/>
      <c r="D400" s="39"/>
      <c r="E400" s="39"/>
      <c r="F400" s="39"/>
      <c r="G400" s="39"/>
    </row>
    <row r="401" spans="2:7" s="3" customFormat="1" ht="12" customHeight="1" x14ac:dyDescent="0.2">
      <c r="B401" s="34" t="s">
        <v>175</v>
      </c>
      <c r="C401" s="40" t="s">
        <v>176</v>
      </c>
      <c r="D401" s="36" t="s">
        <v>56</v>
      </c>
      <c r="E401" s="41">
        <v>1</v>
      </c>
      <c r="F401" s="42"/>
      <c r="G401" s="37"/>
    </row>
    <row r="402" spans="2:7" s="3" customFormat="1" ht="12" customHeight="1" x14ac:dyDescent="0.2">
      <c r="B402" s="38"/>
      <c r="C402" s="39"/>
      <c r="D402" s="39"/>
      <c r="E402" s="39"/>
      <c r="F402" s="39"/>
      <c r="G402" s="39"/>
    </row>
    <row r="403" spans="2:7" s="3" customFormat="1" ht="12" customHeight="1" x14ac:dyDescent="0.2">
      <c r="B403" s="34" t="s">
        <v>177</v>
      </c>
      <c r="C403" s="40" t="s">
        <v>178</v>
      </c>
      <c r="D403" s="36" t="s">
        <v>56</v>
      </c>
      <c r="E403" s="41">
        <v>2</v>
      </c>
      <c r="F403" s="42"/>
      <c r="G403" s="37"/>
    </row>
    <row r="404" spans="2:7" s="3" customFormat="1" ht="12" customHeight="1" x14ac:dyDescent="0.2">
      <c r="B404" s="38"/>
      <c r="C404" s="39"/>
      <c r="D404" s="39"/>
      <c r="E404" s="39"/>
      <c r="F404" s="39"/>
      <c r="G404" s="39"/>
    </row>
    <row r="405" spans="2:7" s="3" customFormat="1" ht="12" customHeight="1" x14ac:dyDescent="0.2">
      <c r="B405" s="34" t="s">
        <v>179</v>
      </c>
      <c r="C405" s="40" t="s">
        <v>180</v>
      </c>
      <c r="D405" s="36" t="s">
        <v>56</v>
      </c>
      <c r="E405" s="41">
        <v>4</v>
      </c>
      <c r="F405" s="42"/>
      <c r="G405" s="37"/>
    </row>
    <row r="406" spans="2:7" s="3" customFormat="1" ht="12" customHeight="1" x14ac:dyDescent="0.2">
      <c r="B406" s="38"/>
      <c r="C406" s="39"/>
      <c r="D406" s="39"/>
      <c r="E406" s="39"/>
      <c r="F406" s="39"/>
      <c r="G406" s="39"/>
    </row>
    <row r="407" spans="2:7" s="3" customFormat="1" ht="12" customHeight="1" x14ac:dyDescent="0.2">
      <c r="B407" s="34" t="s">
        <v>181</v>
      </c>
      <c r="C407" s="40" t="s">
        <v>182</v>
      </c>
      <c r="D407" s="36" t="s">
        <v>56</v>
      </c>
      <c r="E407" s="41">
        <v>4</v>
      </c>
      <c r="F407" s="42"/>
      <c r="G407" s="37"/>
    </row>
    <row r="408" spans="2:7" s="3" customFormat="1" ht="12" customHeight="1" x14ac:dyDescent="0.2">
      <c r="B408" s="38"/>
      <c r="C408" s="39"/>
      <c r="D408" s="39"/>
      <c r="E408" s="39"/>
      <c r="F408" s="39"/>
      <c r="G408" s="39"/>
    </row>
    <row r="409" spans="2:7" s="3" customFormat="1" ht="12" customHeight="1" x14ac:dyDescent="0.2">
      <c r="B409" s="34" t="s">
        <v>183</v>
      </c>
      <c r="C409" s="40" t="s">
        <v>184</v>
      </c>
      <c r="D409" s="36" t="s">
        <v>56</v>
      </c>
      <c r="E409" s="41">
        <v>1</v>
      </c>
      <c r="F409" s="42"/>
      <c r="G409" s="37"/>
    </row>
    <row r="410" spans="2:7" s="3" customFormat="1" ht="12" customHeight="1" x14ac:dyDescent="0.2">
      <c r="B410" s="38"/>
      <c r="C410" s="39"/>
      <c r="D410" s="39"/>
      <c r="E410" s="39"/>
      <c r="F410" s="39"/>
      <c r="G410" s="39"/>
    </row>
    <row r="411" spans="2:7" s="3" customFormat="1" ht="12" customHeight="1" x14ac:dyDescent="0.2">
      <c r="B411" s="34" t="s">
        <v>185</v>
      </c>
      <c r="C411" s="40" t="s">
        <v>186</v>
      </c>
      <c r="D411" s="36" t="s">
        <v>56</v>
      </c>
      <c r="E411" s="41">
        <v>1</v>
      </c>
      <c r="F411" s="42"/>
      <c r="G411" s="37"/>
    </row>
    <row r="412" spans="2:7" s="3" customFormat="1" ht="12" customHeight="1" x14ac:dyDescent="0.2">
      <c r="B412" s="38"/>
      <c r="C412" s="39"/>
      <c r="D412" s="39"/>
      <c r="E412" s="39"/>
      <c r="F412" s="39"/>
      <c r="G412" s="39"/>
    </row>
    <row r="413" spans="2:7" s="3" customFormat="1" ht="12" customHeight="1" x14ac:dyDescent="0.2">
      <c r="B413" s="34" t="s">
        <v>187</v>
      </c>
      <c r="C413" s="40" t="s">
        <v>188</v>
      </c>
      <c r="D413" s="36" t="s">
        <v>56</v>
      </c>
      <c r="E413" s="41">
        <v>1</v>
      </c>
      <c r="F413" s="42"/>
      <c r="G413" s="37"/>
    </row>
    <row r="414" spans="2:7" s="3" customFormat="1" ht="12" customHeight="1" x14ac:dyDescent="0.2">
      <c r="B414" s="38"/>
      <c r="C414" s="39"/>
      <c r="D414" s="39"/>
      <c r="E414" s="39"/>
      <c r="F414" s="39"/>
      <c r="G414" s="39"/>
    </row>
    <row r="415" spans="2:7" s="3" customFormat="1" ht="12" customHeight="1" x14ac:dyDescent="0.2">
      <c r="B415" s="34" t="s">
        <v>189</v>
      </c>
      <c r="C415" s="40" t="s">
        <v>190</v>
      </c>
      <c r="D415" s="36" t="s">
        <v>56</v>
      </c>
      <c r="E415" s="41">
        <v>1</v>
      </c>
      <c r="F415" s="42"/>
      <c r="G415" s="37"/>
    </row>
    <row r="416" spans="2:7" s="3" customFormat="1" ht="12" customHeight="1" x14ac:dyDescent="0.2">
      <c r="B416" s="38"/>
      <c r="C416" s="39"/>
      <c r="D416" s="39"/>
      <c r="E416" s="39"/>
      <c r="F416" s="39"/>
      <c r="G416" s="39"/>
    </row>
    <row r="417" spans="2:7" s="3" customFormat="1" ht="12" customHeight="1" x14ac:dyDescent="0.2">
      <c r="B417" s="34" t="s">
        <v>191</v>
      </c>
      <c r="C417" s="40" t="s">
        <v>192</v>
      </c>
      <c r="D417" s="36" t="s">
        <v>56</v>
      </c>
      <c r="E417" s="41">
        <v>1</v>
      </c>
      <c r="F417" s="42"/>
      <c r="G417" s="37"/>
    </row>
    <row r="418" spans="2:7" s="3" customFormat="1" ht="12" customHeight="1" x14ac:dyDescent="0.2">
      <c r="B418" s="38"/>
      <c r="C418" s="39"/>
      <c r="D418" s="39"/>
      <c r="E418" s="39"/>
      <c r="F418" s="39"/>
      <c r="G418" s="39"/>
    </row>
    <row r="419" spans="2:7" s="3" customFormat="1" ht="12" customHeight="1" x14ac:dyDescent="0.2">
      <c r="B419" s="34" t="s">
        <v>193</v>
      </c>
      <c r="C419" s="40" t="s">
        <v>194</v>
      </c>
      <c r="D419" s="36" t="s">
        <v>56</v>
      </c>
      <c r="E419" s="41">
        <v>1</v>
      </c>
      <c r="F419" s="42"/>
      <c r="G419" s="37"/>
    </row>
    <row r="420" spans="2:7" s="3" customFormat="1" ht="12" customHeight="1" x14ac:dyDescent="0.2">
      <c r="B420" s="38"/>
      <c r="C420" s="39"/>
      <c r="D420" s="39"/>
      <c r="E420" s="39"/>
      <c r="F420" s="39"/>
      <c r="G420" s="39"/>
    </row>
    <row r="421" spans="2:7" s="3" customFormat="1" ht="24" customHeight="1" x14ac:dyDescent="0.2">
      <c r="B421" s="34" t="s">
        <v>195</v>
      </c>
      <c r="C421" s="40" t="s">
        <v>196</v>
      </c>
      <c r="D421" s="36" t="s">
        <v>56</v>
      </c>
      <c r="E421" s="41">
        <v>1</v>
      </c>
      <c r="F421" s="42"/>
      <c r="G421" s="37"/>
    </row>
    <row r="422" spans="2:7" s="3" customFormat="1" ht="12" customHeight="1" x14ac:dyDescent="0.2">
      <c r="B422" s="38"/>
      <c r="C422" s="39"/>
      <c r="D422" s="39"/>
      <c r="E422" s="39"/>
      <c r="F422" s="39"/>
      <c r="G422" s="39"/>
    </row>
    <row r="423" spans="2:7" s="3" customFormat="1" ht="12" customHeight="1" x14ac:dyDescent="0.2">
      <c r="B423" s="34" t="s">
        <v>197</v>
      </c>
      <c r="C423" s="40" t="s">
        <v>198</v>
      </c>
      <c r="D423" s="36" t="s">
        <v>56</v>
      </c>
      <c r="E423" s="41">
        <v>1</v>
      </c>
      <c r="F423" s="42"/>
      <c r="G423" s="37"/>
    </row>
    <row r="424" spans="2:7" s="3" customFormat="1" ht="12" customHeight="1" x14ac:dyDescent="0.2">
      <c r="B424" s="38"/>
      <c r="C424" s="39"/>
      <c r="D424" s="39"/>
      <c r="E424" s="39"/>
      <c r="F424" s="39"/>
      <c r="G424" s="39"/>
    </row>
    <row r="425" spans="2:7" s="3" customFormat="1" ht="12" customHeight="1" x14ac:dyDescent="0.2">
      <c r="B425" s="34" t="s">
        <v>199</v>
      </c>
      <c r="C425" s="40" t="s">
        <v>200</v>
      </c>
      <c r="D425" s="36" t="s">
        <v>56</v>
      </c>
      <c r="E425" s="41">
        <v>1</v>
      </c>
      <c r="F425" s="42"/>
      <c r="G425" s="37"/>
    </row>
    <row r="426" spans="2:7" s="3" customFormat="1" ht="12" customHeight="1" x14ac:dyDescent="0.2">
      <c r="B426" s="38"/>
      <c r="C426" s="39"/>
      <c r="D426" s="39"/>
      <c r="E426" s="39"/>
      <c r="F426" s="39"/>
      <c r="G426" s="39"/>
    </row>
    <row r="427" spans="2:7" s="3" customFormat="1" ht="24" customHeight="1" x14ac:dyDescent="0.2">
      <c r="B427" s="34" t="s">
        <v>201</v>
      </c>
      <c r="C427" s="40" t="s">
        <v>202</v>
      </c>
      <c r="D427" s="36" t="s">
        <v>56</v>
      </c>
      <c r="E427" s="41">
        <v>1</v>
      </c>
      <c r="F427" s="42"/>
      <c r="G427" s="37"/>
    </row>
    <row r="428" spans="2:7" s="3" customFormat="1" ht="12" x14ac:dyDescent="0.2">
      <c r="B428" s="34"/>
      <c r="C428" s="40"/>
      <c r="D428" s="36"/>
      <c r="E428" s="41"/>
      <c r="F428" s="42"/>
      <c r="G428" s="37"/>
    </row>
    <row r="429" spans="2:7" s="3" customFormat="1" ht="12" x14ac:dyDescent="0.2">
      <c r="B429" s="34"/>
      <c r="C429" s="40"/>
      <c r="D429" s="36"/>
      <c r="E429" s="41"/>
      <c r="F429" s="42"/>
      <c r="G429" s="37"/>
    </row>
    <row r="430" spans="2:7" s="3" customFormat="1" ht="12" x14ac:dyDescent="0.2">
      <c r="B430" s="34"/>
      <c r="C430" s="40"/>
      <c r="D430" s="36"/>
      <c r="E430" s="41"/>
      <c r="F430" s="42"/>
      <c r="G430" s="37"/>
    </row>
    <row r="431" spans="2:7" s="3" customFormat="1" ht="12" x14ac:dyDescent="0.2">
      <c r="B431" s="34"/>
      <c r="C431" s="40"/>
      <c r="D431" s="36"/>
      <c r="E431" s="41"/>
      <c r="F431" s="42"/>
      <c r="G431" s="37"/>
    </row>
    <row r="432" spans="2:7" s="3" customFormat="1" ht="12" x14ac:dyDescent="0.2">
      <c r="B432" s="34"/>
      <c r="C432" s="40"/>
      <c r="D432" s="36"/>
      <c r="E432" s="41"/>
      <c r="F432" s="42"/>
      <c r="G432" s="37"/>
    </row>
    <row r="433" spans="2:7" s="3" customFormat="1" ht="12" x14ac:dyDescent="0.2">
      <c r="B433" s="34"/>
      <c r="C433" s="40"/>
      <c r="D433" s="36"/>
      <c r="E433" s="41"/>
      <c r="F433" s="42"/>
      <c r="G433" s="37"/>
    </row>
    <row r="434" spans="2:7" s="3" customFormat="1" ht="12" x14ac:dyDescent="0.2">
      <c r="B434" s="34"/>
      <c r="C434" s="40"/>
      <c r="D434" s="36"/>
      <c r="E434" s="41"/>
      <c r="F434" s="42"/>
      <c r="G434" s="37"/>
    </row>
    <row r="435" spans="2:7" s="3" customFormat="1" ht="12" x14ac:dyDescent="0.2">
      <c r="B435" s="34"/>
      <c r="C435" s="40"/>
      <c r="D435" s="36"/>
      <c r="E435" s="41"/>
      <c r="F435" s="42"/>
      <c r="G435" s="37"/>
    </row>
    <row r="436" spans="2:7" s="3" customFormat="1" ht="12" x14ac:dyDescent="0.2">
      <c r="B436" s="34"/>
      <c r="C436" s="40"/>
      <c r="D436" s="36"/>
      <c r="E436" s="41"/>
      <c r="F436" s="42"/>
      <c r="G436" s="37"/>
    </row>
    <row r="437" spans="2:7" s="3" customFormat="1" ht="12" x14ac:dyDescent="0.2">
      <c r="B437" s="34"/>
      <c r="C437" s="40"/>
      <c r="D437" s="36"/>
      <c r="E437" s="41"/>
      <c r="F437" s="42"/>
      <c r="G437" s="37"/>
    </row>
    <row r="438" spans="2:7" s="3" customFormat="1" ht="12" x14ac:dyDescent="0.2">
      <c r="B438" s="34"/>
      <c r="C438" s="40"/>
      <c r="D438" s="36"/>
      <c r="E438" s="41"/>
      <c r="F438" s="42"/>
      <c r="G438" s="37"/>
    </row>
    <row r="439" spans="2:7" s="3" customFormat="1" ht="12" x14ac:dyDescent="0.2">
      <c r="B439" s="34"/>
      <c r="C439" s="40"/>
      <c r="D439" s="36"/>
      <c r="E439" s="41"/>
      <c r="F439" s="42"/>
      <c r="G439" s="37"/>
    </row>
    <row r="440" spans="2:7" s="3" customFormat="1" ht="12" x14ac:dyDescent="0.2">
      <c r="B440" s="34"/>
      <c r="C440" s="40"/>
      <c r="D440" s="36"/>
      <c r="E440" s="41"/>
      <c r="F440" s="42"/>
      <c r="G440" s="37"/>
    </row>
    <row r="441" spans="2:7" s="3" customFormat="1" ht="12" x14ac:dyDescent="0.2">
      <c r="B441" s="34"/>
      <c r="C441" s="40"/>
      <c r="D441" s="36"/>
      <c r="E441" s="41"/>
      <c r="F441" s="42"/>
      <c r="G441" s="37"/>
    </row>
    <row r="442" spans="2:7" s="3" customFormat="1" ht="12" x14ac:dyDescent="0.2">
      <c r="B442" s="34"/>
      <c r="C442" s="40"/>
      <c r="D442" s="36"/>
      <c r="E442" s="41"/>
      <c r="F442" s="42"/>
      <c r="G442" s="37"/>
    </row>
    <row r="443" spans="2:7" s="3" customFormat="1" ht="12" x14ac:dyDescent="0.2">
      <c r="B443" s="34"/>
      <c r="C443" s="40"/>
      <c r="D443" s="36"/>
      <c r="E443" s="41"/>
      <c r="F443" s="42"/>
      <c r="G443" s="37"/>
    </row>
    <row r="444" spans="2:7" s="3" customFormat="1" ht="12" x14ac:dyDescent="0.2">
      <c r="B444" s="34"/>
      <c r="C444" s="40"/>
      <c r="D444" s="36"/>
      <c r="E444" s="41"/>
      <c r="F444" s="42"/>
      <c r="G444" s="37"/>
    </row>
    <row r="445" spans="2:7" s="3" customFormat="1" ht="12" x14ac:dyDescent="0.2">
      <c r="B445" s="34"/>
      <c r="C445" s="40"/>
      <c r="D445" s="36"/>
      <c r="E445" s="41"/>
      <c r="F445" s="42"/>
      <c r="G445" s="37"/>
    </row>
    <row r="446" spans="2:7" s="3" customFormat="1" ht="12" x14ac:dyDescent="0.2">
      <c r="B446" s="34"/>
      <c r="C446" s="40"/>
      <c r="D446" s="36"/>
      <c r="E446" s="41"/>
      <c r="F446" s="42"/>
      <c r="G446" s="37"/>
    </row>
    <row r="447" spans="2:7" s="3" customFormat="1" ht="12" x14ac:dyDescent="0.2">
      <c r="B447" s="34"/>
      <c r="C447" s="40"/>
      <c r="D447" s="36"/>
      <c r="E447" s="41"/>
      <c r="F447" s="42"/>
      <c r="G447" s="37"/>
    </row>
    <row r="448" spans="2:7" s="3" customFormat="1" ht="12" x14ac:dyDescent="0.2">
      <c r="B448" s="34"/>
      <c r="C448" s="40"/>
      <c r="D448" s="36"/>
      <c r="E448" s="41"/>
      <c r="F448" s="42"/>
      <c r="G448" s="37"/>
    </row>
    <row r="449" spans="2:7" s="3" customFormat="1" ht="12" x14ac:dyDescent="0.2">
      <c r="B449" s="34"/>
      <c r="C449" s="40"/>
      <c r="D449" s="36"/>
      <c r="E449" s="41"/>
      <c r="F449" s="42"/>
      <c r="G449" s="37"/>
    </row>
    <row r="450" spans="2:7" s="3" customFormat="1" ht="12" x14ac:dyDescent="0.2">
      <c r="B450" s="34"/>
      <c r="C450" s="40"/>
      <c r="D450" s="36"/>
      <c r="E450" s="41"/>
      <c r="F450" s="42"/>
      <c r="G450" s="37"/>
    </row>
    <row r="451" spans="2:7" s="3" customFormat="1" ht="12" x14ac:dyDescent="0.2">
      <c r="B451" s="34"/>
      <c r="C451" s="40"/>
      <c r="D451" s="36"/>
      <c r="E451" s="41"/>
      <c r="F451" s="42"/>
      <c r="G451" s="37"/>
    </row>
    <row r="452" spans="2:7" s="3" customFormat="1" ht="12" x14ac:dyDescent="0.2">
      <c r="B452" s="34"/>
      <c r="C452" s="40"/>
      <c r="D452" s="36"/>
      <c r="E452" s="41"/>
      <c r="F452" s="42"/>
      <c r="G452" s="37"/>
    </row>
    <row r="453" spans="2:7" s="3" customFormat="1" ht="12" x14ac:dyDescent="0.2">
      <c r="B453" s="34"/>
      <c r="C453" s="40"/>
      <c r="D453" s="36"/>
      <c r="E453" s="41"/>
      <c r="F453" s="42"/>
      <c r="G453" s="37"/>
    </row>
    <row r="454" spans="2:7" s="3" customFormat="1" ht="12" x14ac:dyDescent="0.2">
      <c r="B454" s="34"/>
      <c r="C454" s="40"/>
      <c r="D454" s="36"/>
      <c r="E454" s="41"/>
      <c r="F454" s="42"/>
      <c r="G454" s="37"/>
    </row>
    <row r="455" spans="2:7" s="3" customFormat="1" ht="12" x14ac:dyDescent="0.2">
      <c r="B455" s="34"/>
      <c r="C455" s="40"/>
      <c r="D455" s="36"/>
      <c r="E455" s="41"/>
      <c r="F455" s="42"/>
      <c r="G455" s="37"/>
    </row>
    <row r="456" spans="2:7" s="3" customFormat="1" ht="12" x14ac:dyDescent="0.2">
      <c r="B456" s="34"/>
      <c r="C456" s="40"/>
      <c r="D456" s="36"/>
      <c r="E456" s="41"/>
      <c r="F456" s="42"/>
      <c r="G456" s="37"/>
    </row>
    <row r="457" spans="2:7" s="3" customFormat="1" ht="12" x14ac:dyDescent="0.2">
      <c r="B457" s="34"/>
      <c r="C457" s="40"/>
      <c r="D457" s="36"/>
      <c r="E457" s="41"/>
      <c r="F457" s="42"/>
      <c r="G457" s="37"/>
    </row>
    <row r="458" spans="2:7" s="3" customFormat="1" ht="12" x14ac:dyDescent="0.2">
      <c r="B458" s="34"/>
      <c r="C458" s="40"/>
      <c r="D458" s="36"/>
      <c r="E458" s="41"/>
      <c r="F458" s="42"/>
      <c r="G458" s="37"/>
    </row>
    <row r="459" spans="2:7" s="3" customFormat="1" ht="12" x14ac:dyDescent="0.2">
      <c r="B459" s="34"/>
      <c r="C459" s="40"/>
      <c r="D459" s="36"/>
      <c r="E459" s="41"/>
      <c r="F459" s="42"/>
      <c r="G459" s="37"/>
    </row>
    <row r="460" spans="2:7" s="4" customFormat="1" ht="20.25" customHeight="1" x14ac:dyDescent="0.2">
      <c r="B460" s="51" t="s">
        <v>50</v>
      </c>
      <c r="C460" s="52"/>
      <c r="D460" s="53"/>
      <c r="E460" s="54"/>
      <c r="F460" s="54"/>
      <c r="G460" s="55"/>
    </row>
    <row r="461" spans="2:7" s="2" customFormat="1" ht="12" customHeight="1" x14ac:dyDescent="0.2">
      <c r="B461" s="45"/>
      <c r="C461" s="45"/>
      <c r="D461" s="56"/>
      <c r="E461" s="45"/>
      <c r="F461" s="45"/>
      <c r="G461" s="45"/>
    </row>
    <row r="462" spans="2:7" s="1" customFormat="1" ht="14" x14ac:dyDescent="0.2">
      <c r="B462" s="43" t="s">
        <v>0</v>
      </c>
      <c r="C462" s="44"/>
      <c r="D462" s="44"/>
      <c r="E462" s="44"/>
      <c r="F462" s="44"/>
      <c r="G462" s="44"/>
    </row>
    <row r="463" spans="2:7" s="2" customFormat="1" ht="12" x14ac:dyDescent="0.2">
      <c r="B463" s="45"/>
      <c r="C463" s="45"/>
      <c r="D463" s="45"/>
      <c r="E463" s="45"/>
      <c r="F463" s="45"/>
      <c r="G463" s="46" t="s">
        <v>120</v>
      </c>
    </row>
    <row r="464" spans="2:7" s="3" customFormat="1" ht="15.5" customHeight="1" x14ac:dyDescent="0.2">
      <c r="B464" s="47" t="s">
        <v>2</v>
      </c>
      <c r="C464" s="47" t="s">
        <v>3</v>
      </c>
      <c r="D464" s="47" t="s">
        <v>4</v>
      </c>
      <c r="E464" s="47" t="s">
        <v>5</v>
      </c>
      <c r="F464" s="47" t="s">
        <v>6</v>
      </c>
      <c r="G464" s="48" t="s">
        <v>7</v>
      </c>
    </row>
    <row r="465" spans="2:7" s="4" customFormat="1" ht="20.25" customHeight="1" x14ac:dyDescent="0.2">
      <c r="B465" s="51" t="s">
        <v>51</v>
      </c>
      <c r="C465" s="52"/>
      <c r="D465" s="53"/>
      <c r="E465" s="54"/>
      <c r="F465" s="54"/>
      <c r="G465" s="55"/>
    </row>
    <row r="466" spans="2:7" s="3" customFormat="1" ht="12" customHeight="1" x14ac:dyDescent="0.2">
      <c r="B466" s="34" t="s">
        <v>203</v>
      </c>
      <c r="C466" s="35" t="s">
        <v>204</v>
      </c>
      <c r="D466" s="36"/>
      <c r="E466" s="41"/>
      <c r="F466" s="37"/>
      <c r="G466" s="37"/>
    </row>
    <row r="467" spans="2:7" s="3" customFormat="1" ht="12" customHeight="1" x14ac:dyDescent="0.2">
      <c r="B467" s="38"/>
      <c r="C467" s="39"/>
      <c r="D467" s="39"/>
      <c r="E467" s="39"/>
      <c r="F467" s="39"/>
      <c r="G467" s="39"/>
    </row>
    <row r="468" spans="2:7" s="3" customFormat="1" ht="24" customHeight="1" x14ac:dyDescent="0.2">
      <c r="B468" s="34" t="s">
        <v>205</v>
      </c>
      <c r="C468" s="40" t="s">
        <v>206</v>
      </c>
      <c r="D468" s="36" t="s">
        <v>96</v>
      </c>
      <c r="E468" s="41">
        <v>1</v>
      </c>
      <c r="F468" s="42">
        <f>(1200*12)</f>
        <v>14400</v>
      </c>
      <c r="G468" s="37">
        <f>IF(D468 = CHAR(37), E468*F468/100,E468*F468)</f>
        <v>14400</v>
      </c>
    </row>
    <row r="469" spans="2:7" s="3" customFormat="1" ht="12" customHeight="1" x14ac:dyDescent="0.2">
      <c r="B469" s="38"/>
      <c r="C469" s="39"/>
      <c r="D469" s="39"/>
      <c r="E469" s="39"/>
      <c r="F469" s="39"/>
      <c r="G469" s="39"/>
    </row>
    <row r="470" spans="2:7" s="3" customFormat="1" ht="12" customHeight="1" x14ac:dyDescent="0.2">
      <c r="B470" s="34" t="s">
        <v>207</v>
      </c>
      <c r="C470" s="40" t="s">
        <v>208</v>
      </c>
      <c r="D470" s="36" t="s">
        <v>41</v>
      </c>
      <c r="E470" s="37">
        <f>G468</f>
        <v>14400</v>
      </c>
      <c r="F470" s="42"/>
      <c r="G470" s="37"/>
    </row>
    <row r="471" spans="2:7" s="3" customFormat="1" ht="12" customHeight="1" x14ac:dyDescent="0.2">
      <c r="B471" s="38"/>
      <c r="C471" s="39"/>
      <c r="D471" s="39"/>
      <c r="E471" s="39"/>
      <c r="F471" s="39"/>
      <c r="G471" s="39"/>
    </row>
    <row r="472" spans="2:7" s="3" customFormat="1" ht="36" customHeight="1" x14ac:dyDescent="0.2">
      <c r="B472" s="34" t="s">
        <v>209</v>
      </c>
      <c r="C472" s="40" t="s">
        <v>210</v>
      </c>
      <c r="D472" s="36" t="s">
        <v>96</v>
      </c>
      <c r="E472" s="41">
        <v>1</v>
      </c>
      <c r="F472" s="42">
        <v>7500</v>
      </c>
      <c r="G472" s="37">
        <f>IF(D472 = CHAR(37), E472*F472/100,E472*F472)</f>
        <v>7500</v>
      </c>
    </row>
    <row r="473" spans="2:7" s="3" customFormat="1" ht="12" customHeight="1" x14ac:dyDescent="0.2">
      <c r="B473" s="38"/>
      <c r="C473" s="39"/>
      <c r="D473" s="39"/>
      <c r="E473" s="39"/>
      <c r="F473" s="39"/>
      <c r="G473" s="39"/>
    </row>
    <row r="474" spans="2:7" s="3" customFormat="1" ht="12" customHeight="1" x14ac:dyDescent="0.2">
      <c r="B474" s="34" t="s">
        <v>211</v>
      </c>
      <c r="C474" s="40" t="s">
        <v>212</v>
      </c>
      <c r="D474" s="36" t="s">
        <v>41</v>
      </c>
      <c r="E474" s="37">
        <f>G472</f>
        <v>7500</v>
      </c>
      <c r="F474" s="42"/>
      <c r="G474" s="37"/>
    </row>
    <row r="475" spans="2:7" s="3" customFormat="1" ht="12" customHeight="1" x14ac:dyDescent="0.2">
      <c r="B475" s="38"/>
      <c r="C475" s="39"/>
      <c r="D475" s="39"/>
      <c r="E475" s="39"/>
      <c r="F475" s="39"/>
      <c r="G475" s="39"/>
    </row>
    <row r="476" spans="2:7" s="3" customFormat="1" ht="24" customHeight="1" x14ac:dyDescent="0.2">
      <c r="B476" s="34" t="s">
        <v>213</v>
      </c>
      <c r="C476" s="40" t="s">
        <v>214</v>
      </c>
      <c r="D476" s="36" t="s">
        <v>96</v>
      </c>
      <c r="E476" s="41">
        <v>1</v>
      </c>
      <c r="F476" s="42">
        <f>500*12</f>
        <v>6000</v>
      </c>
      <c r="G476" s="37">
        <f>IF(D476 = CHAR(37), E476*F476/100,E476*F476)</f>
        <v>6000</v>
      </c>
    </row>
    <row r="477" spans="2:7" s="3" customFormat="1" ht="12" customHeight="1" x14ac:dyDescent="0.2">
      <c r="B477" s="38"/>
      <c r="C477" s="39"/>
      <c r="D477" s="39"/>
      <c r="E477" s="39"/>
      <c r="F477" s="39"/>
      <c r="G477" s="39"/>
    </row>
    <row r="478" spans="2:7" s="3" customFormat="1" ht="12" customHeight="1" x14ac:dyDescent="0.2">
      <c r="B478" s="34" t="s">
        <v>215</v>
      </c>
      <c r="C478" s="40" t="s">
        <v>216</v>
      </c>
      <c r="D478" s="36" t="s">
        <v>41</v>
      </c>
      <c r="E478" s="37">
        <f>G476</f>
        <v>6000</v>
      </c>
      <c r="F478" s="42"/>
      <c r="G478" s="37"/>
    </row>
    <row r="479" spans="2:7" s="3" customFormat="1" ht="12" customHeight="1" x14ac:dyDescent="0.2">
      <c r="B479" s="38"/>
      <c r="C479" s="39"/>
      <c r="D479" s="39"/>
      <c r="E479" s="39"/>
      <c r="F479" s="39"/>
      <c r="G479" s="39"/>
    </row>
    <row r="480" spans="2:7" s="3" customFormat="1" ht="24" customHeight="1" x14ac:dyDescent="0.2">
      <c r="B480" s="34" t="s">
        <v>217</v>
      </c>
      <c r="C480" s="40" t="s">
        <v>218</v>
      </c>
      <c r="D480" s="36" t="s">
        <v>96</v>
      </c>
      <c r="E480" s="41">
        <v>1</v>
      </c>
      <c r="F480" s="42">
        <v>12500</v>
      </c>
      <c r="G480" s="37">
        <f>IF(D480 = CHAR(37), E480*F480/100,E480*F480)</f>
        <v>12500</v>
      </c>
    </row>
    <row r="481" spans="2:7" s="3" customFormat="1" ht="12" customHeight="1" x14ac:dyDescent="0.2">
      <c r="B481" s="38"/>
      <c r="C481" s="39"/>
      <c r="D481" s="39"/>
      <c r="E481" s="39"/>
      <c r="F481" s="39"/>
      <c r="G481" s="39"/>
    </row>
    <row r="482" spans="2:7" s="3" customFormat="1" ht="12" customHeight="1" x14ac:dyDescent="0.2">
      <c r="B482" s="34" t="s">
        <v>219</v>
      </c>
      <c r="C482" s="40" t="s">
        <v>220</v>
      </c>
      <c r="D482" s="36" t="s">
        <v>41</v>
      </c>
      <c r="E482" s="37">
        <f>G480</f>
        <v>12500</v>
      </c>
      <c r="F482" s="42"/>
      <c r="G482" s="37"/>
    </row>
    <row r="483" spans="2:7" s="3" customFormat="1" ht="12" customHeight="1" x14ac:dyDescent="0.2">
      <c r="B483" s="38"/>
      <c r="C483" s="39"/>
      <c r="D483" s="39"/>
      <c r="E483" s="39"/>
      <c r="F483" s="39"/>
      <c r="G483" s="39"/>
    </row>
    <row r="484" spans="2:7" s="3" customFormat="1" ht="36" customHeight="1" x14ac:dyDescent="0.2">
      <c r="B484" s="34" t="s">
        <v>221</v>
      </c>
      <c r="C484" s="40" t="s">
        <v>222</v>
      </c>
      <c r="D484" s="36" t="s">
        <v>96</v>
      </c>
      <c r="E484" s="41">
        <v>1</v>
      </c>
      <c r="F484" s="42">
        <v>10000</v>
      </c>
      <c r="G484" s="37">
        <f>IF(D484 = CHAR(37), E484*F484/100,E484*F484)</f>
        <v>10000</v>
      </c>
    </row>
    <row r="485" spans="2:7" s="3" customFormat="1" ht="12" customHeight="1" x14ac:dyDescent="0.2">
      <c r="B485" s="38"/>
      <c r="C485" s="39"/>
      <c r="D485" s="39"/>
      <c r="E485" s="39"/>
      <c r="F485" s="39"/>
      <c r="G485" s="39"/>
    </row>
    <row r="486" spans="2:7" s="3" customFormat="1" ht="12" customHeight="1" x14ac:dyDescent="0.2">
      <c r="B486" s="34" t="s">
        <v>223</v>
      </c>
      <c r="C486" s="40" t="s">
        <v>224</v>
      </c>
      <c r="D486" s="36" t="s">
        <v>41</v>
      </c>
      <c r="E486" s="37">
        <f>G484</f>
        <v>10000</v>
      </c>
      <c r="F486" s="42"/>
      <c r="G486" s="37"/>
    </row>
    <row r="487" spans="2:7" s="3" customFormat="1" ht="12" customHeight="1" x14ac:dyDescent="0.2">
      <c r="B487" s="38"/>
      <c r="C487" s="39"/>
      <c r="D487" s="39"/>
      <c r="E487" s="39"/>
      <c r="F487" s="39"/>
      <c r="G487" s="39"/>
    </row>
    <row r="488" spans="2:7" s="3" customFormat="1" ht="36" customHeight="1" x14ac:dyDescent="0.2">
      <c r="B488" s="34" t="s">
        <v>225</v>
      </c>
      <c r="C488" s="40" t="s">
        <v>226</v>
      </c>
      <c r="D488" s="36" t="s">
        <v>96</v>
      </c>
      <c r="E488" s="41">
        <v>1</v>
      </c>
      <c r="F488" s="42">
        <v>15000</v>
      </c>
      <c r="G488" s="37">
        <f>IF(D488 = CHAR(37), E488*F488/100,E488*F488)</f>
        <v>15000</v>
      </c>
    </row>
    <row r="489" spans="2:7" s="3" customFormat="1" ht="12" customHeight="1" x14ac:dyDescent="0.2">
      <c r="B489" s="38"/>
      <c r="C489" s="39"/>
      <c r="D489" s="39"/>
      <c r="E489" s="39"/>
      <c r="F489" s="39"/>
      <c r="G489" s="39"/>
    </row>
    <row r="490" spans="2:7" s="3" customFormat="1" ht="12" customHeight="1" x14ac:dyDescent="0.2">
      <c r="B490" s="34" t="s">
        <v>227</v>
      </c>
      <c r="C490" s="40" t="s">
        <v>228</v>
      </c>
      <c r="D490" s="36" t="s">
        <v>41</v>
      </c>
      <c r="E490" s="37">
        <f>G488</f>
        <v>15000</v>
      </c>
      <c r="F490" s="42"/>
      <c r="G490" s="37"/>
    </row>
    <row r="491" spans="2:7" s="3" customFormat="1" ht="12" customHeight="1" x14ac:dyDescent="0.2">
      <c r="B491" s="38"/>
      <c r="C491" s="39"/>
      <c r="D491" s="39"/>
      <c r="E491" s="39"/>
      <c r="F491" s="39"/>
      <c r="G491" s="39"/>
    </row>
    <row r="492" spans="2:7" s="3" customFormat="1" ht="24" customHeight="1" x14ac:dyDescent="0.2">
      <c r="B492" s="34" t="s">
        <v>229</v>
      </c>
      <c r="C492" s="35" t="s">
        <v>230</v>
      </c>
      <c r="D492" s="36"/>
      <c r="E492" s="37"/>
      <c r="F492" s="37"/>
      <c r="G492" s="37"/>
    </row>
    <row r="493" spans="2:7" s="3" customFormat="1" ht="12" customHeight="1" x14ac:dyDescent="0.2">
      <c r="B493" s="34" t="s">
        <v>231</v>
      </c>
      <c r="C493" s="40" t="s">
        <v>232</v>
      </c>
      <c r="D493" s="36" t="s">
        <v>21</v>
      </c>
      <c r="E493" s="41">
        <v>1</v>
      </c>
      <c r="F493" s="42"/>
      <c r="G493" s="37"/>
    </row>
    <row r="494" spans="2:7" s="3" customFormat="1" ht="12" customHeight="1" x14ac:dyDescent="0.2">
      <c r="B494" s="38"/>
      <c r="C494" s="39"/>
      <c r="D494" s="39"/>
      <c r="E494" s="39"/>
      <c r="F494" s="39"/>
      <c r="G494" s="39"/>
    </row>
    <row r="495" spans="2:7" s="3" customFormat="1" ht="12" customHeight="1" x14ac:dyDescent="0.2">
      <c r="B495" s="34" t="s">
        <v>233</v>
      </c>
      <c r="C495" s="40" t="s">
        <v>234</v>
      </c>
      <c r="D495" s="36" t="s">
        <v>14</v>
      </c>
      <c r="E495" s="41">
        <v>12</v>
      </c>
      <c r="F495" s="42"/>
      <c r="G495" s="37"/>
    </row>
    <row r="496" spans="2:7" s="3" customFormat="1" ht="12" customHeight="1" x14ac:dyDescent="0.2">
      <c r="B496" s="38"/>
      <c r="C496" s="39"/>
      <c r="D496" s="39"/>
      <c r="E496" s="39"/>
      <c r="F496" s="39"/>
      <c r="G496" s="39"/>
    </row>
    <row r="497" spans="2:7" s="3" customFormat="1" ht="12" customHeight="1" x14ac:dyDescent="0.2">
      <c r="B497" s="34" t="s">
        <v>235</v>
      </c>
      <c r="C497" s="35" t="s">
        <v>236</v>
      </c>
      <c r="D497" s="36"/>
      <c r="E497" s="41"/>
      <c r="F497" s="37"/>
      <c r="G497" s="37"/>
    </row>
    <row r="498" spans="2:7" s="3" customFormat="1" ht="12" customHeight="1" x14ac:dyDescent="0.2">
      <c r="B498" s="38"/>
      <c r="C498" s="39"/>
      <c r="D498" s="39"/>
      <c r="E498" s="39"/>
      <c r="F498" s="39"/>
      <c r="G498" s="39"/>
    </row>
    <row r="499" spans="2:7" s="3" customFormat="1" ht="12" customHeight="1" x14ac:dyDescent="0.2">
      <c r="B499" s="34" t="s">
        <v>237</v>
      </c>
      <c r="C499" s="40" t="s">
        <v>238</v>
      </c>
      <c r="D499" s="36" t="s">
        <v>14</v>
      </c>
      <c r="E499" s="41">
        <v>12</v>
      </c>
      <c r="F499" s="42"/>
      <c r="G499" s="37"/>
    </row>
    <row r="500" spans="2:7" s="3" customFormat="1" ht="12" customHeight="1" x14ac:dyDescent="0.2">
      <c r="B500" s="38"/>
      <c r="C500" s="39"/>
      <c r="D500" s="39"/>
      <c r="E500" s="39"/>
      <c r="F500" s="39"/>
      <c r="G500" s="39"/>
    </row>
    <row r="501" spans="2:7" s="3" customFormat="1" ht="12" customHeight="1" x14ac:dyDescent="0.2">
      <c r="B501" s="34" t="s">
        <v>239</v>
      </c>
      <c r="C501" s="40" t="s">
        <v>240</v>
      </c>
      <c r="D501" s="36" t="s">
        <v>14</v>
      </c>
      <c r="E501" s="41">
        <v>12</v>
      </c>
      <c r="F501" s="42"/>
      <c r="G501" s="37"/>
    </row>
    <row r="502" spans="2:7" s="3" customFormat="1" ht="12" customHeight="1" x14ac:dyDescent="0.2">
      <c r="B502" s="38"/>
      <c r="C502" s="39"/>
      <c r="D502" s="39"/>
      <c r="E502" s="39"/>
      <c r="F502" s="39"/>
      <c r="G502" s="39"/>
    </row>
    <row r="503" spans="2:7" s="3" customFormat="1" ht="12" customHeight="1" x14ac:dyDescent="0.2">
      <c r="B503" s="34" t="s">
        <v>241</v>
      </c>
      <c r="C503" s="35" t="s">
        <v>242</v>
      </c>
      <c r="D503" s="36"/>
      <c r="E503" s="41"/>
      <c r="F503" s="37"/>
      <c r="G503" s="37"/>
    </row>
    <row r="504" spans="2:7" s="3" customFormat="1" ht="12" customHeight="1" x14ac:dyDescent="0.2">
      <c r="B504" s="38"/>
      <c r="C504" s="39"/>
      <c r="D504" s="39"/>
      <c r="E504" s="39"/>
      <c r="F504" s="39"/>
      <c r="G504" s="39"/>
    </row>
    <row r="505" spans="2:7" s="3" customFormat="1" ht="24" customHeight="1" x14ac:dyDescent="0.2">
      <c r="B505" s="34" t="s">
        <v>243</v>
      </c>
      <c r="C505" s="40" t="s">
        <v>244</v>
      </c>
      <c r="D505" s="36" t="s">
        <v>245</v>
      </c>
      <c r="E505" s="41">
        <v>250</v>
      </c>
      <c r="F505" s="42"/>
      <c r="G505" s="37"/>
    </row>
    <row r="506" spans="2:7" s="3" customFormat="1" ht="12" x14ac:dyDescent="0.2">
      <c r="B506" s="34"/>
      <c r="C506" s="40"/>
      <c r="D506" s="36"/>
      <c r="E506" s="41"/>
      <c r="F506" s="42"/>
      <c r="G506" s="37"/>
    </row>
    <row r="507" spans="2:7" s="3" customFormat="1" ht="12" x14ac:dyDescent="0.2">
      <c r="B507" s="34"/>
      <c r="C507" s="40"/>
      <c r="D507" s="36"/>
      <c r="E507" s="41"/>
      <c r="F507" s="42"/>
      <c r="G507" s="37"/>
    </row>
    <row r="508" spans="2:7" s="3" customFormat="1" ht="12" x14ac:dyDescent="0.2">
      <c r="B508" s="34"/>
      <c r="C508" s="40"/>
      <c r="D508" s="36"/>
      <c r="E508" s="41"/>
      <c r="F508" s="42"/>
      <c r="G508" s="37"/>
    </row>
    <row r="509" spans="2:7" s="3" customFormat="1" ht="12" x14ac:dyDescent="0.2">
      <c r="B509" s="34"/>
      <c r="C509" s="40"/>
      <c r="D509" s="36"/>
      <c r="E509" s="41"/>
      <c r="F509" s="42"/>
      <c r="G509" s="37"/>
    </row>
    <row r="510" spans="2:7" s="3" customFormat="1" ht="12" x14ac:dyDescent="0.2">
      <c r="B510" s="34"/>
      <c r="C510" s="40"/>
      <c r="D510" s="36"/>
      <c r="E510" s="41"/>
      <c r="F510" s="42"/>
      <c r="G510" s="37"/>
    </row>
    <row r="511" spans="2:7" s="3" customFormat="1" ht="12" x14ac:dyDescent="0.2">
      <c r="B511" s="34"/>
      <c r="C511" s="40"/>
      <c r="D511" s="36"/>
      <c r="E511" s="41"/>
      <c r="F511" s="42"/>
      <c r="G511" s="37"/>
    </row>
    <row r="512" spans="2:7" s="3" customFormat="1" ht="12" x14ac:dyDescent="0.2">
      <c r="B512" s="34"/>
      <c r="C512" s="40"/>
      <c r="D512" s="36"/>
      <c r="E512" s="41"/>
      <c r="F512" s="42"/>
      <c r="G512" s="37"/>
    </row>
    <row r="513" spans="2:7" s="3" customFormat="1" ht="12" x14ac:dyDescent="0.2">
      <c r="B513" s="34"/>
      <c r="C513" s="40"/>
      <c r="D513" s="36"/>
      <c r="E513" s="41"/>
      <c r="F513" s="42"/>
      <c r="G513" s="37"/>
    </row>
    <row r="514" spans="2:7" s="3" customFormat="1" ht="12" x14ac:dyDescent="0.2">
      <c r="B514" s="34"/>
      <c r="C514" s="40"/>
      <c r="D514" s="36"/>
      <c r="E514" s="41"/>
      <c r="F514" s="42"/>
      <c r="G514" s="37"/>
    </row>
    <row r="515" spans="2:7" s="3" customFormat="1" ht="12" x14ac:dyDescent="0.2">
      <c r="B515" s="34"/>
      <c r="C515" s="40"/>
      <c r="D515" s="36"/>
      <c r="E515" s="41"/>
      <c r="F515" s="42"/>
      <c r="G515" s="37"/>
    </row>
    <row r="516" spans="2:7" s="3" customFormat="1" ht="12" x14ac:dyDescent="0.2">
      <c r="B516" s="34"/>
      <c r="C516" s="40"/>
      <c r="D516" s="36"/>
      <c r="E516" s="41"/>
      <c r="F516" s="42"/>
      <c r="G516" s="37"/>
    </row>
    <row r="517" spans="2:7" s="3" customFormat="1" ht="12" x14ac:dyDescent="0.2">
      <c r="B517" s="34"/>
      <c r="C517" s="40"/>
      <c r="D517" s="36"/>
      <c r="E517" s="41"/>
      <c r="F517" s="42"/>
      <c r="G517" s="37"/>
    </row>
    <row r="518" spans="2:7" s="3" customFormat="1" ht="12" x14ac:dyDescent="0.2">
      <c r="B518" s="34"/>
      <c r="C518" s="40"/>
      <c r="D518" s="36"/>
      <c r="E518" s="41"/>
      <c r="F518" s="42"/>
      <c r="G518" s="37"/>
    </row>
    <row r="519" spans="2:7" s="3" customFormat="1" ht="12" x14ac:dyDescent="0.2">
      <c r="B519" s="34"/>
      <c r="C519" s="40"/>
      <c r="D519" s="36"/>
      <c r="E519" s="41"/>
      <c r="F519" s="42"/>
      <c r="G519" s="37"/>
    </row>
    <row r="520" spans="2:7" s="3" customFormat="1" ht="12" x14ac:dyDescent="0.2">
      <c r="B520" s="34"/>
      <c r="C520" s="40"/>
      <c r="D520" s="36"/>
      <c r="E520" s="41"/>
      <c r="F520" s="42"/>
      <c r="G520" s="37"/>
    </row>
    <row r="521" spans="2:7" s="3" customFormat="1" ht="12" x14ac:dyDescent="0.2">
      <c r="B521" s="34"/>
      <c r="C521" s="40"/>
      <c r="D521" s="36"/>
      <c r="E521" s="41"/>
      <c r="F521" s="42"/>
      <c r="G521" s="37"/>
    </row>
    <row r="522" spans="2:7" s="3" customFormat="1" ht="12" x14ac:dyDescent="0.2">
      <c r="B522" s="34"/>
      <c r="C522" s="40"/>
      <c r="D522" s="36"/>
      <c r="E522" s="41"/>
      <c r="F522" s="42"/>
      <c r="G522" s="37"/>
    </row>
    <row r="523" spans="2:7" s="3" customFormat="1" ht="12" x14ac:dyDescent="0.2">
      <c r="B523" s="34"/>
      <c r="C523" s="40"/>
      <c r="D523" s="36"/>
      <c r="E523" s="41"/>
      <c r="F523" s="42"/>
      <c r="G523" s="37"/>
    </row>
    <row r="524" spans="2:7" s="3" customFormat="1" ht="12" x14ac:dyDescent="0.2">
      <c r="B524" s="34"/>
      <c r="C524" s="40"/>
      <c r="D524" s="36"/>
      <c r="E524" s="41"/>
      <c r="F524" s="42"/>
      <c r="G524" s="37"/>
    </row>
    <row r="525" spans="2:7" s="3" customFormat="1" ht="12" x14ac:dyDescent="0.2">
      <c r="B525" s="34"/>
      <c r="C525" s="40"/>
      <c r="D525" s="36"/>
      <c r="E525" s="41"/>
      <c r="F525" s="42"/>
      <c r="G525" s="37"/>
    </row>
    <row r="526" spans="2:7" s="3" customFormat="1" ht="12" x14ac:dyDescent="0.2">
      <c r="B526" s="34"/>
      <c r="C526" s="40"/>
      <c r="D526" s="36"/>
      <c r="E526" s="41"/>
      <c r="F526" s="42"/>
      <c r="G526" s="37"/>
    </row>
    <row r="527" spans="2:7" s="3" customFormat="1" ht="12" x14ac:dyDescent="0.2">
      <c r="B527" s="34"/>
      <c r="C527" s="40"/>
      <c r="D527" s="36"/>
      <c r="E527" s="41"/>
      <c r="F527" s="42"/>
      <c r="G527" s="37"/>
    </row>
    <row r="528" spans="2:7" s="3" customFormat="1" ht="12" customHeight="1" x14ac:dyDescent="0.2">
      <c r="B528" s="38"/>
      <c r="C528" s="39"/>
      <c r="D528" s="39"/>
      <c r="E528" s="39"/>
      <c r="F528" s="39"/>
      <c r="G528" s="39"/>
    </row>
    <row r="529" spans="2:7" s="4" customFormat="1" ht="20.25" customHeight="1" x14ac:dyDescent="0.2">
      <c r="B529" s="51" t="s">
        <v>50</v>
      </c>
      <c r="C529" s="52"/>
      <c r="D529" s="53"/>
      <c r="E529" s="54"/>
      <c r="F529" s="54"/>
      <c r="G529" s="55"/>
    </row>
    <row r="530" spans="2:7" s="2" customFormat="1" ht="12" customHeight="1" x14ac:dyDescent="0.2">
      <c r="B530" s="45"/>
      <c r="C530" s="45"/>
      <c r="D530" s="56"/>
      <c r="E530" s="45"/>
      <c r="F530" s="45"/>
      <c r="G530" s="45"/>
    </row>
    <row r="531" spans="2:7" s="1" customFormat="1" ht="14" x14ac:dyDescent="0.2">
      <c r="B531" s="43" t="s">
        <v>0</v>
      </c>
      <c r="C531" s="44"/>
      <c r="D531" s="44"/>
      <c r="E531" s="44"/>
      <c r="F531" s="44"/>
      <c r="G531" s="44"/>
    </row>
    <row r="532" spans="2:7" s="2" customFormat="1" ht="12" x14ac:dyDescent="0.2">
      <c r="B532" s="45"/>
      <c r="C532" s="45"/>
      <c r="D532" s="45"/>
      <c r="E532" s="45"/>
      <c r="F532" s="45"/>
      <c r="G532" s="46" t="s">
        <v>120</v>
      </c>
    </row>
    <row r="533" spans="2:7" s="3" customFormat="1" ht="15.5" customHeight="1" x14ac:dyDescent="0.2">
      <c r="B533" s="47" t="s">
        <v>2</v>
      </c>
      <c r="C533" s="47" t="s">
        <v>3</v>
      </c>
      <c r="D533" s="47" t="s">
        <v>4</v>
      </c>
      <c r="E533" s="47" t="s">
        <v>5</v>
      </c>
      <c r="F533" s="47" t="s">
        <v>6</v>
      </c>
      <c r="G533" s="48" t="s">
        <v>7</v>
      </c>
    </row>
    <row r="534" spans="2:7" s="4" customFormat="1" ht="20.25" customHeight="1" x14ac:dyDescent="0.2">
      <c r="B534" s="51" t="s">
        <v>51</v>
      </c>
      <c r="C534" s="52"/>
      <c r="D534" s="53"/>
      <c r="E534" s="54"/>
      <c r="F534" s="54"/>
      <c r="G534" s="55"/>
    </row>
    <row r="535" spans="2:7" s="3" customFormat="1" ht="12" customHeight="1" x14ac:dyDescent="0.2">
      <c r="B535" s="34" t="s">
        <v>246</v>
      </c>
      <c r="C535" s="40" t="s">
        <v>247</v>
      </c>
      <c r="D535" s="36" t="s">
        <v>35</v>
      </c>
      <c r="E535" s="41">
        <v>13000</v>
      </c>
      <c r="F535" s="42"/>
      <c r="G535" s="37"/>
    </row>
    <row r="536" spans="2:7" s="3" customFormat="1" ht="12" customHeight="1" x14ac:dyDescent="0.2">
      <c r="B536" s="38"/>
      <c r="C536" s="39"/>
      <c r="D536" s="39"/>
      <c r="E536" s="39"/>
      <c r="F536" s="39"/>
      <c r="G536" s="39"/>
    </row>
    <row r="537" spans="2:7" s="3" customFormat="1" ht="12" customHeight="1" x14ac:dyDescent="0.2">
      <c r="B537" s="34" t="s">
        <v>248</v>
      </c>
      <c r="C537" s="35" t="s">
        <v>249</v>
      </c>
      <c r="D537" s="36"/>
      <c r="E537" s="41"/>
      <c r="F537" s="37"/>
      <c r="G537" s="37"/>
    </row>
    <row r="538" spans="2:7" s="3" customFormat="1" ht="12" customHeight="1" x14ac:dyDescent="0.2">
      <c r="B538" s="38"/>
      <c r="C538" s="39"/>
      <c r="D538" s="39"/>
      <c r="E538" s="39"/>
      <c r="F538" s="39"/>
      <c r="G538" s="39"/>
    </row>
    <row r="539" spans="2:7" s="3" customFormat="1" ht="24" customHeight="1" x14ac:dyDescent="0.2">
      <c r="B539" s="34" t="s">
        <v>250</v>
      </c>
      <c r="C539" s="40" t="s">
        <v>251</v>
      </c>
      <c r="D539" s="36" t="s">
        <v>21</v>
      </c>
      <c r="E539" s="41">
        <v>1</v>
      </c>
      <c r="F539" s="42"/>
      <c r="G539" s="37"/>
    </row>
    <row r="540" spans="2:7" s="3" customFormat="1" ht="12" customHeight="1" x14ac:dyDescent="0.2">
      <c r="B540" s="38"/>
      <c r="C540" s="39"/>
      <c r="D540" s="39"/>
      <c r="E540" s="39"/>
      <c r="F540" s="39"/>
      <c r="G540" s="39"/>
    </row>
    <row r="541" spans="2:7" s="3" customFormat="1" ht="36" customHeight="1" x14ac:dyDescent="0.2">
      <c r="B541" s="34" t="s">
        <v>252</v>
      </c>
      <c r="C541" s="40" t="s">
        <v>253</v>
      </c>
      <c r="D541" s="36" t="s">
        <v>14</v>
      </c>
      <c r="E541" s="41">
        <v>12</v>
      </c>
      <c r="F541" s="42"/>
      <c r="G541" s="37"/>
    </row>
    <row r="542" spans="2:7" s="3" customFormat="1" ht="12" customHeight="1" x14ac:dyDescent="0.2">
      <c r="B542" s="38"/>
      <c r="C542" s="39"/>
      <c r="D542" s="39"/>
      <c r="E542" s="39"/>
      <c r="F542" s="39"/>
      <c r="G542" s="39"/>
    </row>
    <row r="543" spans="2:7" s="3" customFormat="1" ht="24" customHeight="1" x14ac:dyDescent="0.2">
      <c r="B543" s="34" t="s">
        <v>254</v>
      </c>
      <c r="C543" s="40" t="s">
        <v>255</v>
      </c>
      <c r="D543" s="36" t="s">
        <v>21</v>
      </c>
      <c r="E543" s="41">
        <v>1</v>
      </c>
      <c r="F543" s="42"/>
      <c r="G543" s="37"/>
    </row>
    <row r="544" spans="2:7" s="3" customFormat="1" ht="12" customHeight="1" x14ac:dyDescent="0.2">
      <c r="B544" s="38"/>
      <c r="C544" s="39"/>
      <c r="D544" s="39"/>
      <c r="E544" s="39"/>
      <c r="F544" s="39"/>
      <c r="G544" s="39"/>
    </row>
    <row r="545" spans="2:7" s="3" customFormat="1" ht="24" customHeight="1" x14ac:dyDescent="0.2">
      <c r="B545" s="34" t="s">
        <v>256</v>
      </c>
      <c r="C545" s="40" t="s">
        <v>257</v>
      </c>
      <c r="D545" s="36" t="s">
        <v>14</v>
      </c>
      <c r="E545" s="41">
        <v>12</v>
      </c>
      <c r="F545" s="42"/>
      <c r="G545" s="37"/>
    </row>
    <row r="546" spans="2:7" s="3" customFormat="1" ht="12" customHeight="1" x14ac:dyDescent="0.2">
      <c r="B546" s="38"/>
      <c r="C546" s="39"/>
      <c r="D546" s="39"/>
      <c r="E546" s="39"/>
      <c r="F546" s="39"/>
      <c r="G546" s="39"/>
    </row>
    <row r="547" spans="2:7" s="3" customFormat="1" ht="12" customHeight="1" x14ac:dyDescent="0.2">
      <c r="B547" s="38"/>
      <c r="C547" s="39"/>
      <c r="D547" s="39"/>
      <c r="E547" s="39"/>
      <c r="F547" s="39"/>
      <c r="G547" s="39"/>
    </row>
    <row r="548" spans="2:7" s="3" customFormat="1" ht="12" customHeight="1" x14ac:dyDescent="0.2">
      <c r="B548" s="38"/>
      <c r="C548" s="39"/>
      <c r="D548" s="39"/>
      <c r="E548" s="39"/>
      <c r="F548" s="39"/>
      <c r="G548" s="39"/>
    </row>
    <row r="549" spans="2:7" s="3" customFormat="1" ht="12" customHeight="1" x14ac:dyDescent="0.2">
      <c r="B549" s="38"/>
      <c r="C549" s="39"/>
      <c r="D549" s="39"/>
      <c r="E549" s="39"/>
      <c r="F549" s="39"/>
      <c r="G549" s="39"/>
    </row>
    <row r="550" spans="2:7" s="3" customFormat="1" ht="12" customHeight="1" x14ac:dyDescent="0.2">
      <c r="B550" s="38"/>
      <c r="C550" s="39"/>
      <c r="D550" s="39"/>
      <c r="E550" s="39"/>
      <c r="F550" s="39"/>
      <c r="G550" s="39"/>
    </row>
    <row r="551" spans="2:7" s="3" customFormat="1" ht="12" customHeight="1" x14ac:dyDescent="0.2">
      <c r="B551" s="38"/>
      <c r="C551" s="39"/>
      <c r="D551" s="39"/>
      <c r="E551" s="39"/>
      <c r="F551" s="39"/>
      <c r="G551" s="39"/>
    </row>
    <row r="552" spans="2:7" s="3" customFormat="1" ht="12" customHeight="1" x14ac:dyDescent="0.2">
      <c r="B552" s="38"/>
      <c r="C552" s="39"/>
      <c r="D552" s="39"/>
      <c r="E552" s="39"/>
      <c r="F552" s="39"/>
      <c r="G552" s="39"/>
    </row>
    <row r="553" spans="2:7" s="3" customFormat="1" ht="12" customHeight="1" x14ac:dyDescent="0.2">
      <c r="B553" s="38"/>
      <c r="C553" s="39"/>
      <c r="D553" s="39"/>
      <c r="E553" s="39"/>
      <c r="F553" s="39"/>
      <c r="G553" s="39"/>
    </row>
    <row r="554" spans="2:7" s="3" customFormat="1" ht="12" customHeight="1" x14ac:dyDescent="0.2">
      <c r="B554" s="38"/>
      <c r="C554" s="39"/>
      <c r="D554" s="39"/>
      <c r="E554" s="39"/>
      <c r="F554" s="39"/>
      <c r="G554" s="39"/>
    </row>
    <row r="555" spans="2:7" s="3" customFormat="1" ht="12" customHeight="1" x14ac:dyDescent="0.2">
      <c r="B555" s="38"/>
      <c r="C555" s="39"/>
      <c r="D555" s="39"/>
      <c r="E555" s="39"/>
      <c r="F555" s="39"/>
      <c r="G555" s="39"/>
    </row>
    <row r="556" spans="2:7" s="3" customFormat="1" ht="12" customHeight="1" x14ac:dyDescent="0.2">
      <c r="B556" s="38"/>
      <c r="C556" s="39"/>
      <c r="D556" s="39"/>
      <c r="E556" s="39"/>
      <c r="F556" s="39"/>
      <c r="G556" s="39"/>
    </row>
    <row r="557" spans="2:7" s="3" customFormat="1" ht="12" customHeight="1" x14ac:dyDescent="0.2">
      <c r="B557" s="38"/>
      <c r="C557" s="39"/>
      <c r="D557" s="39"/>
      <c r="E557" s="39"/>
      <c r="F557" s="39"/>
      <c r="G557" s="39"/>
    </row>
    <row r="558" spans="2:7" s="3" customFormat="1" ht="12" customHeight="1" x14ac:dyDescent="0.2">
      <c r="B558" s="38"/>
      <c r="C558" s="39"/>
      <c r="D558" s="39"/>
      <c r="E558" s="39"/>
      <c r="F558" s="39"/>
      <c r="G558" s="39"/>
    </row>
    <row r="559" spans="2:7" s="3" customFormat="1" ht="12" customHeight="1" x14ac:dyDescent="0.2">
      <c r="B559" s="38"/>
      <c r="C559" s="39"/>
      <c r="D559" s="39"/>
      <c r="E559" s="39"/>
      <c r="F559" s="39"/>
      <c r="G559" s="39"/>
    </row>
    <row r="560" spans="2:7" s="3" customFormat="1" ht="12" customHeight="1" x14ac:dyDescent="0.2">
      <c r="B560" s="38"/>
      <c r="C560" s="39"/>
      <c r="D560" s="39"/>
      <c r="E560" s="39"/>
      <c r="F560" s="39"/>
      <c r="G560" s="39"/>
    </row>
    <row r="561" spans="2:7" s="3" customFormat="1" ht="12" customHeight="1" x14ac:dyDescent="0.2">
      <c r="B561" s="38"/>
      <c r="C561" s="39"/>
      <c r="D561" s="39"/>
      <c r="E561" s="39"/>
      <c r="F561" s="39"/>
      <c r="G561" s="39"/>
    </row>
    <row r="562" spans="2:7" s="3" customFormat="1" ht="12" customHeight="1" x14ac:dyDescent="0.2">
      <c r="B562" s="38"/>
      <c r="C562" s="39"/>
      <c r="D562" s="39"/>
      <c r="E562" s="39"/>
      <c r="F562" s="39"/>
      <c r="G562" s="39"/>
    </row>
    <row r="563" spans="2:7" s="3" customFormat="1" ht="12" customHeight="1" x14ac:dyDescent="0.2">
      <c r="B563" s="38"/>
      <c r="C563" s="39"/>
      <c r="D563" s="39"/>
      <c r="E563" s="39"/>
      <c r="F563" s="39"/>
      <c r="G563" s="39"/>
    </row>
    <row r="564" spans="2:7" s="3" customFormat="1" ht="12" customHeight="1" x14ac:dyDescent="0.2">
      <c r="B564" s="38"/>
      <c r="C564" s="39"/>
      <c r="D564" s="39"/>
      <c r="E564" s="39"/>
      <c r="F564" s="39"/>
      <c r="G564" s="39"/>
    </row>
    <row r="565" spans="2:7" s="3" customFormat="1" ht="12" customHeight="1" x14ac:dyDescent="0.2">
      <c r="B565" s="38"/>
      <c r="C565" s="39"/>
      <c r="D565" s="39"/>
      <c r="E565" s="39"/>
      <c r="F565" s="39"/>
      <c r="G565" s="39"/>
    </row>
    <row r="566" spans="2:7" s="3" customFormat="1" ht="12" customHeight="1" x14ac:dyDescent="0.2">
      <c r="B566" s="38"/>
      <c r="C566" s="39"/>
      <c r="D566" s="39"/>
      <c r="E566" s="39"/>
      <c r="F566" s="39"/>
      <c r="G566" s="39"/>
    </row>
    <row r="567" spans="2:7" s="3" customFormat="1" ht="12" customHeight="1" x14ac:dyDescent="0.2">
      <c r="B567" s="38"/>
      <c r="C567" s="39"/>
      <c r="D567" s="39"/>
      <c r="E567" s="39"/>
      <c r="F567" s="39"/>
      <c r="G567" s="39"/>
    </row>
    <row r="568" spans="2:7" s="3" customFormat="1" ht="12" customHeight="1" x14ac:dyDescent="0.2">
      <c r="B568" s="38"/>
      <c r="C568" s="39"/>
      <c r="D568" s="39"/>
      <c r="E568" s="39"/>
      <c r="F568" s="39"/>
      <c r="G568" s="39"/>
    </row>
    <row r="569" spans="2:7" s="3" customFormat="1" ht="12" customHeight="1" x14ac:dyDescent="0.2">
      <c r="B569" s="38"/>
      <c r="C569" s="39"/>
      <c r="D569" s="39"/>
      <c r="E569" s="39"/>
      <c r="F569" s="39"/>
      <c r="G569" s="39"/>
    </row>
    <row r="570" spans="2:7" s="3" customFormat="1" ht="12" customHeight="1" x14ac:dyDescent="0.2">
      <c r="B570" s="38"/>
      <c r="C570" s="39"/>
      <c r="D570" s="39"/>
      <c r="E570" s="39"/>
      <c r="F570" s="39"/>
      <c r="G570" s="39"/>
    </row>
    <row r="571" spans="2:7" s="3" customFormat="1" ht="12" customHeight="1" x14ac:dyDescent="0.2">
      <c r="B571" s="38"/>
      <c r="C571" s="39"/>
      <c r="D571" s="39"/>
      <c r="E571" s="39"/>
      <c r="F571" s="39"/>
      <c r="G571" s="39"/>
    </row>
    <row r="572" spans="2:7" s="3" customFormat="1" ht="12" customHeight="1" x14ac:dyDescent="0.2">
      <c r="B572" s="38"/>
      <c r="C572" s="39"/>
      <c r="D572" s="39"/>
      <c r="E572" s="39"/>
      <c r="F572" s="39"/>
      <c r="G572" s="39"/>
    </row>
    <row r="573" spans="2:7" s="3" customFormat="1" ht="12" customHeight="1" x14ac:dyDescent="0.2">
      <c r="B573" s="38"/>
      <c r="C573" s="39"/>
      <c r="D573" s="39"/>
      <c r="E573" s="39"/>
      <c r="F573" s="39"/>
      <c r="G573" s="39"/>
    </row>
    <row r="574" spans="2:7" s="3" customFormat="1" ht="12" customHeight="1" x14ac:dyDescent="0.2">
      <c r="B574" s="38"/>
      <c r="C574" s="39"/>
      <c r="D574" s="39"/>
      <c r="E574" s="39"/>
      <c r="F574" s="39"/>
      <c r="G574" s="39"/>
    </row>
    <row r="575" spans="2:7" s="3" customFormat="1" ht="12" customHeight="1" x14ac:dyDescent="0.2">
      <c r="B575" s="38"/>
      <c r="C575" s="39"/>
      <c r="D575" s="39"/>
      <c r="E575" s="39"/>
      <c r="F575" s="39"/>
      <c r="G575" s="39"/>
    </row>
    <row r="576" spans="2:7" s="3" customFormat="1" ht="12" customHeight="1" x14ac:dyDescent="0.2">
      <c r="B576" s="38"/>
      <c r="C576" s="39"/>
      <c r="D576" s="39"/>
      <c r="E576" s="39"/>
      <c r="F576" s="39"/>
      <c r="G576" s="39"/>
    </row>
    <row r="577" spans="2:7" s="3" customFormat="1" ht="12" customHeight="1" x14ac:dyDescent="0.2">
      <c r="B577" s="38"/>
      <c r="C577" s="39"/>
      <c r="D577" s="39"/>
      <c r="E577" s="39"/>
      <c r="F577" s="39"/>
      <c r="G577" s="39"/>
    </row>
    <row r="578" spans="2:7" s="3" customFormat="1" ht="12" customHeight="1" x14ac:dyDescent="0.2">
      <c r="B578" s="38"/>
      <c r="C578" s="39"/>
      <c r="D578" s="39"/>
      <c r="E578" s="39"/>
      <c r="F578" s="39"/>
      <c r="G578" s="39"/>
    </row>
    <row r="579" spans="2:7" s="3" customFormat="1" ht="12" customHeight="1" x14ac:dyDescent="0.2">
      <c r="B579" s="38"/>
      <c r="C579" s="39"/>
      <c r="D579" s="39"/>
      <c r="E579" s="39"/>
      <c r="F579" s="39"/>
      <c r="G579" s="39"/>
    </row>
    <row r="580" spans="2:7" s="3" customFormat="1" ht="12" customHeight="1" x14ac:dyDescent="0.2">
      <c r="B580" s="38"/>
      <c r="C580" s="39"/>
      <c r="D580" s="39"/>
      <c r="E580" s="39"/>
      <c r="F580" s="39"/>
      <c r="G580" s="39"/>
    </row>
    <row r="581" spans="2:7" s="3" customFormat="1" ht="12" customHeight="1" x14ac:dyDescent="0.2">
      <c r="B581" s="38"/>
      <c r="C581" s="39"/>
      <c r="D581" s="39"/>
      <c r="E581" s="39"/>
      <c r="F581" s="39"/>
      <c r="G581" s="39"/>
    </row>
    <row r="582" spans="2:7" s="3" customFormat="1" ht="12" customHeight="1" x14ac:dyDescent="0.2">
      <c r="B582" s="38"/>
      <c r="C582" s="39"/>
      <c r="D582" s="39"/>
      <c r="E582" s="39"/>
      <c r="F582" s="39"/>
      <c r="G582" s="39"/>
    </row>
    <row r="583" spans="2:7" s="3" customFormat="1" ht="12" customHeight="1" x14ac:dyDescent="0.2">
      <c r="B583" s="38"/>
      <c r="C583" s="39"/>
      <c r="D583" s="39"/>
      <c r="E583" s="39"/>
      <c r="F583" s="39"/>
      <c r="G583" s="39"/>
    </row>
    <row r="584" spans="2:7" s="3" customFormat="1" ht="12" customHeight="1" x14ac:dyDescent="0.2">
      <c r="B584" s="38"/>
      <c r="C584" s="39"/>
      <c r="D584" s="39"/>
      <c r="E584" s="39"/>
      <c r="F584" s="39"/>
      <c r="G584" s="39"/>
    </row>
    <row r="585" spans="2:7" s="3" customFormat="1" ht="12" customHeight="1" x14ac:dyDescent="0.2">
      <c r="B585" s="38"/>
      <c r="C585" s="39"/>
      <c r="D585" s="39"/>
      <c r="E585" s="39"/>
      <c r="F585" s="39"/>
      <c r="G585" s="39"/>
    </row>
    <row r="586" spans="2:7" s="3" customFormat="1" ht="12" customHeight="1" x14ac:dyDescent="0.2">
      <c r="B586" s="38"/>
      <c r="C586" s="39"/>
      <c r="D586" s="39"/>
      <c r="E586" s="39"/>
      <c r="F586" s="39"/>
      <c r="G586" s="39"/>
    </row>
    <row r="587" spans="2:7" s="3" customFormat="1" ht="12" customHeight="1" x14ac:dyDescent="0.2">
      <c r="B587" s="38"/>
      <c r="C587" s="39"/>
      <c r="D587" s="39"/>
      <c r="E587" s="39"/>
      <c r="F587" s="39"/>
      <c r="G587" s="39"/>
    </row>
    <row r="588" spans="2:7" s="3" customFormat="1" ht="12" customHeight="1" x14ac:dyDescent="0.2">
      <c r="B588" s="38"/>
      <c r="C588" s="39"/>
      <c r="D588" s="39"/>
      <c r="E588" s="39"/>
      <c r="F588" s="39"/>
      <c r="G588" s="39"/>
    </row>
    <row r="589" spans="2:7" s="3" customFormat="1" ht="12" customHeight="1" x14ac:dyDescent="0.2">
      <c r="B589" s="38"/>
      <c r="C589" s="39"/>
      <c r="D589" s="39"/>
      <c r="E589" s="39"/>
      <c r="F589" s="39"/>
      <c r="G589" s="39"/>
    </row>
    <row r="590" spans="2:7" s="3" customFormat="1" ht="15.5" customHeight="1" x14ac:dyDescent="0.2">
      <c r="B590" s="38"/>
      <c r="C590" s="39"/>
      <c r="D590" s="39"/>
      <c r="E590" s="39"/>
      <c r="F590" s="39"/>
      <c r="G590" s="39"/>
    </row>
    <row r="591" spans="2:7" s="3" customFormat="1" ht="12" customHeight="1" x14ac:dyDescent="0.2">
      <c r="B591" s="38"/>
      <c r="C591" s="39"/>
      <c r="D591" s="39"/>
      <c r="E591" s="39"/>
      <c r="F591" s="39"/>
      <c r="G591" s="39"/>
    </row>
    <row r="592" spans="2:7" s="3" customFormat="1" ht="12" customHeight="1" x14ac:dyDescent="0.2">
      <c r="B592" s="38"/>
      <c r="C592" s="39"/>
      <c r="D592" s="39"/>
      <c r="E592" s="39"/>
      <c r="F592" s="39"/>
      <c r="G592" s="39"/>
    </row>
    <row r="593" spans="2:7" s="3" customFormat="1" ht="12" customHeight="1" x14ac:dyDescent="0.2">
      <c r="B593" s="38"/>
      <c r="C593" s="39"/>
      <c r="D593" s="39"/>
      <c r="E593" s="39"/>
      <c r="F593" s="39"/>
      <c r="G593" s="39"/>
    </row>
    <row r="594" spans="2:7" s="3" customFormat="1" ht="12" customHeight="1" x14ac:dyDescent="0.2">
      <c r="B594" s="38"/>
      <c r="C594" s="39"/>
      <c r="D594" s="39"/>
      <c r="E594" s="39"/>
      <c r="F594" s="39"/>
      <c r="G594" s="39"/>
    </row>
    <row r="595" spans="2:7" s="3" customFormat="1" ht="12" customHeight="1" x14ac:dyDescent="0.2">
      <c r="B595" s="38"/>
      <c r="C595" s="39"/>
      <c r="D595" s="39"/>
      <c r="E595" s="39"/>
      <c r="F595" s="39"/>
      <c r="G595" s="39"/>
    </row>
    <row r="596" spans="2:7" s="3" customFormat="1" ht="12" customHeight="1" x14ac:dyDescent="0.2">
      <c r="B596" s="38"/>
      <c r="C596" s="39"/>
      <c r="D596" s="39"/>
      <c r="E596" s="39"/>
      <c r="F596" s="39"/>
      <c r="G596" s="39"/>
    </row>
    <row r="597" spans="2:7" s="3" customFormat="1" ht="12" customHeight="1" x14ac:dyDescent="0.2">
      <c r="B597" s="38"/>
      <c r="C597" s="39"/>
      <c r="D597" s="39"/>
      <c r="E597" s="39"/>
      <c r="F597" s="39"/>
      <c r="G597" s="39"/>
    </row>
    <row r="598" spans="2:7" s="3" customFormat="1" ht="12" customHeight="1" x14ac:dyDescent="0.2">
      <c r="B598" s="38"/>
      <c r="C598" s="39"/>
      <c r="D598" s="39"/>
      <c r="E598" s="39"/>
      <c r="F598" s="39"/>
      <c r="G598" s="39"/>
    </row>
    <row r="599" spans="2:7" s="3" customFormat="1" ht="12" customHeight="1" x14ac:dyDescent="0.2">
      <c r="B599" s="38"/>
      <c r="C599" s="39"/>
      <c r="D599" s="39"/>
      <c r="E599" s="39"/>
      <c r="F599" s="39"/>
      <c r="G599" s="39"/>
    </row>
    <row r="600" spans="2:7" s="3" customFormat="1" ht="12" customHeight="1" x14ac:dyDescent="0.2">
      <c r="B600" s="38"/>
      <c r="C600" s="39"/>
      <c r="D600" s="39"/>
      <c r="E600" s="39"/>
      <c r="F600" s="39"/>
      <c r="G600" s="39"/>
    </row>
    <row r="601" spans="2:7" s="3" customFormat="1" ht="12" customHeight="1" x14ac:dyDescent="0.2">
      <c r="B601" s="38"/>
      <c r="C601" s="39"/>
      <c r="D601" s="39"/>
      <c r="E601" s="39"/>
      <c r="F601" s="39"/>
      <c r="G601" s="39"/>
    </row>
    <row r="602" spans="2:7" s="4" customFormat="1" ht="20.25" customHeight="1" x14ac:dyDescent="0.2">
      <c r="B602" s="51" t="s">
        <v>97</v>
      </c>
      <c r="C602" s="52"/>
      <c r="D602" s="53"/>
      <c r="E602" s="54"/>
      <c r="F602" s="54"/>
      <c r="G602" s="59"/>
    </row>
    <row r="603" spans="2:7" s="2" customFormat="1" ht="12" customHeight="1" x14ac:dyDescent="0.2">
      <c r="B603" s="45"/>
      <c r="C603" s="45"/>
      <c r="D603" s="56"/>
      <c r="E603" s="45"/>
      <c r="F603" s="45"/>
      <c r="G603" s="45"/>
    </row>
    <row r="604" spans="2:7" s="1" customFormat="1" ht="14" x14ac:dyDescent="0.2">
      <c r="B604" s="43" t="s">
        <v>0</v>
      </c>
      <c r="C604" s="44"/>
      <c r="D604" s="44"/>
      <c r="E604" s="44"/>
      <c r="F604" s="44"/>
      <c r="G604" s="44"/>
    </row>
    <row r="605" spans="2:7" s="2" customFormat="1" ht="12" x14ac:dyDescent="0.2">
      <c r="B605" s="45"/>
      <c r="C605" s="45"/>
      <c r="D605" s="45"/>
      <c r="E605" s="45"/>
      <c r="F605" s="45"/>
      <c r="G605" s="46" t="s">
        <v>258</v>
      </c>
    </row>
    <row r="606" spans="2:7" s="3" customFormat="1" ht="15.5" customHeight="1" x14ac:dyDescent="0.2">
      <c r="B606" s="47" t="s">
        <v>2</v>
      </c>
      <c r="C606" s="47" t="s">
        <v>3</v>
      </c>
      <c r="D606" s="47" t="s">
        <v>4</v>
      </c>
      <c r="E606" s="47" t="s">
        <v>5</v>
      </c>
      <c r="F606" s="47" t="s">
        <v>6</v>
      </c>
      <c r="G606" s="48" t="s">
        <v>7</v>
      </c>
    </row>
    <row r="607" spans="2:7" s="3" customFormat="1" ht="12" customHeight="1" x14ac:dyDescent="0.2">
      <c r="B607" s="34" t="s">
        <v>259</v>
      </c>
      <c r="C607" s="35" t="s">
        <v>260</v>
      </c>
      <c r="D607" s="36"/>
      <c r="E607" s="41"/>
      <c r="F607" s="37"/>
      <c r="G607" s="37"/>
    </row>
    <row r="608" spans="2:7" s="3" customFormat="1" ht="12" customHeight="1" x14ac:dyDescent="0.2">
      <c r="B608" s="38"/>
      <c r="C608" s="39"/>
      <c r="D608" s="39"/>
      <c r="E608" s="39"/>
      <c r="F608" s="39"/>
      <c r="G608" s="39"/>
    </row>
    <row r="609" spans="2:7" s="3" customFormat="1" ht="24" customHeight="1" x14ac:dyDescent="0.2">
      <c r="B609" s="34" t="s">
        <v>261</v>
      </c>
      <c r="C609" s="35" t="s">
        <v>262</v>
      </c>
      <c r="D609" s="36"/>
      <c r="E609" s="41"/>
      <c r="F609" s="37"/>
      <c r="G609" s="37"/>
    </row>
    <row r="610" spans="2:7" s="3" customFormat="1" ht="12" customHeight="1" x14ac:dyDescent="0.2">
      <c r="B610" s="38"/>
      <c r="C610" s="39"/>
      <c r="D610" s="39"/>
      <c r="E610" s="39"/>
      <c r="F610" s="39"/>
      <c r="G610" s="39"/>
    </row>
    <row r="611" spans="2:7" s="3" customFormat="1" ht="12" customHeight="1" x14ac:dyDescent="0.2">
      <c r="B611" s="34" t="s">
        <v>263</v>
      </c>
      <c r="C611" s="40" t="s">
        <v>264</v>
      </c>
      <c r="D611" s="36" t="s">
        <v>14</v>
      </c>
      <c r="E611" s="41">
        <v>12</v>
      </c>
      <c r="F611" s="42"/>
      <c r="G611" s="37"/>
    </row>
    <row r="612" spans="2:7" s="3" customFormat="1" ht="12" customHeight="1" x14ac:dyDescent="0.2">
      <c r="B612" s="38"/>
      <c r="C612" s="39"/>
      <c r="D612" s="39"/>
      <c r="E612" s="39"/>
      <c r="F612" s="39"/>
      <c r="G612" s="39"/>
    </row>
    <row r="613" spans="2:7" s="3" customFormat="1" ht="24" customHeight="1" x14ac:dyDescent="0.2">
      <c r="B613" s="34" t="s">
        <v>265</v>
      </c>
      <c r="C613" s="40" t="s">
        <v>266</v>
      </c>
      <c r="D613" s="36"/>
      <c r="E613" s="41"/>
      <c r="F613" s="37"/>
      <c r="G613" s="37"/>
    </row>
    <row r="614" spans="2:7" s="3" customFormat="1" ht="12" customHeight="1" x14ac:dyDescent="0.2">
      <c r="B614" s="34" t="s">
        <v>267</v>
      </c>
      <c r="C614" s="40" t="s">
        <v>268</v>
      </c>
      <c r="D614" s="36"/>
      <c r="E614" s="41"/>
      <c r="F614" s="37"/>
      <c r="G614" s="37"/>
    </row>
    <row r="615" spans="2:7" s="3" customFormat="1" ht="12" customHeight="1" x14ac:dyDescent="0.2">
      <c r="B615" s="38"/>
      <c r="C615" s="39"/>
      <c r="D615" s="39"/>
      <c r="E615" s="39"/>
      <c r="F615" s="39"/>
      <c r="G615" s="39"/>
    </row>
    <row r="616" spans="2:7" s="3" customFormat="1" ht="12" customHeight="1" x14ac:dyDescent="0.2">
      <c r="B616" s="34"/>
      <c r="C616" s="40" t="s">
        <v>269</v>
      </c>
      <c r="D616" s="36" t="s">
        <v>56</v>
      </c>
      <c r="E616" s="41">
        <v>45</v>
      </c>
      <c r="F616" s="42"/>
      <c r="G616" s="37"/>
    </row>
    <row r="617" spans="2:7" s="3" customFormat="1" ht="12" customHeight="1" x14ac:dyDescent="0.2">
      <c r="B617" s="38"/>
      <c r="C617" s="39"/>
      <c r="D617" s="39"/>
      <c r="E617" s="39"/>
      <c r="F617" s="39"/>
      <c r="G617" s="39"/>
    </row>
    <row r="618" spans="2:7" s="3" customFormat="1" ht="12" customHeight="1" x14ac:dyDescent="0.2">
      <c r="B618" s="34"/>
      <c r="C618" s="40" t="s">
        <v>270</v>
      </c>
      <c r="D618" s="36" t="s">
        <v>56</v>
      </c>
      <c r="E618" s="41">
        <v>10</v>
      </c>
      <c r="F618" s="42"/>
      <c r="G618" s="37"/>
    </row>
    <row r="619" spans="2:7" s="3" customFormat="1" ht="12" customHeight="1" x14ac:dyDescent="0.2">
      <c r="B619" s="38"/>
      <c r="C619" s="39"/>
      <c r="D619" s="39"/>
      <c r="E619" s="39"/>
      <c r="F619" s="39"/>
      <c r="G619" s="39"/>
    </row>
    <row r="620" spans="2:7" s="3" customFormat="1" ht="12" customHeight="1" x14ac:dyDescent="0.2">
      <c r="B620" s="34" t="s">
        <v>271</v>
      </c>
      <c r="C620" s="40" t="s">
        <v>272</v>
      </c>
      <c r="D620" s="36" t="s">
        <v>56</v>
      </c>
      <c r="E620" s="41">
        <v>20</v>
      </c>
      <c r="F620" s="42"/>
      <c r="G620" s="37"/>
    </row>
    <row r="621" spans="2:7" s="3" customFormat="1" ht="12" customHeight="1" x14ac:dyDescent="0.2">
      <c r="B621" s="38"/>
      <c r="C621" s="39"/>
      <c r="D621" s="39"/>
      <c r="E621" s="39"/>
      <c r="F621" s="39"/>
      <c r="G621" s="39"/>
    </row>
    <row r="622" spans="2:7" s="3" customFormat="1" ht="12" customHeight="1" x14ac:dyDescent="0.2">
      <c r="B622" s="34" t="s">
        <v>273</v>
      </c>
      <c r="C622" s="40" t="s">
        <v>274</v>
      </c>
      <c r="D622" s="36" t="s">
        <v>275</v>
      </c>
      <c r="E622" s="41">
        <v>1080</v>
      </c>
      <c r="F622" s="42"/>
      <c r="G622" s="37"/>
    </row>
    <row r="623" spans="2:7" s="3" customFormat="1" ht="12" customHeight="1" x14ac:dyDescent="0.2">
      <c r="B623" s="34"/>
      <c r="C623" s="40"/>
      <c r="D623" s="36"/>
      <c r="E623" s="41"/>
      <c r="F623" s="42"/>
      <c r="G623" s="37"/>
    </row>
    <row r="624" spans="2:7" s="3" customFormat="1" ht="15" customHeight="1" x14ac:dyDescent="0.2">
      <c r="B624" s="34"/>
      <c r="C624" s="40"/>
      <c r="D624" s="36"/>
      <c r="E624" s="41"/>
      <c r="F624" s="42"/>
      <c r="G624" s="37"/>
    </row>
    <row r="625" spans="2:7" s="3" customFormat="1" ht="12" customHeight="1" x14ac:dyDescent="0.2">
      <c r="B625" s="34"/>
      <c r="C625" s="40"/>
      <c r="D625" s="36"/>
      <c r="E625" s="41"/>
      <c r="F625" s="42"/>
      <c r="G625" s="37"/>
    </row>
    <row r="626" spans="2:7" s="3" customFormat="1" ht="12" customHeight="1" x14ac:dyDescent="0.2">
      <c r="B626" s="34"/>
      <c r="C626" s="40"/>
      <c r="D626" s="36"/>
      <c r="E626" s="41"/>
      <c r="F626" s="42"/>
      <c r="G626" s="37"/>
    </row>
    <row r="627" spans="2:7" s="3" customFormat="1" ht="12" customHeight="1" x14ac:dyDescent="0.2">
      <c r="B627" s="34"/>
      <c r="C627" s="40"/>
      <c r="D627" s="36"/>
      <c r="E627" s="41"/>
      <c r="F627" s="42"/>
      <c r="G627" s="37"/>
    </row>
    <row r="628" spans="2:7" s="3" customFormat="1" ht="12" customHeight="1" x14ac:dyDescent="0.2">
      <c r="B628" s="34"/>
      <c r="C628" s="40"/>
      <c r="D628" s="36"/>
      <c r="E628" s="41"/>
      <c r="F628" s="42"/>
      <c r="G628" s="37"/>
    </row>
    <row r="629" spans="2:7" s="3" customFormat="1" ht="12" customHeight="1" x14ac:dyDescent="0.2">
      <c r="B629" s="34"/>
      <c r="C629" s="40"/>
      <c r="D629" s="36"/>
      <c r="E629" s="41"/>
      <c r="F629" s="42"/>
      <c r="G629" s="37"/>
    </row>
    <row r="630" spans="2:7" s="3" customFormat="1" ht="12" customHeight="1" x14ac:dyDescent="0.2">
      <c r="B630" s="34"/>
      <c r="C630" s="40"/>
      <c r="D630" s="36"/>
      <c r="E630" s="41"/>
      <c r="F630" s="42"/>
      <c r="G630" s="37"/>
    </row>
    <row r="631" spans="2:7" s="3" customFormat="1" ht="12" customHeight="1" x14ac:dyDescent="0.2">
      <c r="B631" s="34"/>
      <c r="C631" s="40"/>
      <c r="D631" s="36"/>
      <c r="E631" s="41"/>
      <c r="F631" s="42"/>
      <c r="G631" s="37"/>
    </row>
    <row r="632" spans="2:7" s="3" customFormat="1" ht="12" customHeight="1" x14ac:dyDescent="0.2">
      <c r="B632" s="34"/>
      <c r="C632" s="40"/>
      <c r="D632" s="36"/>
      <c r="E632" s="41"/>
      <c r="F632" s="42"/>
      <c r="G632" s="37"/>
    </row>
    <row r="633" spans="2:7" s="3" customFormat="1" ht="12" customHeight="1" x14ac:dyDescent="0.2">
      <c r="B633" s="34"/>
      <c r="C633" s="40"/>
      <c r="D633" s="36"/>
      <c r="E633" s="41"/>
      <c r="F633" s="42"/>
      <c r="G633" s="37"/>
    </row>
    <row r="634" spans="2:7" s="3" customFormat="1" ht="12" customHeight="1" x14ac:dyDescent="0.2">
      <c r="B634" s="34"/>
      <c r="C634" s="40"/>
      <c r="D634" s="36"/>
      <c r="E634" s="41"/>
      <c r="F634" s="42"/>
      <c r="G634" s="37"/>
    </row>
    <row r="635" spans="2:7" s="3" customFormat="1" ht="12" customHeight="1" x14ac:dyDescent="0.2">
      <c r="B635" s="34"/>
      <c r="C635" s="40"/>
      <c r="D635" s="36"/>
      <c r="E635" s="41"/>
      <c r="F635" s="42"/>
      <c r="G635" s="37"/>
    </row>
    <row r="636" spans="2:7" s="3" customFormat="1" ht="12" customHeight="1" x14ac:dyDescent="0.2">
      <c r="B636" s="34"/>
      <c r="C636" s="40"/>
      <c r="D636" s="36"/>
      <c r="E636" s="41"/>
      <c r="F636" s="42"/>
      <c r="G636" s="37"/>
    </row>
    <row r="637" spans="2:7" s="3" customFormat="1" ht="12" customHeight="1" x14ac:dyDescent="0.2">
      <c r="B637" s="34"/>
      <c r="C637" s="40"/>
      <c r="D637" s="36"/>
      <c r="E637" s="41"/>
      <c r="F637" s="42"/>
      <c r="G637" s="37"/>
    </row>
    <row r="638" spans="2:7" s="3" customFormat="1" ht="12" customHeight="1" x14ac:dyDescent="0.2">
      <c r="B638" s="34"/>
      <c r="C638" s="40"/>
      <c r="D638" s="36"/>
      <c r="E638" s="41"/>
      <c r="F638" s="42"/>
      <c r="G638" s="37"/>
    </row>
    <row r="639" spans="2:7" s="3" customFormat="1" ht="12" customHeight="1" x14ac:dyDescent="0.2">
      <c r="B639" s="34"/>
      <c r="C639" s="40"/>
      <c r="D639" s="36"/>
      <c r="E639" s="41"/>
      <c r="F639" s="42"/>
      <c r="G639" s="37"/>
    </row>
    <row r="640" spans="2:7" s="3" customFormat="1" ht="12" customHeight="1" x14ac:dyDescent="0.2">
      <c r="B640" s="34"/>
      <c r="C640" s="40"/>
      <c r="D640" s="36"/>
      <c r="E640" s="41"/>
      <c r="F640" s="42"/>
      <c r="G640" s="37"/>
    </row>
    <row r="641" spans="2:7" s="3" customFormat="1" ht="12" customHeight="1" x14ac:dyDescent="0.2">
      <c r="B641" s="34"/>
      <c r="C641" s="40"/>
      <c r="D641" s="36"/>
      <c r="E641" s="41"/>
      <c r="F641" s="42"/>
      <c r="G641" s="37"/>
    </row>
    <row r="642" spans="2:7" s="3" customFormat="1" ht="12" customHeight="1" x14ac:dyDescent="0.2">
      <c r="B642" s="34"/>
      <c r="C642" s="40"/>
      <c r="D642" s="36"/>
      <c r="E642" s="41"/>
      <c r="F642" s="42"/>
      <c r="G642" s="37"/>
    </row>
    <row r="643" spans="2:7" s="3" customFormat="1" ht="12" customHeight="1" x14ac:dyDescent="0.2">
      <c r="B643" s="34"/>
      <c r="C643" s="40"/>
      <c r="D643" s="36"/>
      <c r="E643" s="41"/>
      <c r="F643" s="42"/>
      <c r="G643" s="37"/>
    </row>
    <row r="644" spans="2:7" s="3" customFormat="1" ht="12" customHeight="1" x14ac:dyDescent="0.2">
      <c r="B644" s="34"/>
      <c r="C644" s="40"/>
      <c r="D644" s="36"/>
      <c r="E644" s="41"/>
      <c r="F644" s="42"/>
      <c r="G644" s="37"/>
    </row>
    <row r="645" spans="2:7" s="3" customFormat="1" ht="12" customHeight="1" x14ac:dyDescent="0.2">
      <c r="B645" s="34"/>
      <c r="C645" s="40"/>
      <c r="D645" s="36"/>
      <c r="E645" s="41"/>
      <c r="F645" s="42"/>
      <c r="G645" s="37"/>
    </row>
    <row r="646" spans="2:7" s="3" customFormat="1" ht="12" customHeight="1" x14ac:dyDescent="0.2">
      <c r="B646" s="34"/>
      <c r="C646" s="40"/>
      <c r="D646" s="36"/>
      <c r="E646" s="41"/>
      <c r="F646" s="42"/>
      <c r="G646" s="37"/>
    </row>
    <row r="647" spans="2:7" s="3" customFormat="1" ht="12" customHeight="1" x14ac:dyDescent="0.2">
      <c r="B647" s="34"/>
      <c r="C647" s="40"/>
      <c r="D647" s="36"/>
      <c r="E647" s="41"/>
      <c r="F647" s="42"/>
      <c r="G647" s="37"/>
    </row>
    <row r="648" spans="2:7" s="3" customFormat="1" ht="12" customHeight="1" x14ac:dyDescent="0.2">
      <c r="B648" s="34"/>
      <c r="C648" s="40"/>
      <c r="D648" s="36"/>
      <c r="E648" s="41"/>
      <c r="F648" s="42"/>
      <c r="G648" s="37"/>
    </row>
    <row r="649" spans="2:7" s="3" customFormat="1" ht="12" customHeight="1" x14ac:dyDescent="0.2">
      <c r="B649" s="34"/>
      <c r="C649" s="40"/>
      <c r="D649" s="36"/>
      <c r="E649" s="41"/>
      <c r="F649" s="42"/>
      <c r="G649" s="37"/>
    </row>
    <row r="650" spans="2:7" s="3" customFormat="1" ht="12" customHeight="1" x14ac:dyDescent="0.2">
      <c r="B650" s="34"/>
      <c r="C650" s="40"/>
      <c r="D650" s="36"/>
      <c r="E650" s="41"/>
      <c r="F650" s="42"/>
      <c r="G650" s="37"/>
    </row>
    <row r="651" spans="2:7" s="3" customFormat="1" ht="12" customHeight="1" x14ac:dyDescent="0.2">
      <c r="B651" s="34"/>
      <c r="C651" s="40"/>
      <c r="D651" s="36"/>
      <c r="E651" s="41"/>
      <c r="F651" s="42"/>
      <c r="G651" s="37"/>
    </row>
    <row r="652" spans="2:7" s="3" customFormat="1" ht="12" customHeight="1" x14ac:dyDescent="0.2">
      <c r="B652" s="34"/>
      <c r="C652" s="40"/>
      <c r="D652" s="36"/>
      <c r="E652" s="41"/>
      <c r="F652" s="42"/>
      <c r="G652" s="37"/>
    </row>
    <row r="653" spans="2:7" s="3" customFormat="1" ht="12" customHeight="1" x14ac:dyDescent="0.2">
      <c r="B653" s="34"/>
      <c r="C653" s="40"/>
      <c r="D653" s="36"/>
      <c r="E653" s="41"/>
      <c r="F653" s="42"/>
      <c r="G653" s="37"/>
    </row>
    <row r="654" spans="2:7" s="3" customFormat="1" ht="12" customHeight="1" x14ac:dyDescent="0.2">
      <c r="B654" s="34"/>
      <c r="C654" s="40"/>
      <c r="D654" s="36"/>
      <c r="E654" s="41"/>
      <c r="F654" s="42"/>
      <c r="G654" s="37"/>
    </row>
    <row r="655" spans="2:7" s="3" customFormat="1" ht="12" customHeight="1" x14ac:dyDescent="0.2">
      <c r="B655" s="34"/>
      <c r="C655" s="40"/>
      <c r="D655" s="36"/>
      <c r="E655" s="41"/>
      <c r="F655" s="42"/>
      <c r="G655" s="37"/>
    </row>
    <row r="656" spans="2:7" s="3" customFormat="1" ht="12" customHeight="1" x14ac:dyDescent="0.2">
      <c r="B656" s="34"/>
      <c r="C656" s="40"/>
      <c r="D656" s="36"/>
      <c r="E656" s="41"/>
      <c r="F656" s="42"/>
      <c r="G656" s="37"/>
    </row>
    <row r="657" spans="2:7" s="3" customFormat="1" ht="12" customHeight="1" x14ac:dyDescent="0.2">
      <c r="B657" s="34"/>
      <c r="C657" s="40"/>
      <c r="D657" s="36"/>
      <c r="E657" s="41"/>
      <c r="F657" s="42"/>
      <c r="G657" s="37"/>
    </row>
    <row r="658" spans="2:7" s="3" customFormat="1" ht="12" customHeight="1" x14ac:dyDescent="0.2">
      <c r="B658" s="34"/>
      <c r="C658" s="40"/>
      <c r="D658" s="36"/>
      <c r="E658" s="41"/>
      <c r="F658" s="42"/>
      <c r="G658" s="37"/>
    </row>
    <row r="659" spans="2:7" s="3" customFormat="1" ht="12" customHeight="1" x14ac:dyDescent="0.2">
      <c r="B659" s="34"/>
      <c r="C659" s="40"/>
      <c r="D659" s="36"/>
      <c r="E659" s="41"/>
      <c r="F659" s="42"/>
      <c r="G659" s="37"/>
    </row>
    <row r="660" spans="2:7" s="3" customFormat="1" ht="12" customHeight="1" x14ac:dyDescent="0.2">
      <c r="B660" s="34"/>
      <c r="C660" s="40"/>
      <c r="D660" s="36"/>
      <c r="E660" s="41"/>
      <c r="F660" s="42"/>
      <c r="G660" s="37"/>
    </row>
    <row r="661" spans="2:7" s="3" customFormat="1" ht="12" customHeight="1" x14ac:dyDescent="0.2">
      <c r="B661" s="34"/>
      <c r="C661" s="40"/>
      <c r="D661" s="36"/>
      <c r="E661" s="41"/>
      <c r="F661" s="42"/>
      <c r="G661" s="37"/>
    </row>
    <row r="662" spans="2:7" s="3" customFormat="1" ht="12" customHeight="1" x14ac:dyDescent="0.2">
      <c r="B662" s="34"/>
      <c r="C662" s="40"/>
      <c r="D662" s="36"/>
      <c r="E662" s="41"/>
      <c r="F662" s="42"/>
      <c r="G662" s="37"/>
    </row>
    <row r="663" spans="2:7" s="3" customFormat="1" ht="12" customHeight="1" x14ac:dyDescent="0.2">
      <c r="B663" s="34"/>
      <c r="C663" s="40"/>
      <c r="D663" s="36"/>
      <c r="E663" s="41"/>
      <c r="F663" s="42"/>
      <c r="G663" s="37"/>
    </row>
    <row r="664" spans="2:7" s="3" customFormat="1" ht="12" customHeight="1" x14ac:dyDescent="0.2">
      <c r="B664" s="34"/>
      <c r="C664" s="40"/>
      <c r="D664" s="36"/>
      <c r="E664" s="41"/>
      <c r="F664" s="42"/>
      <c r="G664" s="37"/>
    </row>
    <row r="665" spans="2:7" s="3" customFormat="1" ht="12" customHeight="1" x14ac:dyDescent="0.2">
      <c r="B665" s="34"/>
      <c r="C665" s="40"/>
      <c r="D665" s="36"/>
      <c r="E665" s="41"/>
      <c r="F665" s="42"/>
      <c r="G665" s="37"/>
    </row>
    <row r="666" spans="2:7" s="3" customFormat="1" ht="12" customHeight="1" x14ac:dyDescent="0.2">
      <c r="B666" s="34"/>
      <c r="C666" s="40"/>
      <c r="D666" s="36"/>
      <c r="E666" s="41"/>
      <c r="F666" s="42"/>
      <c r="G666" s="37"/>
    </row>
    <row r="667" spans="2:7" s="3" customFormat="1" ht="12" customHeight="1" x14ac:dyDescent="0.2">
      <c r="B667" s="34"/>
      <c r="C667" s="40"/>
      <c r="D667" s="36"/>
      <c r="E667" s="41"/>
      <c r="F667" s="42"/>
      <c r="G667" s="37"/>
    </row>
    <row r="668" spans="2:7" s="3" customFormat="1" ht="12" customHeight="1" x14ac:dyDescent="0.2">
      <c r="B668" s="34"/>
      <c r="C668" s="40"/>
      <c r="D668" s="36"/>
      <c r="E668" s="41"/>
      <c r="F668" s="42"/>
      <c r="G668" s="37"/>
    </row>
    <row r="669" spans="2:7" s="3" customFormat="1" ht="12" customHeight="1" x14ac:dyDescent="0.2">
      <c r="B669" s="34"/>
      <c r="C669" s="40"/>
      <c r="D669" s="36"/>
      <c r="E669" s="41"/>
      <c r="F669" s="42"/>
      <c r="G669" s="37"/>
    </row>
    <row r="670" spans="2:7" s="3" customFormat="1" ht="12" customHeight="1" x14ac:dyDescent="0.2">
      <c r="B670" s="34"/>
      <c r="C670" s="40"/>
      <c r="D670" s="36"/>
      <c r="E670" s="41"/>
      <c r="F670" s="42"/>
      <c r="G670" s="37"/>
    </row>
    <row r="671" spans="2:7" s="3" customFormat="1" ht="12" customHeight="1" x14ac:dyDescent="0.2">
      <c r="B671" s="34"/>
      <c r="C671" s="40"/>
      <c r="D671" s="36"/>
      <c r="E671" s="41"/>
      <c r="F671" s="42"/>
      <c r="G671" s="37"/>
    </row>
    <row r="672" spans="2:7" s="3" customFormat="1" ht="12" customHeight="1" x14ac:dyDescent="0.2">
      <c r="B672" s="34"/>
      <c r="C672" s="40"/>
      <c r="D672" s="36"/>
      <c r="E672" s="41"/>
      <c r="F672" s="42"/>
      <c r="G672" s="37"/>
    </row>
    <row r="673" spans="2:7" s="3" customFormat="1" ht="12" customHeight="1" x14ac:dyDescent="0.2">
      <c r="B673" s="34"/>
      <c r="C673" s="40"/>
      <c r="D673" s="36"/>
      <c r="E673" s="41"/>
      <c r="F673" s="42"/>
      <c r="G673" s="37"/>
    </row>
    <row r="674" spans="2:7" s="3" customFormat="1" ht="12" customHeight="1" x14ac:dyDescent="0.2">
      <c r="B674" s="34"/>
      <c r="C674" s="40"/>
      <c r="D674" s="36"/>
      <c r="E674" s="41"/>
      <c r="F674" s="42"/>
      <c r="G674" s="37"/>
    </row>
    <row r="675" spans="2:7" s="3" customFormat="1" ht="12" customHeight="1" x14ac:dyDescent="0.2">
      <c r="B675" s="34"/>
      <c r="C675" s="40"/>
      <c r="D675" s="36"/>
      <c r="E675" s="41"/>
      <c r="F675" s="42"/>
      <c r="G675" s="37"/>
    </row>
    <row r="676" spans="2:7" s="3" customFormat="1" ht="12" customHeight="1" x14ac:dyDescent="0.2">
      <c r="B676" s="34"/>
      <c r="C676" s="40"/>
      <c r="D676" s="36"/>
      <c r="E676" s="41"/>
      <c r="F676" s="42"/>
      <c r="G676" s="37"/>
    </row>
    <row r="677" spans="2:7" s="3" customFormat="1" ht="12" customHeight="1" x14ac:dyDescent="0.2">
      <c r="B677" s="34"/>
      <c r="C677" s="40"/>
      <c r="D677" s="36"/>
      <c r="E677" s="41"/>
      <c r="F677" s="42"/>
      <c r="G677" s="37"/>
    </row>
    <row r="678" spans="2:7" s="3" customFormat="1" ht="12" customHeight="1" x14ac:dyDescent="0.2">
      <c r="B678" s="38"/>
      <c r="C678" s="39"/>
      <c r="D678" s="39"/>
      <c r="E678" s="39"/>
      <c r="F678" s="39"/>
      <c r="G678" s="39"/>
    </row>
    <row r="679" spans="2:7" s="4" customFormat="1" ht="20.25" customHeight="1" x14ac:dyDescent="0.2">
      <c r="B679" s="51" t="s">
        <v>50</v>
      </c>
      <c r="C679" s="52"/>
      <c r="D679" s="53"/>
      <c r="E679" s="54"/>
      <c r="F679" s="54"/>
      <c r="G679" s="59"/>
    </row>
    <row r="680" spans="2:7" s="2" customFormat="1" ht="12" customHeight="1" x14ac:dyDescent="0.2">
      <c r="B680" s="45"/>
      <c r="C680" s="45"/>
      <c r="D680" s="56"/>
      <c r="E680" s="45"/>
      <c r="F680" s="45"/>
      <c r="G680" s="45"/>
    </row>
    <row r="681" spans="2:7" s="1" customFormat="1" ht="14" x14ac:dyDescent="0.2">
      <c r="B681" s="43" t="s">
        <v>0</v>
      </c>
      <c r="C681" s="44"/>
      <c r="D681" s="44"/>
      <c r="E681" s="44"/>
      <c r="F681" s="44"/>
      <c r="G681" s="44"/>
    </row>
    <row r="682" spans="2:7" s="2" customFormat="1" ht="12" x14ac:dyDescent="0.2">
      <c r="B682" s="45"/>
      <c r="C682" s="45"/>
      <c r="D682" s="45"/>
      <c r="E682" s="45"/>
      <c r="F682" s="45"/>
      <c r="G682" s="46" t="s">
        <v>258</v>
      </c>
    </row>
    <row r="683" spans="2:7" s="3" customFormat="1" ht="15.5" customHeight="1" x14ac:dyDescent="0.2">
      <c r="B683" s="47" t="s">
        <v>2</v>
      </c>
      <c r="C683" s="47" t="s">
        <v>3</v>
      </c>
      <c r="D683" s="47" t="s">
        <v>4</v>
      </c>
      <c r="E683" s="47" t="s">
        <v>5</v>
      </c>
      <c r="F683" s="47" t="s">
        <v>6</v>
      </c>
      <c r="G683" s="48" t="s">
        <v>7</v>
      </c>
    </row>
    <row r="684" spans="2:7" s="4" customFormat="1" ht="20.25" customHeight="1" x14ac:dyDescent="0.2">
      <c r="B684" s="51" t="s">
        <v>51</v>
      </c>
      <c r="C684" s="52"/>
      <c r="D684" s="53"/>
      <c r="E684" s="54"/>
      <c r="F684" s="54"/>
      <c r="G684" s="55"/>
    </row>
    <row r="685" spans="2:7" s="3" customFormat="1" ht="12" customHeight="1" x14ac:dyDescent="0.2">
      <c r="B685" s="34" t="s">
        <v>276</v>
      </c>
      <c r="C685" s="40" t="s">
        <v>277</v>
      </c>
      <c r="D685" s="36" t="s">
        <v>275</v>
      </c>
      <c r="E685" s="41">
        <v>200</v>
      </c>
      <c r="F685" s="42"/>
      <c r="G685" s="37"/>
    </row>
    <row r="686" spans="2:7" s="3" customFormat="1" ht="12" customHeight="1" x14ac:dyDescent="0.2">
      <c r="B686" s="38"/>
      <c r="C686" s="39"/>
      <c r="D686" s="39"/>
      <c r="E686" s="39"/>
      <c r="F686" s="39"/>
      <c r="G686" s="39"/>
    </row>
    <row r="687" spans="2:7" s="3" customFormat="1" ht="12" customHeight="1" x14ac:dyDescent="0.2">
      <c r="B687" s="34" t="s">
        <v>278</v>
      </c>
      <c r="C687" s="40" t="s">
        <v>279</v>
      </c>
      <c r="D687" s="36"/>
      <c r="E687" s="41"/>
      <c r="F687" s="37"/>
      <c r="G687" s="37"/>
    </row>
    <row r="688" spans="2:7" s="3" customFormat="1" ht="12" customHeight="1" x14ac:dyDescent="0.2">
      <c r="B688" s="38"/>
      <c r="C688" s="39"/>
      <c r="D688" s="39"/>
      <c r="E688" s="39"/>
      <c r="F688" s="39"/>
      <c r="G688" s="39"/>
    </row>
    <row r="689" spans="2:7" s="3" customFormat="1" ht="36" customHeight="1" x14ac:dyDescent="0.2">
      <c r="B689" s="34"/>
      <c r="C689" s="40" t="s">
        <v>280</v>
      </c>
      <c r="D689" s="36"/>
      <c r="E689" s="41"/>
      <c r="F689" s="37"/>
      <c r="G689" s="37"/>
    </row>
    <row r="690" spans="2:7" s="3" customFormat="1" ht="12" customHeight="1" x14ac:dyDescent="0.2">
      <c r="B690" s="38"/>
      <c r="C690" s="39"/>
      <c r="D690" s="39"/>
      <c r="E690" s="39"/>
      <c r="F690" s="39"/>
      <c r="G690" s="39"/>
    </row>
    <row r="691" spans="2:7" s="3" customFormat="1" ht="12" customHeight="1" x14ac:dyDescent="0.2">
      <c r="B691" s="34"/>
      <c r="C691" s="40" t="s">
        <v>281</v>
      </c>
      <c r="D691" s="36" t="s">
        <v>56</v>
      </c>
      <c r="E691" s="41">
        <v>4</v>
      </c>
      <c r="F691" s="42"/>
      <c r="G691" s="37"/>
    </row>
    <row r="692" spans="2:7" s="3" customFormat="1" ht="12" customHeight="1" x14ac:dyDescent="0.2">
      <c r="B692" s="38"/>
      <c r="C692" s="39"/>
      <c r="D692" s="39"/>
      <c r="E692" s="39"/>
      <c r="F692" s="39"/>
      <c r="G692" s="39"/>
    </row>
    <row r="693" spans="2:7" s="3" customFormat="1" ht="12" customHeight="1" x14ac:dyDescent="0.2">
      <c r="B693" s="34"/>
      <c r="C693" s="40" t="s">
        <v>282</v>
      </c>
      <c r="D693" s="36" t="s">
        <v>56</v>
      </c>
      <c r="E693" s="41">
        <v>4</v>
      </c>
      <c r="F693" s="42"/>
      <c r="G693" s="37"/>
    </row>
    <row r="694" spans="2:7" s="3" customFormat="1" ht="12" customHeight="1" x14ac:dyDescent="0.2">
      <c r="B694" s="38"/>
      <c r="C694" s="39"/>
      <c r="D694" s="39"/>
      <c r="E694" s="39"/>
      <c r="F694" s="39"/>
      <c r="G694" s="39"/>
    </row>
    <row r="695" spans="2:7" s="3" customFormat="1" ht="12" customHeight="1" x14ac:dyDescent="0.2">
      <c r="B695" s="34"/>
      <c r="C695" s="40" t="s">
        <v>283</v>
      </c>
      <c r="D695" s="36" t="s">
        <v>56</v>
      </c>
      <c r="E695" s="41">
        <v>2</v>
      </c>
      <c r="F695" s="42"/>
      <c r="G695" s="37"/>
    </row>
    <row r="696" spans="2:7" s="3" customFormat="1" ht="12" customHeight="1" x14ac:dyDescent="0.2">
      <c r="B696" s="38"/>
      <c r="C696" s="39"/>
      <c r="D696" s="39"/>
      <c r="E696" s="39"/>
      <c r="F696" s="39"/>
      <c r="G696" s="39"/>
    </row>
    <row r="697" spans="2:7" s="3" customFormat="1" ht="24" customHeight="1" x14ac:dyDescent="0.2">
      <c r="B697" s="34"/>
      <c r="C697" s="40" t="s">
        <v>284</v>
      </c>
      <c r="D697" s="36" t="s">
        <v>56</v>
      </c>
      <c r="E697" s="41">
        <v>2</v>
      </c>
      <c r="F697" s="42"/>
      <c r="G697" s="37"/>
    </row>
    <row r="698" spans="2:7" s="3" customFormat="1" ht="12" customHeight="1" x14ac:dyDescent="0.2">
      <c r="B698" s="38"/>
      <c r="C698" s="39"/>
      <c r="D698" s="39"/>
      <c r="E698" s="39"/>
      <c r="F698" s="39"/>
      <c r="G698" s="39"/>
    </row>
    <row r="699" spans="2:7" s="3" customFormat="1" ht="24" customHeight="1" x14ac:dyDescent="0.2">
      <c r="B699" s="34"/>
      <c r="C699" s="40" t="s">
        <v>285</v>
      </c>
      <c r="D699" s="36" t="s">
        <v>56</v>
      </c>
      <c r="E699" s="41">
        <v>2</v>
      </c>
      <c r="F699" s="42"/>
      <c r="G699" s="37"/>
    </row>
    <row r="700" spans="2:7" s="3" customFormat="1" ht="12" customHeight="1" x14ac:dyDescent="0.2">
      <c r="B700" s="38"/>
      <c r="C700" s="39"/>
      <c r="D700" s="39"/>
      <c r="E700" s="39"/>
      <c r="F700" s="39"/>
      <c r="G700" s="39"/>
    </row>
    <row r="701" spans="2:7" s="3" customFormat="1" ht="24" customHeight="1" x14ac:dyDescent="0.2">
      <c r="B701" s="34" t="s">
        <v>286</v>
      </c>
      <c r="C701" s="35" t="s">
        <v>287</v>
      </c>
      <c r="D701" s="36" t="s">
        <v>288</v>
      </c>
      <c r="E701" s="41">
        <v>12</v>
      </c>
      <c r="F701" s="42"/>
      <c r="G701" s="37"/>
    </row>
    <row r="702" spans="2:7" s="3" customFormat="1" ht="12" customHeight="1" x14ac:dyDescent="0.2">
      <c r="B702" s="38"/>
      <c r="C702" s="39"/>
      <c r="D702" s="39"/>
      <c r="E702" s="39"/>
      <c r="F702" s="39"/>
      <c r="G702" s="39"/>
    </row>
    <row r="703" spans="2:7" s="3" customFormat="1" ht="12" customHeight="1" x14ac:dyDescent="0.2">
      <c r="B703" s="34" t="s">
        <v>289</v>
      </c>
      <c r="C703" s="35" t="s">
        <v>290</v>
      </c>
      <c r="D703" s="36" t="s">
        <v>14</v>
      </c>
      <c r="E703" s="41">
        <v>12</v>
      </c>
      <c r="F703" s="42"/>
      <c r="G703" s="37"/>
    </row>
    <row r="704" spans="2:7" s="3" customFormat="1" ht="12" customHeight="1" x14ac:dyDescent="0.2">
      <c r="B704" s="38"/>
      <c r="C704" s="39"/>
      <c r="D704" s="39"/>
      <c r="E704" s="39"/>
      <c r="F704" s="39"/>
      <c r="G704" s="39"/>
    </row>
    <row r="705" spans="2:7" s="3" customFormat="1" ht="12" customHeight="1" x14ac:dyDescent="0.2">
      <c r="B705" s="34" t="s">
        <v>291</v>
      </c>
      <c r="C705" s="35" t="s">
        <v>292</v>
      </c>
      <c r="D705" s="36"/>
      <c r="E705" s="41"/>
      <c r="F705" s="37"/>
      <c r="G705" s="37"/>
    </row>
    <row r="706" spans="2:7" s="3" customFormat="1" ht="12" customHeight="1" x14ac:dyDescent="0.2">
      <c r="B706" s="34"/>
      <c r="C706" s="35"/>
      <c r="D706" s="36"/>
      <c r="E706" s="41"/>
      <c r="F706" s="37"/>
      <c r="G706" s="37"/>
    </row>
    <row r="707" spans="2:7" s="3" customFormat="1" ht="12" customHeight="1" x14ac:dyDescent="0.2">
      <c r="B707" s="34"/>
      <c r="C707" s="35"/>
      <c r="D707" s="36"/>
      <c r="E707" s="41"/>
      <c r="F707" s="37"/>
      <c r="G707" s="37"/>
    </row>
    <row r="708" spans="2:7" s="3" customFormat="1" ht="12" customHeight="1" x14ac:dyDescent="0.2">
      <c r="B708" s="34"/>
      <c r="C708" s="35"/>
      <c r="D708" s="36"/>
      <c r="E708" s="41"/>
      <c r="F708" s="37"/>
      <c r="G708" s="37"/>
    </row>
    <row r="709" spans="2:7" s="3" customFormat="1" ht="12" customHeight="1" x14ac:dyDescent="0.2">
      <c r="B709" s="34"/>
      <c r="C709" s="35"/>
      <c r="D709" s="36"/>
      <c r="E709" s="41"/>
      <c r="F709" s="37"/>
      <c r="G709" s="37"/>
    </row>
    <row r="710" spans="2:7" s="3" customFormat="1" ht="12" customHeight="1" x14ac:dyDescent="0.2">
      <c r="B710" s="34"/>
      <c r="C710" s="35"/>
      <c r="D710" s="36"/>
      <c r="E710" s="41"/>
      <c r="F710" s="37"/>
      <c r="G710" s="37"/>
    </row>
    <row r="711" spans="2:7" s="3" customFormat="1" ht="12" customHeight="1" x14ac:dyDescent="0.2">
      <c r="B711" s="34"/>
      <c r="C711" s="35"/>
      <c r="D711" s="36"/>
      <c r="E711" s="41"/>
      <c r="F711" s="37"/>
      <c r="G711" s="37"/>
    </row>
    <row r="712" spans="2:7" s="3" customFormat="1" ht="12" customHeight="1" x14ac:dyDescent="0.2">
      <c r="B712" s="34"/>
      <c r="C712" s="35"/>
      <c r="D712" s="36"/>
      <c r="E712" s="41"/>
      <c r="F712" s="37"/>
      <c r="G712" s="37"/>
    </row>
    <row r="713" spans="2:7" s="3" customFormat="1" ht="12" customHeight="1" x14ac:dyDescent="0.2">
      <c r="B713" s="34"/>
      <c r="C713" s="35"/>
      <c r="D713" s="36"/>
      <c r="E713" s="41"/>
      <c r="F713" s="37"/>
      <c r="G713" s="37"/>
    </row>
    <row r="714" spans="2:7" s="3" customFormat="1" ht="12" customHeight="1" x14ac:dyDescent="0.2">
      <c r="B714" s="34"/>
      <c r="C714" s="35"/>
      <c r="D714" s="36"/>
      <c r="E714" s="41"/>
      <c r="F714" s="37"/>
      <c r="G714" s="37"/>
    </row>
    <row r="715" spans="2:7" s="3" customFormat="1" ht="12" customHeight="1" x14ac:dyDescent="0.2">
      <c r="B715" s="34"/>
      <c r="C715" s="35"/>
      <c r="D715" s="36"/>
      <c r="E715" s="41"/>
      <c r="F715" s="37"/>
      <c r="G715" s="37"/>
    </row>
    <row r="716" spans="2:7" s="3" customFormat="1" ht="12" customHeight="1" x14ac:dyDescent="0.2">
      <c r="B716" s="34"/>
      <c r="C716" s="35"/>
      <c r="D716" s="36"/>
      <c r="E716" s="41"/>
      <c r="F716" s="37"/>
      <c r="G716" s="37"/>
    </row>
    <row r="717" spans="2:7" s="3" customFormat="1" ht="12" customHeight="1" x14ac:dyDescent="0.2">
      <c r="B717" s="34"/>
      <c r="C717" s="35"/>
      <c r="D717" s="36"/>
      <c r="E717" s="41"/>
      <c r="F717" s="37"/>
      <c r="G717" s="37"/>
    </row>
    <row r="718" spans="2:7" s="3" customFormat="1" ht="12" customHeight="1" x14ac:dyDescent="0.2">
      <c r="B718" s="34"/>
      <c r="C718" s="35"/>
      <c r="D718" s="36"/>
      <c r="E718" s="41"/>
      <c r="F718" s="37"/>
      <c r="G718" s="37"/>
    </row>
    <row r="719" spans="2:7" s="3" customFormat="1" ht="12" customHeight="1" x14ac:dyDescent="0.2">
      <c r="B719" s="34"/>
      <c r="C719" s="35"/>
      <c r="D719" s="36"/>
      <c r="E719" s="41"/>
      <c r="F719" s="37"/>
      <c r="G719" s="37"/>
    </row>
    <row r="720" spans="2:7" s="3" customFormat="1" ht="12" customHeight="1" x14ac:dyDescent="0.2">
      <c r="B720" s="34"/>
      <c r="C720" s="35"/>
      <c r="D720" s="36"/>
      <c r="E720" s="41"/>
      <c r="F720" s="37"/>
      <c r="G720" s="37"/>
    </row>
    <row r="721" spans="2:7" s="3" customFormat="1" ht="12" customHeight="1" x14ac:dyDescent="0.2">
      <c r="B721" s="34"/>
      <c r="C721" s="35"/>
      <c r="D721" s="36"/>
      <c r="E721" s="41"/>
      <c r="F721" s="37"/>
      <c r="G721" s="37"/>
    </row>
    <row r="722" spans="2:7" s="3" customFormat="1" ht="12" customHeight="1" x14ac:dyDescent="0.2">
      <c r="B722" s="34"/>
      <c r="C722" s="35"/>
      <c r="D722" s="36"/>
      <c r="E722" s="41"/>
      <c r="F722" s="37"/>
      <c r="G722" s="37"/>
    </row>
    <row r="723" spans="2:7" s="3" customFormat="1" ht="12" customHeight="1" x14ac:dyDescent="0.2">
      <c r="B723" s="34"/>
      <c r="C723" s="35"/>
      <c r="D723" s="36"/>
      <c r="E723" s="41"/>
      <c r="F723" s="37"/>
      <c r="G723" s="37"/>
    </row>
    <row r="724" spans="2:7" s="3" customFormat="1" ht="12" customHeight="1" x14ac:dyDescent="0.2">
      <c r="B724" s="34"/>
      <c r="C724" s="35"/>
      <c r="D724" s="36"/>
      <c r="E724" s="41"/>
      <c r="F724" s="37"/>
      <c r="G724" s="37"/>
    </row>
    <row r="725" spans="2:7" s="3" customFormat="1" ht="12" customHeight="1" x14ac:dyDescent="0.2">
      <c r="B725" s="34"/>
      <c r="C725" s="35"/>
      <c r="D725" s="36"/>
      <c r="E725" s="41"/>
      <c r="F725" s="37"/>
      <c r="G725" s="37"/>
    </row>
    <row r="726" spans="2:7" s="3" customFormat="1" ht="12" customHeight="1" x14ac:dyDescent="0.2">
      <c r="B726" s="34"/>
      <c r="C726" s="35"/>
      <c r="D726" s="36"/>
      <c r="E726" s="41"/>
      <c r="F726" s="37"/>
      <c r="G726" s="37"/>
    </row>
    <row r="727" spans="2:7" s="3" customFormat="1" ht="12" customHeight="1" x14ac:dyDescent="0.2">
      <c r="B727" s="34"/>
      <c r="C727" s="35"/>
      <c r="D727" s="36"/>
      <c r="E727" s="41"/>
      <c r="F727" s="37"/>
      <c r="G727" s="37"/>
    </row>
    <row r="728" spans="2:7" s="3" customFormat="1" ht="12" customHeight="1" x14ac:dyDescent="0.2">
      <c r="B728" s="34"/>
      <c r="C728" s="35"/>
      <c r="D728" s="36"/>
      <c r="E728" s="41"/>
      <c r="F728" s="37"/>
      <c r="G728" s="37"/>
    </row>
    <row r="729" spans="2:7" s="3" customFormat="1" ht="12" customHeight="1" x14ac:dyDescent="0.2">
      <c r="B729" s="34"/>
      <c r="C729" s="35"/>
      <c r="D729" s="36"/>
      <c r="E729" s="41"/>
      <c r="F729" s="37"/>
      <c r="G729" s="37"/>
    </row>
    <row r="730" spans="2:7" s="3" customFormat="1" ht="12" customHeight="1" x14ac:dyDescent="0.2">
      <c r="B730" s="34"/>
      <c r="C730" s="35"/>
      <c r="D730" s="36"/>
      <c r="E730" s="41"/>
      <c r="F730" s="37"/>
      <c r="G730" s="37"/>
    </row>
    <row r="731" spans="2:7" s="3" customFormat="1" ht="12" customHeight="1" x14ac:dyDescent="0.2">
      <c r="B731" s="34"/>
      <c r="C731" s="35"/>
      <c r="D731" s="36"/>
      <c r="E731" s="41"/>
      <c r="F731" s="37"/>
      <c r="G731" s="37"/>
    </row>
    <row r="732" spans="2:7" s="3" customFormat="1" ht="12" customHeight="1" x14ac:dyDescent="0.2">
      <c r="B732" s="34"/>
      <c r="C732" s="35"/>
      <c r="D732" s="36"/>
      <c r="E732" s="41"/>
      <c r="F732" s="37"/>
      <c r="G732" s="37"/>
    </row>
    <row r="733" spans="2:7" s="3" customFormat="1" ht="12" customHeight="1" x14ac:dyDescent="0.2">
      <c r="B733" s="34"/>
      <c r="C733" s="35"/>
      <c r="D733" s="36"/>
      <c r="E733" s="41"/>
      <c r="F733" s="37"/>
      <c r="G733" s="37"/>
    </row>
    <row r="734" spans="2:7" s="3" customFormat="1" ht="12" customHeight="1" x14ac:dyDescent="0.2">
      <c r="B734" s="34"/>
      <c r="C734" s="35"/>
      <c r="D734" s="36"/>
      <c r="E734" s="41"/>
      <c r="F734" s="37"/>
      <c r="G734" s="37"/>
    </row>
    <row r="735" spans="2:7" s="3" customFormat="1" ht="12" customHeight="1" x14ac:dyDescent="0.2">
      <c r="B735" s="34"/>
      <c r="C735" s="35"/>
      <c r="D735" s="36"/>
      <c r="E735" s="41"/>
      <c r="F735" s="37"/>
      <c r="G735" s="37"/>
    </row>
    <row r="736" spans="2:7" s="3" customFormat="1" ht="12" customHeight="1" x14ac:dyDescent="0.2">
      <c r="B736" s="34"/>
      <c r="C736" s="35"/>
      <c r="D736" s="36"/>
      <c r="E736" s="41"/>
      <c r="F736" s="37"/>
      <c r="G736" s="37"/>
    </row>
    <row r="737" spans="2:7" s="3" customFormat="1" ht="12" customHeight="1" x14ac:dyDescent="0.2">
      <c r="B737" s="34"/>
      <c r="C737" s="35"/>
      <c r="D737" s="36"/>
      <c r="E737" s="41"/>
      <c r="F737" s="37"/>
      <c r="G737" s="37"/>
    </row>
    <row r="738" spans="2:7" s="3" customFormat="1" ht="12" customHeight="1" x14ac:dyDescent="0.2">
      <c r="B738" s="34"/>
      <c r="C738" s="35"/>
      <c r="D738" s="36"/>
      <c r="E738" s="41"/>
      <c r="F738" s="37"/>
      <c r="G738" s="37"/>
    </row>
    <row r="739" spans="2:7" s="3" customFormat="1" ht="12" customHeight="1" x14ac:dyDescent="0.2">
      <c r="B739" s="34"/>
      <c r="C739" s="35"/>
      <c r="D739" s="36"/>
      <c r="E739" s="41"/>
      <c r="F739" s="37"/>
      <c r="G739" s="37"/>
    </row>
    <row r="740" spans="2:7" s="3" customFormat="1" ht="12" customHeight="1" x14ac:dyDescent="0.2">
      <c r="B740" s="34"/>
      <c r="C740" s="35"/>
      <c r="D740" s="36"/>
      <c r="E740" s="41"/>
      <c r="F740" s="37"/>
      <c r="G740" s="37"/>
    </row>
    <row r="741" spans="2:7" s="3" customFormat="1" ht="12" customHeight="1" x14ac:dyDescent="0.2">
      <c r="B741" s="34"/>
      <c r="C741" s="35"/>
      <c r="D741" s="36"/>
      <c r="E741" s="41"/>
      <c r="F741" s="37"/>
      <c r="G741" s="37"/>
    </row>
    <row r="742" spans="2:7" s="3" customFormat="1" ht="12" customHeight="1" x14ac:dyDescent="0.2">
      <c r="B742" s="34"/>
      <c r="C742" s="35"/>
      <c r="D742" s="36"/>
      <c r="E742" s="41"/>
      <c r="F742" s="37"/>
      <c r="G742" s="37"/>
    </row>
    <row r="743" spans="2:7" s="3" customFormat="1" ht="12" customHeight="1" x14ac:dyDescent="0.2">
      <c r="B743" s="34"/>
      <c r="C743" s="35"/>
      <c r="D743" s="36"/>
      <c r="E743" s="41"/>
      <c r="F743" s="37"/>
      <c r="G743" s="37"/>
    </row>
    <row r="744" spans="2:7" s="3" customFormat="1" ht="12" customHeight="1" x14ac:dyDescent="0.2">
      <c r="B744" s="34"/>
      <c r="C744" s="35"/>
      <c r="D744" s="36"/>
      <c r="E744" s="41"/>
      <c r="F744" s="37"/>
      <c r="G744" s="37"/>
    </row>
    <row r="745" spans="2:7" s="3" customFormat="1" ht="12" customHeight="1" x14ac:dyDescent="0.2">
      <c r="B745" s="34"/>
      <c r="C745" s="35"/>
      <c r="D745" s="36"/>
      <c r="E745" s="41"/>
      <c r="F745" s="37"/>
      <c r="G745" s="37"/>
    </row>
    <row r="746" spans="2:7" s="3" customFormat="1" ht="12" customHeight="1" x14ac:dyDescent="0.2">
      <c r="B746" s="34"/>
      <c r="C746" s="35"/>
      <c r="D746" s="36"/>
      <c r="E746" s="41"/>
      <c r="F746" s="37"/>
      <c r="G746" s="37"/>
    </row>
    <row r="747" spans="2:7" s="3" customFormat="1" ht="12" customHeight="1" x14ac:dyDescent="0.2">
      <c r="B747" s="34"/>
      <c r="C747" s="35"/>
      <c r="D747" s="36"/>
      <c r="E747" s="41"/>
      <c r="F747" s="37"/>
      <c r="G747" s="37"/>
    </row>
    <row r="748" spans="2:7" s="3" customFormat="1" ht="12" customHeight="1" x14ac:dyDescent="0.2">
      <c r="B748" s="34"/>
      <c r="C748" s="35"/>
      <c r="D748" s="36"/>
      <c r="E748" s="41"/>
      <c r="F748" s="37"/>
      <c r="G748" s="37"/>
    </row>
    <row r="749" spans="2:7" s="3" customFormat="1" ht="12" customHeight="1" x14ac:dyDescent="0.2">
      <c r="B749" s="34"/>
      <c r="C749" s="35"/>
      <c r="D749" s="36"/>
      <c r="E749" s="41"/>
      <c r="F749" s="37"/>
      <c r="G749" s="37"/>
    </row>
    <row r="750" spans="2:7" s="3" customFormat="1" ht="12" customHeight="1" x14ac:dyDescent="0.2">
      <c r="B750" s="34"/>
      <c r="C750" s="35"/>
      <c r="D750" s="36"/>
      <c r="E750" s="41"/>
      <c r="F750" s="37"/>
      <c r="G750" s="37"/>
    </row>
    <row r="751" spans="2:7" s="3" customFormat="1" ht="12" customHeight="1" x14ac:dyDescent="0.2">
      <c r="B751" s="38"/>
      <c r="C751" s="39"/>
      <c r="D751" s="39"/>
      <c r="E751" s="39"/>
      <c r="F751" s="39"/>
      <c r="G751" s="39"/>
    </row>
    <row r="752" spans="2:7" s="4" customFormat="1" ht="20.25" customHeight="1" x14ac:dyDescent="0.2">
      <c r="B752" s="51" t="s">
        <v>50</v>
      </c>
      <c r="C752" s="52"/>
      <c r="D752" s="53"/>
      <c r="E752" s="54"/>
      <c r="F752" s="54"/>
      <c r="G752" s="55"/>
    </row>
    <row r="753" spans="2:7" s="2" customFormat="1" ht="12" customHeight="1" x14ac:dyDescent="0.2">
      <c r="B753" s="45"/>
      <c r="C753" s="45"/>
      <c r="D753" s="56"/>
      <c r="E753" s="45"/>
      <c r="F753" s="45"/>
      <c r="G753" s="45"/>
    </row>
    <row r="754" spans="2:7" s="1" customFormat="1" ht="14" x14ac:dyDescent="0.2">
      <c r="B754" s="43" t="s">
        <v>0</v>
      </c>
      <c r="C754" s="44"/>
      <c r="D754" s="44"/>
      <c r="E754" s="44"/>
      <c r="F754" s="44"/>
      <c r="G754" s="44"/>
    </row>
    <row r="755" spans="2:7" s="2" customFormat="1" ht="12" x14ac:dyDescent="0.2">
      <c r="B755" s="45"/>
      <c r="C755" s="45"/>
      <c r="D755" s="45"/>
      <c r="E755" s="45"/>
      <c r="F755" s="45"/>
      <c r="G755" s="46" t="s">
        <v>258</v>
      </c>
    </row>
    <row r="756" spans="2:7" s="3" customFormat="1" ht="15.5" customHeight="1" x14ac:dyDescent="0.2">
      <c r="B756" s="47" t="s">
        <v>2</v>
      </c>
      <c r="C756" s="47" t="s">
        <v>3</v>
      </c>
      <c r="D756" s="47" t="s">
        <v>4</v>
      </c>
      <c r="E756" s="47" t="s">
        <v>5</v>
      </c>
      <c r="F756" s="47" t="s">
        <v>6</v>
      </c>
      <c r="G756" s="48" t="s">
        <v>7</v>
      </c>
    </row>
    <row r="757" spans="2:7" s="4" customFormat="1" ht="20.25" customHeight="1" x14ac:dyDescent="0.2">
      <c r="B757" s="51" t="s">
        <v>51</v>
      </c>
      <c r="C757" s="52"/>
      <c r="D757" s="53"/>
      <c r="E757" s="54"/>
      <c r="F757" s="54"/>
      <c r="G757" s="55"/>
    </row>
    <row r="758" spans="2:7" s="3" customFormat="1" ht="12" customHeight="1" x14ac:dyDescent="0.2">
      <c r="B758" s="34" t="s">
        <v>293</v>
      </c>
      <c r="C758" s="35" t="s">
        <v>294</v>
      </c>
      <c r="D758" s="36"/>
      <c r="E758" s="41"/>
      <c r="F758" s="37"/>
      <c r="G758" s="37"/>
    </row>
    <row r="759" spans="2:7" s="3" customFormat="1" ht="12" customHeight="1" x14ac:dyDescent="0.2">
      <c r="B759" s="38"/>
      <c r="C759" s="39"/>
      <c r="D759" s="39"/>
      <c r="E759" s="39"/>
      <c r="F759" s="39"/>
      <c r="G759" s="39"/>
    </row>
    <row r="760" spans="2:7" s="3" customFormat="1" ht="12" customHeight="1" x14ac:dyDescent="0.2">
      <c r="B760" s="34" t="s">
        <v>295</v>
      </c>
      <c r="C760" s="40" t="s">
        <v>296</v>
      </c>
      <c r="D760" s="36" t="s">
        <v>56</v>
      </c>
      <c r="E760" s="41">
        <v>10</v>
      </c>
      <c r="F760" s="42"/>
      <c r="G760" s="37"/>
    </row>
    <row r="761" spans="2:7" s="3" customFormat="1" ht="12" customHeight="1" x14ac:dyDescent="0.2">
      <c r="B761" s="38"/>
      <c r="C761" s="39"/>
      <c r="D761" s="39"/>
      <c r="E761" s="39"/>
      <c r="F761" s="39"/>
      <c r="G761" s="39"/>
    </row>
    <row r="762" spans="2:7" s="3" customFormat="1" ht="12" customHeight="1" x14ac:dyDescent="0.2">
      <c r="B762" s="34" t="s">
        <v>297</v>
      </c>
      <c r="C762" s="40" t="s">
        <v>298</v>
      </c>
      <c r="D762" s="36" t="s">
        <v>56</v>
      </c>
      <c r="E762" s="41">
        <v>10</v>
      </c>
      <c r="F762" s="42"/>
      <c r="G762" s="37"/>
    </row>
    <row r="763" spans="2:7" s="3" customFormat="1" ht="12" customHeight="1" x14ac:dyDescent="0.2">
      <c r="B763" s="38"/>
      <c r="C763" s="39"/>
      <c r="D763" s="39"/>
      <c r="E763" s="39"/>
      <c r="F763" s="39"/>
      <c r="G763" s="39"/>
    </row>
    <row r="764" spans="2:7" s="3" customFormat="1" ht="24" customHeight="1" x14ac:dyDescent="0.2">
      <c r="B764" s="34" t="s">
        <v>299</v>
      </c>
      <c r="C764" s="35" t="s">
        <v>300</v>
      </c>
      <c r="D764" s="36"/>
      <c r="E764" s="41"/>
      <c r="F764" s="37"/>
      <c r="G764" s="37"/>
    </row>
    <row r="765" spans="2:7" s="3" customFormat="1" ht="12" customHeight="1" x14ac:dyDescent="0.2">
      <c r="B765" s="38"/>
      <c r="C765" s="39"/>
      <c r="D765" s="39"/>
      <c r="E765" s="39"/>
      <c r="F765" s="39"/>
      <c r="G765" s="39"/>
    </row>
    <row r="766" spans="2:7" s="3" customFormat="1" ht="12" customHeight="1" x14ac:dyDescent="0.2">
      <c r="B766" s="34" t="s">
        <v>301</v>
      </c>
      <c r="C766" s="40" t="s">
        <v>302</v>
      </c>
      <c r="D766" s="36" t="s">
        <v>40</v>
      </c>
      <c r="E766" s="41">
        <v>1</v>
      </c>
      <c r="F766" s="42">
        <v>150000</v>
      </c>
      <c r="G766" s="37">
        <f>IF(D766 = CHAR(37), E766*F766/100,E766*F766)</f>
        <v>150000</v>
      </c>
    </row>
    <row r="767" spans="2:7" s="3" customFormat="1" ht="12" customHeight="1" x14ac:dyDescent="0.2">
      <c r="B767" s="38"/>
      <c r="C767" s="39"/>
      <c r="D767" s="39"/>
      <c r="E767" s="39"/>
      <c r="F767" s="39"/>
      <c r="G767" s="39"/>
    </row>
    <row r="768" spans="2:7" s="3" customFormat="1" ht="24" customHeight="1" x14ac:dyDescent="0.2">
      <c r="B768" s="34" t="s">
        <v>303</v>
      </c>
      <c r="C768" s="40" t="s">
        <v>304</v>
      </c>
      <c r="D768" s="36" t="s">
        <v>41</v>
      </c>
      <c r="E768" s="37">
        <f>G766</f>
        <v>150000</v>
      </c>
      <c r="F768" s="42"/>
      <c r="G768" s="37"/>
    </row>
    <row r="769" spans="2:7" s="3" customFormat="1" ht="12" customHeight="1" x14ac:dyDescent="0.2">
      <c r="B769" s="38"/>
      <c r="C769" s="39"/>
      <c r="D769" s="39"/>
      <c r="E769" s="39"/>
      <c r="F769" s="39"/>
      <c r="G769" s="39"/>
    </row>
    <row r="770" spans="2:7" s="3" customFormat="1" ht="12" customHeight="1" x14ac:dyDescent="0.2">
      <c r="B770" s="38"/>
      <c r="C770" s="39"/>
      <c r="D770" s="39"/>
      <c r="E770" s="39"/>
      <c r="F770" s="39"/>
      <c r="G770" s="39"/>
    </row>
    <row r="771" spans="2:7" s="3" customFormat="1" ht="12" customHeight="1" x14ac:dyDescent="0.2">
      <c r="B771" s="38"/>
      <c r="C771" s="39"/>
      <c r="D771" s="39"/>
      <c r="E771" s="39"/>
      <c r="F771" s="39"/>
      <c r="G771" s="39"/>
    </row>
    <row r="772" spans="2:7" s="3" customFormat="1" ht="12" customHeight="1" x14ac:dyDescent="0.2">
      <c r="B772" s="38"/>
      <c r="C772" s="39"/>
      <c r="D772" s="39"/>
      <c r="E772" s="39"/>
      <c r="F772" s="39"/>
      <c r="G772" s="39"/>
    </row>
    <row r="773" spans="2:7" s="3" customFormat="1" ht="12" customHeight="1" x14ac:dyDescent="0.2">
      <c r="B773" s="38"/>
      <c r="C773" s="39"/>
      <c r="D773" s="39"/>
      <c r="E773" s="39"/>
      <c r="F773" s="39"/>
      <c r="G773" s="39"/>
    </row>
    <row r="774" spans="2:7" s="3" customFormat="1" ht="12" customHeight="1" x14ac:dyDescent="0.2">
      <c r="B774" s="38"/>
      <c r="C774" s="39"/>
      <c r="D774" s="39"/>
      <c r="E774" s="39"/>
      <c r="F774" s="39"/>
      <c r="G774" s="39"/>
    </row>
    <row r="775" spans="2:7" s="3" customFormat="1" ht="12" customHeight="1" x14ac:dyDescent="0.2">
      <c r="B775" s="38"/>
      <c r="C775" s="39"/>
      <c r="D775" s="39"/>
      <c r="E775" s="39"/>
      <c r="F775" s="39"/>
      <c r="G775" s="39"/>
    </row>
    <row r="776" spans="2:7" s="3" customFormat="1" ht="12" customHeight="1" x14ac:dyDescent="0.2">
      <c r="B776" s="38"/>
      <c r="C776" s="39"/>
      <c r="D776" s="39"/>
      <c r="E776" s="39"/>
      <c r="F776" s="39"/>
      <c r="G776" s="39"/>
    </row>
    <row r="777" spans="2:7" s="3" customFormat="1" ht="12" customHeight="1" x14ac:dyDescent="0.2">
      <c r="B777" s="38"/>
      <c r="C777" s="39"/>
      <c r="D777" s="39"/>
      <c r="E777" s="39"/>
      <c r="F777" s="39"/>
      <c r="G777" s="39"/>
    </row>
    <row r="778" spans="2:7" s="3" customFormat="1" ht="12" customHeight="1" x14ac:dyDescent="0.2">
      <c r="B778" s="38"/>
      <c r="C778" s="39"/>
      <c r="D778" s="39"/>
      <c r="E778" s="39"/>
      <c r="F778" s="39"/>
      <c r="G778" s="39"/>
    </row>
    <row r="779" spans="2:7" s="3" customFormat="1" ht="12" customHeight="1" x14ac:dyDescent="0.2">
      <c r="B779" s="38"/>
      <c r="C779" s="39"/>
      <c r="D779" s="39"/>
      <c r="E779" s="39"/>
      <c r="F779" s="39"/>
      <c r="G779" s="39"/>
    </row>
    <row r="780" spans="2:7" s="3" customFormat="1" ht="12" customHeight="1" x14ac:dyDescent="0.2">
      <c r="B780" s="38"/>
      <c r="C780" s="39"/>
      <c r="D780" s="39"/>
      <c r="E780" s="39"/>
      <c r="F780" s="39"/>
      <c r="G780" s="39"/>
    </row>
    <row r="781" spans="2:7" s="3" customFormat="1" ht="12" customHeight="1" x14ac:dyDescent="0.2">
      <c r="B781" s="38"/>
      <c r="C781" s="39"/>
      <c r="D781" s="39"/>
      <c r="E781" s="39"/>
      <c r="F781" s="39"/>
      <c r="G781" s="39"/>
    </row>
    <row r="782" spans="2:7" s="3" customFormat="1" ht="12" customHeight="1" x14ac:dyDescent="0.2">
      <c r="B782" s="38"/>
      <c r="C782" s="39"/>
      <c r="D782" s="39"/>
      <c r="E782" s="39"/>
      <c r="F782" s="39"/>
      <c r="G782" s="39"/>
    </row>
    <row r="783" spans="2:7" s="3" customFormat="1" ht="12" customHeight="1" x14ac:dyDescent="0.2">
      <c r="B783" s="38"/>
      <c r="C783" s="39"/>
      <c r="D783" s="39"/>
      <c r="E783" s="39"/>
      <c r="F783" s="39"/>
      <c r="G783" s="39"/>
    </row>
    <row r="784" spans="2:7" s="3" customFormat="1" ht="12" customHeight="1" x14ac:dyDescent="0.2">
      <c r="B784" s="38"/>
      <c r="C784" s="39"/>
      <c r="D784" s="39"/>
      <c r="E784" s="39"/>
      <c r="F784" s="39"/>
      <c r="G784" s="39"/>
    </row>
    <row r="785" spans="2:7" s="3" customFormat="1" ht="12" customHeight="1" x14ac:dyDescent="0.2">
      <c r="B785" s="38"/>
      <c r="C785" s="39"/>
      <c r="D785" s="39"/>
      <c r="E785" s="39"/>
      <c r="F785" s="39"/>
      <c r="G785" s="39"/>
    </row>
    <row r="786" spans="2:7" s="3" customFormat="1" ht="12" customHeight="1" x14ac:dyDescent="0.2">
      <c r="B786" s="38"/>
      <c r="C786" s="39"/>
      <c r="D786" s="39"/>
      <c r="E786" s="39"/>
      <c r="F786" s="39"/>
      <c r="G786" s="39"/>
    </row>
    <row r="787" spans="2:7" s="3" customFormat="1" ht="12" customHeight="1" x14ac:dyDescent="0.2">
      <c r="B787" s="38"/>
      <c r="C787" s="39"/>
      <c r="D787" s="39"/>
      <c r="E787" s="39"/>
      <c r="F787" s="39"/>
      <c r="G787" s="39"/>
    </row>
    <row r="788" spans="2:7" s="3" customFormat="1" ht="12" customHeight="1" x14ac:dyDescent="0.2">
      <c r="B788" s="38"/>
      <c r="C788" s="39"/>
      <c r="D788" s="39"/>
      <c r="E788" s="39"/>
      <c r="F788" s="39"/>
      <c r="G788" s="39"/>
    </row>
    <row r="789" spans="2:7" s="3" customFormat="1" ht="12" customHeight="1" x14ac:dyDescent="0.2">
      <c r="B789" s="38"/>
      <c r="C789" s="39"/>
      <c r="D789" s="39"/>
      <c r="E789" s="39"/>
      <c r="F789" s="39"/>
      <c r="G789" s="39"/>
    </row>
    <row r="790" spans="2:7" s="3" customFormat="1" ht="12" customHeight="1" x14ac:dyDescent="0.2">
      <c r="B790" s="38"/>
      <c r="C790" s="39"/>
      <c r="D790" s="39"/>
      <c r="E790" s="39"/>
      <c r="F790" s="39"/>
      <c r="G790" s="39"/>
    </row>
    <row r="791" spans="2:7" s="3" customFormat="1" ht="12" customHeight="1" x14ac:dyDescent="0.2">
      <c r="B791" s="38"/>
      <c r="C791" s="39"/>
      <c r="D791" s="39"/>
      <c r="E791" s="39"/>
      <c r="F791" s="39"/>
      <c r="G791" s="39"/>
    </row>
    <row r="792" spans="2:7" s="3" customFormat="1" ht="12" customHeight="1" x14ac:dyDescent="0.2">
      <c r="B792" s="38"/>
      <c r="C792" s="39"/>
      <c r="D792" s="39"/>
      <c r="E792" s="39"/>
      <c r="F792" s="39"/>
      <c r="G792" s="39"/>
    </row>
    <row r="793" spans="2:7" s="3" customFormat="1" ht="12" customHeight="1" x14ac:dyDescent="0.2">
      <c r="B793" s="38"/>
      <c r="C793" s="39"/>
      <c r="D793" s="39"/>
      <c r="E793" s="39"/>
      <c r="F793" s="39"/>
      <c r="G793" s="39"/>
    </row>
    <row r="794" spans="2:7" s="3" customFormat="1" ht="12" customHeight="1" x14ac:dyDescent="0.2">
      <c r="B794" s="38"/>
      <c r="C794" s="39"/>
      <c r="D794" s="39"/>
      <c r="E794" s="39"/>
      <c r="F794" s="39"/>
      <c r="G794" s="39"/>
    </row>
    <row r="795" spans="2:7" s="3" customFormat="1" ht="12" customHeight="1" x14ac:dyDescent="0.2">
      <c r="B795" s="38"/>
      <c r="C795" s="39"/>
      <c r="D795" s="39"/>
      <c r="E795" s="39"/>
      <c r="F795" s="39"/>
      <c r="G795" s="39"/>
    </row>
    <row r="796" spans="2:7" s="3" customFormat="1" ht="12" customHeight="1" x14ac:dyDescent="0.2">
      <c r="B796" s="38"/>
      <c r="C796" s="39"/>
      <c r="D796" s="39"/>
      <c r="E796" s="39"/>
      <c r="F796" s="39"/>
      <c r="G796" s="39"/>
    </row>
    <row r="797" spans="2:7" s="3" customFormat="1" ht="12" customHeight="1" x14ac:dyDescent="0.2">
      <c r="B797" s="38"/>
      <c r="C797" s="39"/>
      <c r="D797" s="39"/>
      <c r="E797" s="39"/>
      <c r="F797" s="39"/>
      <c r="G797" s="39"/>
    </row>
    <row r="798" spans="2:7" s="3" customFormat="1" ht="12" customHeight="1" x14ac:dyDescent="0.2">
      <c r="B798" s="38"/>
      <c r="C798" s="39"/>
      <c r="D798" s="39"/>
      <c r="E798" s="39"/>
      <c r="F798" s="39"/>
      <c r="G798" s="39"/>
    </row>
    <row r="799" spans="2:7" s="3" customFormat="1" ht="12" customHeight="1" x14ac:dyDescent="0.2">
      <c r="B799" s="38"/>
      <c r="C799" s="39"/>
      <c r="D799" s="39"/>
      <c r="E799" s="39"/>
      <c r="F799" s="39"/>
      <c r="G799" s="39"/>
    </row>
    <row r="800" spans="2:7" s="3" customFormat="1" ht="12" customHeight="1" x14ac:dyDescent="0.2">
      <c r="B800" s="38"/>
      <c r="C800" s="39"/>
      <c r="D800" s="39"/>
      <c r="E800" s="39"/>
      <c r="F800" s="39"/>
      <c r="G800" s="39"/>
    </row>
    <row r="801" spans="2:7" s="3" customFormat="1" ht="12" customHeight="1" x14ac:dyDescent="0.2">
      <c r="B801" s="38"/>
      <c r="C801" s="39"/>
      <c r="D801" s="39"/>
      <c r="E801" s="39"/>
      <c r="F801" s="39"/>
      <c r="G801" s="39"/>
    </row>
    <row r="802" spans="2:7" s="3" customFormat="1" ht="12" customHeight="1" x14ac:dyDescent="0.2">
      <c r="B802" s="38"/>
      <c r="C802" s="39"/>
      <c r="D802" s="39"/>
      <c r="E802" s="39"/>
      <c r="F802" s="39"/>
      <c r="G802" s="39"/>
    </row>
    <row r="803" spans="2:7" s="3" customFormat="1" ht="12" customHeight="1" x14ac:dyDescent="0.2">
      <c r="B803" s="38"/>
      <c r="C803" s="39"/>
      <c r="D803" s="39"/>
      <c r="E803" s="39"/>
      <c r="F803" s="39"/>
      <c r="G803" s="39"/>
    </row>
    <row r="804" spans="2:7" s="3" customFormat="1" ht="12" customHeight="1" x14ac:dyDescent="0.2">
      <c r="B804" s="38"/>
      <c r="C804" s="39"/>
      <c r="D804" s="39"/>
      <c r="E804" s="39"/>
      <c r="F804" s="39"/>
      <c r="G804" s="39"/>
    </row>
    <row r="805" spans="2:7" s="3" customFormat="1" ht="12" customHeight="1" x14ac:dyDescent="0.2">
      <c r="B805" s="38"/>
      <c r="C805" s="39"/>
      <c r="D805" s="39"/>
      <c r="E805" s="39"/>
      <c r="F805" s="39"/>
      <c r="G805" s="39"/>
    </row>
    <row r="806" spans="2:7" s="3" customFormat="1" ht="12" customHeight="1" x14ac:dyDescent="0.2">
      <c r="B806" s="38"/>
      <c r="C806" s="39"/>
      <c r="D806" s="39"/>
      <c r="E806" s="39"/>
      <c r="F806" s="39"/>
      <c r="G806" s="39"/>
    </row>
    <row r="807" spans="2:7" s="3" customFormat="1" ht="12" customHeight="1" x14ac:dyDescent="0.2">
      <c r="B807" s="38"/>
      <c r="C807" s="39"/>
      <c r="D807" s="39"/>
      <c r="E807" s="39"/>
      <c r="F807" s="39"/>
      <c r="G807" s="39"/>
    </row>
    <row r="808" spans="2:7" s="3" customFormat="1" ht="12" customHeight="1" x14ac:dyDescent="0.2">
      <c r="B808" s="38"/>
      <c r="C808" s="39"/>
      <c r="D808" s="39"/>
      <c r="E808" s="39"/>
      <c r="F808" s="39"/>
      <c r="G808" s="39"/>
    </row>
    <row r="809" spans="2:7" s="3" customFormat="1" ht="12" customHeight="1" x14ac:dyDescent="0.2">
      <c r="B809" s="38"/>
      <c r="C809" s="39"/>
      <c r="D809" s="39"/>
      <c r="E809" s="39"/>
      <c r="F809" s="39"/>
      <c r="G809" s="39"/>
    </row>
    <row r="810" spans="2:7" s="3" customFormat="1" ht="12" customHeight="1" x14ac:dyDescent="0.2">
      <c r="B810" s="38"/>
      <c r="C810" s="39"/>
      <c r="D810" s="39"/>
      <c r="E810" s="39"/>
      <c r="F810" s="39"/>
      <c r="G810" s="39"/>
    </row>
    <row r="811" spans="2:7" s="3" customFormat="1" ht="12" customHeight="1" x14ac:dyDescent="0.2">
      <c r="B811" s="38"/>
      <c r="C811" s="39"/>
      <c r="D811" s="39"/>
      <c r="E811" s="39"/>
      <c r="F811" s="39"/>
      <c r="G811" s="39"/>
    </row>
    <row r="812" spans="2:7" s="3" customFormat="1" ht="12" customHeight="1" x14ac:dyDescent="0.2">
      <c r="B812" s="38"/>
      <c r="C812" s="39"/>
      <c r="D812" s="39"/>
      <c r="E812" s="39"/>
      <c r="F812" s="39"/>
      <c r="G812" s="39"/>
    </row>
    <row r="813" spans="2:7" s="3" customFormat="1" ht="12" customHeight="1" x14ac:dyDescent="0.2">
      <c r="B813" s="38"/>
      <c r="C813" s="39"/>
      <c r="D813" s="39"/>
      <c r="E813" s="39"/>
      <c r="F813" s="39"/>
      <c r="G813" s="39"/>
    </row>
    <row r="814" spans="2:7" s="3" customFormat="1" ht="12" customHeight="1" x14ac:dyDescent="0.2">
      <c r="B814" s="38"/>
      <c r="C814" s="39"/>
      <c r="D814" s="39"/>
      <c r="E814" s="39"/>
      <c r="F814" s="39"/>
      <c r="G814" s="39"/>
    </row>
    <row r="815" spans="2:7" s="3" customFormat="1" ht="12" customHeight="1" x14ac:dyDescent="0.2">
      <c r="B815" s="38"/>
      <c r="C815" s="39"/>
      <c r="D815" s="39"/>
      <c r="E815" s="39"/>
      <c r="F815" s="39"/>
      <c r="G815" s="39"/>
    </row>
    <row r="816" spans="2:7" s="3" customFormat="1" ht="12" customHeight="1" x14ac:dyDescent="0.2">
      <c r="B816" s="38"/>
      <c r="C816" s="39"/>
      <c r="D816" s="39"/>
      <c r="E816" s="39"/>
      <c r="F816" s="39"/>
      <c r="G816" s="39"/>
    </row>
    <row r="817" spans="2:7" s="3" customFormat="1" ht="12" customHeight="1" x14ac:dyDescent="0.2">
      <c r="B817" s="38"/>
      <c r="C817" s="39"/>
      <c r="D817" s="39"/>
      <c r="E817" s="39"/>
      <c r="F817" s="39"/>
      <c r="G817" s="39"/>
    </row>
    <row r="818" spans="2:7" s="3" customFormat="1" ht="12" customHeight="1" x14ac:dyDescent="0.2">
      <c r="B818" s="38"/>
      <c r="C818" s="39"/>
      <c r="D818" s="39"/>
      <c r="E818" s="39"/>
      <c r="F818" s="39"/>
      <c r="G818" s="39"/>
    </row>
    <row r="819" spans="2:7" s="3" customFormat="1" ht="12" customHeight="1" x14ac:dyDescent="0.2">
      <c r="B819" s="38"/>
      <c r="C819" s="39"/>
      <c r="D819" s="39"/>
      <c r="E819" s="39"/>
      <c r="F819" s="39"/>
      <c r="G819" s="39"/>
    </row>
    <row r="820" spans="2:7" s="3" customFormat="1" ht="12" customHeight="1" x14ac:dyDescent="0.2">
      <c r="B820" s="38"/>
      <c r="C820" s="39"/>
      <c r="D820" s="39"/>
      <c r="E820" s="39"/>
      <c r="F820" s="39"/>
      <c r="G820" s="39"/>
    </row>
    <row r="821" spans="2:7" s="3" customFormat="1" ht="12" customHeight="1" x14ac:dyDescent="0.2">
      <c r="B821" s="38"/>
      <c r="C821" s="39"/>
      <c r="D821" s="39"/>
      <c r="E821" s="39"/>
      <c r="F821" s="39"/>
      <c r="G821" s="39"/>
    </row>
    <row r="822" spans="2:7" s="3" customFormat="1" ht="12" customHeight="1" x14ac:dyDescent="0.2">
      <c r="B822" s="38"/>
      <c r="C822" s="39"/>
      <c r="D822" s="39"/>
      <c r="E822" s="39"/>
      <c r="F822" s="39"/>
      <c r="G822" s="39"/>
    </row>
    <row r="823" spans="2:7" s="3" customFormat="1" ht="12" customHeight="1" x14ac:dyDescent="0.2">
      <c r="B823" s="38"/>
      <c r="C823" s="39"/>
      <c r="D823" s="39"/>
      <c r="E823" s="39"/>
      <c r="F823" s="39"/>
      <c r="G823" s="39"/>
    </row>
    <row r="824" spans="2:7" s="3" customFormat="1" ht="12" customHeight="1" x14ac:dyDescent="0.2">
      <c r="B824" s="38"/>
      <c r="C824" s="39"/>
      <c r="D824" s="39"/>
      <c r="E824" s="39"/>
      <c r="F824" s="39"/>
      <c r="G824" s="39"/>
    </row>
    <row r="825" spans="2:7" s="3" customFormat="1" ht="12" customHeight="1" x14ac:dyDescent="0.2">
      <c r="B825" s="38"/>
      <c r="C825" s="39"/>
      <c r="D825" s="39"/>
      <c r="E825" s="39"/>
      <c r="F825" s="39"/>
      <c r="G825" s="39"/>
    </row>
    <row r="826" spans="2:7" s="3" customFormat="1" ht="12" customHeight="1" x14ac:dyDescent="0.2">
      <c r="B826" s="38"/>
      <c r="C826" s="39"/>
      <c r="D826" s="39"/>
      <c r="E826" s="39"/>
      <c r="F826" s="39"/>
      <c r="G826" s="39"/>
    </row>
    <row r="827" spans="2:7" s="3" customFormat="1" ht="12" customHeight="1" x14ac:dyDescent="0.2">
      <c r="B827" s="38"/>
      <c r="C827" s="39"/>
      <c r="D827" s="39"/>
      <c r="E827" s="39"/>
      <c r="F827" s="39"/>
      <c r="G827" s="39"/>
    </row>
    <row r="828" spans="2:7" s="4" customFormat="1" ht="20.25" customHeight="1" x14ac:dyDescent="0.2">
      <c r="B828" s="60" t="s">
        <v>97</v>
      </c>
      <c r="C828" s="52"/>
      <c r="D828" s="53"/>
      <c r="E828" s="54"/>
      <c r="F828" s="54"/>
      <c r="G828" s="59"/>
    </row>
    <row r="829" spans="2:7" s="2" customFormat="1" ht="12" customHeight="1" x14ac:dyDescent="0.2">
      <c r="B829" s="45"/>
      <c r="C829" s="45"/>
      <c r="D829" s="56"/>
      <c r="E829" s="45"/>
      <c r="F829" s="45"/>
      <c r="G829" s="45"/>
    </row>
    <row r="830" spans="2:7" s="1" customFormat="1" ht="14" x14ac:dyDescent="0.2">
      <c r="B830" s="43" t="s">
        <v>0</v>
      </c>
      <c r="C830" s="44"/>
      <c r="D830" s="44"/>
      <c r="E830" s="44"/>
      <c r="F830" s="44"/>
      <c r="G830" s="44"/>
    </row>
    <row r="831" spans="2:7" s="2" customFormat="1" ht="12" x14ac:dyDescent="0.2">
      <c r="B831" s="45"/>
      <c r="C831" s="45"/>
      <c r="D831" s="45"/>
      <c r="E831" s="45"/>
      <c r="F831" s="45"/>
      <c r="G831" s="46" t="s">
        <v>305</v>
      </c>
    </row>
    <row r="832" spans="2:7" s="3" customFormat="1" ht="15.5" customHeight="1" x14ac:dyDescent="0.2">
      <c r="B832" s="47" t="s">
        <v>2</v>
      </c>
      <c r="C832" s="47" t="s">
        <v>3</v>
      </c>
      <c r="D832" s="47" t="s">
        <v>4</v>
      </c>
      <c r="E832" s="47" t="s">
        <v>5</v>
      </c>
      <c r="F832" s="47" t="s">
        <v>6</v>
      </c>
      <c r="G832" s="48" t="s">
        <v>7</v>
      </c>
    </row>
    <row r="833" spans="2:7" s="3" customFormat="1" ht="12" customHeight="1" x14ac:dyDescent="0.2">
      <c r="B833" s="34" t="s">
        <v>306</v>
      </c>
      <c r="C833" s="35" t="s">
        <v>307</v>
      </c>
      <c r="D833" s="36"/>
      <c r="E833" s="37"/>
      <c r="F833" s="37"/>
      <c r="G833" s="37"/>
    </row>
    <row r="834" spans="2:7" s="3" customFormat="1" ht="12" customHeight="1" x14ac:dyDescent="0.2">
      <c r="B834" s="38"/>
      <c r="C834" s="39"/>
      <c r="D834" s="39"/>
      <c r="E834" s="39"/>
      <c r="F834" s="39"/>
      <c r="G834" s="39"/>
    </row>
    <row r="835" spans="2:7" s="3" customFormat="1" ht="12" customHeight="1" x14ac:dyDescent="0.2">
      <c r="B835" s="34" t="s">
        <v>308</v>
      </c>
      <c r="C835" s="35" t="s">
        <v>309</v>
      </c>
      <c r="D835" s="36"/>
      <c r="E835" s="37"/>
      <c r="F835" s="37"/>
      <c r="G835" s="37"/>
    </row>
    <row r="836" spans="2:7" s="3" customFormat="1" ht="12" customHeight="1" x14ac:dyDescent="0.2">
      <c r="B836" s="38"/>
      <c r="C836" s="39"/>
      <c r="D836" s="39"/>
      <c r="E836" s="39"/>
      <c r="F836" s="39"/>
      <c r="G836" s="39"/>
    </row>
    <row r="837" spans="2:7" s="3" customFormat="1" ht="24" customHeight="1" x14ac:dyDescent="0.2">
      <c r="B837" s="34" t="s">
        <v>310</v>
      </c>
      <c r="C837" s="40" t="s">
        <v>311</v>
      </c>
      <c r="D837" s="36" t="s">
        <v>34</v>
      </c>
      <c r="E837" s="57">
        <v>1</v>
      </c>
      <c r="F837" s="42"/>
      <c r="G837" s="37"/>
    </row>
    <row r="838" spans="2:7" s="3" customFormat="1" ht="12" customHeight="1" x14ac:dyDescent="0.2">
      <c r="B838" s="38"/>
      <c r="C838" s="39"/>
      <c r="D838" s="39"/>
      <c r="E838" s="39"/>
      <c r="F838" s="39"/>
      <c r="G838" s="39"/>
    </row>
    <row r="839" spans="2:7" s="3" customFormat="1" ht="13.75" customHeight="1" x14ac:dyDescent="0.2">
      <c r="B839" s="34" t="s">
        <v>312</v>
      </c>
      <c r="C839" s="40" t="s">
        <v>313</v>
      </c>
      <c r="D839" s="36" t="s">
        <v>119</v>
      </c>
      <c r="E839" s="41">
        <v>50</v>
      </c>
      <c r="F839" s="42"/>
      <c r="G839" s="37"/>
    </row>
    <row r="840" spans="2:7" s="3" customFormat="1" ht="13.75" customHeight="1" x14ac:dyDescent="0.2">
      <c r="B840" s="34"/>
      <c r="C840" s="40"/>
      <c r="D840" s="36"/>
      <c r="E840" s="41"/>
      <c r="F840" s="42"/>
      <c r="G840" s="37"/>
    </row>
    <row r="841" spans="2:7" s="3" customFormat="1" ht="12" customHeight="1" x14ac:dyDescent="0.2">
      <c r="B841" s="34" t="s">
        <v>314</v>
      </c>
      <c r="C841" s="35" t="s">
        <v>315</v>
      </c>
      <c r="D841" s="36"/>
      <c r="E841" s="41"/>
      <c r="F841" s="37"/>
      <c r="G841" s="37"/>
    </row>
    <row r="842" spans="2:7" s="3" customFormat="1" ht="12" customHeight="1" x14ac:dyDescent="0.2">
      <c r="B842" s="38"/>
      <c r="C842" s="39"/>
      <c r="D842" s="39"/>
      <c r="E842" s="39"/>
      <c r="F842" s="39"/>
      <c r="G842" s="39"/>
    </row>
    <row r="843" spans="2:7" s="3" customFormat="1" ht="13" x14ac:dyDescent="0.2">
      <c r="B843" s="34" t="s">
        <v>316</v>
      </c>
      <c r="C843" s="40" t="s">
        <v>317</v>
      </c>
      <c r="D843" s="36" t="s">
        <v>56</v>
      </c>
      <c r="E843" s="41">
        <v>2</v>
      </c>
      <c r="F843" s="42"/>
      <c r="G843" s="37"/>
    </row>
    <row r="844" spans="2:7" s="3" customFormat="1" ht="12" customHeight="1" x14ac:dyDescent="0.2">
      <c r="B844" s="38"/>
      <c r="C844" s="39"/>
      <c r="D844" s="39"/>
      <c r="E844" s="39"/>
      <c r="F844" s="39"/>
      <c r="G844" s="39"/>
    </row>
    <row r="845" spans="2:7" s="3" customFormat="1" ht="12" customHeight="1" x14ac:dyDescent="0.2">
      <c r="B845" s="34" t="s">
        <v>318</v>
      </c>
      <c r="C845" s="40" t="s">
        <v>319</v>
      </c>
      <c r="D845" s="36" t="s">
        <v>56</v>
      </c>
      <c r="E845" s="41">
        <v>5</v>
      </c>
      <c r="F845" s="42"/>
      <c r="G845" s="37"/>
    </row>
    <row r="846" spans="2:7" s="3" customFormat="1" ht="12" customHeight="1" x14ac:dyDescent="0.2">
      <c r="B846" s="38"/>
      <c r="C846" s="39"/>
      <c r="D846" s="39"/>
      <c r="E846" s="39"/>
      <c r="F846" s="39"/>
      <c r="G846" s="39"/>
    </row>
    <row r="847" spans="2:7" s="3" customFormat="1" ht="12" customHeight="1" x14ac:dyDescent="0.2">
      <c r="B847" s="34" t="s">
        <v>320</v>
      </c>
      <c r="C847" s="40" t="s">
        <v>321</v>
      </c>
      <c r="D847" s="36" t="s">
        <v>56</v>
      </c>
      <c r="E847" s="41">
        <v>2</v>
      </c>
      <c r="F847" s="42"/>
      <c r="G847" s="37"/>
    </row>
    <row r="848" spans="2:7" s="3" customFormat="1" ht="12" customHeight="1" x14ac:dyDescent="0.2">
      <c r="B848" s="38"/>
      <c r="C848" s="39"/>
      <c r="D848" s="39"/>
      <c r="E848" s="39"/>
      <c r="F848" s="39"/>
      <c r="G848" s="39"/>
    </row>
    <row r="849" spans="2:7" s="3" customFormat="1" ht="12" customHeight="1" x14ac:dyDescent="0.2">
      <c r="B849" s="38"/>
      <c r="C849" s="39"/>
      <c r="D849" s="39"/>
      <c r="E849" s="39"/>
      <c r="F849" s="39"/>
      <c r="G849" s="39"/>
    </row>
    <row r="850" spans="2:7" s="3" customFormat="1" ht="12" customHeight="1" x14ac:dyDescent="0.2">
      <c r="B850" s="34" t="s">
        <v>322</v>
      </c>
      <c r="C850" s="35" t="s">
        <v>323</v>
      </c>
      <c r="D850" s="36"/>
      <c r="E850" s="41"/>
      <c r="F850" s="37"/>
      <c r="G850" s="37"/>
    </row>
    <row r="851" spans="2:7" s="3" customFormat="1" ht="12" customHeight="1" x14ac:dyDescent="0.2">
      <c r="B851" s="38"/>
      <c r="C851" s="39"/>
      <c r="D851" s="39"/>
      <c r="E851" s="39"/>
      <c r="F851" s="39"/>
      <c r="G851" s="39"/>
    </row>
    <row r="852" spans="2:7" s="3" customFormat="1" ht="24" customHeight="1" x14ac:dyDescent="0.2">
      <c r="B852" s="34" t="s">
        <v>324</v>
      </c>
      <c r="C852" s="40" t="s">
        <v>325</v>
      </c>
      <c r="D852" s="36" t="s">
        <v>21</v>
      </c>
      <c r="E852" s="41">
        <v>1</v>
      </c>
      <c r="F852" s="42"/>
      <c r="G852" s="37"/>
    </row>
    <row r="853" spans="2:7" s="3" customFormat="1" ht="12" x14ac:dyDescent="0.2">
      <c r="B853" s="34"/>
      <c r="C853" s="40"/>
      <c r="D853" s="36"/>
      <c r="E853" s="41"/>
      <c r="F853" s="42"/>
      <c r="G853" s="37"/>
    </row>
    <row r="854" spans="2:7" s="3" customFormat="1" ht="12" x14ac:dyDescent="0.2">
      <c r="B854" s="34"/>
      <c r="C854" s="40"/>
      <c r="D854" s="36"/>
      <c r="E854" s="41"/>
      <c r="F854" s="42"/>
      <c r="G854" s="37"/>
    </row>
    <row r="855" spans="2:7" s="3" customFormat="1" ht="12" x14ac:dyDescent="0.2">
      <c r="B855" s="34"/>
      <c r="C855" s="40"/>
      <c r="D855" s="36"/>
      <c r="E855" s="41"/>
      <c r="F855" s="42"/>
      <c r="G855" s="37"/>
    </row>
    <row r="856" spans="2:7" s="3" customFormat="1" ht="12" x14ac:dyDescent="0.2">
      <c r="B856" s="34"/>
      <c r="C856" s="40"/>
      <c r="D856" s="36"/>
      <c r="E856" s="41"/>
      <c r="F856" s="42"/>
      <c r="G856" s="37"/>
    </row>
    <row r="857" spans="2:7" s="3" customFormat="1" ht="12" x14ac:dyDescent="0.2">
      <c r="B857" s="34"/>
      <c r="C857" s="40"/>
      <c r="D857" s="36"/>
      <c r="E857" s="41"/>
      <c r="F857" s="42"/>
      <c r="G857" s="37"/>
    </row>
    <row r="858" spans="2:7" s="3" customFormat="1" ht="12" x14ac:dyDescent="0.2">
      <c r="B858" s="34"/>
      <c r="C858" s="40"/>
      <c r="D858" s="36"/>
      <c r="E858" s="41"/>
      <c r="F858" s="42"/>
      <c r="G858" s="37"/>
    </row>
    <row r="859" spans="2:7" s="3" customFormat="1" ht="12" x14ac:dyDescent="0.2">
      <c r="B859" s="34"/>
      <c r="C859" s="40"/>
      <c r="D859" s="36"/>
      <c r="E859" s="41"/>
      <c r="F859" s="42"/>
      <c r="G859" s="37"/>
    </row>
    <row r="860" spans="2:7" s="3" customFormat="1" ht="12" x14ac:dyDescent="0.2">
      <c r="B860" s="34"/>
      <c r="C860" s="40"/>
      <c r="D860" s="36"/>
      <c r="E860" s="41"/>
      <c r="F860" s="42"/>
      <c r="G860" s="37"/>
    </row>
    <row r="861" spans="2:7" s="3" customFormat="1" ht="12" x14ac:dyDescent="0.2">
      <c r="B861" s="34"/>
      <c r="C861" s="40"/>
      <c r="D861" s="36"/>
      <c r="E861" s="41"/>
      <c r="F861" s="42"/>
      <c r="G861" s="37"/>
    </row>
    <row r="862" spans="2:7" s="3" customFormat="1" ht="12" x14ac:dyDescent="0.2">
      <c r="B862" s="34"/>
      <c r="C862" s="40"/>
      <c r="D862" s="36"/>
      <c r="E862" s="41"/>
      <c r="F862" s="42"/>
      <c r="G862" s="37"/>
    </row>
    <row r="863" spans="2:7" s="3" customFormat="1" ht="12" x14ac:dyDescent="0.2">
      <c r="B863" s="34"/>
      <c r="C863" s="40"/>
      <c r="D863" s="36"/>
      <c r="E863" s="41"/>
      <c r="F863" s="42"/>
      <c r="G863" s="37"/>
    </row>
    <row r="864" spans="2:7" s="3" customFormat="1" ht="12" x14ac:dyDescent="0.2">
      <c r="B864" s="34"/>
      <c r="C864" s="40"/>
      <c r="D864" s="36"/>
      <c r="E864" s="41"/>
      <c r="F864" s="42"/>
      <c r="G864" s="37"/>
    </row>
    <row r="865" spans="2:7" s="3" customFormat="1" ht="12" x14ac:dyDescent="0.2">
      <c r="B865" s="34"/>
      <c r="C865" s="40"/>
      <c r="D865" s="36"/>
      <c r="E865" s="41"/>
      <c r="F865" s="42"/>
      <c r="G865" s="37"/>
    </row>
    <row r="866" spans="2:7" s="3" customFormat="1" ht="12" x14ac:dyDescent="0.2">
      <c r="B866" s="34"/>
      <c r="C866" s="40"/>
      <c r="D866" s="36"/>
      <c r="E866" s="41"/>
      <c r="F866" s="42"/>
      <c r="G866" s="37"/>
    </row>
    <row r="867" spans="2:7" s="3" customFormat="1" ht="12" x14ac:dyDescent="0.2">
      <c r="B867" s="34"/>
      <c r="C867" s="40"/>
      <c r="D867" s="36"/>
      <c r="E867" s="41"/>
      <c r="F867" s="42"/>
      <c r="G867" s="37"/>
    </row>
    <row r="868" spans="2:7" s="3" customFormat="1" ht="12" x14ac:dyDescent="0.2">
      <c r="B868" s="34"/>
      <c r="C868" s="40"/>
      <c r="D868" s="36"/>
      <c r="E868" s="41"/>
      <c r="F868" s="42"/>
      <c r="G868" s="37"/>
    </row>
    <row r="869" spans="2:7" s="3" customFormat="1" ht="12" x14ac:dyDescent="0.2">
      <c r="B869" s="34"/>
      <c r="C869" s="40"/>
      <c r="D869" s="36"/>
      <c r="E869" s="41"/>
      <c r="F869" s="42"/>
      <c r="G869" s="37"/>
    </row>
    <row r="870" spans="2:7" s="3" customFormat="1" ht="12" x14ac:dyDescent="0.2">
      <c r="B870" s="34"/>
      <c r="C870" s="40"/>
      <c r="D870" s="36"/>
      <c r="E870" s="41"/>
      <c r="F870" s="42"/>
      <c r="G870" s="37"/>
    </row>
    <row r="871" spans="2:7" s="3" customFormat="1" ht="12" x14ac:dyDescent="0.2">
      <c r="B871" s="34"/>
      <c r="C871" s="40"/>
      <c r="D871" s="36"/>
      <c r="E871" s="41"/>
      <c r="F871" s="42"/>
      <c r="G871" s="37"/>
    </row>
    <row r="872" spans="2:7" s="3" customFormat="1" ht="12" x14ac:dyDescent="0.2">
      <c r="B872" s="34"/>
      <c r="C872" s="40"/>
      <c r="D872" s="36"/>
      <c r="E872" s="41"/>
      <c r="F872" s="42"/>
      <c r="G872" s="37"/>
    </row>
    <row r="873" spans="2:7" s="3" customFormat="1" ht="12" x14ac:dyDescent="0.2">
      <c r="B873" s="34"/>
      <c r="C873" s="40"/>
      <c r="D873" s="36"/>
      <c r="E873" s="41"/>
      <c r="F873" s="42"/>
      <c r="G873" s="37"/>
    </row>
    <row r="874" spans="2:7" s="3" customFormat="1" ht="12" x14ac:dyDescent="0.2">
      <c r="B874" s="34"/>
      <c r="C874" s="40"/>
      <c r="D874" s="36"/>
      <c r="E874" s="41"/>
      <c r="F874" s="42"/>
      <c r="G874" s="37"/>
    </row>
    <row r="875" spans="2:7" s="3" customFormat="1" ht="12" x14ac:dyDescent="0.2">
      <c r="B875" s="34"/>
      <c r="C875" s="40"/>
      <c r="D875" s="36"/>
      <c r="E875" s="41"/>
      <c r="F875" s="42"/>
      <c r="G875" s="37"/>
    </row>
    <row r="876" spans="2:7" s="3" customFormat="1" ht="12" x14ac:dyDescent="0.2">
      <c r="B876" s="34"/>
      <c r="C876" s="40"/>
      <c r="D876" s="36"/>
      <c r="E876" s="41"/>
      <c r="F876" s="42"/>
      <c r="G876" s="37"/>
    </row>
    <row r="877" spans="2:7" s="3" customFormat="1" ht="12" x14ac:dyDescent="0.2">
      <c r="B877" s="34"/>
      <c r="C877" s="40"/>
      <c r="D877" s="36"/>
      <c r="E877" s="41"/>
      <c r="F877" s="42"/>
      <c r="G877" s="37"/>
    </row>
    <row r="878" spans="2:7" s="3" customFormat="1" ht="12" x14ac:dyDescent="0.2">
      <c r="B878" s="34"/>
      <c r="C878" s="40"/>
      <c r="D878" s="36"/>
      <c r="E878" s="41"/>
      <c r="F878" s="42"/>
      <c r="G878" s="37"/>
    </row>
    <row r="879" spans="2:7" s="3" customFormat="1" ht="12" x14ac:dyDescent="0.2">
      <c r="B879" s="34"/>
      <c r="C879" s="40"/>
      <c r="D879" s="36"/>
      <c r="E879" s="41"/>
      <c r="F879" s="42"/>
      <c r="G879" s="37"/>
    </row>
    <row r="880" spans="2:7" s="3" customFormat="1" ht="12" x14ac:dyDescent="0.2">
      <c r="B880" s="34"/>
      <c r="C880" s="40"/>
      <c r="D880" s="36"/>
      <c r="E880" s="41"/>
      <c r="F880" s="42"/>
      <c r="G880" s="37"/>
    </row>
    <row r="881" spans="2:7" s="3" customFormat="1" ht="12" x14ac:dyDescent="0.2">
      <c r="B881" s="34"/>
      <c r="C881" s="40"/>
      <c r="D881" s="36"/>
      <c r="E881" s="41"/>
      <c r="F881" s="42"/>
      <c r="G881" s="37"/>
    </row>
    <row r="882" spans="2:7" s="3" customFormat="1" ht="12" x14ac:dyDescent="0.2">
      <c r="B882" s="34"/>
      <c r="C882" s="40"/>
      <c r="D882" s="36"/>
      <c r="E882" s="41"/>
      <c r="F882" s="42"/>
      <c r="G882" s="37"/>
    </row>
    <row r="883" spans="2:7" s="3" customFormat="1" ht="12" x14ac:dyDescent="0.2">
      <c r="B883" s="34"/>
      <c r="C883" s="40"/>
      <c r="D883" s="36"/>
      <c r="E883" s="41"/>
      <c r="F883" s="42"/>
      <c r="G883" s="37"/>
    </row>
    <row r="884" spans="2:7" s="3" customFormat="1" ht="12" x14ac:dyDescent="0.2">
      <c r="B884" s="34"/>
      <c r="C884" s="40"/>
      <c r="D884" s="36"/>
      <c r="E884" s="41"/>
      <c r="F884" s="42"/>
      <c r="G884" s="37"/>
    </row>
    <row r="885" spans="2:7" s="3" customFormat="1" ht="12" x14ac:dyDescent="0.2">
      <c r="B885" s="34"/>
      <c r="C885" s="40"/>
      <c r="D885" s="36"/>
      <c r="E885" s="41"/>
      <c r="F885" s="42"/>
      <c r="G885" s="37"/>
    </row>
    <row r="886" spans="2:7" s="3" customFormat="1" ht="12" x14ac:dyDescent="0.2">
      <c r="B886" s="34"/>
      <c r="C886" s="40"/>
      <c r="D886" s="36"/>
      <c r="E886" s="41"/>
      <c r="F886" s="42"/>
      <c r="G886" s="37"/>
    </row>
    <row r="887" spans="2:7" s="3" customFormat="1" ht="12" x14ac:dyDescent="0.2">
      <c r="B887" s="34"/>
      <c r="C887" s="40"/>
      <c r="D887" s="36"/>
      <c r="E887" s="41"/>
      <c r="F887" s="42"/>
      <c r="G887" s="37"/>
    </row>
    <row r="888" spans="2:7" s="3" customFormat="1" ht="12" x14ac:dyDescent="0.2">
      <c r="B888" s="34"/>
      <c r="C888" s="40"/>
      <c r="D888" s="36"/>
      <c r="E888" s="41"/>
      <c r="F888" s="42"/>
      <c r="G888" s="37"/>
    </row>
    <row r="889" spans="2:7" s="3" customFormat="1" ht="12" x14ac:dyDescent="0.2">
      <c r="B889" s="34"/>
      <c r="C889" s="40"/>
      <c r="D889" s="36"/>
      <c r="E889" s="41"/>
      <c r="F889" s="42"/>
      <c r="G889" s="37"/>
    </row>
    <row r="890" spans="2:7" s="3" customFormat="1" ht="12" x14ac:dyDescent="0.2">
      <c r="B890" s="34"/>
      <c r="C890" s="40"/>
      <c r="D890" s="36"/>
      <c r="E890" s="41"/>
      <c r="F890" s="42"/>
      <c r="G890" s="37"/>
    </row>
    <row r="891" spans="2:7" s="3" customFormat="1" ht="12" x14ac:dyDescent="0.2">
      <c r="B891" s="34"/>
      <c r="C891" s="40"/>
      <c r="D891" s="36"/>
      <c r="E891" s="41"/>
      <c r="F891" s="42"/>
      <c r="G891" s="37"/>
    </row>
    <row r="892" spans="2:7" s="3" customFormat="1" ht="12" x14ac:dyDescent="0.2">
      <c r="B892" s="34"/>
      <c r="C892" s="40"/>
      <c r="D892" s="36"/>
      <c r="E892" s="41"/>
      <c r="F892" s="42"/>
      <c r="G892" s="37"/>
    </row>
    <row r="893" spans="2:7" s="3" customFormat="1" ht="12" x14ac:dyDescent="0.2">
      <c r="B893" s="34"/>
      <c r="C893" s="40"/>
      <c r="D893" s="36"/>
      <c r="E893" s="41"/>
      <c r="F893" s="42"/>
      <c r="G893" s="37"/>
    </row>
    <row r="894" spans="2:7" s="3" customFormat="1" ht="12" x14ac:dyDescent="0.2">
      <c r="B894" s="34"/>
      <c r="C894" s="40"/>
      <c r="D894" s="36"/>
      <c r="E894" s="41"/>
      <c r="F894" s="42"/>
      <c r="G894" s="37"/>
    </row>
    <row r="895" spans="2:7" s="3" customFormat="1" ht="12" x14ac:dyDescent="0.2">
      <c r="B895" s="34"/>
      <c r="C895" s="40"/>
      <c r="D895" s="36"/>
      <c r="E895" s="41"/>
      <c r="F895" s="42"/>
      <c r="G895" s="37"/>
    </row>
    <row r="896" spans="2:7" s="3" customFormat="1" ht="12" x14ac:dyDescent="0.2">
      <c r="B896" s="34"/>
      <c r="C896" s="40"/>
      <c r="D896" s="36"/>
      <c r="E896" s="41"/>
      <c r="F896" s="42"/>
      <c r="G896" s="37"/>
    </row>
    <row r="897" spans="2:7" s="3" customFormat="1" ht="12" x14ac:dyDescent="0.2">
      <c r="B897" s="34"/>
      <c r="C897" s="40"/>
      <c r="D897" s="36"/>
      <c r="E897" s="41"/>
      <c r="F897" s="42"/>
      <c r="G897" s="37"/>
    </row>
    <row r="898" spans="2:7" s="3" customFormat="1" ht="12" x14ac:dyDescent="0.2">
      <c r="B898" s="34"/>
      <c r="C898" s="40"/>
      <c r="D898" s="36"/>
      <c r="E898" s="41"/>
      <c r="F898" s="42"/>
      <c r="G898" s="37"/>
    </row>
    <row r="899" spans="2:7" s="3" customFormat="1" ht="12" x14ac:dyDescent="0.2">
      <c r="B899" s="34"/>
      <c r="C899" s="40"/>
      <c r="D899" s="36"/>
      <c r="E899" s="41"/>
      <c r="F899" s="42"/>
      <c r="G899" s="37"/>
    </row>
    <row r="900" spans="2:7" s="3" customFormat="1" ht="12" x14ac:dyDescent="0.2">
      <c r="B900" s="34"/>
      <c r="C900" s="40"/>
      <c r="D900" s="36"/>
      <c r="E900" s="41"/>
      <c r="F900" s="42"/>
      <c r="G900" s="37"/>
    </row>
    <row r="901" spans="2:7" s="3" customFormat="1" ht="12" x14ac:dyDescent="0.2">
      <c r="B901" s="34"/>
      <c r="C901" s="40"/>
      <c r="D901" s="36"/>
      <c r="E901" s="41"/>
      <c r="F901" s="42"/>
      <c r="G901" s="37"/>
    </row>
    <row r="902" spans="2:7" s="3" customFormat="1" ht="12" x14ac:dyDescent="0.2">
      <c r="B902" s="34"/>
      <c r="C902" s="40"/>
      <c r="D902" s="36"/>
      <c r="E902" s="41"/>
      <c r="F902" s="42"/>
      <c r="G902" s="37"/>
    </row>
    <row r="903" spans="2:7" s="3" customFormat="1" ht="12" x14ac:dyDescent="0.2">
      <c r="B903" s="34"/>
      <c r="C903" s="40"/>
      <c r="D903" s="36"/>
      <c r="E903" s="41"/>
      <c r="F903" s="42"/>
      <c r="G903" s="37"/>
    </row>
    <row r="904" spans="2:7" s="3" customFormat="1" ht="12" x14ac:dyDescent="0.2">
      <c r="B904" s="34"/>
      <c r="C904" s="40"/>
      <c r="D904" s="36"/>
      <c r="E904" s="41"/>
      <c r="F904" s="42"/>
      <c r="G904" s="37"/>
    </row>
    <row r="905" spans="2:7" s="3" customFormat="1" ht="12" customHeight="1" x14ac:dyDescent="0.2">
      <c r="B905" s="38"/>
      <c r="C905" s="39"/>
      <c r="D905" s="39"/>
      <c r="E905" s="39"/>
      <c r="F905" s="39"/>
      <c r="G905" s="39"/>
    </row>
    <row r="906" spans="2:7" s="4" customFormat="1" ht="20.25" customHeight="1" x14ac:dyDescent="0.2">
      <c r="B906" s="51" t="s">
        <v>50</v>
      </c>
      <c r="C906" s="52"/>
      <c r="D906" s="53"/>
      <c r="E906" s="54"/>
      <c r="F906" s="54"/>
      <c r="G906" s="55"/>
    </row>
    <row r="907" spans="2:7" s="2" customFormat="1" ht="12" customHeight="1" x14ac:dyDescent="0.2">
      <c r="B907" s="45"/>
      <c r="C907" s="45"/>
      <c r="D907" s="56"/>
      <c r="E907" s="45"/>
      <c r="F907" s="45"/>
      <c r="G907" s="45"/>
    </row>
    <row r="908" spans="2:7" s="1" customFormat="1" ht="14" x14ac:dyDescent="0.2">
      <c r="B908" s="43" t="s">
        <v>0</v>
      </c>
      <c r="C908" s="44"/>
      <c r="D908" s="44"/>
      <c r="E908" s="44"/>
      <c r="F908" s="44"/>
      <c r="G908" s="44"/>
    </row>
    <row r="909" spans="2:7" s="2" customFormat="1" ht="12" x14ac:dyDescent="0.2">
      <c r="B909" s="45"/>
      <c r="C909" s="45"/>
      <c r="D909" s="45"/>
      <c r="E909" s="45"/>
      <c r="F909" s="45"/>
      <c r="G909" s="46" t="s">
        <v>305</v>
      </c>
    </row>
    <row r="910" spans="2:7" s="3" customFormat="1" ht="15.5" customHeight="1" x14ac:dyDescent="0.2">
      <c r="B910" s="47" t="s">
        <v>2</v>
      </c>
      <c r="C910" s="47" t="s">
        <v>3</v>
      </c>
      <c r="D910" s="47" t="s">
        <v>4</v>
      </c>
      <c r="E910" s="47" t="s">
        <v>5</v>
      </c>
      <c r="F910" s="47" t="s">
        <v>6</v>
      </c>
      <c r="G910" s="48" t="s">
        <v>7</v>
      </c>
    </row>
    <row r="911" spans="2:7" s="4" customFormat="1" ht="20.25" customHeight="1" x14ac:dyDescent="0.2">
      <c r="B911" s="51" t="s">
        <v>51</v>
      </c>
      <c r="C911" s="52"/>
      <c r="D911" s="53"/>
      <c r="E911" s="54"/>
      <c r="F911" s="54"/>
      <c r="G911" s="55"/>
    </row>
    <row r="912" spans="2:7" s="3" customFormat="1" ht="12" customHeight="1" x14ac:dyDescent="0.2">
      <c r="B912" s="34" t="s">
        <v>326</v>
      </c>
      <c r="C912" s="35" t="s">
        <v>327</v>
      </c>
      <c r="D912" s="36"/>
      <c r="E912" s="41"/>
      <c r="F912" s="37"/>
      <c r="G912" s="37"/>
    </row>
    <row r="913" spans="2:7" s="3" customFormat="1" ht="12" customHeight="1" x14ac:dyDescent="0.2">
      <c r="B913" s="38"/>
      <c r="C913" s="39"/>
      <c r="D913" s="39"/>
      <c r="E913" s="39"/>
      <c r="F913" s="39"/>
      <c r="G913" s="39"/>
    </row>
    <row r="914" spans="2:7" s="3" customFormat="1" ht="12" customHeight="1" x14ac:dyDescent="0.2">
      <c r="B914" s="34" t="s">
        <v>328</v>
      </c>
      <c r="C914" s="40" t="s">
        <v>329</v>
      </c>
      <c r="D914" s="36" t="s">
        <v>36</v>
      </c>
      <c r="E914" s="41">
        <v>100</v>
      </c>
      <c r="F914" s="42"/>
      <c r="G914" s="37"/>
    </row>
    <row r="915" spans="2:7" s="3" customFormat="1" ht="12" customHeight="1" x14ac:dyDescent="0.2">
      <c r="B915" s="38"/>
      <c r="C915" s="39"/>
      <c r="D915" s="39"/>
      <c r="E915" s="39"/>
      <c r="F915" s="39"/>
      <c r="G915" s="39"/>
    </row>
    <row r="916" spans="2:7" s="3" customFormat="1" ht="12" customHeight="1" x14ac:dyDescent="0.2">
      <c r="B916" s="38"/>
      <c r="C916" s="39"/>
      <c r="D916" s="39"/>
      <c r="E916" s="39"/>
      <c r="F916" s="39"/>
      <c r="G916" s="39"/>
    </row>
    <row r="917" spans="2:7" s="3" customFormat="1" ht="12" customHeight="1" x14ac:dyDescent="0.2">
      <c r="B917" s="34" t="s">
        <v>330</v>
      </c>
      <c r="C917" s="35" t="s">
        <v>331</v>
      </c>
      <c r="D917" s="36"/>
      <c r="E917" s="41"/>
      <c r="F917" s="37"/>
      <c r="G917" s="37"/>
    </row>
    <row r="918" spans="2:7" s="3" customFormat="1" ht="12" customHeight="1" x14ac:dyDescent="0.2">
      <c r="B918" s="38"/>
      <c r="C918" s="39"/>
      <c r="D918" s="39"/>
      <c r="E918" s="39"/>
      <c r="F918" s="39"/>
      <c r="G918" s="39"/>
    </row>
    <row r="919" spans="2:7" s="3" customFormat="1" ht="24" customHeight="1" x14ac:dyDescent="0.2">
      <c r="B919" s="34" t="s">
        <v>332</v>
      </c>
      <c r="C919" s="40" t="s">
        <v>333</v>
      </c>
      <c r="D919" s="36" t="s">
        <v>40</v>
      </c>
      <c r="E919" s="41">
        <v>1</v>
      </c>
      <c r="F919" s="42">
        <v>10000</v>
      </c>
      <c r="G919" s="37">
        <f>IF(D919 = CHAR(37), E919*F919/100,E919*F919)</f>
        <v>10000</v>
      </c>
    </row>
    <row r="920" spans="2:7" s="3" customFormat="1" ht="12" customHeight="1" x14ac:dyDescent="0.2">
      <c r="B920" s="38"/>
      <c r="C920" s="39"/>
      <c r="D920" s="39"/>
      <c r="E920" s="39"/>
      <c r="F920" s="39"/>
      <c r="G920" s="39"/>
    </row>
    <row r="921" spans="2:7" s="3" customFormat="1" ht="24" customHeight="1" x14ac:dyDescent="0.2">
      <c r="B921" s="34" t="s">
        <v>334</v>
      </c>
      <c r="C921" s="40" t="s">
        <v>335</v>
      </c>
      <c r="D921" s="36" t="s">
        <v>41</v>
      </c>
      <c r="E921" s="37">
        <f>G919</f>
        <v>10000</v>
      </c>
      <c r="F921" s="42"/>
      <c r="G921" s="37"/>
    </row>
    <row r="922" spans="2:7" s="3" customFormat="1" ht="12" customHeight="1" x14ac:dyDescent="0.2">
      <c r="B922" s="38"/>
      <c r="C922" s="39"/>
      <c r="D922" s="39"/>
      <c r="E922" s="39"/>
      <c r="F922" s="39"/>
      <c r="G922" s="39"/>
    </row>
    <row r="923" spans="2:7" s="3" customFormat="1" ht="12" customHeight="1" x14ac:dyDescent="0.2">
      <c r="B923" s="38"/>
      <c r="C923" s="39"/>
      <c r="D923" s="39"/>
      <c r="E923" s="39"/>
      <c r="F923" s="39"/>
      <c r="G923" s="39"/>
    </row>
    <row r="924" spans="2:7" s="3" customFormat="1" ht="12" customHeight="1" x14ac:dyDescent="0.2">
      <c r="B924" s="38"/>
      <c r="C924" s="39"/>
      <c r="D924" s="39"/>
      <c r="E924" s="39"/>
      <c r="F924" s="39"/>
      <c r="G924" s="39"/>
    </row>
    <row r="925" spans="2:7" s="3" customFormat="1" ht="12" customHeight="1" x14ac:dyDescent="0.2">
      <c r="B925" s="38"/>
      <c r="C925" s="39"/>
      <c r="D925" s="39"/>
      <c r="E925" s="39"/>
      <c r="F925" s="39"/>
      <c r="G925" s="39"/>
    </row>
    <row r="926" spans="2:7" s="3" customFormat="1" ht="12" customHeight="1" x14ac:dyDescent="0.2">
      <c r="B926" s="38"/>
      <c r="C926" s="39"/>
      <c r="D926" s="39"/>
      <c r="E926" s="39"/>
      <c r="F926" s="39"/>
      <c r="G926" s="39"/>
    </row>
    <row r="927" spans="2:7" s="3" customFormat="1" ht="12" customHeight="1" x14ac:dyDescent="0.2">
      <c r="B927" s="38"/>
      <c r="C927" s="39"/>
      <c r="D927" s="39"/>
      <c r="E927" s="39"/>
      <c r="F927" s="39"/>
      <c r="G927" s="39"/>
    </row>
    <row r="928" spans="2:7" s="3" customFormat="1" ht="12" customHeight="1" x14ac:dyDescent="0.2">
      <c r="B928" s="38"/>
      <c r="C928" s="39"/>
      <c r="D928" s="39"/>
      <c r="E928" s="39"/>
      <c r="F928" s="39"/>
      <c r="G928" s="39"/>
    </row>
    <row r="929" spans="2:7" s="3" customFormat="1" ht="12" customHeight="1" x14ac:dyDescent="0.2">
      <c r="B929" s="38"/>
      <c r="C929" s="39"/>
      <c r="D929" s="39"/>
      <c r="E929" s="39"/>
      <c r="F929" s="39"/>
      <c r="G929" s="39"/>
    </row>
    <row r="930" spans="2:7" s="3" customFormat="1" ht="12" customHeight="1" x14ac:dyDescent="0.2">
      <c r="B930" s="38"/>
      <c r="C930" s="39"/>
      <c r="D930" s="39"/>
      <c r="E930" s="39"/>
      <c r="F930" s="39"/>
      <c r="G930" s="39"/>
    </row>
    <row r="931" spans="2:7" s="3" customFormat="1" ht="12" customHeight="1" x14ac:dyDescent="0.2">
      <c r="B931" s="38"/>
      <c r="C931" s="39"/>
      <c r="D931" s="39"/>
      <c r="E931" s="39"/>
      <c r="F931" s="39"/>
      <c r="G931" s="39"/>
    </row>
    <row r="932" spans="2:7" s="3" customFormat="1" ht="12" customHeight="1" x14ac:dyDescent="0.2">
      <c r="B932" s="38"/>
      <c r="C932" s="39"/>
      <c r="D932" s="39"/>
      <c r="E932" s="39"/>
      <c r="F932" s="39"/>
      <c r="G932" s="39"/>
    </row>
    <row r="933" spans="2:7" s="3" customFormat="1" ht="12" customHeight="1" x14ac:dyDescent="0.2">
      <c r="B933" s="38"/>
      <c r="C933" s="39"/>
      <c r="D933" s="39"/>
      <c r="E933" s="39"/>
      <c r="F933" s="39"/>
      <c r="G933" s="39"/>
    </row>
    <row r="934" spans="2:7" s="3" customFormat="1" ht="12" customHeight="1" x14ac:dyDescent="0.2">
      <c r="B934" s="38"/>
      <c r="C934" s="39"/>
      <c r="D934" s="39"/>
      <c r="E934" s="39"/>
      <c r="F934" s="39"/>
      <c r="G934" s="39"/>
    </row>
    <row r="935" spans="2:7" s="3" customFormat="1" ht="12" customHeight="1" x14ac:dyDescent="0.2">
      <c r="B935" s="38"/>
      <c r="C935" s="39"/>
      <c r="D935" s="39"/>
      <c r="E935" s="39"/>
      <c r="F935" s="39"/>
      <c r="G935" s="39"/>
    </row>
    <row r="936" spans="2:7" s="3" customFormat="1" ht="12" customHeight="1" x14ac:dyDescent="0.2">
      <c r="B936" s="38"/>
      <c r="C936" s="39"/>
      <c r="D936" s="39"/>
      <c r="E936" s="39"/>
      <c r="F936" s="39"/>
      <c r="G936" s="39"/>
    </row>
    <row r="937" spans="2:7" s="3" customFormat="1" ht="12" customHeight="1" x14ac:dyDescent="0.2">
      <c r="B937" s="38"/>
      <c r="C937" s="39"/>
      <c r="D937" s="39"/>
      <c r="E937" s="39"/>
      <c r="F937" s="39"/>
      <c r="G937" s="39"/>
    </row>
    <row r="938" spans="2:7" s="3" customFormat="1" ht="12" customHeight="1" x14ac:dyDescent="0.2">
      <c r="B938" s="38"/>
      <c r="C938" s="39"/>
      <c r="D938" s="39"/>
      <c r="E938" s="39"/>
      <c r="F938" s="39"/>
      <c r="G938" s="39"/>
    </row>
    <row r="939" spans="2:7" s="3" customFormat="1" ht="12" customHeight="1" x14ac:dyDescent="0.2">
      <c r="B939" s="38"/>
      <c r="C939" s="39"/>
      <c r="D939" s="39"/>
      <c r="E939" s="39"/>
      <c r="F939" s="39"/>
      <c r="G939" s="39"/>
    </row>
    <row r="940" spans="2:7" s="3" customFormat="1" ht="12" customHeight="1" x14ac:dyDescent="0.2">
      <c r="B940" s="38"/>
      <c r="C940" s="39"/>
      <c r="D940" s="39"/>
      <c r="E940" s="39"/>
      <c r="F940" s="39"/>
      <c r="G940" s="39"/>
    </row>
    <row r="941" spans="2:7" s="3" customFormat="1" ht="12" customHeight="1" x14ac:dyDescent="0.2">
      <c r="B941" s="38"/>
      <c r="C941" s="39"/>
      <c r="D941" s="39"/>
      <c r="E941" s="39"/>
      <c r="F941" s="39"/>
      <c r="G941" s="39"/>
    </row>
    <row r="942" spans="2:7" s="3" customFormat="1" ht="12" customHeight="1" x14ac:dyDescent="0.2">
      <c r="B942" s="38"/>
      <c r="C942" s="39"/>
      <c r="D942" s="39"/>
      <c r="E942" s="39"/>
      <c r="F942" s="39"/>
      <c r="G942" s="39"/>
    </row>
    <row r="943" spans="2:7" s="3" customFormat="1" ht="12" customHeight="1" x14ac:dyDescent="0.2">
      <c r="B943" s="38"/>
      <c r="C943" s="39"/>
      <c r="D943" s="39"/>
      <c r="E943" s="39"/>
      <c r="F943" s="39"/>
      <c r="G943" s="39"/>
    </row>
    <row r="944" spans="2:7" s="3" customFormat="1" ht="12" customHeight="1" x14ac:dyDescent="0.2">
      <c r="B944" s="38"/>
      <c r="C944" s="39"/>
      <c r="D944" s="39"/>
      <c r="E944" s="39"/>
      <c r="F944" s="39"/>
      <c r="G944" s="39"/>
    </row>
    <row r="945" spans="2:7" s="3" customFormat="1" ht="12" customHeight="1" x14ac:dyDescent="0.2">
      <c r="B945" s="38"/>
      <c r="C945" s="39"/>
      <c r="D945" s="39"/>
      <c r="E945" s="39"/>
      <c r="F945" s="39"/>
      <c r="G945" s="39"/>
    </row>
    <row r="946" spans="2:7" s="3" customFormat="1" ht="12" customHeight="1" x14ac:dyDescent="0.2">
      <c r="B946" s="38"/>
      <c r="C946" s="39"/>
      <c r="D946" s="39"/>
      <c r="E946" s="39"/>
      <c r="F946" s="39"/>
      <c r="G946" s="39"/>
    </row>
    <row r="947" spans="2:7" s="3" customFormat="1" ht="12" customHeight="1" x14ac:dyDescent="0.2">
      <c r="B947" s="38"/>
      <c r="C947" s="39"/>
      <c r="D947" s="39"/>
      <c r="E947" s="39"/>
      <c r="F947" s="39"/>
      <c r="G947" s="39"/>
    </row>
    <row r="948" spans="2:7" s="3" customFormat="1" ht="12" customHeight="1" x14ac:dyDescent="0.2">
      <c r="B948" s="38"/>
      <c r="C948" s="39"/>
      <c r="D948" s="39"/>
      <c r="E948" s="39"/>
      <c r="F948" s="39"/>
      <c r="G948" s="39"/>
    </row>
    <row r="949" spans="2:7" s="3" customFormat="1" ht="12" customHeight="1" x14ac:dyDescent="0.2">
      <c r="B949" s="38"/>
      <c r="C949" s="39"/>
      <c r="D949" s="39"/>
      <c r="E949" s="39"/>
      <c r="F949" s="39"/>
      <c r="G949" s="39"/>
    </row>
    <row r="950" spans="2:7" s="3" customFormat="1" ht="12" customHeight="1" x14ac:dyDescent="0.2">
      <c r="B950" s="38"/>
      <c r="C950" s="39"/>
      <c r="D950" s="39"/>
      <c r="E950" s="39"/>
      <c r="F950" s="39"/>
      <c r="G950" s="39"/>
    </row>
    <row r="951" spans="2:7" s="3" customFormat="1" ht="12" customHeight="1" x14ac:dyDescent="0.2">
      <c r="B951" s="38"/>
      <c r="C951" s="39"/>
      <c r="D951" s="39"/>
      <c r="E951" s="39"/>
      <c r="F951" s="39"/>
      <c r="G951" s="39"/>
    </row>
    <row r="952" spans="2:7" s="3" customFormat="1" ht="12" customHeight="1" x14ac:dyDescent="0.2">
      <c r="B952" s="38"/>
      <c r="C952" s="39"/>
      <c r="D952" s="39"/>
      <c r="E952" s="39"/>
      <c r="F952" s="39"/>
      <c r="G952" s="39"/>
    </row>
    <row r="953" spans="2:7" s="3" customFormat="1" ht="12" customHeight="1" x14ac:dyDescent="0.2">
      <c r="B953" s="38"/>
      <c r="C953" s="39"/>
      <c r="D953" s="39"/>
      <c r="E953" s="39"/>
      <c r="F953" s="39"/>
      <c r="G953" s="39"/>
    </row>
    <row r="954" spans="2:7" s="3" customFormat="1" ht="12" customHeight="1" x14ac:dyDescent="0.2">
      <c r="B954" s="38"/>
      <c r="C954" s="39"/>
      <c r="D954" s="39"/>
      <c r="E954" s="39"/>
      <c r="F954" s="39"/>
      <c r="G954" s="39"/>
    </row>
    <row r="955" spans="2:7" s="3" customFormat="1" ht="12" customHeight="1" x14ac:dyDescent="0.2">
      <c r="B955" s="38"/>
      <c r="C955" s="39"/>
      <c r="D955" s="39"/>
      <c r="E955" s="39"/>
      <c r="F955" s="39"/>
      <c r="G955" s="39"/>
    </row>
    <row r="956" spans="2:7" s="3" customFormat="1" ht="12" customHeight="1" x14ac:dyDescent="0.2">
      <c r="B956" s="38"/>
      <c r="C956" s="39"/>
      <c r="D956" s="39"/>
      <c r="E956" s="39"/>
      <c r="F956" s="39"/>
      <c r="G956" s="39"/>
    </row>
    <row r="957" spans="2:7" s="3" customFormat="1" ht="12" customHeight="1" x14ac:dyDescent="0.2">
      <c r="B957" s="38"/>
      <c r="C957" s="39"/>
      <c r="D957" s="39"/>
      <c r="E957" s="39"/>
      <c r="F957" s="39"/>
      <c r="G957" s="39"/>
    </row>
    <row r="958" spans="2:7" s="3" customFormat="1" ht="12" customHeight="1" x14ac:dyDescent="0.2">
      <c r="B958" s="38"/>
      <c r="C958" s="39"/>
      <c r="D958" s="39"/>
      <c r="E958" s="39"/>
      <c r="F958" s="39"/>
      <c r="G958" s="39"/>
    </row>
    <row r="959" spans="2:7" s="3" customFormat="1" ht="12" customHeight="1" x14ac:dyDescent="0.2">
      <c r="B959" s="38"/>
      <c r="C959" s="39"/>
      <c r="D959" s="39"/>
      <c r="E959" s="39"/>
      <c r="F959" s="39"/>
      <c r="G959" s="39"/>
    </row>
    <row r="960" spans="2:7" s="3" customFormat="1" ht="12" customHeight="1" x14ac:dyDescent="0.2">
      <c r="B960" s="38"/>
      <c r="C960" s="39"/>
      <c r="D960" s="39"/>
      <c r="E960" s="39"/>
      <c r="F960" s="39"/>
      <c r="G960" s="39"/>
    </row>
    <row r="961" spans="2:7" s="3" customFormat="1" ht="12" customHeight="1" x14ac:dyDescent="0.2">
      <c r="B961" s="38"/>
      <c r="C961" s="39"/>
      <c r="D961" s="39"/>
      <c r="E961" s="39"/>
      <c r="F961" s="39"/>
      <c r="G961" s="39"/>
    </row>
    <row r="962" spans="2:7" s="3" customFormat="1" ht="12" customHeight="1" x14ac:dyDescent="0.2">
      <c r="B962" s="38"/>
      <c r="C962" s="39"/>
      <c r="D962" s="39"/>
      <c r="E962" s="39"/>
      <c r="F962" s="39"/>
      <c r="G962" s="39"/>
    </row>
    <row r="963" spans="2:7" s="3" customFormat="1" ht="12" customHeight="1" x14ac:dyDescent="0.2">
      <c r="B963" s="38"/>
      <c r="C963" s="39"/>
      <c r="D963" s="39"/>
      <c r="E963" s="39"/>
      <c r="F963" s="39"/>
      <c r="G963" s="39"/>
    </row>
    <row r="964" spans="2:7" s="3" customFormat="1" ht="12" customHeight="1" x14ac:dyDescent="0.2">
      <c r="B964" s="38"/>
      <c r="C964" s="39"/>
      <c r="D964" s="39"/>
      <c r="E964" s="39"/>
      <c r="F964" s="39"/>
      <c r="G964" s="39"/>
    </row>
    <row r="965" spans="2:7" s="3" customFormat="1" ht="12" customHeight="1" x14ac:dyDescent="0.2">
      <c r="B965" s="38"/>
      <c r="C965" s="39"/>
      <c r="D965" s="39"/>
      <c r="E965" s="39"/>
      <c r="F965" s="39"/>
      <c r="G965" s="39"/>
    </row>
    <row r="966" spans="2:7" s="3" customFormat="1" ht="12" customHeight="1" x14ac:dyDescent="0.2">
      <c r="B966" s="38"/>
      <c r="C966" s="39"/>
      <c r="D966" s="39"/>
      <c r="E966" s="39"/>
      <c r="F966" s="39"/>
      <c r="G966" s="39"/>
    </row>
    <row r="967" spans="2:7" s="3" customFormat="1" ht="12" customHeight="1" x14ac:dyDescent="0.2">
      <c r="B967" s="38"/>
      <c r="C967" s="39"/>
      <c r="D967" s="39"/>
      <c r="E967" s="39"/>
      <c r="F967" s="39"/>
      <c r="G967" s="39"/>
    </row>
    <row r="968" spans="2:7" s="3" customFormat="1" ht="12" customHeight="1" x14ac:dyDescent="0.2">
      <c r="B968" s="38"/>
      <c r="C968" s="39"/>
      <c r="D968" s="39"/>
      <c r="E968" s="39"/>
      <c r="F968" s="39"/>
      <c r="G968" s="39"/>
    </row>
    <row r="969" spans="2:7" s="3" customFormat="1" ht="12" customHeight="1" x14ac:dyDescent="0.2">
      <c r="B969" s="38"/>
      <c r="C969" s="39"/>
      <c r="D969" s="39"/>
      <c r="E969" s="39"/>
      <c r="F969" s="39"/>
      <c r="G969" s="39"/>
    </row>
    <row r="970" spans="2:7" s="3" customFormat="1" ht="12" customHeight="1" x14ac:dyDescent="0.2">
      <c r="B970" s="38"/>
      <c r="C970" s="39"/>
      <c r="D970" s="39"/>
      <c r="E970" s="39"/>
      <c r="F970" s="39"/>
      <c r="G970" s="39"/>
    </row>
    <row r="971" spans="2:7" s="3" customFormat="1" ht="12" customHeight="1" x14ac:dyDescent="0.2">
      <c r="B971" s="38"/>
      <c r="C971" s="39"/>
      <c r="D971" s="39"/>
      <c r="E971" s="39"/>
      <c r="F971" s="39"/>
      <c r="G971" s="39"/>
    </row>
    <row r="972" spans="2:7" s="3" customFormat="1" ht="12" customHeight="1" x14ac:dyDescent="0.2">
      <c r="B972" s="38"/>
      <c r="C972" s="39"/>
      <c r="D972" s="39"/>
      <c r="E972" s="39"/>
      <c r="F972" s="39"/>
      <c r="G972" s="39"/>
    </row>
    <row r="973" spans="2:7" s="3" customFormat="1" ht="12" customHeight="1" x14ac:dyDescent="0.2">
      <c r="B973" s="38"/>
      <c r="C973" s="39"/>
      <c r="D973" s="39"/>
      <c r="E973" s="39"/>
      <c r="F973" s="39"/>
      <c r="G973" s="39"/>
    </row>
    <row r="974" spans="2:7" s="3" customFormat="1" ht="12" customHeight="1" x14ac:dyDescent="0.2">
      <c r="B974" s="38"/>
      <c r="C974" s="39"/>
      <c r="D974" s="39"/>
      <c r="E974" s="39"/>
      <c r="F974" s="39"/>
      <c r="G974" s="39"/>
    </row>
    <row r="975" spans="2:7" s="3" customFormat="1" ht="12" customHeight="1" x14ac:dyDescent="0.2">
      <c r="B975" s="38"/>
      <c r="C975" s="39"/>
      <c r="D975" s="39"/>
      <c r="E975" s="39"/>
      <c r="F975" s="39"/>
      <c r="G975" s="39"/>
    </row>
    <row r="976" spans="2:7" s="3" customFormat="1" ht="12" customHeight="1" x14ac:dyDescent="0.2">
      <c r="B976" s="38"/>
      <c r="C976" s="39"/>
      <c r="D976" s="39"/>
      <c r="E976" s="39"/>
      <c r="F976" s="39"/>
      <c r="G976" s="39"/>
    </row>
    <row r="977" spans="2:7" s="3" customFormat="1" ht="12" customHeight="1" x14ac:dyDescent="0.2">
      <c r="B977" s="38"/>
      <c r="C977" s="39"/>
      <c r="D977" s="39"/>
      <c r="E977" s="39"/>
      <c r="F977" s="39"/>
      <c r="G977" s="39"/>
    </row>
    <row r="978" spans="2:7" s="3" customFormat="1" ht="12" customHeight="1" x14ac:dyDescent="0.2">
      <c r="B978" s="38"/>
      <c r="C978" s="39"/>
      <c r="D978" s="39"/>
      <c r="E978" s="39"/>
      <c r="F978" s="39"/>
      <c r="G978" s="39"/>
    </row>
    <row r="979" spans="2:7" s="3" customFormat="1" ht="12" customHeight="1" x14ac:dyDescent="0.2">
      <c r="B979" s="38"/>
      <c r="C979" s="39"/>
      <c r="D979" s="39"/>
      <c r="E979" s="39"/>
      <c r="F979" s="39"/>
      <c r="G979" s="39"/>
    </row>
    <row r="980" spans="2:7" s="3" customFormat="1" ht="12" customHeight="1" x14ac:dyDescent="0.2">
      <c r="B980" s="38"/>
      <c r="C980" s="39"/>
      <c r="D980" s="39"/>
      <c r="E980" s="39"/>
      <c r="F980" s="39"/>
      <c r="G980" s="39"/>
    </row>
    <row r="981" spans="2:7" s="3" customFormat="1" ht="12" customHeight="1" x14ac:dyDescent="0.2">
      <c r="B981" s="38"/>
      <c r="C981" s="39"/>
      <c r="D981" s="39"/>
      <c r="E981" s="39"/>
      <c r="F981" s="39"/>
      <c r="G981" s="39"/>
    </row>
    <row r="982" spans="2:7" s="3" customFormat="1" ht="12" customHeight="1" x14ac:dyDescent="0.2">
      <c r="B982" s="38"/>
      <c r="C982" s="39"/>
      <c r="D982" s="39"/>
      <c r="E982" s="39"/>
      <c r="F982" s="39"/>
      <c r="G982" s="39"/>
    </row>
    <row r="983" spans="2:7" s="4" customFormat="1" ht="20.25" customHeight="1" x14ac:dyDescent="0.2">
      <c r="B983" s="60" t="s">
        <v>97</v>
      </c>
      <c r="C983" s="52"/>
      <c r="D983" s="53"/>
      <c r="E983" s="54"/>
      <c r="F983" s="54"/>
      <c r="G983" s="59"/>
    </row>
    <row r="984" spans="2:7" s="2" customFormat="1" ht="12" customHeight="1" x14ac:dyDescent="0.2">
      <c r="B984" s="45"/>
      <c r="C984" s="45"/>
      <c r="D984" s="56"/>
      <c r="E984" s="45"/>
      <c r="F984" s="45"/>
      <c r="G984" s="45"/>
    </row>
    <row r="985" spans="2:7" s="1" customFormat="1" ht="14" x14ac:dyDescent="0.2">
      <c r="B985" s="43" t="s">
        <v>0</v>
      </c>
      <c r="C985" s="44"/>
      <c r="D985" s="44"/>
      <c r="E985" s="44"/>
      <c r="F985" s="44"/>
      <c r="G985" s="44"/>
    </row>
    <row r="986" spans="2:7" s="2" customFormat="1" ht="12" x14ac:dyDescent="0.2">
      <c r="B986" s="45"/>
      <c r="C986" s="45"/>
      <c r="D986" s="45"/>
      <c r="E986" s="45"/>
      <c r="F986" s="45"/>
      <c r="G986" s="46" t="s">
        <v>336</v>
      </c>
    </row>
    <row r="987" spans="2:7" s="3" customFormat="1" ht="15.5" customHeight="1" x14ac:dyDescent="0.2">
      <c r="B987" s="47" t="s">
        <v>2</v>
      </c>
      <c r="C987" s="47" t="s">
        <v>3</v>
      </c>
      <c r="D987" s="47" t="s">
        <v>4</v>
      </c>
      <c r="E987" s="47" t="s">
        <v>5</v>
      </c>
      <c r="F987" s="47" t="s">
        <v>6</v>
      </c>
      <c r="G987" s="48" t="s">
        <v>7</v>
      </c>
    </row>
    <row r="988" spans="2:7" s="3" customFormat="1" ht="12" customHeight="1" x14ac:dyDescent="0.2">
      <c r="B988" s="34" t="s">
        <v>337</v>
      </c>
      <c r="C988" s="35" t="s">
        <v>338</v>
      </c>
      <c r="D988" s="36"/>
      <c r="E988" s="37"/>
      <c r="F988" s="37"/>
      <c r="G988" s="37"/>
    </row>
    <row r="989" spans="2:7" s="3" customFormat="1" ht="12" customHeight="1" x14ac:dyDescent="0.2">
      <c r="B989" s="38"/>
      <c r="C989" s="39"/>
      <c r="D989" s="39"/>
      <c r="E989" s="39"/>
      <c r="F989" s="39"/>
      <c r="G989" s="39"/>
    </row>
    <row r="990" spans="2:7" s="3" customFormat="1" ht="12" customHeight="1" x14ac:dyDescent="0.2">
      <c r="B990" s="34" t="s">
        <v>339</v>
      </c>
      <c r="C990" s="35" t="s">
        <v>340</v>
      </c>
      <c r="D990" s="36"/>
      <c r="E990" s="37"/>
      <c r="F990" s="37"/>
      <c r="G990" s="37"/>
    </row>
    <row r="991" spans="2:7" s="3" customFormat="1" ht="12" customHeight="1" x14ac:dyDescent="0.2">
      <c r="B991" s="38"/>
      <c r="C991" s="39"/>
      <c r="D991" s="39"/>
      <c r="E991" s="39"/>
      <c r="F991" s="39"/>
      <c r="G991" s="39"/>
    </row>
    <row r="992" spans="2:7" s="3" customFormat="1" ht="24" customHeight="1" x14ac:dyDescent="0.2">
      <c r="B992" s="34" t="s">
        <v>341</v>
      </c>
      <c r="C992" s="40" t="s">
        <v>342</v>
      </c>
      <c r="D992" s="36" t="s">
        <v>36</v>
      </c>
      <c r="E992" s="41">
        <v>100</v>
      </c>
      <c r="F992" s="42"/>
      <c r="G992" s="37"/>
    </row>
    <row r="993" spans="2:7" s="3" customFormat="1" ht="12" customHeight="1" x14ac:dyDescent="0.2">
      <c r="B993" s="38"/>
      <c r="C993" s="39"/>
      <c r="D993" s="39"/>
      <c r="E993" s="39"/>
      <c r="F993" s="39"/>
      <c r="G993" s="39"/>
    </row>
    <row r="994" spans="2:7" s="3" customFormat="1" ht="12" customHeight="1" x14ac:dyDescent="0.2">
      <c r="B994" s="34" t="s">
        <v>343</v>
      </c>
      <c r="C994" s="35" t="s">
        <v>344</v>
      </c>
      <c r="D994" s="36"/>
      <c r="E994" s="41"/>
      <c r="F994" s="37"/>
      <c r="G994" s="37"/>
    </row>
    <row r="995" spans="2:7" s="3" customFormat="1" ht="12" customHeight="1" x14ac:dyDescent="0.2">
      <c r="B995" s="38"/>
      <c r="C995" s="39"/>
      <c r="D995" s="39"/>
      <c r="E995" s="39"/>
      <c r="F995" s="39"/>
      <c r="G995" s="39"/>
    </row>
    <row r="996" spans="2:7" s="3" customFormat="1" ht="24" customHeight="1" x14ac:dyDescent="0.2">
      <c r="B996" s="34" t="s">
        <v>345</v>
      </c>
      <c r="C996" s="40" t="s">
        <v>346</v>
      </c>
      <c r="D996" s="36"/>
      <c r="E996" s="41"/>
      <c r="F996" s="37"/>
      <c r="G996" s="37"/>
    </row>
    <row r="997" spans="2:7" s="3" customFormat="1" ht="12" customHeight="1" x14ac:dyDescent="0.2">
      <c r="B997" s="38"/>
      <c r="C997" s="39"/>
      <c r="D997" s="39"/>
      <c r="E997" s="39"/>
      <c r="F997" s="39"/>
      <c r="G997" s="39"/>
    </row>
    <row r="998" spans="2:7" s="3" customFormat="1" ht="24" customHeight="1" x14ac:dyDescent="0.2">
      <c r="B998" s="34"/>
      <c r="C998" s="40" t="s">
        <v>347</v>
      </c>
      <c r="D998" s="36" t="s">
        <v>348</v>
      </c>
      <c r="E998" s="41">
        <v>7790</v>
      </c>
      <c r="F998" s="42"/>
      <c r="G998" s="37"/>
    </row>
    <row r="999" spans="2:7" s="3" customFormat="1" ht="12" customHeight="1" x14ac:dyDescent="0.2">
      <c r="B999" s="38"/>
      <c r="C999" s="39"/>
      <c r="D999" s="39"/>
      <c r="E999" s="39"/>
      <c r="F999" s="39"/>
      <c r="G999" s="39"/>
    </row>
    <row r="1000" spans="2:7" s="3" customFormat="1" ht="12" customHeight="1" x14ac:dyDescent="0.2">
      <c r="B1000" s="34"/>
      <c r="C1000" s="40" t="s">
        <v>349</v>
      </c>
      <c r="D1000" s="36" t="s">
        <v>348</v>
      </c>
      <c r="E1000" s="41">
        <v>0</v>
      </c>
      <c r="F1000" s="42"/>
      <c r="G1000" s="37"/>
    </row>
    <row r="1001" spans="2:7" s="3" customFormat="1" ht="12" customHeight="1" x14ac:dyDescent="0.2">
      <c r="B1001" s="38"/>
      <c r="C1001" s="39"/>
      <c r="D1001" s="39"/>
      <c r="E1001" s="39"/>
      <c r="F1001" s="39"/>
      <c r="G1001" s="39"/>
    </row>
    <row r="1002" spans="2:7" s="3" customFormat="1" ht="24" customHeight="1" x14ac:dyDescent="0.2">
      <c r="B1002" s="34" t="s">
        <v>350</v>
      </c>
      <c r="C1002" s="40" t="s">
        <v>351</v>
      </c>
      <c r="D1002" s="36"/>
      <c r="E1002" s="41"/>
      <c r="F1002" s="37"/>
      <c r="G1002" s="37"/>
    </row>
    <row r="1003" spans="2:7" s="3" customFormat="1" ht="12" customHeight="1" x14ac:dyDescent="0.2">
      <c r="B1003" s="38"/>
      <c r="C1003" s="39"/>
      <c r="D1003" s="39"/>
      <c r="E1003" s="39"/>
      <c r="F1003" s="39"/>
      <c r="G1003" s="39"/>
    </row>
    <row r="1004" spans="2:7" s="3" customFormat="1" ht="12" customHeight="1" x14ac:dyDescent="0.2">
      <c r="B1004" s="38"/>
      <c r="C1004" s="40" t="s">
        <v>347</v>
      </c>
      <c r="D1004" s="36" t="s">
        <v>348</v>
      </c>
      <c r="E1004" s="41">
        <v>100</v>
      </c>
      <c r="F1004" s="42"/>
      <c r="G1004" s="37"/>
    </row>
    <row r="1005" spans="2:7" s="3" customFormat="1" ht="12" customHeight="1" x14ac:dyDescent="0.2">
      <c r="B1005" s="38"/>
      <c r="C1005" s="39"/>
      <c r="D1005" s="39"/>
      <c r="E1005" s="39"/>
      <c r="F1005" s="39"/>
      <c r="G1005" s="39"/>
    </row>
    <row r="1006" spans="2:7" s="3" customFormat="1" ht="12" customHeight="1" x14ac:dyDescent="0.2">
      <c r="B1006" s="38"/>
      <c r="C1006" s="40" t="s">
        <v>349</v>
      </c>
      <c r="D1006" s="36" t="s">
        <v>348</v>
      </c>
      <c r="E1006" s="41">
        <f>144+108</f>
        <v>252</v>
      </c>
      <c r="F1006" s="42"/>
      <c r="G1006" s="37"/>
    </row>
    <row r="1007" spans="2:7" s="3" customFormat="1" ht="12" customHeight="1" x14ac:dyDescent="0.2">
      <c r="B1007" s="38"/>
      <c r="C1007" s="39"/>
      <c r="D1007" s="39"/>
      <c r="E1007" s="39"/>
      <c r="F1007" s="39"/>
      <c r="G1007" s="39"/>
    </row>
    <row r="1008" spans="2:7" s="3" customFormat="1" ht="12" customHeight="1" x14ac:dyDescent="0.2">
      <c r="B1008" s="38"/>
      <c r="C1008" s="39"/>
      <c r="D1008" s="39"/>
      <c r="E1008" s="39"/>
      <c r="F1008" s="39"/>
      <c r="G1008" s="39"/>
    </row>
    <row r="1009" spans="2:7" s="3" customFormat="1" ht="12" customHeight="1" x14ac:dyDescent="0.2">
      <c r="B1009" s="38"/>
      <c r="C1009" s="39"/>
      <c r="D1009" s="39"/>
      <c r="E1009" s="39"/>
      <c r="F1009" s="39"/>
      <c r="G1009" s="39"/>
    </row>
    <row r="1010" spans="2:7" s="3" customFormat="1" ht="12" customHeight="1" x14ac:dyDescent="0.2">
      <c r="B1010" s="38"/>
      <c r="C1010" s="39"/>
      <c r="D1010" s="39"/>
      <c r="E1010" s="39"/>
      <c r="F1010" s="39"/>
      <c r="G1010" s="39"/>
    </row>
    <row r="1011" spans="2:7" s="3" customFormat="1" ht="12" customHeight="1" x14ac:dyDescent="0.2">
      <c r="B1011" s="38"/>
      <c r="C1011" s="39"/>
      <c r="D1011" s="39"/>
      <c r="E1011" s="39"/>
      <c r="F1011" s="39"/>
      <c r="G1011" s="39"/>
    </row>
    <row r="1012" spans="2:7" s="3" customFormat="1" ht="12" customHeight="1" x14ac:dyDescent="0.2">
      <c r="B1012" s="38"/>
      <c r="C1012" s="39"/>
      <c r="D1012" s="39"/>
      <c r="E1012" s="39"/>
      <c r="F1012" s="39"/>
      <c r="G1012" s="39"/>
    </row>
    <row r="1013" spans="2:7" s="3" customFormat="1" ht="12" customHeight="1" x14ac:dyDescent="0.2">
      <c r="B1013" s="38"/>
      <c r="C1013" s="39"/>
      <c r="D1013" s="39"/>
      <c r="E1013" s="39"/>
      <c r="F1013" s="39"/>
      <c r="G1013" s="39"/>
    </row>
    <row r="1014" spans="2:7" s="3" customFormat="1" ht="12" customHeight="1" x14ac:dyDescent="0.2">
      <c r="B1014" s="38"/>
      <c r="C1014" s="39"/>
      <c r="D1014" s="39"/>
      <c r="E1014" s="39"/>
      <c r="F1014" s="39"/>
      <c r="G1014" s="39"/>
    </row>
    <row r="1015" spans="2:7" s="3" customFormat="1" ht="12" customHeight="1" x14ac:dyDescent="0.2">
      <c r="B1015" s="38"/>
      <c r="C1015" s="39"/>
      <c r="D1015" s="39"/>
      <c r="E1015" s="39"/>
      <c r="F1015" s="39"/>
      <c r="G1015" s="39"/>
    </row>
    <row r="1016" spans="2:7" s="3" customFormat="1" ht="12" customHeight="1" x14ac:dyDescent="0.2">
      <c r="B1016" s="38"/>
      <c r="C1016" s="39"/>
      <c r="D1016" s="39"/>
      <c r="E1016" s="39"/>
      <c r="F1016" s="39"/>
      <c r="G1016" s="39"/>
    </row>
    <row r="1017" spans="2:7" s="3" customFormat="1" ht="12" customHeight="1" x14ac:dyDescent="0.2">
      <c r="B1017" s="38"/>
      <c r="C1017" s="39"/>
      <c r="D1017" s="39"/>
      <c r="E1017" s="39"/>
      <c r="F1017" s="39"/>
      <c r="G1017" s="39"/>
    </row>
    <row r="1018" spans="2:7" s="3" customFormat="1" ht="12" customHeight="1" x14ac:dyDescent="0.2">
      <c r="B1018" s="38"/>
      <c r="C1018" s="39"/>
      <c r="D1018" s="39"/>
      <c r="E1018" s="39"/>
      <c r="F1018" s="39"/>
      <c r="G1018" s="39"/>
    </row>
    <row r="1019" spans="2:7" s="3" customFormat="1" ht="12" customHeight="1" x14ac:dyDescent="0.2">
      <c r="B1019" s="38"/>
      <c r="C1019" s="39"/>
      <c r="D1019" s="39"/>
      <c r="E1019" s="39"/>
      <c r="F1019" s="39"/>
      <c r="G1019" s="39"/>
    </row>
    <row r="1020" spans="2:7" s="3" customFormat="1" ht="12" customHeight="1" x14ac:dyDescent="0.2">
      <c r="B1020" s="38"/>
      <c r="C1020" s="39"/>
      <c r="D1020" s="39"/>
      <c r="E1020" s="39"/>
      <c r="F1020" s="39"/>
      <c r="G1020" s="39"/>
    </row>
    <row r="1021" spans="2:7" s="3" customFormat="1" ht="12" customHeight="1" x14ac:dyDescent="0.2">
      <c r="B1021" s="38"/>
      <c r="C1021" s="39"/>
      <c r="D1021" s="39"/>
      <c r="E1021" s="39"/>
      <c r="F1021" s="39"/>
      <c r="G1021" s="39"/>
    </row>
    <row r="1022" spans="2:7" s="3" customFormat="1" ht="12" customHeight="1" x14ac:dyDescent="0.2">
      <c r="B1022" s="38"/>
      <c r="C1022" s="39"/>
      <c r="D1022" s="39"/>
      <c r="E1022" s="39"/>
      <c r="F1022" s="39"/>
      <c r="G1022" s="39"/>
    </row>
    <row r="1023" spans="2:7" s="3" customFormat="1" ht="12" customHeight="1" x14ac:dyDescent="0.2">
      <c r="B1023" s="38"/>
      <c r="C1023" s="39"/>
      <c r="D1023" s="39"/>
      <c r="E1023" s="39"/>
      <c r="F1023" s="39"/>
      <c r="G1023" s="39"/>
    </row>
    <row r="1024" spans="2:7" s="3" customFormat="1" ht="12" customHeight="1" x14ac:dyDescent="0.2">
      <c r="B1024" s="38"/>
      <c r="C1024" s="39"/>
      <c r="D1024" s="39"/>
      <c r="E1024" s="39"/>
      <c r="F1024" s="39"/>
      <c r="G1024" s="39"/>
    </row>
    <row r="1025" spans="2:7" s="3" customFormat="1" ht="12" customHeight="1" x14ac:dyDescent="0.2">
      <c r="B1025" s="38"/>
      <c r="C1025" s="39"/>
      <c r="D1025" s="39"/>
      <c r="E1025" s="39"/>
      <c r="F1025" s="39"/>
      <c r="G1025" s="39"/>
    </row>
    <row r="1026" spans="2:7" s="3" customFormat="1" ht="12" customHeight="1" x14ac:dyDescent="0.2">
      <c r="B1026" s="38"/>
      <c r="C1026" s="39"/>
      <c r="D1026" s="39"/>
      <c r="E1026" s="39"/>
      <c r="F1026" s="39"/>
      <c r="G1026" s="39"/>
    </row>
    <row r="1027" spans="2:7" s="3" customFormat="1" ht="12" customHeight="1" x14ac:dyDescent="0.2">
      <c r="B1027" s="38"/>
      <c r="C1027" s="39"/>
      <c r="D1027" s="39"/>
      <c r="E1027" s="39"/>
      <c r="F1027" s="39"/>
      <c r="G1027" s="39"/>
    </row>
    <row r="1028" spans="2:7" s="3" customFormat="1" ht="12" customHeight="1" x14ac:dyDescent="0.2">
      <c r="B1028" s="38"/>
      <c r="C1028" s="39"/>
      <c r="D1028" s="39"/>
      <c r="E1028" s="39"/>
      <c r="F1028" s="39"/>
      <c r="G1028" s="39"/>
    </row>
    <row r="1029" spans="2:7" s="3" customFormat="1" ht="12" customHeight="1" x14ac:dyDescent="0.2">
      <c r="B1029" s="38"/>
      <c r="C1029" s="39"/>
      <c r="D1029" s="39"/>
      <c r="E1029" s="39"/>
      <c r="F1029" s="39"/>
      <c r="G1029" s="39"/>
    </row>
    <row r="1030" spans="2:7" s="3" customFormat="1" ht="12" customHeight="1" x14ac:dyDescent="0.2">
      <c r="B1030" s="38"/>
      <c r="C1030" s="39"/>
      <c r="D1030" s="39"/>
      <c r="E1030" s="39"/>
      <c r="F1030" s="39"/>
      <c r="G1030" s="39"/>
    </row>
    <row r="1031" spans="2:7" s="3" customFormat="1" ht="12" customHeight="1" x14ac:dyDescent="0.2">
      <c r="B1031" s="38"/>
      <c r="C1031" s="39"/>
      <c r="D1031" s="39"/>
      <c r="E1031" s="39"/>
      <c r="F1031" s="39"/>
      <c r="G1031" s="39"/>
    </row>
    <row r="1032" spans="2:7" s="3" customFormat="1" ht="12" customHeight="1" x14ac:dyDescent="0.2">
      <c r="B1032" s="38"/>
      <c r="C1032" s="39"/>
      <c r="D1032" s="39"/>
      <c r="E1032" s="39"/>
      <c r="F1032" s="39"/>
      <c r="G1032" s="39"/>
    </row>
    <row r="1033" spans="2:7" s="3" customFormat="1" ht="12" customHeight="1" x14ac:dyDescent="0.2">
      <c r="B1033" s="38"/>
      <c r="C1033" s="39"/>
      <c r="D1033" s="39"/>
      <c r="E1033" s="39"/>
      <c r="F1033" s="39"/>
      <c r="G1033" s="39"/>
    </row>
    <row r="1034" spans="2:7" s="3" customFormat="1" ht="12" customHeight="1" x14ac:dyDescent="0.2">
      <c r="B1034" s="38"/>
      <c r="C1034" s="39"/>
      <c r="D1034" s="39"/>
      <c r="E1034" s="39"/>
      <c r="F1034" s="39"/>
      <c r="G1034" s="39"/>
    </row>
    <row r="1035" spans="2:7" s="3" customFormat="1" ht="12" customHeight="1" x14ac:dyDescent="0.2">
      <c r="B1035" s="38"/>
      <c r="C1035" s="39"/>
      <c r="D1035" s="39"/>
      <c r="E1035" s="39"/>
      <c r="F1035" s="39"/>
      <c r="G1035" s="39"/>
    </row>
    <row r="1036" spans="2:7" s="3" customFormat="1" ht="12" customHeight="1" x14ac:dyDescent="0.2">
      <c r="B1036" s="38"/>
      <c r="C1036" s="39"/>
      <c r="D1036" s="39"/>
      <c r="E1036" s="39"/>
      <c r="F1036" s="39"/>
      <c r="G1036" s="39"/>
    </row>
    <row r="1037" spans="2:7" s="3" customFormat="1" ht="12" customHeight="1" x14ac:dyDescent="0.2">
      <c r="B1037" s="38"/>
      <c r="C1037" s="39"/>
      <c r="D1037" s="39"/>
      <c r="E1037" s="39"/>
      <c r="F1037" s="39"/>
      <c r="G1037" s="39"/>
    </row>
    <row r="1038" spans="2:7" s="3" customFormat="1" ht="12" customHeight="1" x14ac:dyDescent="0.2">
      <c r="B1038" s="38"/>
      <c r="C1038" s="39"/>
      <c r="D1038" s="39"/>
      <c r="E1038" s="39"/>
      <c r="F1038" s="39"/>
      <c r="G1038" s="39"/>
    </row>
    <row r="1039" spans="2:7" s="3" customFormat="1" ht="12" customHeight="1" x14ac:dyDescent="0.2">
      <c r="B1039" s="38"/>
      <c r="C1039" s="39"/>
      <c r="D1039" s="39"/>
      <c r="E1039" s="39"/>
      <c r="F1039" s="39"/>
      <c r="G1039" s="39"/>
    </row>
    <row r="1040" spans="2:7" s="3" customFormat="1" ht="12" customHeight="1" x14ac:dyDescent="0.2">
      <c r="B1040" s="38"/>
      <c r="C1040" s="39"/>
      <c r="D1040" s="39"/>
      <c r="E1040" s="39"/>
      <c r="F1040" s="39"/>
      <c r="G1040" s="39"/>
    </row>
    <row r="1041" spans="2:7" s="3" customFormat="1" ht="12" customHeight="1" x14ac:dyDescent="0.2">
      <c r="B1041" s="38"/>
      <c r="C1041" s="39"/>
      <c r="D1041" s="39"/>
      <c r="E1041" s="39"/>
      <c r="F1041" s="39"/>
      <c r="G1041" s="39"/>
    </row>
    <row r="1042" spans="2:7" s="3" customFormat="1" ht="12" customHeight="1" x14ac:dyDescent="0.2">
      <c r="B1042" s="38"/>
      <c r="C1042" s="39"/>
      <c r="D1042" s="39"/>
      <c r="E1042" s="39"/>
      <c r="F1042" s="39"/>
      <c r="G1042" s="39"/>
    </row>
    <row r="1043" spans="2:7" s="3" customFormat="1" ht="12" customHeight="1" x14ac:dyDescent="0.2">
      <c r="B1043" s="38"/>
      <c r="C1043" s="39"/>
      <c r="D1043" s="39"/>
      <c r="E1043" s="39"/>
      <c r="F1043" s="39"/>
      <c r="G1043" s="39"/>
    </row>
    <row r="1044" spans="2:7" s="3" customFormat="1" ht="12" customHeight="1" x14ac:dyDescent="0.2">
      <c r="B1044" s="38"/>
      <c r="C1044" s="39"/>
      <c r="D1044" s="39"/>
      <c r="E1044" s="39"/>
      <c r="F1044" s="39"/>
      <c r="G1044" s="39"/>
    </row>
    <row r="1045" spans="2:7" s="3" customFormat="1" ht="12" customHeight="1" x14ac:dyDescent="0.2">
      <c r="B1045" s="38"/>
      <c r="C1045" s="39"/>
      <c r="D1045" s="39"/>
      <c r="E1045" s="39"/>
      <c r="F1045" s="39"/>
      <c r="G1045" s="39"/>
    </row>
    <row r="1046" spans="2:7" s="3" customFormat="1" ht="12" customHeight="1" x14ac:dyDescent="0.2">
      <c r="B1046" s="38"/>
      <c r="C1046" s="39"/>
      <c r="D1046" s="39"/>
      <c r="E1046" s="39"/>
      <c r="F1046" s="39"/>
      <c r="G1046" s="39"/>
    </row>
    <row r="1047" spans="2:7" s="3" customFormat="1" ht="12" customHeight="1" x14ac:dyDescent="0.2">
      <c r="B1047" s="38"/>
      <c r="C1047" s="39"/>
      <c r="D1047" s="39"/>
      <c r="E1047" s="39"/>
      <c r="F1047" s="39"/>
      <c r="G1047" s="39"/>
    </row>
    <row r="1048" spans="2:7" s="3" customFormat="1" ht="12" customHeight="1" x14ac:dyDescent="0.2">
      <c r="B1048" s="38"/>
      <c r="C1048" s="39"/>
      <c r="D1048" s="39"/>
      <c r="E1048" s="39"/>
      <c r="F1048" s="39"/>
      <c r="G1048" s="39"/>
    </row>
    <row r="1049" spans="2:7" s="3" customFormat="1" ht="12" customHeight="1" x14ac:dyDescent="0.2">
      <c r="B1049" s="38"/>
      <c r="C1049" s="39"/>
      <c r="D1049" s="39"/>
      <c r="E1049" s="39"/>
      <c r="F1049" s="39"/>
      <c r="G1049" s="39"/>
    </row>
    <row r="1050" spans="2:7" s="3" customFormat="1" ht="12" customHeight="1" x14ac:dyDescent="0.2">
      <c r="B1050" s="38"/>
      <c r="C1050" s="39"/>
      <c r="D1050" s="39"/>
      <c r="E1050" s="39"/>
      <c r="F1050" s="39"/>
      <c r="G1050" s="39"/>
    </row>
    <row r="1051" spans="2:7" s="3" customFormat="1" ht="12" customHeight="1" x14ac:dyDescent="0.2">
      <c r="B1051" s="38"/>
      <c r="C1051" s="39"/>
      <c r="D1051" s="39"/>
      <c r="E1051" s="39"/>
      <c r="F1051" s="39"/>
      <c r="G1051" s="39"/>
    </row>
    <row r="1052" spans="2:7" s="3" customFormat="1" ht="12" customHeight="1" x14ac:dyDescent="0.2">
      <c r="B1052" s="38"/>
      <c r="C1052" s="39"/>
      <c r="D1052" s="39"/>
      <c r="E1052" s="39"/>
      <c r="F1052" s="39"/>
      <c r="G1052" s="39"/>
    </row>
    <row r="1053" spans="2:7" s="3" customFormat="1" ht="12" customHeight="1" x14ac:dyDescent="0.2">
      <c r="B1053" s="38"/>
      <c r="C1053" s="39"/>
      <c r="D1053" s="39"/>
      <c r="E1053" s="39"/>
      <c r="F1053" s="39"/>
      <c r="G1053" s="39"/>
    </row>
    <row r="1054" spans="2:7" s="3" customFormat="1" ht="12" customHeight="1" x14ac:dyDescent="0.2">
      <c r="B1054" s="38"/>
      <c r="C1054" s="39"/>
      <c r="D1054" s="39"/>
      <c r="E1054" s="39"/>
      <c r="F1054" s="39"/>
      <c r="G1054" s="39"/>
    </row>
    <row r="1055" spans="2:7" s="3" customFormat="1" ht="12" customHeight="1" x14ac:dyDescent="0.2">
      <c r="B1055" s="38"/>
      <c r="C1055" s="39"/>
      <c r="D1055" s="39"/>
      <c r="E1055" s="39"/>
      <c r="F1055" s="39"/>
      <c r="G1055" s="39"/>
    </row>
    <row r="1056" spans="2:7" s="3" customFormat="1" ht="12" customHeight="1" x14ac:dyDescent="0.2">
      <c r="B1056" s="38"/>
      <c r="C1056" s="39"/>
      <c r="D1056" s="39"/>
      <c r="E1056" s="39"/>
      <c r="F1056" s="39"/>
      <c r="G1056" s="39"/>
    </row>
    <row r="1057" spans="2:7" s="3" customFormat="1" ht="12" customHeight="1" x14ac:dyDescent="0.2">
      <c r="B1057" s="38"/>
      <c r="C1057" s="39"/>
      <c r="D1057" s="39"/>
      <c r="E1057" s="39"/>
      <c r="F1057" s="39"/>
      <c r="G1057" s="39"/>
    </row>
    <row r="1058" spans="2:7" s="4" customFormat="1" ht="20.25" customHeight="1" x14ac:dyDescent="0.2">
      <c r="B1058" s="60" t="s">
        <v>97</v>
      </c>
      <c r="C1058" s="52"/>
      <c r="D1058" s="53"/>
      <c r="E1058" s="54"/>
      <c r="F1058" s="54"/>
      <c r="G1058" s="59"/>
    </row>
    <row r="1059" spans="2:7" s="2" customFormat="1" ht="12" customHeight="1" x14ac:dyDescent="0.2">
      <c r="B1059" s="45"/>
      <c r="C1059" s="45"/>
      <c r="D1059" s="56"/>
      <c r="E1059" s="45"/>
      <c r="F1059" s="45"/>
      <c r="G1059" s="45"/>
    </row>
    <row r="1060" spans="2:7" s="1" customFormat="1" ht="14" x14ac:dyDescent="0.2">
      <c r="B1060" s="43" t="s">
        <v>0</v>
      </c>
      <c r="C1060" s="44"/>
      <c r="D1060" s="44"/>
      <c r="E1060" s="44"/>
      <c r="F1060" s="44"/>
      <c r="G1060" s="44"/>
    </row>
    <row r="1061" spans="2:7" s="2" customFormat="1" ht="12" x14ac:dyDescent="0.2">
      <c r="B1061" s="45"/>
      <c r="C1061" s="45"/>
      <c r="D1061" s="45"/>
      <c r="E1061" s="45"/>
      <c r="F1061" s="45"/>
      <c r="G1061" s="46" t="s">
        <v>352</v>
      </c>
    </row>
    <row r="1062" spans="2:7" s="3" customFormat="1" ht="15.5" customHeight="1" x14ac:dyDescent="0.2">
      <c r="B1062" s="47" t="s">
        <v>2</v>
      </c>
      <c r="C1062" s="47" t="s">
        <v>3</v>
      </c>
      <c r="D1062" s="47" t="s">
        <v>4</v>
      </c>
      <c r="E1062" s="47" t="s">
        <v>5</v>
      </c>
      <c r="F1062" s="47" t="s">
        <v>6</v>
      </c>
      <c r="G1062" s="48" t="s">
        <v>7</v>
      </c>
    </row>
    <row r="1063" spans="2:7" s="3" customFormat="1" ht="24" customHeight="1" x14ac:dyDescent="0.2">
      <c r="B1063" s="34" t="s">
        <v>353</v>
      </c>
      <c r="C1063" s="35" t="s">
        <v>354</v>
      </c>
      <c r="D1063" s="36"/>
      <c r="E1063" s="41"/>
      <c r="F1063" s="37"/>
      <c r="G1063" s="37"/>
    </row>
    <row r="1064" spans="2:7" s="3" customFormat="1" ht="12" customHeight="1" x14ac:dyDescent="0.2">
      <c r="B1064" s="38"/>
      <c r="C1064" s="39"/>
      <c r="D1064" s="39"/>
      <c r="E1064" s="39"/>
      <c r="F1064" s="39"/>
      <c r="G1064" s="39"/>
    </row>
    <row r="1065" spans="2:7" s="3" customFormat="1" ht="24" customHeight="1" x14ac:dyDescent="0.2">
      <c r="B1065" s="34" t="s">
        <v>355</v>
      </c>
      <c r="C1065" s="35" t="s">
        <v>356</v>
      </c>
      <c r="D1065" s="36"/>
      <c r="E1065" s="41"/>
      <c r="F1065" s="37"/>
      <c r="G1065" s="37"/>
    </row>
    <row r="1066" spans="2:7" s="3" customFormat="1" ht="12" customHeight="1" x14ac:dyDescent="0.2">
      <c r="B1066" s="38"/>
      <c r="C1066" s="39"/>
      <c r="D1066" s="39"/>
      <c r="E1066" s="39"/>
      <c r="F1066" s="39"/>
      <c r="G1066" s="39"/>
    </row>
    <row r="1067" spans="2:7" s="3" customFormat="1" ht="12" customHeight="1" x14ac:dyDescent="0.2">
      <c r="B1067" s="34" t="s">
        <v>357</v>
      </c>
      <c r="C1067" s="40" t="s">
        <v>358</v>
      </c>
      <c r="D1067" s="36" t="s">
        <v>21</v>
      </c>
      <c r="E1067" s="41">
        <v>1</v>
      </c>
      <c r="F1067" s="42"/>
      <c r="G1067" s="37"/>
    </row>
    <row r="1068" spans="2:7" s="3" customFormat="1" ht="12" customHeight="1" x14ac:dyDescent="0.2">
      <c r="B1068" s="38"/>
      <c r="C1068" s="39"/>
      <c r="D1068" s="39"/>
      <c r="E1068" s="39"/>
      <c r="F1068" s="39"/>
      <c r="G1068" s="39"/>
    </row>
    <row r="1069" spans="2:7" s="3" customFormat="1" ht="12" customHeight="1" x14ac:dyDescent="0.2">
      <c r="B1069" s="34" t="s">
        <v>359</v>
      </c>
      <c r="C1069" s="40" t="s">
        <v>874</v>
      </c>
      <c r="D1069" s="36" t="s">
        <v>96</v>
      </c>
      <c r="E1069" s="41">
        <v>1</v>
      </c>
      <c r="F1069" s="42">
        <v>1400000</v>
      </c>
      <c r="G1069" s="37">
        <f>IF(D1069 = CHAR(37), E1069*F1069/100,E1069*F1069)</f>
        <v>1400000</v>
      </c>
    </row>
    <row r="1070" spans="2:7" s="3" customFormat="1" ht="12" customHeight="1" x14ac:dyDescent="0.2">
      <c r="B1070" s="38"/>
      <c r="C1070" s="39"/>
      <c r="D1070" s="39"/>
      <c r="E1070" s="39"/>
      <c r="F1070" s="39"/>
      <c r="G1070" s="39"/>
    </row>
    <row r="1071" spans="2:7" s="3" customFormat="1" ht="12" customHeight="1" x14ac:dyDescent="0.2">
      <c r="B1071" s="34" t="s">
        <v>360</v>
      </c>
      <c r="C1071" s="40" t="s">
        <v>361</v>
      </c>
      <c r="D1071" s="36" t="s">
        <v>41</v>
      </c>
      <c r="E1071" s="37">
        <f>G1069</f>
        <v>1400000</v>
      </c>
      <c r="F1071" s="42"/>
      <c r="G1071" s="37"/>
    </row>
    <row r="1072" spans="2:7" s="3" customFormat="1" ht="12" customHeight="1" x14ac:dyDescent="0.2">
      <c r="B1072" s="38"/>
      <c r="C1072" s="39"/>
      <c r="D1072" s="39"/>
      <c r="E1072" s="39"/>
      <c r="F1072" s="39"/>
      <c r="G1072" s="39"/>
    </row>
    <row r="1073" spans="2:7" s="3" customFormat="1" ht="24" customHeight="1" x14ac:dyDescent="0.2">
      <c r="B1073" s="34" t="s">
        <v>362</v>
      </c>
      <c r="C1073" s="40" t="s">
        <v>363</v>
      </c>
      <c r="D1073" s="36" t="s">
        <v>40</v>
      </c>
      <c r="E1073" s="41">
        <v>1</v>
      </c>
      <c r="F1073" s="42">
        <v>15000</v>
      </c>
      <c r="G1073" s="37">
        <f>IF(D1073 = CHAR(37), E1073*F1073/100,E1073*F1073)</f>
        <v>15000</v>
      </c>
    </row>
    <row r="1074" spans="2:7" s="3" customFormat="1" ht="12" customHeight="1" x14ac:dyDescent="0.2">
      <c r="B1074" s="38"/>
      <c r="C1074" s="39"/>
      <c r="D1074" s="39"/>
      <c r="E1074" s="39"/>
      <c r="F1074" s="39"/>
      <c r="G1074" s="39"/>
    </row>
    <row r="1075" spans="2:7" s="3" customFormat="1" ht="12" customHeight="1" x14ac:dyDescent="0.2">
      <c r="B1075" s="34" t="s">
        <v>364</v>
      </c>
      <c r="C1075" s="35" t="s">
        <v>365</v>
      </c>
      <c r="D1075" s="36"/>
      <c r="E1075" s="41"/>
      <c r="F1075" s="37"/>
      <c r="G1075" s="37"/>
    </row>
    <row r="1076" spans="2:7" s="3" customFormat="1" ht="12" customHeight="1" x14ac:dyDescent="0.2">
      <c r="B1076" s="38"/>
      <c r="C1076" s="39"/>
      <c r="D1076" s="39"/>
      <c r="E1076" s="39"/>
      <c r="F1076" s="39"/>
      <c r="G1076" s="39"/>
    </row>
    <row r="1077" spans="2:7" s="3" customFormat="1" ht="24" customHeight="1" x14ac:dyDescent="0.2">
      <c r="B1077" s="34" t="s">
        <v>366</v>
      </c>
      <c r="C1077" s="40" t="s">
        <v>367</v>
      </c>
      <c r="D1077" s="36" t="s">
        <v>96</v>
      </c>
      <c r="E1077" s="41">
        <v>1</v>
      </c>
      <c r="F1077" s="42">
        <v>20000</v>
      </c>
      <c r="G1077" s="37">
        <f>IF(D1077 = CHAR(37), E1077*F1077/100,E1077*F1077)</f>
        <v>20000</v>
      </c>
    </row>
    <row r="1078" spans="2:7" s="3" customFormat="1" ht="12" customHeight="1" x14ac:dyDescent="0.2">
      <c r="B1078" s="38"/>
      <c r="C1078" s="39"/>
      <c r="D1078" s="39"/>
      <c r="E1078" s="39"/>
      <c r="F1078" s="39"/>
      <c r="G1078" s="39"/>
    </row>
    <row r="1079" spans="2:7" s="3" customFormat="1" ht="12" customHeight="1" x14ac:dyDescent="0.2">
      <c r="B1079" s="34" t="s">
        <v>368</v>
      </c>
      <c r="C1079" s="40" t="s">
        <v>369</v>
      </c>
      <c r="D1079" s="36" t="s">
        <v>41</v>
      </c>
      <c r="E1079" s="37">
        <f>G1077</f>
        <v>20000</v>
      </c>
      <c r="F1079" s="42"/>
      <c r="G1079" s="37"/>
    </row>
    <row r="1080" spans="2:7" s="3" customFormat="1" ht="12" customHeight="1" x14ac:dyDescent="0.2">
      <c r="B1080" s="38"/>
      <c r="C1080" s="39"/>
      <c r="D1080" s="39"/>
      <c r="E1080" s="39"/>
      <c r="F1080" s="39"/>
      <c r="G1080" s="39"/>
    </row>
    <row r="1081" spans="2:7" s="3" customFormat="1" ht="12" customHeight="1" x14ac:dyDescent="0.2">
      <c r="B1081" s="34" t="s">
        <v>370</v>
      </c>
      <c r="C1081" s="40" t="s">
        <v>371</v>
      </c>
      <c r="D1081" s="36" t="s">
        <v>96</v>
      </c>
      <c r="E1081" s="41">
        <v>1</v>
      </c>
      <c r="F1081" s="42">
        <v>18000</v>
      </c>
      <c r="G1081" s="37">
        <f>IF(D1081 = CHAR(37), E1081*F1081/100,E1081*F1081)</f>
        <v>18000</v>
      </c>
    </row>
    <row r="1082" spans="2:7" s="3" customFormat="1" ht="12" customHeight="1" x14ac:dyDescent="0.2">
      <c r="B1082" s="38"/>
      <c r="C1082" s="39"/>
      <c r="D1082" s="39"/>
      <c r="E1082" s="39"/>
      <c r="F1082" s="39"/>
      <c r="G1082" s="39"/>
    </row>
    <row r="1083" spans="2:7" s="3" customFormat="1" ht="12" customHeight="1" x14ac:dyDescent="0.2">
      <c r="B1083" s="34" t="s">
        <v>372</v>
      </c>
      <c r="C1083" s="40" t="s">
        <v>373</v>
      </c>
      <c r="D1083" s="36" t="s">
        <v>41</v>
      </c>
      <c r="E1083" s="37">
        <f>G1081</f>
        <v>18000</v>
      </c>
      <c r="F1083" s="42"/>
      <c r="G1083" s="37"/>
    </row>
    <row r="1084" spans="2:7" s="3" customFormat="1" ht="12" customHeight="1" x14ac:dyDescent="0.2">
      <c r="B1084" s="38"/>
      <c r="C1084" s="39"/>
      <c r="D1084" s="39"/>
      <c r="E1084" s="39"/>
      <c r="F1084" s="39"/>
      <c r="G1084" s="39"/>
    </row>
    <row r="1085" spans="2:7" s="3" customFormat="1" ht="24" customHeight="1" x14ac:dyDescent="0.2">
      <c r="B1085" s="34" t="s">
        <v>374</v>
      </c>
      <c r="C1085" s="40" t="s">
        <v>375</v>
      </c>
      <c r="D1085" s="36" t="s">
        <v>36</v>
      </c>
      <c r="E1085" s="41">
        <v>50</v>
      </c>
      <c r="F1085" s="42"/>
      <c r="G1085" s="37"/>
    </row>
    <row r="1086" spans="2:7" s="3" customFormat="1" ht="12" customHeight="1" x14ac:dyDescent="0.2">
      <c r="B1086" s="38"/>
      <c r="C1086" s="39"/>
      <c r="D1086" s="39"/>
      <c r="E1086" s="39"/>
      <c r="F1086" s="39"/>
      <c r="G1086" s="39"/>
    </row>
    <row r="1087" spans="2:7" s="3" customFormat="1" ht="12" customHeight="1" x14ac:dyDescent="0.2">
      <c r="B1087" s="34" t="s">
        <v>376</v>
      </c>
      <c r="C1087" s="40" t="s">
        <v>377</v>
      </c>
      <c r="D1087" s="36" t="s">
        <v>21</v>
      </c>
      <c r="E1087" s="41">
        <v>1</v>
      </c>
      <c r="F1087" s="42">
        <v>12000</v>
      </c>
      <c r="G1087" s="37">
        <f>IF(D1087 = CHAR(37), E1087*F1087/100,E1087*F1087)</f>
        <v>12000</v>
      </c>
    </row>
    <row r="1088" spans="2:7" s="3" customFormat="1" ht="12" customHeight="1" x14ac:dyDescent="0.2">
      <c r="B1088" s="38"/>
      <c r="C1088" s="39"/>
      <c r="D1088" s="39"/>
      <c r="E1088" s="39"/>
      <c r="F1088" s="39"/>
      <c r="G1088" s="39"/>
    </row>
    <row r="1089" spans="2:7" s="3" customFormat="1" ht="12" customHeight="1" x14ac:dyDescent="0.2">
      <c r="B1089" s="34" t="s">
        <v>378</v>
      </c>
      <c r="C1089" s="35" t="s">
        <v>379</v>
      </c>
      <c r="D1089" s="36"/>
      <c r="E1089" s="41"/>
      <c r="F1089" s="37"/>
      <c r="G1089" s="37"/>
    </row>
    <row r="1090" spans="2:7" s="3" customFormat="1" ht="12" customHeight="1" x14ac:dyDescent="0.2">
      <c r="B1090" s="38"/>
      <c r="C1090" s="39"/>
      <c r="D1090" s="39"/>
      <c r="E1090" s="39"/>
      <c r="F1090" s="39"/>
      <c r="G1090" s="39"/>
    </row>
    <row r="1091" spans="2:7" s="3" customFormat="1" ht="12" customHeight="1" x14ac:dyDescent="0.2">
      <c r="B1091" s="34" t="s">
        <v>380</v>
      </c>
      <c r="C1091" s="40" t="s">
        <v>381</v>
      </c>
      <c r="D1091" s="36"/>
      <c r="E1091" s="41"/>
      <c r="F1091" s="37"/>
      <c r="G1091" s="37"/>
    </row>
    <row r="1092" spans="2:7" s="3" customFormat="1" ht="12" customHeight="1" x14ac:dyDescent="0.2">
      <c r="B1092" s="38"/>
      <c r="C1092" s="39"/>
      <c r="D1092" s="39"/>
      <c r="E1092" s="39"/>
      <c r="F1092" s="39"/>
      <c r="G1092" s="39"/>
    </row>
    <row r="1093" spans="2:7" s="3" customFormat="1" ht="12" customHeight="1" x14ac:dyDescent="0.2">
      <c r="B1093" s="34"/>
      <c r="C1093" s="40" t="s">
        <v>382</v>
      </c>
      <c r="D1093" s="36" t="s">
        <v>36</v>
      </c>
      <c r="E1093" s="41">
        <v>50</v>
      </c>
      <c r="F1093" s="42"/>
      <c r="G1093" s="37"/>
    </row>
    <row r="1094" spans="2:7" s="3" customFormat="1" ht="12" customHeight="1" x14ac:dyDescent="0.2">
      <c r="B1094" s="38"/>
      <c r="C1094" s="39"/>
      <c r="D1094" s="39"/>
      <c r="E1094" s="39"/>
      <c r="F1094" s="39"/>
      <c r="G1094" s="39"/>
    </row>
    <row r="1095" spans="2:7" s="3" customFormat="1" ht="12" customHeight="1" x14ac:dyDescent="0.2">
      <c r="B1095" s="34"/>
      <c r="C1095" s="40" t="s">
        <v>383</v>
      </c>
      <c r="D1095" s="36" t="s">
        <v>36</v>
      </c>
      <c r="E1095" s="41">
        <v>20</v>
      </c>
      <c r="F1095" s="42"/>
      <c r="G1095" s="37"/>
    </row>
    <row r="1096" spans="2:7" s="3" customFormat="1" ht="12" customHeight="1" x14ac:dyDescent="0.2">
      <c r="B1096" s="38"/>
      <c r="C1096" s="39"/>
      <c r="D1096" s="39"/>
      <c r="E1096" s="39"/>
      <c r="F1096" s="39"/>
      <c r="G1096" s="39"/>
    </row>
    <row r="1097" spans="2:7" s="3" customFormat="1" ht="24" customHeight="1" x14ac:dyDescent="0.2">
      <c r="B1097" s="34"/>
      <c r="C1097" s="40" t="s">
        <v>384</v>
      </c>
      <c r="D1097" s="36" t="s">
        <v>36</v>
      </c>
      <c r="E1097" s="41">
        <v>5</v>
      </c>
      <c r="F1097" s="42"/>
      <c r="G1097" s="37"/>
    </row>
    <row r="1098" spans="2:7" s="3" customFormat="1" ht="12" x14ac:dyDescent="0.2">
      <c r="B1098" s="34"/>
      <c r="C1098" s="40"/>
      <c r="D1098" s="36"/>
      <c r="E1098" s="41"/>
      <c r="F1098" s="42"/>
      <c r="G1098" s="37"/>
    </row>
    <row r="1099" spans="2:7" s="3" customFormat="1" ht="12" x14ac:dyDescent="0.2">
      <c r="B1099" s="34"/>
      <c r="C1099" s="40"/>
      <c r="D1099" s="36"/>
      <c r="E1099" s="41"/>
      <c r="F1099" s="42"/>
      <c r="G1099" s="37"/>
    </row>
    <row r="1100" spans="2:7" s="3" customFormat="1" ht="12" x14ac:dyDescent="0.2">
      <c r="B1100" s="34"/>
      <c r="C1100" s="40"/>
      <c r="D1100" s="36"/>
      <c r="E1100" s="41"/>
      <c r="F1100" s="42"/>
      <c r="G1100" s="37"/>
    </row>
    <row r="1101" spans="2:7" s="3" customFormat="1" ht="12" x14ac:dyDescent="0.2">
      <c r="B1101" s="34"/>
      <c r="C1101" s="40"/>
      <c r="D1101" s="36"/>
      <c r="E1101" s="41"/>
      <c r="F1101" s="42"/>
      <c r="G1101" s="37"/>
    </row>
    <row r="1102" spans="2:7" s="3" customFormat="1" ht="12" x14ac:dyDescent="0.2">
      <c r="B1102" s="34"/>
      <c r="C1102" s="40"/>
      <c r="D1102" s="36"/>
      <c r="E1102" s="41"/>
      <c r="F1102" s="42"/>
      <c r="G1102" s="37"/>
    </row>
    <row r="1103" spans="2:7" s="3" customFormat="1" ht="12" x14ac:dyDescent="0.2">
      <c r="B1103" s="34"/>
      <c r="C1103" s="40"/>
      <c r="D1103" s="36"/>
      <c r="E1103" s="41"/>
      <c r="F1103" s="42"/>
      <c r="G1103" s="37"/>
    </row>
    <row r="1104" spans="2:7" s="3" customFormat="1" ht="12" x14ac:dyDescent="0.2">
      <c r="B1104" s="34"/>
      <c r="C1104" s="40"/>
      <c r="D1104" s="36"/>
      <c r="E1104" s="41"/>
      <c r="F1104" s="42"/>
      <c r="G1104" s="37"/>
    </row>
    <row r="1105" spans="2:7" s="3" customFormat="1" ht="12" x14ac:dyDescent="0.2">
      <c r="B1105" s="34"/>
      <c r="C1105" s="40"/>
      <c r="D1105" s="36"/>
      <c r="E1105" s="41"/>
      <c r="F1105" s="42"/>
      <c r="G1105" s="37"/>
    </row>
    <row r="1106" spans="2:7" s="3" customFormat="1" ht="12" x14ac:dyDescent="0.2">
      <c r="B1106" s="34"/>
      <c r="C1106" s="40"/>
      <c r="D1106" s="36"/>
      <c r="E1106" s="41"/>
      <c r="F1106" s="42"/>
      <c r="G1106" s="37"/>
    </row>
    <row r="1107" spans="2:7" s="3" customFormat="1" ht="12" x14ac:dyDescent="0.2">
      <c r="B1107" s="34"/>
      <c r="C1107" s="40"/>
      <c r="D1107" s="36"/>
      <c r="E1107" s="41"/>
      <c r="F1107" s="42"/>
      <c r="G1107" s="37"/>
    </row>
    <row r="1108" spans="2:7" s="3" customFormat="1" ht="12" x14ac:dyDescent="0.2">
      <c r="B1108" s="34"/>
      <c r="C1108" s="40"/>
      <c r="D1108" s="36"/>
      <c r="E1108" s="41"/>
      <c r="F1108" s="42"/>
      <c r="G1108" s="37"/>
    </row>
    <row r="1109" spans="2:7" s="3" customFormat="1" ht="12" x14ac:dyDescent="0.2">
      <c r="B1109" s="34"/>
      <c r="C1109" s="40"/>
      <c r="D1109" s="36"/>
      <c r="E1109" s="41"/>
      <c r="F1109" s="42"/>
      <c r="G1109" s="37"/>
    </row>
    <row r="1110" spans="2:7" s="3" customFormat="1" ht="12" x14ac:dyDescent="0.2">
      <c r="B1110" s="34"/>
      <c r="C1110" s="40"/>
      <c r="D1110" s="36"/>
      <c r="E1110" s="41"/>
      <c r="F1110" s="42"/>
      <c r="G1110" s="37"/>
    </row>
    <row r="1111" spans="2:7" s="3" customFormat="1" ht="12" x14ac:dyDescent="0.2">
      <c r="B1111" s="34"/>
      <c r="C1111" s="40"/>
      <c r="D1111" s="36"/>
      <c r="E1111" s="41"/>
      <c r="F1111" s="42"/>
      <c r="G1111" s="37"/>
    </row>
    <row r="1112" spans="2:7" s="3" customFormat="1" ht="12" x14ac:dyDescent="0.2">
      <c r="B1112" s="34"/>
      <c r="C1112" s="40"/>
      <c r="D1112" s="36"/>
      <c r="E1112" s="41"/>
      <c r="F1112" s="42"/>
      <c r="G1112" s="37"/>
    </row>
    <row r="1113" spans="2:7" s="3" customFormat="1" ht="12" x14ac:dyDescent="0.2">
      <c r="B1113" s="34"/>
      <c r="C1113" s="40"/>
      <c r="D1113" s="36"/>
      <c r="E1113" s="41"/>
      <c r="F1113" s="42"/>
      <c r="G1113" s="37"/>
    </row>
    <row r="1114" spans="2:7" s="3" customFormat="1" ht="12" x14ac:dyDescent="0.2">
      <c r="B1114" s="34"/>
      <c r="C1114" s="40"/>
      <c r="D1114" s="36"/>
      <c r="E1114" s="41"/>
      <c r="F1114" s="42"/>
      <c r="G1114" s="37"/>
    </row>
    <row r="1115" spans="2:7" s="3" customFormat="1" ht="12" x14ac:dyDescent="0.2">
      <c r="B1115" s="34"/>
      <c r="C1115" s="40"/>
      <c r="D1115" s="36"/>
      <c r="E1115" s="41"/>
      <c r="F1115" s="42"/>
      <c r="G1115" s="37"/>
    </row>
    <row r="1116" spans="2:7" s="3" customFormat="1" ht="12" x14ac:dyDescent="0.2">
      <c r="B1116" s="34"/>
      <c r="C1116" s="40"/>
      <c r="D1116" s="36"/>
      <c r="E1116" s="41"/>
      <c r="F1116" s="42"/>
      <c r="G1116" s="37"/>
    </row>
    <row r="1117" spans="2:7" s="3" customFormat="1" ht="12" x14ac:dyDescent="0.2">
      <c r="B1117" s="34"/>
      <c r="C1117" s="40"/>
      <c r="D1117" s="36"/>
      <c r="E1117" s="41"/>
      <c r="F1117" s="42"/>
      <c r="G1117" s="37"/>
    </row>
    <row r="1118" spans="2:7" s="3" customFormat="1" ht="12" x14ac:dyDescent="0.2">
      <c r="B1118" s="34"/>
      <c r="C1118" s="40"/>
      <c r="D1118" s="36"/>
      <c r="E1118" s="41"/>
      <c r="F1118" s="42"/>
      <c r="G1118" s="37"/>
    </row>
    <row r="1119" spans="2:7" s="3" customFormat="1" ht="12" x14ac:dyDescent="0.2">
      <c r="B1119" s="34"/>
      <c r="C1119" s="40"/>
      <c r="D1119" s="36"/>
      <c r="E1119" s="41"/>
      <c r="F1119" s="42"/>
      <c r="G1119" s="37"/>
    </row>
    <row r="1120" spans="2:7" s="3" customFormat="1" ht="12" x14ac:dyDescent="0.2">
      <c r="B1120" s="34"/>
      <c r="C1120" s="40"/>
      <c r="D1120" s="36"/>
      <c r="E1120" s="41"/>
      <c r="F1120" s="42"/>
      <c r="G1120" s="37"/>
    </row>
    <row r="1121" spans="2:7" s="3" customFormat="1" ht="12" x14ac:dyDescent="0.2">
      <c r="B1121" s="34"/>
      <c r="C1121" s="40"/>
      <c r="D1121" s="36"/>
      <c r="E1121" s="41"/>
      <c r="F1121" s="42"/>
      <c r="G1121" s="37"/>
    </row>
    <row r="1122" spans="2:7" s="3" customFormat="1" ht="12" x14ac:dyDescent="0.2">
      <c r="B1122" s="34"/>
      <c r="C1122" s="40"/>
      <c r="D1122" s="36"/>
      <c r="E1122" s="41"/>
      <c r="F1122" s="42"/>
      <c r="G1122" s="37"/>
    </row>
    <row r="1123" spans="2:7" s="3" customFormat="1" ht="12" x14ac:dyDescent="0.2">
      <c r="B1123" s="34"/>
      <c r="C1123" s="40"/>
      <c r="D1123" s="36"/>
      <c r="E1123" s="41"/>
      <c r="F1123" s="42"/>
      <c r="G1123" s="37"/>
    </row>
    <row r="1124" spans="2:7" s="3" customFormat="1" ht="12" x14ac:dyDescent="0.2">
      <c r="B1124" s="34"/>
      <c r="C1124" s="40"/>
      <c r="D1124" s="36"/>
      <c r="E1124" s="41"/>
      <c r="F1124" s="42"/>
      <c r="G1124" s="37"/>
    </row>
    <row r="1125" spans="2:7" s="3" customFormat="1" ht="12" x14ac:dyDescent="0.2">
      <c r="B1125" s="34"/>
      <c r="C1125" s="40"/>
      <c r="D1125" s="36"/>
      <c r="E1125" s="41"/>
      <c r="F1125" s="42"/>
      <c r="G1125" s="37"/>
    </row>
    <row r="1126" spans="2:7" s="3" customFormat="1" ht="12" x14ac:dyDescent="0.2">
      <c r="B1126" s="34"/>
      <c r="C1126" s="40"/>
      <c r="D1126" s="36"/>
      <c r="E1126" s="41"/>
      <c r="F1126" s="42"/>
      <c r="G1126" s="37"/>
    </row>
    <row r="1127" spans="2:7" s="3" customFormat="1" ht="12" x14ac:dyDescent="0.2">
      <c r="B1127" s="34"/>
      <c r="C1127" s="40"/>
      <c r="D1127" s="36"/>
      <c r="E1127" s="41"/>
      <c r="F1127" s="42"/>
      <c r="G1127" s="37"/>
    </row>
    <row r="1128" spans="2:7" s="3" customFormat="1" ht="12" x14ac:dyDescent="0.2">
      <c r="B1128" s="34"/>
      <c r="C1128" s="40"/>
      <c r="D1128" s="36"/>
      <c r="E1128" s="41"/>
      <c r="F1128" s="42"/>
      <c r="G1128" s="37"/>
    </row>
    <row r="1129" spans="2:7" s="3" customFormat="1" ht="12" x14ac:dyDescent="0.2">
      <c r="B1129" s="34"/>
      <c r="C1129" s="40"/>
      <c r="D1129" s="36"/>
      <c r="E1129" s="41"/>
      <c r="F1129" s="42"/>
      <c r="G1129" s="37"/>
    </row>
    <row r="1130" spans="2:7" s="3" customFormat="1" ht="12" x14ac:dyDescent="0.2">
      <c r="B1130" s="34"/>
      <c r="C1130" s="40"/>
      <c r="D1130" s="36"/>
      <c r="E1130" s="41"/>
      <c r="F1130" s="42"/>
      <c r="G1130" s="37"/>
    </row>
    <row r="1131" spans="2:7" s="3" customFormat="1" ht="12" customHeight="1" x14ac:dyDescent="0.2">
      <c r="B1131" s="38"/>
      <c r="C1131" s="39"/>
      <c r="D1131" s="39"/>
      <c r="E1131" s="39"/>
      <c r="F1131" s="39"/>
      <c r="G1131" s="39"/>
    </row>
    <row r="1132" spans="2:7" s="4" customFormat="1" ht="20.25" customHeight="1" x14ac:dyDescent="0.2">
      <c r="B1132" s="51" t="s">
        <v>50</v>
      </c>
      <c r="C1132" s="52"/>
      <c r="D1132" s="53"/>
      <c r="E1132" s="54"/>
      <c r="F1132" s="54"/>
      <c r="G1132" s="55"/>
    </row>
    <row r="1133" spans="2:7" s="2" customFormat="1" ht="12" customHeight="1" x14ac:dyDescent="0.2">
      <c r="B1133" s="45"/>
      <c r="C1133" s="45"/>
      <c r="D1133" s="56"/>
      <c r="E1133" s="45"/>
      <c r="F1133" s="45"/>
      <c r="G1133" s="45"/>
    </row>
    <row r="1134" spans="2:7" s="1" customFormat="1" ht="14" x14ac:dyDescent="0.2">
      <c r="B1134" s="43" t="s">
        <v>0</v>
      </c>
      <c r="C1134" s="44"/>
      <c r="D1134" s="44"/>
      <c r="E1134" s="44"/>
      <c r="F1134" s="44"/>
      <c r="G1134" s="44"/>
    </row>
    <row r="1135" spans="2:7" s="2" customFormat="1" ht="12" x14ac:dyDescent="0.2">
      <c r="B1135" s="45"/>
      <c r="C1135" s="45"/>
      <c r="D1135" s="45"/>
      <c r="E1135" s="45"/>
      <c r="F1135" s="45"/>
      <c r="G1135" s="46" t="s">
        <v>352</v>
      </c>
    </row>
    <row r="1136" spans="2:7" s="3" customFormat="1" ht="15.5" customHeight="1" x14ac:dyDescent="0.2">
      <c r="B1136" s="47" t="s">
        <v>2</v>
      </c>
      <c r="C1136" s="47" t="s">
        <v>3</v>
      </c>
      <c r="D1136" s="47" t="s">
        <v>4</v>
      </c>
      <c r="E1136" s="47" t="s">
        <v>5</v>
      </c>
      <c r="F1136" s="47" t="s">
        <v>6</v>
      </c>
      <c r="G1136" s="48" t="s">
        <v>7</v>
      </c>
    </row>
    <row r="1137" spans="2:7" s="4" customFormat="1" ht="20.25" customHeight="1" x14ac:dyDescent="0.2">
      <c r="B1137" s="51" t="s">
        <v>51</v>
      </c>
      <c r="C1137" s="52"/>
      <c r="D1137" s="53"/>
      <c r="E1137" s="54"/>
      <c r="F1137" s="54"/>
      <c r="G1137" s="55"/>
    </row>
    <row r="1138" spans="2:7" s="3" customFormat="1" ht="24" customHeight="1" x14ac:dyDescent="0.2">
      <c r="B1138" s="34" t="s">
        <v>385</v>
      </c>
      <c r="C1138" s="35" t="s">
        <v>386</v>
      </c>
      <c r="D1138" s="36"/>
      <c r="E1138" s="41"/>
      <c r="F1138" s="37"/>
      <c r="G1138" s="37"/>
    </row>
    <row r="1139" spans="2:7" s="3" customFormat="1" ht="12" customHeight="1" x14ac:dyDescent="0.2">
      <c r="B1139" s="38"/>
      <c r="C1139" s="39"/>
      <c r="D1139" s="39"/>
      <c r="E1139" s="39"/>
      <c r="F1139" s="39"/>
      <c r="G1139" s="39"/>
    </row>
    <row r="1140" spans="2:7" s="3" customFormat="1" ht="12" customHeight="1" x14ac:dyDescent="0.2">
      <c r="B1140" s="34" t="s">
        <v>387</v>
      </c>
      <c r="C1140" s="40" t="s">
        <v>388</v>
      </c>
      <c r="D1140" s="36" t="s">
        <v>36</v>
      </c>
      <c r="E1140" s="41">
        <v>10</v>
      </c>
      <c r="F1140" s="42"/>
      <c r="G1140" s="37"/>
    </row>
    <row r="1141" spans="2:7" s="3" customFormat="1" ht="12" customHeight="1" x14ac:dyDescent="0.2">
      <c r="B1141" s="38"/>
      <c r="C1141" s="39"/>
      <c r="D1141" s="39"/>
      <c r="E1141" s="39"/>
      <c r="F1141" s="39"/>
      <c r="G1141" s="39"/>
    </row>
    <row r="1142" spans="2:7" s="3" customFormat="1" ht="12" customHeight="1" x14ac:dyDescent="0.2">
      <c r="B1142" s="34" t="s">
        <v>389</v>
      </c>
      <c r="C1142" s="40" t="s">
        <v>390</v>
      </c>
      <c r="D1142" s="36" t="s">
        <v>36</v>
      </c>
      <c r="E1142" s="41">
        <v>12</v>
      </c>
      <c r="F1142" s="42"/>
      <c r="G1142" s="37"/>
    </row>
    <row r="1143" spans="2:7" s="3" customFormat="1" ht="12" customHeight="1" x14ac:dyDescent="0.2">
      <c r="B1143" s="38"/>
      <c r="C1143" s="39"/>
      <c r="D1143" s="39"/>
      <c r="E1143" s="39"/>
      <c r="F1143" s="39"/>
      <c r="G1143" s="39"/>
    </row>
    <row r="1144" spans="2:7" s="3" customFormat="1" ht="12" customHeight="1" x14ac:dyDescent="0.2">
      <c r="B1144" s="34" t="s">
        <v>391</v>
      </c>
      <c r="C1144" s="35" t="s">
        <v>392</v>
      </c>
      <c r="D1144" s="36" t="s">
        <v>36</v>
      </c>
      <c r="E1144" s="41">
        <v>5</v>
      </c>
      <c r="F1144" s="42"/>
      <c r="G1144" s="37"/>
    </row>
    <row r="1145" spans="2:7" s="3" customFormat="1" ht="12" customHeight="1" x14ac:dyDescent="0.2">
      <c r="B1145" s="38"/>
      <c r="C1145" s="39"/>
      <c r="D1145" s="39"/>
      <c r="E1145" s="39"/>
      <c r="F1145" s="39"/>
      <c r="G1145" s="39"/>
    </row>
    <row r="1146" spans="2:7" s="3" customFormat="1" ht="24" customHeight="1" x14ac:dyDescent="0.2">
      <c r="B1146" s="34" t="s">
        <v>393</v>
      </c>
      <c r="C1146" s="35" t="s">
        <v>394</v>
      </c>
      <c r="D1146" s="36"/>
      <c r="E1146" s="41"/>
      <c r="F1146" s="37"/>
      <c r="G1146" s="37"/>
    </row>
    <row r="1147" spans="2:7" s="3" customFormat="1" ht="12" customHeight="1" x14ac:dyDescent="0.2">
      <c r="B1147" s="38"/>
      <c r="C1147" s="39"/>
      <c r="D1147" s="39"/>
      <c r="E1147" s="39"/>
      <c r="F1147" s="39"/>
      <c r="G1147" s="39"/>
    </row>
    <row r="1148" spans="2:7" s="3" customFormat="1" ht="12" customHeight="1" x14ac:dyDescent="0.2">
      <c r="B1148" s="34" t="s">
        <v>395</v>
      </c>
      <c r="C1148" s="40" t="s">
        <v>396</v>
      </c>
      <c r="D1148" s="36"/>
      <c r="E1148" s="41"/>
      <c r="F1148" s="37"/>
      <c r="G1148" s="37"/>
    </row>
    <row r="1149" spans="2:7" s="3" customFormat="1" ht="12" customHeight="1" x14ac:dyDescent="0.2">
      <c r="B1149" s="38"/>
      <c r="C1149" s="39"/>
      <c r="D1149" s="39"/>
      <c r="E1149" s="39"/>
      <c r="F1149" s="39"/>
      <c r="G1149" s="39"/>
    </row>
    <row r="1150" spans="2:7" s="3" customFormat="1" ht="12" customHeight="1" x14ac:dyDescent="0.2">
      <c r="B1150" s="34"/>
      <c r="C1150" s="40" t="s">
        <v>382</v>
      </c>
      <c r="D1150" s="36" t="s">
        <v>36</v>
      </c>
      <c r="E1150" s="41">
        <v>50</v>
      </c>
      <c r="F1150" s="42"/>
      <c r="G1150" s="37"/>
    </row>
    <row r="1151" spans="2:7" s="3" customFormat="1" ht="12" customHeight="1" x14ac:dyDescent="0.2">
      <c r="B1151" s="34"/>
      <c r="C1151" s="40" t="s">
        <v>397</v>
      </c>
      <c r="D1151" s="36" t="s">
        <v>36</v>
      </c>
      <c r="E1151" s="41">
        <v>25</v>
      </c>
      <c r="F1151" s="42"/>
      <c r="G1151" s="37"/>
    </row>
    <row r="1152" spans="2:7" s="3" customFormat="1" ht="12" customHeight="1" x14ac:dyDescent="0.2">
      <c r="B1152" s="38"/>
      <c r="C1152" s="39"/>
      <c r="D1152" s="39"/>
      <c r="E1152" s="39"/>
      <c r="F1152" s="39"/>
      <c r="G1152" s="39"/>
    </row>
    <row r="1153" spans="2:7" s="3" customFormat="1" ht="13" x14ac:dyDescent="0.2">
      <c r="B1153" s="34" t="s">
        <v>398</v>
      </c>
      <c r="C1153" s="35" t="s">
        <v>399</v>
      </c>
      <c r="D1153" s="36"/>
      <c r="E1153" s="41"/>
      <c r="F1153" s="37"/>
      <c r="G1153" s="37"/>
    </row>
    <row r="1154" spans="2:7" s="3" customFormat="1" ht="12" x14ac:dyDescent="0.2">
      <c r="B1154" s="38"/>
      <c r="C1154" s="65"/>
      <c r="D1154" s="38"/>
      <c r="E1154" s="38"/>
      <c r="F1154" s="38"/>
      <c r="G1154" s="39"/>
    </row>
    <row r="1155" spans="2:7" s="3" customFormat="1" ht="13" x14ac:dyDescent="0.2">
      <c r="B1155" s="34" t="s">
        <v>400</v>
      </c>
      <c r="C1155" s="63" t="s">
        <v>401</v>
      </c>
      <c r="D1155" s="82" t="s">
        <v>21</v>
      </c>
      <c r="E1155" s="83">
        <v>1</v>
      </c>
      <c r="F1155" s="84"/>
      <c r="G1155" s="37"/>
    </row>
    <row r="1156" spans="2:7" s="3" customFormat="1" ht="12" x14ac:dyDescent="0.2">
      <c r="B1156" s="34"/>
      <c r="C1156" s="63"/>
      <c r="D1156" s="82"/>
      <c r="E1156" s="83"/>
      <c r="F1156" s="84"/>
      <c r="G1156" s="37"/>
    </row>
    <row r="1157" spans="2:7" s="3" customFormat="1" ht="13" x14ac:dyDescent="0.2">
      <c r="B1157" s="34" t="s">
        <v>402</v>
      </c>
      <c r="C1157" s="40" t="s">
        <v>403</v>
      </c>
      <c r="D1157" s="36" t="s">
        <v>21</v>
      </c>
      <c r="E1157" s="41">
        <v>1</v>
      </c>
      <c r="F1157" s="42"/>
      <c r="G1157" s="37"/>
    </row>
    <row r="1158" spans="2:7" s="3" customFormat="1" ht="12" x14ac:dyDescent="0.2">
      <c r="B1158" s="34"/>
      <c r="C1158" s="40"/>
      <c r="D1158" s="36"/>
      <c r="E1158" s="41"/>
      <c r="F1158" s="37"/>
      <c r="G1158" s="37"/>
    </row>
    <row r="1159" spans="2:7" s="3" customFormat="1" ht="12" x14ac:dyDescent="0.2">
      <c r="B1159" s="34"/>
      <c r="C1159" s="40"/>
      <c r="D1159" s="36"/>
      <c r="E1159" s="41"/>
      <c r="F1159" s="37"/>
      <c r="G1159" s="37"/>
    </row>
    <row r="1160" spans="2:7" s="3" customFormat="1" ht="12" x14ac:dyDescent="0.2">
      <c r="B1160" s="34"/>
      <c r="C1160" s="40"/>
      <c r="D1160" s="36"/>
      <c r="E1160" s="41"/>
      <c r="F1160" s="37"/>
      <c r="G1160" s="37"/>
    </row>
    <row r="1161" spans="2:7" s="3" customFormat="1" ht="12" x14ac:dyDescent="0.2">
      <c r="B1161" s="34"/>
      <c r="C1161" s="40"/>
      <c r="D1161" s="36"/>
      <c r="E1161" s="41"/>
      <c r="F1161" s="37"/>
      <c r="G1161" s="37"/>
    </row>
    <row r="1162" spans="2:7" s="3" customFormat="1" ht="12" x14ac:dyDescent="0.2">
      <c r="B1162" s="34"/>
      <c r="C1162" s="40"/>
      <c r="D1162" s="36"/>
      <c r="E1162" s="41"/>
      <c r="F1162" s="37"/>
      <c r="G1162" s="37"/>
    </row>
    <row r="1163" spans="2:7" s="3" customFormat="1" ht="12" x14ac:dyDescent="0.2">
      <c r="B1163" s="34"/>
      <c r="C1163" s="40"/>
      <c r="D1163" s="36"/>
      <c r="E1163" s="41"/>
      <c r="F1163" s="37"/>
      <c r="G1163" s="37"/>
    </row>
    <row r="1164" spans="2:7" s="3" customFormat="1" ht="12" x14ac:dyDescent="0.2">
      <c r="B1164" s="34"/>
      <c r="C1164" s="40"/>
      <c r="D1164" s="36"/>
      <c r="E1164" s="41"/>
      <c r="F1164" s="37"/>
      <c r="G1164" s="37"/>
    </row>
    <row r="1165" spans="2:7" s="3" customFormat="1" ht="12" x14ac:dyDescent="0.2">
      <c r="B1165" s="34"/>
      <c r="C1165" s="40"/>
      <c r="D1165" s="36"/>
      <c r="E1165" s="41"/>
      <c r="F1165" s="37"/>
      <c r="G1165" s="37"/>
    </row>
    <row r="1166" spans="2:7" s="3" customFormat="1" ht="12" x14ac:dyDescent="0.2">
      <c r="B1166" s="34"/>
      <c r="C1166" s="40"/>
      <c r="D1166" s="36"/>
      <c r="E1166" s="41"/>
      <c r="F1166" s="37"/>
      <c r="G1166" s="37"/>
    </row>
    <row r="1167" spans="2:7" s="3" customFormat="1" ht="12" x14ac:dyDescent="0.2">
      <c r="B1167" s="34"/>
      <c r="C1167" s="40"/>
      <c r="D1167" s="36"/>
      <c r="E1167" s="41"/>
      <c r="F1167" s="37"/>
      <c r="G1167" s="37"/>
    </row>
    <row r="1168" spans="2:7" s="3" customFormat="1" ht="12" x14ac:dyDescent="0.2">
      <c r="B1168" s="34"/>
      <c r="C1168" s="40"/>
      <c r="D1168" s="36"/>
      <c r="E1168" s="41"/>
      <c r="F1168" s="37"/>
      <c r="G1168" s="37"/>
    </row>
    <row r="1169" spans="2:7" s="3" customFormat="1" ht="12" x14ac:dyDescent="0.2">
      <c r="B1169" s="34"/>
      <c r="C1169" s="40"/>
      <c r="D1169" s="36"/>
      <c r="E1169" s="41"/>
      <c r="F1169" s="37"/>
      <c r="G1169" s="37"/>
    </row>
    <row r="1170" spans="2:7" s="3" customFormat="1" ht="12" x14ac:dyDescent="0.2">
      <c r="B1170" s="34"/>
      <c r="C1170" s="40"/>
      <c r="D1170" s="36"/>
      <c r="E1170" s="41"/>
      <c r="F1170" s="37"/>
      <c r="G1170" s="37"/>
    </row>
    <row r="1171" spans="2:7" s="3" customFormat="1" ht="12" x14ac:dyDescent="0.2">
      <c r="B1171" s="34"/>
      <c r="C1171" s="40"/>
      <c r="D1171" s="36"/>
      <c r="E1171" s="41"/>
      <c r="F1171" s="37"/>
      <c r="G1171" s="37"/>
    </row>
    <row r="1172" spans="2:7" s="3" customFormat="1" ht="12" x14ac:dyDescent="0.2">
      <c r="B1172" s="34"/>
      <c r="C1172" s="40"/>
      <c r="D1172" s="36"/>
      <c r="E1172" s="41"/>
      <c r="F1172" s="37"/>
      <c r="G1172" s="37"/>
    </row>
    <row r="1173" spans="2:7" s="3" customFormat="1" ht="12" x14ac:dyDescent="0.2">
      <c r="B1173" s="34"/>
      <c r="C1173" s="40"/>
      <c r="D1173" s="36"/>
      <c r="E1173" s="41"/>
      <c r="F1173" s="37"/>
      <c r="G1173" s="37"/>
    </row>
    <row r="1174" spans="2:7" s="3" customFormat="1" ht="12" x14ac:dyDescent="0.2">
      <c r="B1174" s="34"/>
      <c r="C1174" s="40"/>
      <c r="D1174" s="36"/>
      <c r="E1174" s="41"/>
      <c r="F1174" s="37"/>
      <c r="G1174" s="37"/>
    </row>
    <row r="1175" spans="2:7" s="3" customFormat="1" ht="12" x14ac:dyDescent="0.2">
      <c r="B1175" s="34"/>
      <c r="C1175" s="40"/>
      <c r="D1175" s="36"/>
      <c r="E1175" s="41"/>
      <c r="F1175" s="37"/>
      <c r="G1175" s="37"/>
    </row>
    <row r="1176" spans="2:7" s="3" customFormat="1" ht="12" x14ac:dyDescent="0.2">
      <c r="B1176" s="34"/>
      <c r="C1176" s="40"/>
      <c r="D1176" s="36"/>
      <c r="E1176" s="41"/>
      <c r="F1176" s="37"/>
      <c r="G1176" s="37"/>
    </row>
    <row r="1177" spans="2:7" s="3" customFormat="1" ht="12" x14ac:dyDescent="0.2">
      <c r="B1177" s="34"/>
      <c r="C1177" s="40"/>
      <c r="D1177" s="36"/>
      <c r="E1177" s="41"/>
      <c r="F1177" s="37"/>
      <c r="G1177" s="37"/>
    </row>
    <row r="1178" spans="2:7" s="3" customFormat="1" ht="12" x14ac:dyDescent="0.2">
      <c r="B1178" s="34"/>
      <c r="C1178" s="40"/>
      <c r="D1178" s="36"/>
      <c r="E1178" s="41"/>
      <c r="F1178" s="37"/>
      <c r="G1178" s="37"/>
    </row>
    <row r="1179" spans="2:7" s="3" customFormat="1" ht="12" x14ac:dyDescent="0.2">
      <c r="B1179" s="34"/>
      <c r="C1179" s="40"/>
      <c r="D1179" s="36"/>
      <c r="E1179" s="41"/>
      <c r="F1179" s="37"/>
      <c r="G1179" s="37"/>
    </row>
    <row r="1180" spans="2:7" s="3" customFormat="1" ht="12" x14ac:dyDescent="0.2">
      <c r="B1180" s="34"/>
      <c r="C1180" s="40"/>
      <c r="D1180" s="36"/>
      <c r="E1180" s="41"/>
      <c r="F1180" s="37"/>
      <c r="G1180" s="37"/>
    </row>
    <row r="1181" spans="2:7" s="3" customFormat="1" ht="12" x14ac:dyDescent="0.2">
      <c r="B1181" s="34"/>
      <c r="C1181" s="40"/>
      <c r="D1181" s="36"/>
      <c r="E1181" s="41"/>
      <c r="F1181" s="37"/>
      <c r="G1181" s="37"/>
    </row>
    <row r="1182" spans="2:7" s="3" customFormat="1" ht="12" x14ac:dyDescent="0.2">
      <c r="B1182" s="34"/>
      <c r="C1182" s="40"/>
      <c r="D1182" s="36"/>
      <c r="E1182" s="41"/>
      <c r="F1182" s="37"/>
      <c r="G1182" s="37"/>
    </row>
    <row r="1183" spans="2:7" s="3" customFormat="1" ht="12" x14ac:dyDescent="0.2">
      <c r="B1183" s="34"/>
      <c r="C1183" s="40"/>
      <c r="D1183" s="36"/>
      <c r="E1183" s="41"/>
      <c r="F1183" s="37"/>
      <c r="G1183" s="37"/>
    </row>
    <row r="1184" spans="2:7" s="3" customFormat="1" ht="12" x14ac:dyDescent="0.2">
      <c r="B1184" s="34"/>
      <c r="C1184" s="40"/>
      <c r="D1184" s="36"/>
      <c r="E1184" s="41"/>
      <c r="F1184" s="37"/>
      <c r="G1184" s="37"/>
    </row>
    <row r="1185" spans="2:7" s="3" customFormat="1" ht="12" x14ac:dyDescent="0.2">
      <c r="B1185" s="34"/>
      <c r="C1185" s="40"/>
      <c r="D1185" s="36"/>
      <c r="E1185" s="41"/>
      <c r="F1185" s="37"/>
      <c r="G1185" s="37"/>
    </row>
    <row r="1186" spans="2:7" s="3" customFormat="1" ht="12" x14ac:dyDescent="0.2">
      <c r="B1186" s="34"/>
      <c r="C1186" s="40"/>
      <c r="D1186" s="36"/>
      <c r="E1186" s="41"/>
      <c r="F1186" s="37"/>
      <c r="G1186" s="37"/>
    </row>
    <row r="1187" spans="2:7" s="3" customFormat="1" ht="12" x14ac:dyDescent="0.2">
      <c r="B1187" s="34"/>
      <c r="C1187" s="40"/>
      <c r="D1187" s="36"/>
      <c r="E1187" s="41"/>
      <c r="F1187" s="37"/>
      <c r="G1187" s="37"/>
    </row>
    <row r="1188" spans="2:7" s="3" customFormat="1" ht="12" x14ac:dyDescent="0.2">
      <c r="B1188" s="34"/>
      <c r="C1188" s="40"/>
      <c r="D1188" s="36"/>
      <c r="E1188" s="41"/>
      <c r="F1188" s="37"/>
      <c r="G1188" s="37"/>
    </row>
    <row r="1189" spans="2:7" s="3" customFormat="1" ht="12" x14ac:dyDescent="0.2">
      <c r="B1189" s="34"/>
      <c r="C1189" s="40"/>
      <c r="D1189" s="36"/>
      <c r="E1189" s="41"/>
      <c r="F1189" s="37"/>
      <c r="G1189" s="37"/>
    </row>
    <row r="1190" spans="2:7" s="3" customFormat="1" ht="12" x14ac:dyDescent="0.2">
      <c r="B1190" s="34"/>
      <c r="C1190" s="40"/>
      <c r="D1190" s="36"/>
      <c r="E1190" s="41"/>
      <c r="F1190" s="37"/>
      <c r="G1190" s="37"/>
    </row>
    <row r="1191" spans="2:7" s="3" customFormat="1" ht="12" x14ac:dyDescent="0.2">
      <c r="B1191" s="34"/>
      <c r="C1191" s="40"/>
      <c r="D1191" s="36"/>
      <c r="E1191" s="41"/>
      <c r="F1191" s="37"/>
      <c r="G1191" s="37"/>
    </row>
    <row r="1192" spans="2:7" s="3" customFormat="1" ht="12" x14ac:dyDescent="0.2">
      <c r="B1192" s="34"/>
      <c r="C1192" s="40"/>
      <c r="D1192" s="36"/>
      <c r="E1192" s="41"/>
      <c r="F1192" s="37"/>
      <c r="G1192" s="37"/>
    </row>
    <row r="1193" spans="2:7" s="3" customFormat="1" ht="12" x14ac:dyDescent="0.2">
      <c r="B1193" s="34"/>
      <c r="C1193" s="40"/>
      <c r="D1193" s="36"/>
      <c r="E1193" s="41"/>
      <c r="F1193" s="37"/>
      <c r="G1193" s="37"/>
    </row>
    <row r="1194" spans="2:7" s="3" customFormat="1" ht="12" x14ac:dyDescent="0.2">
      <c r="B1194" s="34"/>
      <c r="C1194" s="40"/>
      <c r="D1194" s="36"/>
      <c r="E1194" s="41"/>
      <c r="F1194" s="37"/>
      <c r="G1194" s="37"/>
    </row>
    <row r="1195" spans="2:7" s="3" customFormat="1" ht="12" x14ac:dyDescent="0.2">
      <c r="B1195" s="34"/>
      <c r="C1195" s="40"/>
      <c r="D1195" s="36"/>
      <c r="E1195" s="41"/>
      <c r="F1195" s="37"/>
      <c r="G1195" s="37"/>
    </row>
    <row r="1196" spans="2:7" s="3" customFormat="1" ht="12" x14ac:dyDescent="0.2">
      <c r="B1196" s="34"/>
      <c r="C1196" s="40"/>
      <c r="D1196" s="36"/>
      <c r="E1196" s="41"/>
      <c r="F1196" s="37"/>
      <c r="G1196" s="37"/>
    </row>
    <row r="1197" spans="2:7" s="3" customFormat="1" ht="12" x14ac:dyDescent="0.2">
      <c r="B1197" s="34"/>
      <c r="C1197" s="40"/>
      <c r="D1197" s="36"/>
      <c r="E1197" s="41"/>
      <c r="F1197" s="37"/>
      <c r="G1197" s="37"/>
    </row>
    <row r="1198" spans="2:7" s="3" customFormat="1" ht="12" x14ac:dyDescent="0.2">
      <c r="B1198" s="34"/>
      <c r="C1198" s="40"/>
      <c r="D1198" s="36"/>
      <c r="E1198" s="41"/>
      <c r="F1198" s="37"/>
      <c r="G1198" s="37"/>
    </row>
    <row r="1199" spans="2:7" s="3" customFormat="1" ht="12" x14ac:dyDescent="0.2">
      <c r="B1199" s="34"/>
      <c r="C1199" s="40"/>
      <c r="D1199" s="36"/>
      <c r="E1199" s="41"/>
      <c r="F1199" s="37"/>
      <c r="G1199" s="37"/>
    </row>
    <row r="1200" spans="2:7" s="3" customFormat="1" ht="12" x14ac:dyDescent="0.2">
      <c r="B1200" s="34"/>
      <c r="C1200" s="40"/>
      <c r="D1200" s="36"/>
      <c r="E1200" s="41"/>
      <c r="F1200" s="37"/>
      <c r="G1200" s="37"/>
    </row>
    <row r="1201" spans="2:7" s="3" customFormat="1" ht="12" x14ac:dyDescent="0.2">
      <c r="B1201" s="34"/>
      <c r="C1201" s="40"/>
      <c r="D1201" s="36"/>
      <c r="E1201" s="41"/>
      <c r="F1201" s="37"/>
      <c r="G1201" s="37"/>
    </row>
    <row r="1202" spans="2:7" s="3" customFormat="1" ht="12" x14ac:dyDescent="0.2">
      <c r="B1202" s="34"/>
      <c r="C1202" s="40"/>
      <c r="D1202" s="36"/>
      <c r="E1202" s="41"/>
      <c r="F1202" s="37"/>
      <c r="G1202" s="37"/>
    </row>
    <row r="1203" spans="2:7" s="3" customFormat="1" ht="12" x14ac:dyDescent="0.2">
      <c r="B1203" s="34"/>
      <c r="C1203" s="40"/>
      <c r="D1203" s="36"/>
      <c r="E1203" s="41"/>
      <c r="F1203" s="37"/>
      <c r="G1203" s="37"/>
    </row>
    <row r="1204" spans="2:7" s="3" customFormat="1" ht="12" x14ac:dyDescent="0.2">
      <c r="B1204" s="34"/>
      <c r="C1204" s="40"/>
      <c r="D1204" s="36"/>
      <c r="E1204" s="41"/>
      <c r="F1204" s="37"/>
      <c r="G1204" s="37"/>
    </row>
    <row r="1205" spans="2:7" s="3" customFormat="1" ht="12" x14ac:dyDescent="0.2">
      <c r="B1205" s="34"/>
      <c r="C1205" s="40"/>
      <c r="D1205" s="36"/>
      <c r="E1205" s="41"/>
      <c r="F1205" s="37"/>
      <c r="G1205" s="37"/>
    </row>
    <row r="1206" spans="2:7" s="3" customFormat="1" ht="12" x14ac:dyDescent="0.2">
      <c r="B1206" s="34"/>
      <c r="C1206" s="40"/>
      <c r="D1206" s="36"/>
      <c r="E1206" s="41"/>
      <c r="F1206" s="37"/>
      <c r="G1206" s="37"/>
    </row>
    <row r="1207" spans="2:7" s="3" customFormat="1" ht="12" x14ac:dyDescent="0.2">
      <c r="B1207" s="34"/>
      <c r="C1207" s="40"/>
      <c r="D1207" s="36"/>
      <c r="E1207" s="41"/>
      <c r="F1207" s="37"/>
      <c r="G1207" s="37"/>
    </row>
    <row r="1208" spans="2:7" s="3" customFormat="1" ht="12" x14ac:dyDescent="0.2">
      <c r="B1208" s="34"/>
      <c r="C1208" s="40"/>
      <c r="D1208" s="36"/>
      <c r="E1208" s="41"/>
      <c r="F1208" s="37"/>
      <c r="G1208" s="37"/>
    </row>
    <row r="1209" spans="2:7" s="3" customFormat="1" ht="12" x14ac:dyDescent="0.2">
      <c r="B1209" s="34"/>
      <c r="C1209" s="40"/>
      <c r="D1209" s="36"/>
      <c r="E1209" s="41"/>
      <c r="F1209" s="37"/>
      <c r="G1209" s="37"/>
    </row>
    <row r="1210" spans="2:7" s="3" customFormat="1" ht="12" customHeight="1" x14ac:dyDescent="0.2">
      <c r="B1210" s="38"/>
      <c r="C1210" s="39"/>
      <c r="D1210" s="39"/>
      <c r="E1210" s="39"/>
      <c r="F1210" s="39"/>
      <c r="G1210" s="39"/>
    </row>
    <row r="1211" spans="2:7" s="4" customFormat="1" ht="20.25" customHeight="1" x14ac:dyDescent="0.2">
      <c r="B1211" s="60" t="s">
        <v>97</v>
      </c>
      <c r="C1211" s="61"/>
      <c r="D1211" s="53"/>
      <c r="E1211" s="54"/>
      <c r="F1211" s="54"/>
      <c r="G1211" s="59"/>
    </row>
    <row r="1212" spans="2:7" s="2" customFormat="1" ht="12" customHeight="1" x14ac:dyDescent="0.2">
      <c r="B1212" s="45"/>
      <c r="C1212" s="45"/>
      <c r="D1212" s="56"/>
      <c r="E1212" s="45"/>
      <c r="F1212" s="45"/>
      <c r="G1212" s="45"/>
    </row>
    <row r="1213" spans="2:7" s="1" customFormat="1" ht="14" x14ac:dyDescent="0.2">
      <c r="B1213" s="43" t="s">
        <v>0</v>
      </c>
      <c r="C1213" s="44"/>
      <c r="D1213" s="44"/>
      <c r="E1213" s="44"/>
      <c r="F1213" s="44"/>
      <c r="G1213" s="44"/>
    </row>
    <row r="1214" spans="2:7" s="2" customFormat="1" ht="12" x14ac:dyDescent="0.2">
      <c r="B1214" s="45"/>
      <c r="C1214" s="45"/>
      <c r="D1214" s="45"/>
      <c r="E1214" s="45"/>
      <c r="F1214" s="45"/>
      <c r="G1214" s="46" t="s">
        <v>404</v>
      </c>
    </row>
    <row r="1215" spans="2:7" s="3" customFormat="1" ht="15.5" customHeight="1" x14ac:dyDescent="0.2">
      <c r="B1215" s="47" t="s">
        <v>2</v>
      </c>
      <c r="C1215" s="47" t="s">
        <v>3</v>
      </c>
      <c r="D1215" s="47" t="s">
        <v>4</v>
      </c>
      <c r="E1215" s="47" t="s">
        <v>5</v>
      </c>
      <c r="F1215" s="47" t="s">
        <v>6</v>
      </c>
      <c r="G1215" s="48" t="s">
        <v>7</v>
      </c>
    </row>
    <row r="1216" spans="2:7" s="3" customFormat="1" ht="12" customHeight="1" x14ac:dyDescent="0.2">
      <c r="B1216" s="34" t="s">
        <v>405</v>
      </c>
      <c r="C1216" s="35" t="s">
        <v>406</v>
      </c>
      <c r="D1216" s="36"/>
      <c r="E1216" s="41"/>
      <c r="F1216" s="37"/>
      <c r="G1216" s="37"/>
    </row>
    <row r="1217" spans="2:7" s="3" customFormat="1" ht="12" customHeight="1" x14ac:dyDescent="0.2">
      <c r="B1217" s="38"/>
      <c r="C1217" s="39"/>
      <c r="D1217" s="39"/>
      <c r="E1217" s="39"/>
      <c r="F1217" s="39"/>
      <c r="G1217" s="39"/>
    </row>
    <row r="1218" spans="2:7" s="3" customFormat="1" ht="12" customHeight="1" x14ac:dyDescent="0.2">
      <c r="B1218" s="34" t="s">
        <v>407</v>
      </c>
      <c r="C1218" s="35" t="s">
        <v>408</v>
      </c>
      <c r="D1218" s="36"/>
      <c r="E1218" s="41"/>
      <c r="F1218" s="37"/>
      <c r="G1218" s="37"/>
    </row>
    <row r="1219" spans="2:7" s="3" customFormat="1" ht="12" customHeight="1" x14ac:dyDescent="0.2">
      <c r="B1219" s="38"/>
      <c r="C1219" s="39"/>
      <c r="D1219" s="39"/>
      <c r="E1219" s="39"/>
      <c r="F1219" s="39"/>
      <c r="G1219" s="39"/>
    </row>
    <row r="1220" spans="2:7" s="3" customFormat="1" ht="36" customHeight="1" x14ac:dyDescent="0.2">
      <c r="B1220" s="34" t="s">
        <v>409</v>
      </c>
      <c r="C1220" s="40" t="s">
        <v>410</v>
      </c>
      <c r="D1220" s="36"/>
      <c r="E1220" s="41"/>
      <c r="F1220" s="37"/>
      <c r="G1220" s="37"/>
    </row>
    <row r="1221" spans="2:7" s="3" customFormat="1" ht="12" customHeight="1" x14ac:dyDescent="0.2">
      <c r="B1221" s="34"/>
      <c r="C1221" s="40" t="s">
        <v>411</v>
      </c>
      <c r="D1221" s="36" t="s">
        <v>36</v>
      </c>
      <c r="E1221" s="41">
        <f>'SW Qty''s'!$J$17</f>
        <v>1296</v>
      </c>
      <c r="F1221" s="42"/>
      <c r="G1221" s="37"/>
    </row>
    <row r="1222" spans="2:7" s="3" customFormat="1" ht="12" customHeight="1" x14ac:dyDescent="0.2">
      <c r="B1222" s="38"/>
      <c r="C1222" s="39"/>
      <c r="D1222" s="39"/>
      <c r="E1222" s="39"/>
      <c r="F1222" s="39"/>
      <c r="G1222" s="39"/>
    </row>
    <row r="1223" spans="2:7" s="3" customFormat="1" ht="24" customHeight="1" x14ac:dyDescent="0.2">
      <c r="B1223" s="34" t="s">
        <v>413</v>
      </c>
      <c r="C1223" s="40" t="s">
        <v>414</v>
      </c>
      <c r="D1223" s="36" t="s">
        <v>36</v>
      </c>
      <c r="E1223" s="41">
        <f>E1221*15%</f>
        <v>194</v>
      </c>
      <c r="F1223" s="42"/>
      <c r="G1223" s="37"/>
    </row>
    <row r="1224" spans="2:7" s="3" customFormat="1" ht="12" customHeight="1" x14ac:dyDescent="0.2">
      <c r="B1224" s="38"/>
      <c r="C1224" s="39"/>
      <c r="D1224" s="39"/>
      <c r="E1224" s="39"/>
      <c r="F1224" s="39"/>
      <c r="G1224" s="39"/>
    </row>
    <row r="1225" spans="2:7" s="3" customFormat="1" ht="36" customHeight="1" x14ac:dyDescent="0.2">
      <c r="B1225" s="34" t="s">
        <v>415</v>
      </c>
      <c r="C1225" s="40" t="s">
        <v>416</v>
      </c>
      <c r="D1225" s="36" t="s">
        <v>36</v>
      </c>
      <c r="E1225" s="41">
        <f>E1221*30%</f>
        <v>389</v>
      </c>
      <c r="F1225" s="42"/>
      <c r="G1225" s="37"/>
    </row>
    <row r="1226" spans="2:7" s="3" customFormat="1" ht="12" customHeight="1" x14ac:dyDescent="0.2">
      <c r="B1226" s="38"/>
      <c r="C1226" s="39"/>
      <c r="D1226" s="39"/>
      <c r="E1226" s="39"/>
      <c r="F1226" s="39"/>
      <c r="G1226" s="39"/>
    </row>
    <row r="1227" spans="2:7" s="3" customFormat="1" ht="24" customHeight="1" x14ac:dyDescent="0.2">
      <c r="B1227" s="34" t="s">
        <v>417</v>
      </c>
      <c r="C1227" s="35" t="s">
        <v>418</v>
      </c>
      <c r="D1227" s="36"/>
      <c r="E1227" s="41"/>
      <c r="F1227" s="37"/>
      <c r="G1227" s="37"/>
    </row>
    <row r="1228" spans="2:7" s="3" customFormat="1" ht="12" customHeight="1" x14ac:dyDescent="0.2">
      <c r="B1228" s="38"/>
      <c r="C1228" s="39"/>
      <c r="D1228" s="39"/>
      <c r="E1228" s="39"/>
      <c r="F1228" s="39"/>
      <c r="G1228" s="39"/>
    </row>
    <row r="1229" spans="2:7" s="3" customFormat="1" ht="12" customHeight="1" x14ac:dyDescent="0.2">
      <c r="B1229" s="34" t="s">
        <v>419</v>
      </c>
      <c r="C1229" s="40" t="s">
        <v>420</v>
      </c>
      <c r="D1229" s="36" t="s">
        <v>36</v>
      </c>
      <c r="E1229" s="41">
        <v>200</v>
      </c>
      <c r="F1229" s="42"/>
      <c r="G1229" s="37"/>
    </row>
    <row r="1230" spans="2:7" s="3" customFormat="1" ht="12" customHeight="1" x14ac:dyDescent="0.2">
      <c r="B1230" s="38"/>
      <c r="C1230" s="39"/>
      <c r="D1230" s="39"/>
      <c r="E1230" s="39"/>
      <c r="F1230" s="39"/>
      <c r="G1230" s="39"/>
    </row>
    <row r="1231" spans="2:7" s="3" customFormat="1" ht="12" customHeight="1" x14ac:dyDescent="0.2">
      <c r="B1231" s="34" t="s">
        <v>421</v>
      </c>
      <c r="C1231" s="40" t="s">
        <v>422</v>
      </c>
      <c r="D1231" s="36" t="s">
        <v>36</v>
      </c>
      <c r="E1231" s="41">
        <v>10</v>
      </c>
      <c r="F1231" s="42"/>
      <c r="G1231" s="37"/>
    </row>
    <row r="1232" spans="2:7" s="3" customFormat="1" ht="12" customHeight="1" x14ac:dyDescent="0.2">
      <c r="B1232" s="38"/>
      <c r="C1232" s="39"/>
      <c r="D1232" s="39"/>
      <c r="E1232" s="39"/>
      <c r="F1232" s="39"/>
      <c r="G1232" s="39"/>
    </row>
    <row r="1233" spans="2:7" s="3" customFormat="1" ht="12" x14ac:dyDescent="0.2">
      <c r="B1233" s="34"/>
      <c r="C1233" s="35"/>
      <c r="D1233" s="36"/>
      <c r="E1233" s="41"/>
      <c r="F1233" s="37"/>
      <c r="G1233" s="37"/>
    </row>
    <row r="1234" spans="2:7" s="3" customFormat="1" ht="12" customHeight="1" x14ac:dyDescent="0.2">
      <c r="B1234" s="38"/>
      <c r="C1234" s="39"/>
      <c r="D1234" s="39"/>
      <c r="E1234" s="39"/>
      <c r="F1234" s="39"/>
      <c r="G1234" s="39"/>
    </row>
    <row r="1235" spans="2:7" s="3" customFormat="1" ht="12" customHeight="1" x14ac:dyDescent="0.2">
      <c r="B1235" s="34"/>
      <c r="C1235" s="40"/>
      <c r="D1235" s="36"/>
      <c r="E1235" s="41"/>
      <c r="F1235" s="37"/>
      <c r="G1235" s="37"/>
    </row>
    <row r="1236" spans="2:7" s="3" customFormat="1" ht="12" customHeight="1" x14ac:dyDescent="0.2">
      <c r="B1236" s="38"/>
      <c r="C1236" s="39"/>
      <c r="D1236" s="39"/>
      <c r="E1236" s="39"/>
      <c r="F1236" s="39"/>
      <c r="G1236" s="39"/>
    </row>
    <row r="1237" spans="2:7" s="3" customFormat="1" ht="12" customHeight="1" x14ac:dyDescent="0.2">
      <c r="B1237" s="34"/>
      <c r="C1237" s="40"/>
      <c r="D1237" s="36"/>
      <c r="E1237" s="41"/>
      <c r="F1237" s="42"/>
      <c r="G1237" s="37"/>
    </row>
    <row r="1238" spans="2:7" s="3" customFormat="1" ht="12" customHeight="1" x14ac:dyDescent="0.2">
      <c r="B1238" s="38"/>
      <c r="C1238" s="39"/>
      <c r="D1238" s="39"/>
      <c r="E1238" s="39"/>
      <c r="F1238" s="39"/>
      <c r="G1238" s="39"/>
    </row>
    <row r="1239" spans="2:7" s="3" customFormat="1" ht="12" customHeight="1" x14ac:dyDescent="0.2">
      <c r="B1239" s="34"/>
      <c r="C1239" s="40"/>
      <c r="D1239" s="36"/>
      <c r="E1239" s="41"/>
      <c r="F1239" s="42"/>
      <c r="G1239" s="37"/>
    </row>
    <row r="1240" spans="2:7" s="3" customFormat="1" ht="12" customHeight="1" x14ac:dyDescent="0.2">
      <c r="B1240" s="38"/>
      <c r="C1240" s="39"/>
      <c r="D1240" s="39"/>
      <c r="E1240" s="39"/>
      <c r="F1240" s="39"/>
      <c r="G1240" s="39"/>
    </row>
    <row r="1241" spans="2:7" s="3" customFormat="1" ht="12" customHeight="1" x14ac:dyDescent="0.2">
      <c r="B1241" s="34"/>
      <c r="C1241" s="40"/>
      <c r="D1241" s="36"/>
      <c r="E1241" s="41"/>
      <c r="F1241" s="37"/>
      <c r="G1241" s="37"/>
    </row>
    <row r="1242" spans="2:7" s="3" customFormat="1" ht="12" customHeight="1" x14ac:dyDescent="0.2">
      <c r="B1242" s="38"/>
      <c r="C1242" s="39"/>
      <c r="D1242" s="39"/>
      <c r="E1242" s="39"/>
      <c r="F1242" s="39"/>
      <c r="G1242" s="39"/>
    </row>
    <row r="1243" spans="2:7" s="3" customFormat="1" ht="12" customHeight="1" x14ac:dyDescent="0.2">
      <c r="B1243" s="34"/>
      <c r="C1243" s="40"/>
      <c r="D1243" s="36"/>
      <c r="E1243" s="41"/>
      <c r="F1243" s="42"/>
      <c r="G1243" s="37"/>
    </row>
    <row r="1244" spans="2:7" s="3" customFormat="1" ht="12" customHeight="1" x14ac:dyDescent="0.2">
      <c r="B1244" s="38"/>
      <c r="C1244" s="39"/>
      <c r="D1244" s="39"/>
      <c r="E1244" s="39"/>
      <c r="F1244" s="39"/>
      <c r="G1244" s="39"/>
    </row>
    <row r="1245" spans="2:7" s="3" customFormat="1" ht="12" customHeight="1" x14ac:dyDescent="0.2">
      <c r="B1245" s="34"/>
      <c r="C1245" s="40"/>
      <c r="D1245" s="36"/>
      <c r="E1245" s="41"/>
      <c r="F1245" s="42"/>
      <c r="G1245" s="37"/>
    </row>
    <row r="1246" spans="2:7" s="3" customFormat="1" ht="12" customHeight="1" x14ac:dyDescent="0.2">
      <c r="B1246" s="38"/>
      <c r="C1246" s="39"/>
      <c r="D1246" s="39"/>
      <c r="E1246" s="39"/>
      <c r="F1246" s="39"/>
      <c r="G1246" s="39"/>
    </row>
    <row r="1247" spans="2:7" s="3" customFormat="1" ht="12" customHeight="1" x14ac:dyDescent="0.2">
      <c r="B1247" s="38"/>
      <c r="C1247" s="39"/>
      <c r="D1247" s="39"/>
      <c r="E1247" s="39"/>
      <c r="F1247" s="39"/>
      <c r="G1247" s="39"/>
    </row>
    <row r="1248" spans="2:7" s="3" customFormat="1" ht="12" customHeight="1" x14ac:dyDescent="0.2">
      <c r="B1248" s="38"/>
      <c r="C1248" s="39"/>
      <c r="D1248" s="39"/>
      <c r="E1248" s="39"/>
      <c r="F1248" s="39"/>
      <c r="G1248" s="39"/>
    </row>
    <row r="1249" spans="2:7" s="3" customFormat="1" ht="12" customHeight="1" x14ac:dyDescent="0.2">
      <c r="B1249" s="38"/>
      <c r="C1249" s="39"/>
      <c r="D1249" s="39"/>
      <c r="E1249" s="39"/>
      <c r="F1249" s="39"/>
      <c r="G1249" s="39"/>
    </row>
    <row r="1250" spans="2:7" s="3" customFormat="1" ht="12" customHeight="1" x14ac:dyDescent="0.2">
      <c r="B1250" s="38"/>
      <c r="C1250" s="39"/>
      <c r="D1250" s="39"/>
      <c r="E1250" s="39"/>
      <c r="F1250" s="39"/>
      <c r="G1250" s="39"/>
    </row>
    <row r="1251" spans="2:7" s="3" customFormat="1" ht="12" customHeight="1" x14ac:dyDescent="0.2">
      <c r="B1251" s="38"/>
      <c r="C1251" s="39"/>
      <c r="D1251" s="39"/>
      <c r="E1251" s="39"/>
      <c r="F1251" s="39"/>
      <c r="G1251" s="39"/>
    </row>
    <row r="1252" spans="2:7" s="3" customFormat="1" ht="12" customHeight="1" x14ac:dyDescent="0.2">
      <c r="B1252" s="38"/>
      <c r="C1252" s="39"/>
      <c r="D1252" s="39"/>
      <c r="E1252" s="39"/>
      <c r="F1252" s="39"/>
      <c r="G1252" s="39"/>
    </row>
    <row r="1253" spans="2:7" s="3" customFormat="1" ht="12" customHeight="1" x14ac:dyDescent="0.2">
      <c r="B1253" s="38"/>
      <c r="C1253" s="39"/>
      <c r="D1253" s="39"/>
      <c r="E1253" s="39"/>
      <c r="F1253" s="39"/>
      <c r="G1253" s="39"/>
    </row>
    <row r="1254" spans="2:7" s="3" customFormat="1" ht="12" customHeight="1" x14ac:dyDescent="0.2">
      <c r="B1254" s="38"/>
      <c r="C1254" s="39"/>
      <c r="D1254" s="39"/>
      <c r="E1254" s="39"/>
      <c r="F1254" s="39"/>
      <c r="G1254" s="39"/>
    </row>
    <row r="1255" spans="2:7" s="3" customFormat="1" ht="12" customHeight="1" x14ac:dyDescent="0.2">
      <c r="B1255" s="38"/>
      <c r="C1255" s="39"/>
      <c r="D1255" s="39"/>
      <c r="E1255" s="39"/>
      <c r="F1255" s="39"/>
      <c r="G1255" s="39"/>
    </row>
    <row r="1256" spans="2:7" s="3" customFormat="1" ht="12" customHeight="1" x14ac:dyDescent="0.2">
      <c r="B1256" s="38"/>
      <c r="C1256" s="39"/>
      <c r="D1256" s="39"/>
      <c r="E1256" s="39"/>
      <c r="F1256" s="39"/>
      <c r="G1256" s="39"/>
    </row>
    <row r="1257" spans="2:7" s="3" customFormat="1" ht="12" customHeight="1" x14ac:dyDescent="0.2">
      <c r="B1257" s="38"/>
      <c r="C1257" s="39"/>
      <c r="D1257" s="39"/>
      <c r="E1257" s="39"/>
      <c r="F1257" s="39"/>
      <c r="G1257" s="39"/>
    </row>
    <row r="1258" spans="2:7" s="3" customFormat="1" ht="12" customHeight="1" x14ac:dyDescent="0.2">
      <c r="B1258" s="34"/>
      <c r="C1258" s="40"/>
      <c r="D1258" s="36"/>
      <c r="E1258" s="41"/>
      <c r="F1258" s="42"/>
      <c r="G1258" s="37"/>
    </row>
    <row r="1259" spans="2:7" s="3" customFormat="1" ht="12" customHeight="1" x14ac:dyDescent="0.2">
      <c r="B1259" s="38"/>
      <c r="C1259" s="39"/>
      <c r="D1259" s="39"/>
      <c r="E1259" s="39"/>
      <c r="F1259" s="39"/>
      <c r="G1259" s="39"/>
    </row>
    <row r="1260" spans="2:7" s="3" customFormat="1" ht="12" customHeight="1" x14ac:dyDescent="0.2">
      <c r="B1260" s="34"/>
      <c r="C1260" s="40"/>
      <c r="D1260" s="36"/>
      <c r="E1260" s="41"/>
      <c r="F1260" s="37"/>
      <c r="G1260" s="37"/>
    </row>
    <row r="1261" spans="2:7" s="3" customFormat="1" ht="12" customHeight="1" x14ac:dyDescent="0.2">
      <c r="B1261" s="38"/>
      <c r="C1261" s="39"/>
      <c r="D1261" s="39"/>
      <c r="E1261" s="39"/>
      <c r="F1261" s="39"/>
      <c r="G1261" s="39"/>
    </row>
    <row r="1262" spans="2:7" s="3" customFormat="1" ht="12" customHeight="1" x14ac:dyDescent="0.2">
      <c r="B1262" s="34"/>
      <c r="C1262" s="40"/>
      <c r="D1262" s="36"/>
      <c r="E1262" s="41"/>
      <c r="F1262" s="42"/>
      <c r="G1262" s="37"/>
    </row>
    <row r="1263" spans="2:7" s="3" customFormat="1" ht="12" customHeight="1" x14ac:dyDescent="0.2">
      <c r="B1263" s="38"/>
      <c r="C1263" s="39"/>
      <c r="D1263" s="39"/>
      <c r="E1263" s="39"/>
      <c r="F1263" s="39"/>
      <c r="G1263" s="39"/>
    </row>
    <row r="1264" spans="2:7" s="3" customFormat="1" ht="12" customHeight="1" x14ac:dyDescent="0.2">
      <c r="B1264" s="34"/>
      <c r="C1264" s="40"/>
      <c r="D1264" s="36"/>
      <c r="E1264" s="41"/>
      <c r="F1264" s="42"/>
      <c r="G1264" s="37"/>
    </row>
    <row r="1265" spans="2:7" s="3" customFormat="1" ht="12" customHeight="1" x14ac:dyDescent="0.2">
      <c r="B1265" s="38"/>
      <c r="C1265" s="39"/>
      <c r="D1265" s="39"/>
      <c r="E1265" s="39"/>
      <c r="F1265" s="39"/>
      <c r="G1265" s="39"/>
    </row>
    <row r="1266" spans="2:7" s="3" customFormat="1" ht="12" customHeight="1" x14ac:dyDescent="0.2">
      <c r="B1266" s="34"/>
      <c r="C1266" s="40"/>
      <c r="D1266" s="36"/>
      <c r="E1266" s="41"/>
      <c r="F1266" s="42"/>
      <c r="G1266" s="37"/>
    </row>
    <row r="1267" spans="2:7" s="3" customFormat="1" ht="12" customHeight="1" x14ac:dyDescent="0.2">
      <c r="B1267" s="34"/>
      <c r="C1267" s="40"/>
      <c r="D1267" s="36"/>
      <c r="E1267" s="41"/>
      <c r="F1267" s="42"/>
      <c r="G1267" s="37"/>
    </row>
    <row r="1268" spans="2:7" s="3" customFormat="1" ht="12" customHeight="1" x14ac:dyDescent="0.2">
      <c r="B1268" s="34"/>
      <c r="C1268" s="40"/>
      <c r="D1268" s="36"/>
      <c r="E1268" s="41"/>
      <c r="F1268" s="42"/>
      <c r="G1268" s="37"/>
    </row>
    <row r="1269" spans="2:7" s="3" customFormat="1" ht="12" customHeight="1" x14ac:dyDescent="0.2">
      <c r="B1269" s="34"/>
      <c r="C1269" s="40"/>
      <c r="D1269" s="36"/>
      <c r="E1269" s="41"/>
      <c r="F1269" s="42"/>
      <c r="G1269" s="37"/>
    </row>
    <row r="1270" spans="2:7" s="3" customFormat="1" ht="12" customHeight="1" x14ac:dyDescent="0.2">
      <c r="B1270" s="34"/>
      <c r="C1270" s="40"/>
      <c r="D1270" s="36"/>
      <c r="E1270" s="41"/>
      <c r="F1270" s="42"/>
      <c r="G1270" s="37"/>
    </row>
    <row r="1271" spans="2:7" s="3" customFormat="1" ht="12" customHeight="1" x14ac:dyDescent="0.2">
      <c r="B1271" s="34"/>
      <c r="C1271" s="40"/>
      <c r="D1271" s="36"/>
      <c r="E1271" s="41"/>
      <c r="F1271" s="42"/>
      <c r="G1271" s="37"/>
    </row>
    <row r="1272" spans="2:7" s="3" customFormat="1" ht="12" customHeight="1" x14ac:dyDescent="0.2">
      <c r="B1272" s="34"/>
      <c r="C1272" s="40"/>
      <c r="D1272" s="36"/>
      <c r="E1272" s="41"/>
      <c r="F1272" s="42"/>
      <c r="G1272" s="37"/>
    </row>
    <row r="1273" spans="2:7" s="3" customFormat="1" ht="12" customHeight="1" x14ac:dyDescent="0.2">
      <c r="B1273" s="34"/>
      <c r="C1273" s="40"/>
      <c r="D1273" s="36"/>
      <c r="E1273" s="41"/>
      <c r="F1273" s="42"/>
      <c r="G1273" s="37"/>
    </row>
    <row r="1274" spans="2:7" s="3" customFormat="1" ht="12" customHeight="1" x14ac:dyDescent="0.2">
      <c r="B1274" s="34"/>
      <c r="C1274" s="40"/>
      <c r="D1274" s="36"/>
      <c r="E1274" s="41"/>
      <c r="F1274" s="42"/>
      <c r="G1274" s="37"/>
    </row>
    <row r="1275" spans="2:7" s="3" customFormat="1" ht="12" customHeight="1" x14ac:dyDescent="0.2">
      <c r="B1275" s="34"/>
      <c r="C1275" s="40"/>
      <c r="D1275" s="36"/>
      <c r="E1275" s="41"/>
      <c r="F1275" s="42"/>
      <c r="G1275" s="37"/>
    </row>
    <row r="1276" spans="2:7" s="3" customFormat="1" ht="12" customHeight="1" x14ac:dyDescent="0.2">
      <c r="B1276" s="34"/>
      <c r="C1276" s="40"/>
      <c r="D1276" s="36"/>
      <c r="E1276" s="41"/>
      <c r="F1276" s="42"/>
      <c r="G1276" s="37"/>
    </row>
    <row r="1277" spans="2:7" s="3" customFormat="1" ht="12" customHeight="1" x14ac:dyDescent="0.2">
      <c r="B1277" s="34"/>
      <c r="C1277" s="40"/>
      <c r="D1277" s="36"/>
      <c r="E1277" s="41"/>
      <c r="F1277" s="42"/>
      <c r="G1277" s="37"/>
    </row>
    <row r="1278" spans="2:7" s="3" customFormat="1" ht="12" customHeight="1" x14ac:dyDescent="0.2">
      <c r="B1278" s="38"/>
      <c r="C1278" s="39"/>
      <c r="D1278" s="39"/>
      <c r="E1278" s="39"/>
      <c r="F1278" s="39"/>
      <c r="G1278" s="39"/>
    </row>
    <row r="1279" spans="2:7" s="3" customFormat="1" ht="12" x14ac:dyDescent="0.2">
      <c r="B1279" s="34"/>
      <c r="C1279" s="35"/>
      <c r="D1279" s="36"/>
      <c r="E1279" s="41"/>
      <c r="F1279" s="37"/>
      <c r="G1279" s="37"/>
    </row>
    <row r="1280" spans="2:7" s="3" customFormat="1" ht="12" customHeight="1" x14ac:dyDescent="0.2">
      <c r="B1280" s="38"/>
      <c r="C1280" s="39"/>
      <c r="D1280" s="39"/>
      <c r="E1280" s="39"/>
      <c r="F1280" s="39"/>
      <c r="G1280" s="39"/>
    </row>
    <row r="1281" spans="2:7" s="3" customFormat="1" ht="12" x14ac:dyDescent="0.2">
      <c r="B1281" s="34"/>
      <c r="C1281" s="40"/>
      <c r="D1281" s="36"/>
      <c r="E1281" s="41"/>
      <c r="F1281" s="37"/>
      <c r="G1281" s="37"/>
    </row>
    <row r="1282" spans="2:7" s="3" customFormat="1" ht="12" customHeight="1" x14ac:dyDescent="0.2">
      <c r="B1282" s="38"/>
      <c r="C1282" s="39"/>
      <c r="D1282" s="39"/>
      <c r="E1282" s="39"/>
      <c r="F1282" s="39"/>
      <c r="G1282" s="39"/>
    </row>
    <row r="1283" spans="2:7" s="3" customFormat="1" ht="12" customHeight="1" x14ac:dyDescent="0.2">
      <c r="B1283" s="34"/>
      <c r="C1283" s="40"/>
      <c r="D1283" s="36"/>
      <c r="E1283" s="41"/>
      <c r="F1283" s="42"/>
      <c r="G1283" s="37"/>
    </row>
    <row r="1284" spans="2:7" s="4" customFormat="1" ht="20.25" customHeight="1" x14ac:dyDescent="0.2">
      <c r="B1284" s="60" t="s">
        <v>97</v>
      </c>
      <c r="C1284" s="61"/>
      <c r="D1284" s="53"/>
      <c r="E1284" s="54"/>
      <c r="F1284" s="54"/>
      <c r="G1284" s="59"/>
    </row>
    <row r="1285" spans="2:7" s="2" customFormat="1" ht="12" customHeight="1" x14ac:dyDescent="0.2">
      <c r="B1285" s="45"/>
      <c r="C1285" s="45"/>
      <c r="D1285" s="56"/>
      <c r="E1285" s="45"/>
      <c r="F1285" s="45"/>
      <c r="G1285" s="45"/>
    </row>
    <row r="1286" spans="2:7" s="1" customFormat="1" ht="14" x14ac:dyDescent="0.2">
      <c r="B1286" s="43" t="s">
        <v>0</v>
      </c>
      <c r="C1286" s="44"/>
      <c r="D1286" s="44"/>
      <c r="E1286" s="44"/>
      <c r="F1286" s="44"/>
      <c r="G1286" s="44"/>
    </row>
    <row r="1287" spans="2:7" s="2" customFormat="1" ht="12" x14ac:dyDescent="0.2">
      <c r="B1287" s="45"/>
      <c r="C1287" s="45"/>
      <c r="D1287" s="45"/>
      <c r="E1287" s="45"/>
      <c r="F1287" s="45"/>
      <c r="G1287" s="46" t="s">
        <v>424</v>
      </c>
    </row>
    <row r="1288" spans="2:7" s="3" customFormat="1" ht="15.5" customHeight="1" x14ac:dyDescent="0.2">
      <c r="B1288" s="47" t="s">
        <v>2</v>
      </c>
      <c r="C1288" s="47" t="s">
        <v>3</v>
      </c>
      <c r="D1288" s="47" t="s">
        <v>4</v>
      </c>
      <c r="E1288" s="47" t="s">
        <v>5</v>
      </c>
      <c r="F1288" s="47" t="s">
        <v>6</v>
      </c>
      <c r="G1288" s="48" t="s">
        <v>7</v>
      </c>
    </row>
    <row r="1289" spans="2:7" s="3" customFormat="1" ht="12" customHeight="1" x14ac:dyDescent="0.2">
      <c r="B1289" s="34" t="s">
        <v>425</v>
      </c>
      <c r="C1289" s="35" t="s">
        <v>426</v>
      </c>
      <c r="D1289" s="36"/>
      <c r="E1289" s="41"/>
      <c r="F1289" s="37"/>
      <c r="G1289" s="37"/>
    </row>
    <row r="1290" spans="2:7" s="3" customFormat="1" ht="12" customHeight="1" x14ac:dyDescent="0.2">
      <c r="B1290" s="38"/>
      <c r="C1290" s="39"/>
      <c r="D1290" s="39"/>
      <c r="E1290" s="39"/>
      <c r="F1290" s="39"/>
      <c r="G1290" s="39"/>
    </row>
    <row r="1291" spans="2:7" s="3" customFormat="1" ht="12" customHeight="1" x14ac:dyDescent="0.2">
      <c r="B1291" s="34" t="s">
        <v>427</v>
      </c>
      <c r="C1291" s="35" t="s">
        <v>428</v>
      </c>
      <c r="D1291" s="36"/>
      <c r="E1291" s="41"/>
      <c r="F1291" s="37"/>
      <c r="G1291" s="37"/>
    </row>
    <row r="1292" spans="2:7" s="3" customFormat="1" ht="12" customHeight="1" x14ac:dyDescent="0.2">
      <c r="B1292" s="38"/>
      <c r="C1292" s="39"/>
      <c r="D1292" s="39"/>
      <c r="E1292" s="39"/>
      <c r="F1292" s="39"/>
      <c r="G1292" s="39"/>
    </row>
    <row r="1293" spans="2:7" s="3" customFormat="1" ht="24" customHeight="1" x14ac:dyDescent="0.2">
      <c r="B1293" s="34" t="s">
        <v>429</v>
      </c>
      <c r="C1293" s="40" t="s">
        <v>430</v>
      </c>
      <c r="D1293" s="36"/>
      <c r="E1293" s="41"/>
      <c r="F1293" s="37"/>
      <c r="G1293" s="37"/>
    </row>
    <row r="1294" spans="2:7" s="3" customFormat="1" ht="12" customHeight="1" x14ac:dyDescent="0.2">
      <c r="B1294" s="38"/>
      <c r="C1294" s="39"/>
      <c r="D1294" s="39"/>
      <c r="E1294" s="39"/>
      <c r="F1294" s="39"/>
      <c r="G1294" s="39"/>
    </row>
    <row r="1295" spans="2:7" s="3" customFormat="1" ht="12" customHeight="1" x14ac:dyDescent="0.2">
      <c r="B1295" s="34"/>
      <c r="C1295" s="40" t="s">
        <v>411</v>
      </c>
      <c r="D1295" s="36" t="s">
        <v>36</v>
      </c>
      <c r="E1295" s="41">
        <v>486</v>
      </c>
      <c r="F1295" s="42"/>
      <c r="G1295" s="37"/>
    </row>
    <row r="1296" spans="2:7" s="3" customFormat="1" ht="12" customHeight="1" x14ac:dyDescent="0.2">
      <c r="B1296" s="38"/>
      <c r="C1296" s="39"/>
      <c r="D1296" s="39"/>
      <c r="E1296" s="39"/>
      <c r="F1296" s="39"/>
      <c r="G1296" s="39"/>
    </row>
    <row r="1297" spans="2:7" s="3" customFormat="1" ht="12" customHeight="1" x14ac:dyDescent="0.2">
      <c r="B1297" s="34"/>
      <c r="C1297" s="40" t="s">
        <v>412</v>
      </c>
      <c r="D1297" s="36" t="s">
        <v>36</v>
      </c>
      <c r="E1297" s="41">
        <v>413</v>
      </c>
      <c r="F1297" s="42"/>
      <c r="G1297" s="37"/>
    </row>
    <row r="1298" spans="2:7" s="3" customFormat="1" ht="12" customHeight="1" x14ac:dyDescent="0.2">
      <c r="B1298" s="38"/>
      <c r="C1298" s="39"/>
      <c r="D1298" s="39"/>
      <c r="E1298" s="39"/>
      <c r="F1298" s="39"/>
      <c r="G1298" s="39"/>
    </row>
    <row r="1299" spans="2:7" s="3" customFormat="1" ht="12" customHeight="1" x14ac:dyDescent="0.2">
      <c r="B1299" s="34"/>
      <c r="C1299" s="40" t="s">
        <v>423</v>
      </c>
      <c r="D1299" s="36" t="s">
        <v>36</v>
      </c>
      <c r="E1299" s="41">
        <v>45</v>
      </c>
      <c r="F1299" s="42"/>
      <c r="G1299" s="37"/>
    </row>
    <row r="1300" spans="2:7" s="3" customFormat="1" ht="12" customHeight="1" x14ac:dyDescent="0.2">
      <c r="B1300" s="38"/>
      <c r="C1300" s="39"/>
      <c r="D1300" s="39"/>
      <c r="E1300" s="39"/>
      <c r="F1300" s="39"/>
      <c r="G1300" s="39"/>
    </row>
    <row r="1301" spans="2:7" s="3" customFormat="1" ht="24" customHeight="1" x14ac:dyDescent="0.2">
      <c r="B1301" s="34" t="s">
        <v>431</v>
      </c>
      <c r="C1301" s="40" t="s">
        <v>432</v>
      </c>
      <c r="D1301" s="36" t="s">
        <v>36</v>
      </c>
      <c r="E1301" s="41">
        <v>755</v>
      </c>
      <c r="F1301" s="42"/>
      <c r="G1301" s="37"/>
    </row>
    <row r="1302" spans="2:7" s="3" customFormat="1" ht="12" customHeight="1" x14ac:dyDescent="0.2">
      <c r="B1302" s="38"/>
      <c r="C1302" s="39"/>
      <c r="D1302" s="39"/>
      <c r="E1302" s="39"/>
      <c r="F1302" s="39"/>
      <c r="G1302" s="39"/>
    </row>
    <row r="1303" spans="2:7" s="3" customFormat="1" ht="24" customHeight="1" x14ac:dyDescent="0.2">
      <c r="B1303" s="34" t="s">
        <v>433</v>
      </c>
      <c r="C1303" s="40" t="s">
        <v>434</v>
      </c>
      <c r="D1303" s="36" t="s">
        <v>36</v>
      </c>
      <c r="E1303" s="41">
        <v>100</v>
      </c>
      <c r="F1303" s="42"/>
      <c r="G1303" s="37"/>
    </row>
    <row r="1304" spans="2:7" s="3" customFormat="1" ht="12" customHeight="1" x14ac:dyDescent="0.2">
      <c r="B1304" s="38"/>
      <c r="C1304" s="39"/>
      <c r="D1304" s="39"/>
      <c r="E1304" s="39"/>
      <c r="F1304" s="39"/>
      <c r="G1304" s="39"/>
    </row>
    <row r="1305" spans="2:7" s="3" customFormat="1" ht="12" customHeight="1" x14ac:dyDescent="0.2">
      <c r="B1305" s="34" t="s">
        <v>435</v>
      </c>
      <c r="C1305" s="35" t="s">
        <v>436</v>
      </c>
      <c r="D1305" s="36"/>
      <c r="E1305" s="41"/>
      <c r="F1305" s="37"/>
      <c r="G1305" s="37"/>
    </row>
    <row r="1306" spans="2:7" s="3" customFormat="1" ht="12" customHeight="1" x14ac:dyDescent="0.2">
      <c r="B1306" s="38"/>
      <c r="C1306" s="39"/>
      <c r="D1306" s="39"/>
      <c r="E1306" s="39"/>
      <c r="F1306" s="39"/>
      <c r="G1306" s="39"/>
    </row>
    <row r="1307" spans="2:7" s="3" customFormat="1" ht="12" customHeight="1" x14ac:dyDescent="0.2">
      <c r="B1307" s="34" t="s">
        <v>437</v>
      </c>
      <c r="C1307" s="40" t="s">
        <v>438</v>
      </c>
      <c r="D1307" s="36" t="s">
        <v>36</v>
      </c>
      <c r="E1307" s="41">
        <v>617</v>
      </c>
      <c r="F1307" s="42"/>
      <c r="G1307" s="37"/>
    </row>
    <row r="1308" spans="2:7" s="3" customFormat="1" ht="12" customHeight="1" x14ac:dyDescent="0.2">
      <c r="B1308" s="38"/>
      <c r="C1308" s="39"/>
      <c r="D1308" s="39"/>
      <c r="E1308" s="39"/>
      <c r="F1308" s="39"/>
      <c r="G1308" s="39"/>
    </row>
    <row r="1309" spans="2:7" s="3" customFormat="1" ht="12" customHeight="1" x14ac:dyDescent="0.2">
      <c r="B1309" s="34" t="s">
        <v>439</v>
      </c>
      <c r="C1309" s="40" t="s">
        <v>440</v>
      </c>
      <c r="D1309" s="36"/>
      <c r="E1309" s="41"/>
      <c r="F1309" s="37"/>
      <c r="G1309" s="37"/>
    </row>
    <row r="1310" spans="2:7" s="3" customFormat="1" ht="12" customHeight="1" x14ac:dyDescent="0.2">
      <c r="B1310" s="38"/>
      <c r="C1310" s="39"/>
      <c r="D1310" s="39"/>
      <c r="E1310" s="39"/>
      <c r="F1310" s="39"/>
      <c r="G1310" s="39"/>
    </row>
    <row r="1311" spans="2:7" s="3" customFormat="1" ht="12" customHeight="1" x14ac:dyDescent="0.2">
      <c r="B1311" s="34"/>
      <c r="C1311" s="40" t="s">
        <v>441</v>
      </c>
      <c r="D1311" s="36" t="s">
        <v>36</v>
      </c>
      <c r="E1311" s="41">
        <v>320</v>
      </c>
      <c r="F1311" s="42"/>
      <c r="G1311" s="37"/>
    </row>
    <row r="1312" spans="2:7" s="3" customFormat="1" ht="12" customHeight="1" x14ac:dyDescent="0.2">
      <c r="B1312" s="38"/>
      <c r="C1312" s="39"/>
      <c r="D1312" s="39"/>
      <c r="E1312" s="39"/>
      <c r="F1312" s="39"/>
      <c r="G1312" s="39"/>
    </row>
    <row r="1313" spans="2:7" s="3" customFormat="1" ht="12" customHeight="1" x14ac:dyDescent="0.2">
      <c r="B1313" s="34"/>
      <c r="C1313" s="40" t="s">
        <v>442</v>
      </c>
      <c r="D1313" s="36" t="s">
        <v>36</v>
      </c>
      <c r="E1313" s="41">
        <v>200</v>
      </c>
      <c r="F1313" s="42"/>
      <c r="G1313" s="37"/>
    </row>
    <row r="1314" spans="2:7" s="3" customFormat="1" ht="12" customHeight="1" x14ac:dyDescent="0.2">
      <c r="B1314" s="38"/>
      <c r="C1314" s="39"/>
      <c r="D1314" s="39"/>
      <c r="E1314" s="39"/>
      <c r="F1314" s="39"/>
      <c r="G1314" s="39"/>
    </row>
    <row r="1315" spans="2:7" s="3" customFormat="1" ht="24" customHeight="1" x14ac:dyDescent="0.2">
      <c r="B1315" s="34" t="s">
        <v>443</v>
      </c>
      <c r="C1315" s="40" t="s">
        <v>444</v>
      </c>
      <c r="D1315" s="36"/>
      <c r="E1315" s="41"/>
      <c r="F1315" s="37"/>
      <c r="G1315" s="37"/>
    </row>
    <row r="1316" spans="2:7" s="3" customFormat="1" ht="12" customHeight="1" x14ac:dyDescent="0.2">
      <c r="B1316" s="38"/>
      <c r="C1316" s="39"/>
      <c r="D1316" s="39"/>
      <c r="E1316" s="39"/>
      <c r="F1316" s="39"/>
      <c r="G1316" s="39"/>
    </row>
    <row r="1317" spans="2:7" s="3" customFormat="1" ht="24" customHeight="1" x14ac:dyDescent="0.2">
      <c r="B1317" s="34"/>
      <c r="C1317" s="40" t="s">
        <v>445</v>
      </c>
      <c r="D1317" s="36" t="s">
        <v>36</v>
      </c>
      <c r="E1317" s="41">
        <v>50</v>
      </c>
      <c r="F1317" s="42"/>
      <c r="G1317" s="37"/>
    </row>
    <row r="1318" spans="2:7" s="3" customFormat="1" ht="12" customHeight="1" x14ac:dyDescent="0.2">
      <c r="B1318" s="38"/>
      <c r="C1318" s="39"/>
      <c r="D1318" s="39"/>
      <c r="E1318" s="39"/>
      <c r="F1318" s="39"/>
      <c r="G1318" s="39"/>
    </row>
    <row r="1319" spans="2:7" s="3" customFormat="1" ht="24" customHeight="1" x14ac:dyDescent="0.2">
      <c r="B1319" s="34"/>
      <c r="C1319" s="40" t="s">
        <v>446</v>
      </c>
      <c r="D1319" s="36" t="s">
        <v>36</v>
      </c>
      <c r="E1319" s="41">
        <v>50</v>
      </c>
      <c r="F1319" s="42"/>
      <c r="G1319" s="37"/>
    </row>
    <row r="1320" spans="2:7" s="3" customFormat="1" ht="12" customHeight="1" x14ac:dyDescent="0.2">
      <c r="B1320" s="38"/>
      <c r="C1320" s="39"/>
      <c r="D1320" s="39"/>
      <c r="E1320" s="39"/>
      <c r="F1320" s="39"/>
      <c r="G1320" s="39"/>
    </row>
    <row r="1321" spans="2:7" s="3" customFormat="1" ht="12" customHeight="1" x14ac:dyDescent="0.2">
      <c r="B1321" s="34"/>
      <c r="C1321" s="40" t="s">
        <v>447</v>
      </c>
      <c r="D1321" s="36" t="s">
        <v>37</v>
      </c>
      <c r="E1321" s="41">
        <v>1200</v>
      </c>
      <c r="F1321" s="42"/>
      <c r="G1321" s="37"/>
    </row>
    <row r="1322" spans="2:7" s="3" customFormat="1" ht="12" customHeight="1" x14ac:dyDescent="0.2">
      <c r="B1322" s="38"/>
      <c r="C1322" s="39"/>
      <c r="D1322" s="39"/>
      <c r="E1322" s="39"/>
      <c r="F1322" s="39"/>
      <c r="G1322" s="39"/>
    </row>
    <row r="1323" spans="2:7" s="3" customFormat="1" ht="24" customHeight="1" x14ac:dyDescent="0.2">
      <c r="B1323" s="34" t="s">
        <v>448</v>
      </c>
      <c r="C1323" s="40" t="s">
        <v>449</v>
      </c>
      <c r="D1323" s="36" t="s">
        <v>36</v>
      </c>
      <c r="E1323" s="41">
        <v>20</v>
      </c>
      <c r="F1323" s="42"/>
      <c r="G1323" s="37"/>
    </row>
    <row r="1324" spans="2:7" s="3" customFormat="1" ht="12" customHeight="1" x14ac:dyDescent="0.2">
      <c r="B1324" s="38"/>
      <c r="C1324" s="39"/>
      <c r="D1324" s="39"/>
      <c r="E1324" s="39"/>
      <c r="F1324" s="39"/>
      <c r="G1324" s="39"/>
    </row>
    <row r="1325" spans="2:7" s="3" customFormat="1" ht="12" customHeight="1" x14ac:dyDescent="0.2">
      <c r="B1325" s="34" t="s">
        <v>450</v>
      </c>
      <c r="C1325" s="35" t="s">
        <v>451</v>
      </c>
      <c r="D1325" s="36"/>
      <c r="E1325" s="41"/>
      <c r="F1325" s="37"/>
      <c r="G1325" s="37"/>
    </row>
    <row r="1326" spans="2:7" s="3" customFormat="1" ht="12" customHeight="1" x14ac:dyDescent="0.2">
      <c r="B1326" s="38"/>
      <c r="C1326" s="39"/>
      <c r="D1326" s="39"/>
      <c r="E1326" s="39"/>
      <c r="F1326" s="39"/>
      <c r="G1326" s="39"/>
    </row>
    <row r="1327" spans="2:7" s="3" customFormat="1" ht="12" customHeight="1" x14ac:dyDescent="0.2">
      <c r="B1327" s="34" t="s">
        <v>452</v>
      </c>
      <c r="C1327" s="40" t="s">
        <v>453</v>
      </c>
      <c r="D1327" s="36"/>
      <c r="E1327" s="41"/>
      <c r="F1327" s="42"/>
      <c r="G1327" s="37"/>
    </row>
    <row r="1328" spans="2:7" s="3" customFormat="1" ht="12" customHeight="1" x14ac:dyDescent="0.2">
      <c r="B1328" s="38"/>
      <c r="C1328" s="39"/>
      <c r="D1328" s="39"/>
      <c r="E1328" s="39"/>
      <c r="F1328" s="39"/>
      <c r="G1328" s="39"/>
    </row>
    <row r="1329" spans="2:7" s="3" customFormat="1" ht="12" customHeight="1" x14ac:dyDescent="0.2">
      <c r="B1329" s="34" t="s">
        <v>454</v>
      </c>
      <c r="C1329" s="40" t="s">
        <v>836</v>
      </c>
      <c r="D1329" s="36"/>
      <c r="E1329" s="41"/>
      <c r="F1329" s="42"/>
      <c r="G1329" s="37"/>
    </row>
    <row r="1330" spans="2:7" s="3" customFormat="1" ht="12" customHeight="1" x14ac:dyDescent="0.2">
      <c r="B1330" s="34"/>
      <c r="C1330" s="40" t="s">
        <v>837</v>
      </c>
      <c r="D1330" s="36" t="s">
        <v>39</v>
      </c>
      <c r="E1330" s="41">
        <v>180</v>
      </c>
      <c r="F1330" s="42"/>
      <c r="G1330" s="37"/>
    </row>
    <row r="1331" spans="2:7" s="3" customFormat="1" ht="12" customHeight="1" x14ac:dyDescent="0.2">
      <c r="B1331" s="34"/>
      <c r="C1331" s="40" t="s">
        <v>838</v>
      </c>
      <c r="D1331" s="36" t="s">
        <v>39</v>
      </c>
      <c r="E1331" s="41">
        <v>206</v>
      </c>
      <c r="F1331" s="42"/>
      <c r="G1331" s="37"/>
    </row>
    <row r="1332" spans="2:7" s="3" customFormat="1" ht="12" customHeight="1" x14ac:dyDescent="0.2">
      <c r="B1332" s="34"/>
      <c r="C1332" s="40" t="s">
        <v>839</v>
      </c>
      <c r="D1332" s="36" t="s">
        <v>39</v>
      </c>
      <c r="E1332" s="41">
        <v>50</v>
      </c>
      <c r="F1332" s="42"/>
      <c r="G1332" s="37"/>
    </row>
    <row r="1333" spans="2:7" s="3" customFormat="1" ht="12" customHeight="1" x14ac:dyDescent="0.2">
      <c r="B1333" s="34"/>
      <c r="C1333" s="40"/>
      <c r="D1333" s="36"/>
      <c r="E1333" s="41"/>
      <c r="F1333" s="42"/>
      <c r="G1333" s="37"/>
    </row>
    <row r="1334" spans="2:7" s="3" customFormat="1" ht="12" customHeight="1" x14ac:dyDescent="0.2">
      <c r="B1334" s="34" t="s">
        <v>455</v>
      </c>
      <c r="C1334" s="35" t="s">
        <v>456</v>
      </c>
      <c r="D1334" s="36"/>
      <c r="E1334" s="41"/>
      <c r="F1334" s="37"/>
      <c r="G1334" s="37"/>
    </row>
    <row r="1335" spans="2:7" s="3" customFormat="1" ht="12" customHeight="1" x14ac:dyDescent="0.2">
      <c r="B1335" s="38"/>
      <c r="C1335" s="39"/>
      <c r="D1335" s="39"/>
      <c r="E1335" s="39"/>
      <c r="F1335" s="39"/>
      <c r="G1335" s="39"/>
    </row>
    <row r="1336" spans="2:7" s="3" customFormat="1" ht="12" customHeight="1" x14ac:dyDescent="0.2">
      <c r="B1336" s="34" t="s">
        <v>457</v>
      </c>
      <c r="C1336" s="40" t="s">
        <v>458</v>
      </c>
      <c r="D1336" s="36" t="s">
        <v>38</v>
      </c>
      <c r="E1336" s="41">
        <v>3</v>
      </c>
      <c r="F1336" s="42"/>
      <c r="G1336" s="37"/>
    </row>
    <row r="1337" spans="2:7" s="3" customFormat="1" ht="12" customHeight="1" x14ac:dyDescent="0.2">
      <c r="B1337" s="38"/>
      <c r="C1337" s="39"/>
      <c r="D1337" s="39"/>
      <c r="E1337" s="39"/>
      <c r="F1337" s="39"/>
      <c r="G1337" s="39"/>
    </row>
    <row r="1338" spans="2:7" s="3" customFormat="1" ht="12" customHeight="1" x14ac:dyDescent="0.2">
      <c r="B1338" s="38"/>
      <c r="C1338" s="39"/>
      <c r="D1338" s="39"/>
      <c r="E1338" s="39"/>
      <c r="F1338" s="39"/>
      <c r="G1338" s="39"/>
    </row>
    <row r="1339" spans="2:7" s="3" customFormat="1" ht="12" customHeight="1" x14ac:dyDescent="0.2">
      <c r="B1339" s="34"/>
      <c r="C1339" s="35"/>
      <c r="D1339" s="36"/>
      <c r="E1339" s="41"/>
      <c r="F1339" s="37"/>
      <c r="G1339" s="37"/>
    </row>
    <row r="1340" spans="2:7" s="3" customFormat="1" ht="12" customHeight="1" x14ac:dyDescent="0.2">
      <c r="B1340" s="34"/>
      <c r="C1340" s="35"/>
      <c r="D1340" s="36"/>
      <c r="E1340" s="41"/>
      <c r="F1340" s="37"/>
      <c r="G1340" s="37"/>
    </row>
    <row r="1341" spans="2:7" s="3" customFormat="1" ht="12" customHeight="1" x14ac:dyDescent="0.2">
      <c r="B1341" s="34"/>
      <c r="C1341" s="35"/>
      <c r="D1341" s="36"/>
      <c r="E1341" s="41"/>
      <c r="F1341" s="37"/>
      <c r="G1341" s="37"/>
    </row>
    <row r="1342" spans="2:7" s="3" customFormat="1" ht="12" customHeight="1" x14ac:dyDescent="0.2">
      <c r="B1342" s="34"/>
      <c r="C1342" s="35"/>
      <c r="D1342" s="36"/>
      <c r="E1342" s="41"/>
      <c r="F1342" s="37"/>
      <c r="G1342" s="37"/>
    </row>
    <row r="1343" spans="2:7" s="3" customFormat="1" ht="12" customHeight="1" x14ac:dyDescent="0.2">
      <c r="B1343" s="34"/>
      <c r="C1343" s="35"/>
      <c r="D1343" s="36"/>
      <c r="E1343" s="41"/>
      <c r="F1343" s="37"/>
      <c r="G1343" s="37"/>
    </row>
    <row r="1344" spans="2:7" s="3" customFormat="1" ht="12" customHeight="1" x14ac:dyDescent="0.2">
      <c r="B1344" s="34"/>
      <c r="C1344" s="35"/>
      <c r="D1344" s="36"/>
      <c r="E1344" s="41"/>
      <c r="F1344" s="37"/>
      <c r="G1344" s="37"/>
    </row>
    <row r="1345" spans="2:7" s="3" customFormat="1" ht="12" customHeight="1" x14ac:dyDescent="0.2">
      <c r="B1345" s="34"/>
      <c r="C1345" s="35"/>
      <c r="D1345" s="36"/>
      <c r="E1345" s="41"/>
      <c r="F1345" s="37"/>
      <c r="G1345" s="37"/>
    </row>
    <row r="1346" spans="2:7" s="3" customFormat="1" ht="12" customHeight="1" x14ac:dyDescent="0.2">
      <c r="B1346" s="34"/>
      <c r="C1346" s="35"/>
      <c r="D1346" s="36"/>
      <c r="E1346" s="41"/>
      <c r="F1346" s="37"/>
      <c r="G1346" s="37"/>
    </row>
    <row r="1347" spans="2:7" s="3" customFormat="1" ht="12" customHeight="1" x14ac:dyDescent="0.2">
      <c r="B1347" s="34"/>
      <c r="C1347" s="35"/>
      <c r="D1347" s="36"/>
      <c r="E1347" s="41"/>
      <c r="F1347" s="37"/>
      <c r="G1347" s="37"/>
    </row>
    <row r="1348" spans="2:7" s="3" customFormat="1" ht="12" customHeight="1" x14ac:dyDescent="0.2">
      <c r="B1348" s="34"/>
      <c r="C1348" s="35"/>
      <c r="D1348" s="36"/>
      <c r="E1348" s="41"/>
      <c r="F1348" s="37"/>
      <c r="G1348" s="37"/>
    </row>
    <row r="1349" spans="2:7" s="3" customFormat="1" ht="12" customHeight="1" x14ac:dyDescent="0.2">
      <c r="B1349" s="34"/>
      <c r="C1349" s="35"/>
      <c r="D1349" s="36"/>
      <c r="E1349" s="41"/>
      <c r="F1349" s="37"/>
      <c r="G1349" s="37"/>
    </row>
    <row r="1350" spans="2:7" s="3" customFormat="1" ht="12" customHeight="1" x14ac:dyDescent="0.2">
      <c r="B1350" s="34"/>
      <c r="C1350" s="35"/>
      <c r="D1350" s="36"/>
      <c r="E1350" s="41"/>
      <c r="F1350" s="37"/>
      <c r="G1350" s="37"/>
    </row>
    <row r="1351" spans="2:7" s="3" customFormat="1" ht="12" customHeight="1" x14ac:dyDescent="0.2">
      <c r="B1351" s="34"/>
      <c r="C1351" s="35"/>
      <c r="D1351" s="36"/>
      <c r="E1351" s="41"/>
      <c r="F1351" s="37"/>
      <c r="G1351" s="37"/>
    </row>
    <row r="1352" spans="2:7" s="3" customFormat="1" ht="12" customHeight="1" x14ac:dyDescent="0.2">
      <c r="B1352" s="34"/>
      <c r="C1352" s="35"/>
      <c r="D1352" s="36"/>
      <c r="E1352" s="41"/>
      <c r="F1352" s="37"/>
      <c r="G1352" s="37"/>
    </row>
    <row r="1353" spans="2:7" s="3" customFormat="1" ht="12" customHeight="1" x14ac:dyDescent="0.2">
      <c r="B1353" s="34"/>
      <c r="C1353" s="35"/>
      <c r="D1353" s="36"/>
      <c r="E1353" s="41"/>
      <c r="F1353" s="37"/>
      <c r="G1353" s="37"/>
    </row>
    <row r="1354" spans="2:7" s="3" customFormat="1" ht="12" customHeight="1" x14ac:dyDescent="0.2">
      <c r="B1354" s="34"/>
      <c r="C1354" s="40"/>
      <c r="D1354" s="36"/>
      <c r="E1354" s="41"/>
      <c r="F1354" s="42"/>
      <c r="G1354" s="37"/>
    </row>
    <row r="1355" spans="2:7" s="3" customFormat="1" ht="12" customHeight="1" x14ac:dyDescent="0.2">
      <c r="B1355" s="38"/>
      <c r="C1355" s="39"/>
      <c r="D1355" s="39"/>
      <c r="E1355" s="39"/>
      <c r="F1355" s="39"/>
      <c r="G1355" s="39"/>
    </row>
    <row r="1356" spans="2:7" s="4" customFormat="1" ht="20.25" customHeight="1" x14ac:dyDescent="0.2">
      <c r="B1356" s="51" t="s">
        <v>50</v>
      </c>
      <c r="C1356" s="61"/>
      <c r="D1356" s="53"/>
      <c r="E1356" s="54"/>
      <c r="F1356" s="54"/>
      <c r="G1356" s="59"/>
    </row>
    <row r="1357" spans="2:7" s="2" customFormat="1" ht="12" customHeight="1" x14ac:dyDescent="0.2">
      <c r="B1357" s="45"/>
      <c r="C1357" s="45"/>
      <c r="D1357" s="56"/>
      <c r="E1357" s="45"/>
      <c r="F1357" s="45"/>
      <c r="G1357" s="45"/>
    </row>
    <row r="1358" spans="2:7" s="1" customFormat="1" ht="14" x14ac:dyDescent="0.2">
      <c r="B1358" s="43" t="s">
        <v>0</v>
      </c>
      <c r="C1358" s="44"/>
      <c r="D1358" s="44"/>
      <c r="E1358" s="44"/>
      <c r="F1358" s="44"/>
      <c r="G1358" s="44"/>
    </row>
    <row r="1359" spans="2:7" s="2" customFormat="1" ht="12" x14ac:dyDescent="0.2">
      <c r="B1359" s="45"/>
      <c r="C1359" s="45"/>
      <c r="D1359" s="45"/>
      <c r="E1359" s="45"/>
      <c r="F1359" s="45"/>
      <c r="G1359" s="46" t="s">
        <v>424</v>
      </c>
    </row>
    <row r="1360" spans="2:7" s="3" customFormat="1" ht="15.5" customHeight="1" x14ac:dyDescent="0.2">
      <c r="B1360" s="47" t="s">
        <v>2</v>
      </c>
      <c r="C1360" s="47" t="s">
        <v>3</v>
      </c>
      <c r="D1360" s="47" t="s">
        <v>4</v>
      </c>
      <c r="E1360" s="47" t="s">
        <v>5</v>
      </c>
      <c r="F1360" s="47" t="s">
        <v>6</v>
      </c>
      <c r="G1360" s="48" t="s">
        <v>7</v>
      </c>
    </row>
    <row r="1361" spans="2:7" s="4" customFormat="1" ht="20.25" customHeight="1" x14ac:dyDescent="0.2">
      <c r="B1361" s="51" t="s">
        <v>51</v>
      </c>
      <c r="C1361" s="52"/>
      <c r="D1361" s="53"/>
      <c r="E1361" s="54"/>
      <c r="F1361" s="54"/>
      <c r="G1361" s="58"/>
    </row>
    <row r="1362" spans="2:7" s="3" customFormat="1" ht="12" customHeight="1" x14ac:dyDescent="0.2">
      <c r="B1362" s="34" t="s">
        <v>463</v>
      </c>
      <c r="C1362" s="35" t="s">
        <v>464</v>
      </c>
      <c r="D1362" s="36"/>
      <c r="E1362" s="41"/>
      <c r="F1362" s="37"/>
      <c r="G1362" s="37"/>
    </row>
    <row r="1363" spans="2:7" s="3" customFormat="1" ht="12" customHeight="1" x14ac:dyDescent="0.2">
      <c r="B1363" s="38"/>
      <c r="C1363" s="39"/>
      <c r="D1363" s="39"/>
      <c r="E1363" s="39"/>
      <c r="F1363" s="39"/>
      <c r="G1363" s="39"/>
    </row>
    <row r="1364" spans="2:7" s="3" customFormat="1" ht="12" customHeight="1" x14ac:dyDescent="0.2">
      <c r="B1364" s="34" t="s">
        <v>465</v>
      </c>
      <c r="C1364" s="40" t="s">
        <v>466</v>
      </c>
      <c r="D1364" s="36" t="s">
        <v>119</v>
      </c>
      <c r="E1364" s="41">
        <v>200</v>
      </c>
      <c r="F1364" s="42">
        <v>450</v>
      </c>
      <c r="G1364" s="37"/>
    </row>
    <row r="1365" spans="2:7" s="3" customFormat="1" ht="12" customHeight="1" x14ac:dyDescent="0.2">
      <c r="B1365" s="38"/>
      <c r="C1365" s="39"/>
      <c r="D1365" s="39"/>
      <c r="E1365" s="39"/>
      <c r="F1365" s="39"/>
      <c r="G1365" s="39"/>
    </row>
    <row r="1366" spans="2:7" s="3" customFormat="1" ht="12" customHeight="1" x14ac:dyDescent="0.2">
      <c r="B1366" s="34" t="s">
        <v>467</v>
      </c>
      <c r="C1366" s="40" t="s">
        <v>468</v>
      </c>
      <c r="D1366" s="36" t="s">
        <v>119</v>
      </c>
      <c r="E1366" s="41">
        <f>(12*8.9)</f>
        <v>107</v>
      </c>
      <c r="F1366" s="42">
        <v>980</v>
      </c>
      <c r="G1366" s="37"/>
    </row>
    <row r="1367" spans="2:7" s="3" customFormat="1" ht="12" customHeight="1" x14ac:dyDescent="0.2">
      <c r="B1367" s="38"/>
      <c r="C1367" s="39"/>
      <c r="D1367" s="39"/>
      <c r="E1367" s="39"/>
      <c r="F1367" s="39"/>
      <c r="G1367" s="39"/>
    </row>
    <row r="1368" spans="2:7" s="3" customFormat="1" ht="12" customHeight="1" x14ac:dyDescent="0.2">
      <c r="B1368" s="34" t="s">
        <v>469</v>
      </c>
      <c r="C1368" s="40" t="s">
        <v>470</v>
      </c>
      <c r="D1368" s="36" t="s">
        <v>119</v>
      </c>
      <c r="E1368" s="41">
        <f>E1366*25%</f>
        <v>27</v>
      </c>
      <c r="F1368" s="42">
        <v>1300</v>
      </c>
      <c r="G1368" s="37"/>
    </row>
    <row r="1369" spans="2:7" s="3" customFormat="1" ht="12" customHeight="1" x14ac:dyDescent="0.2">
      <c r="B1369" s="38"/>
      <c r="C1369" s="39"/>
      <c r="D1369" s="39"/>
      <c r="E1369" s="39"/>
      <c r="F1369" s="39"/>
      <c r="G1369" s="39"/>
    </row>
    <row r="1370" spans="2:7" s="3" customFormat="1" ht="12" customHeight="1" x14ac:dyDescent="0.2">
      <c r="B1370" s="34" t="s">
        <v>471</v>
      </c>
      <c r="C1370" s="40" t="s">
        <v>472</v>
      </c>
      <c r="D1370" s="36" t="s">
        <v>119</v>
      </c>
      <c r="E1370" s="41">
        <v>0</v>
      </c>
      <c r="F1370" s="42">
        <v>0</v>
      </c>
      <c r="G1370" s="37"/>
    </row>
    <row r="1371" spans="2:7" s="3" customFormat="1" ht="12" customHeight="1" x14ac:dyDescent="0.2">
      <c r="B1371" s="38"/>
      <c r="C1371" s="39"/>
      <c r="D1371" s="39"/>
      <c r="E1371" s="39"/>
      <c r="F1371" s="39"/>
      <c r="G1371" s="39"/>
    </row>
    <row r="1372" spans="2:7" s="3" customFormat="1" ht="12" customHeight="1" x14ac:dyDescent="0.2">
      <c r="B1372" s="34" t="s">
        <v>473</v>
      </c>
      <c r="C1372" s="35" t="s">
        <v>474</v>
      </c>
      <c r="D1372" s="36" t="s">
        <v>119</v>
      </c>
      <c r="E1372" s="41">
        <f>E1366</f>
        <v>107</v>
      </c>
      <c r="F1372" s="42">
        <v>320</v>
      </c>
      <c r="G1372" s="37"/>
    </row>
    <row r="1373" spans="2:7" s="3" customFormat="1" ht="12" customHeight="1" x14ac:dyDescent="0.2">
      <c r="B1373" s="38"/>
      <c r="C1373" s="39"/>
      <c r="D1373" s="39"/>
      <c r="E1373" s="39"/>
      <c r="F1373" s="39"/>
      <c r="G1373" s="39"/>
    </row>
    <row r="1374" spans="2:7" s="3" customFormat="1" ht="12" customHeight="1" x14ac:dyDescent="0.2">
      <c r="B1374" s="34" t="s">
        <v>475</v>
      </c>
      <c r="C1374" s="35" t="s">
        <v>476</v>
      </c>
      <c r="D1374" s="36" t="s">
        <v>36</v>
      </c>
      <c r="E1374" s="41">
        <f>(12*0.9)</f>
        <v>11</v>
      </c>
      <c r="F1374" s="42">
        <v>2500</v>
      </c>
      <c r="G1374" s="37"/>
    </row>
    <row r="1375" spans="2:7" s="3" customFormat="1" ht="12" customHeight="1" x14ac:dyDescent="0.2">
      <c r="B1375" s="38"/>
      <c r="C1375" s="39"/>
      <c r="D1375" s="39"/>
      <c r="E1375" s="39"/>
      <c r="F1375" s="39"/>
      <c r="G1375" s="39"/>
    </row>
    <row r="1376" spans="2:7" s="3" customFormat="1" ht="12" customHeight="1" x14ac:dyDescent="0.2">
      <c r="B1376" s="34" t="s">
        <v>477</v>
      </c>
      <c r="C1376" s="35" t="s">
        <v>478</v>
      </c>
      <c r="D1376" s="36"/>
      <c r="E1376" s="41"/>
      <c r="F1376" s="37"/>
      <c r="G1376" s="37"/>
    </row>
    <row r="1377" spans="2:7" s="3" customFormat="1" ht="12" customHeight="1" x14ac:dyDescent="0.2">
      <c r="B1377" s="38"/>
      <c r="C1377" s="39"/>
      <c r="D1377" s="39"/>
      <c r="E1377" s="39"/>
      <c r="F1377" s="39"/>
      <c r="G1377" s="39"/>
    </row>
    <row r="1378" spans="2:7" s="3" customFormat="1" ht="25" customHeight="1" x14ac:dyDescent="0.2">
      <c r="B1378" s="34" t="s">
        <v>479</v>
      </c>
      <c r="C1378" s="40" t="s">
        <v>840</v>
      </c>
      <c r="D1378" s="36" t="s">
        <v>56</v>
      </c>
      <c r="E1378" s="41">
        <v>12</v>
      </c>
      <c r="F1378" s="42">
        <v>2300</v>
      </c>
      <c r="G1378" s="37"/>
    </row>
    <row r="1379" spans="2:7" s="3" customFormat="1" ht="12" customHeight="1" x14ac:dyDescent="0.2">
      <c r="B1379" s="38"/>
      <c r="C1379" s="39"/>
      <c r="D1379" s="39"/>
      <c r="E1379" s="39"/>
      <c r="F1379" s="39"/>
      <c r="G1379" s="39"/>
    </row>
    <row r="1380" spans="2:7" s="3" customFormat="1" ht="12" customHeight="1" x14ac:dyDescent="0.2">
      <c r="B1380" s="34" t="s">
        <v>480</v>
      </c>
      <c r="C1380" s="40" t="s">
        <v>481</v>
      </c>
      <c r="D1380" s="36" t="s">
        <v>56</v>
      </c>
      <c r="E1380" s="41">
        <v>2</v>
      </c>
      <c r="F1380" s="42">
        <v>3000</v>
      </c>
      <c r="G1380" s="37"/>
    </row>
    <row r="1381" spans="2:7" s="3" customFormat="1" ht="12" customHeight="1" x14ac:dyDescent="0.2">
      <c r="B1381" s="34"/>
      <c r="C1381" s="40"/>
      <c r="D1381" s="36"/>
      <c r="E1381" s="41"/>
      <c r="F1381" s="42"/>
      <c r="G1381" s="37"/>
    </row>
    <row r="1382" spans="2:7" s="3" customFormat="1" ht="12" customHeight="1" x14ac:dyDescent="0.2">
      <c r="B1382" s="34"/>
      <c r="C1382" s="40"/>
      <c r="D1382" s="36"/>
      <c r="E1382" s="41"/>
      <c r="F1382" s="42"/>
      <c r="G1382" s="37"/>
    </row>
    <row r="1383" spans="2:7" s="3" customFormat="1" ht="12" customHeight="1" x14ac:dyDescent="0.2">
      <c r="B1383" s="34"/>
      <c r="C1383" s="40"/>
      <c r="D1383" s="36"/>
      <c r="E1383" s="41"/>
      <c r="F1383" s="42"/>
      <c r="G1383" s="37"/>
    </row>
    <row r="1384" spans="2:7" s="3" customFormat="1" ht="12" customHeight="1" x14ac:dyDescent="0.2">
      <c r="B1384" s="34"/>
      <c r="C1384" s="40"/>
      <c r="D1384" s="36"/>
      <c r="E1384" s="41"/>
      <c r="F1384" s="42"/>
      <c r="G1384" s="37"/>
    </row>
    <row r="1385" spans="2:7" s="3" customFormat="1" ht="12" customHeight="1" x14ac:dyDescent="0.2">
      <c r="B1385" s="34"/>
      <c r="C1385" s="40"/>
      <c r="D1385" s="36"/>
      <c r="E1385" s="41"/>
      <c r="F1385" s="42"/>
      <c r="G1385" s="37"/>
    </row>
    <row r="1386" spans="2:7" s="3" customFormat="1" ht="12" customHeight="1" x14ac:dyDescent="0.2">
      <c r="B1386" s="34"/>
      <c r="C1386" s="40"/>
      <c r="D1386" s="36"/>
      <c r="E1386" s="41"/>
      <c r="F1386" s="42"/>
      <c r="G1386" s="37"/>
    </row>
    <row r="1387" spans="2:7" s="3" customFormat="1" ht="12" customHeight="1" x14ac:dyDescent="0.2">
      <c r="B1387" s="34"/>
      <c r="C1387" s="40"/>
      <c r="D1387" s="36"/>
      <c r="E1387" s="41"/>
      <c r="F1387" s="42"/>
      <c r="G1387" s="37"/>
    </row>
    <row r="1388" spans="2:7" s="3" customFormat="1" ht="12" customHeight="1" x14ac:dyDescent="0.2">
      <c r="B1388" s="34"/>
      <c r="C1388" s="40"/>
      <c r="D1388" s="36"/>
      <c r="E1388" s="41"/>
      <c r="F1388" s="42"/>
      <c r="G1388" s="37"/>
    </row>
    <row r="1389" spans="2:7" s="3" customFormat="1" ht="12" customHeight="1" x14ac:dyDescent="0.2">
      <c r="B1389" s="34"/>
      <c r="C1389" s="40"/>
      <c r="D1389" s="36"/>
      <c r="E1389" s="41"/>
      <c r="F1389" s="42"/>
      <c r="G1389" s="37"/>
    </row>
    <row r="1390" spans="2:7" s="3" customFormat="1" ht="12" customHeight="1" x14ac:dyDescent="0.2">
      <c r="B1390" s="34"/>
      <c r="C1390" s="40"/>
      <c r="D1390" s="36"/>
      <c r="E1390" s="41"/>
      <c r="F1390" s="42"/>
      <c r="G1390" s="37"/>
    </row>
    <row r="1391" spans="2:7" s="3" customFormat="1" ht="12" customHeight="1" x14ac:dyDescent="0.2">
      <c r="B1391" s="34"/>
      <c r="C1391" s="40"/>
      <c r="D1391" s="36"/>
      <c r="E1391" s="41"/>
      <c r="F1391" s="42"/>
      <c r="G1391" s="37"/>
    </row>
    <row r="1392" spans="2:7" s="3" customFormat="1" ht="12" customHeight="1" x14ac:dyDescent="0.2">
      <c r="B1392" s="34"/>
      <c r="C1392" s="40"/>
      <c r="D1392" s="36"/>
      <c r="E1392" s="41"/>
      <c r="F1392" s="42"/>
      <c r="G1392" s="37"/>
    </row>
    <row r="1393" spans="2:7" s="3" customFormat="1" ht="12" customHeight="1" x14ac:dyDescent="0.2">
      <c r="B1393" s="34"/>
      <c r="C1393" s="40"/>
      <c r="D1393" s="36"/>
      <c r="E1393" s="41"/>
      <c r="F1393" s="42"/>
      <c r="G1393" s="37"/>
    </row>
    <row r="1394" spans="2:7" s="3" customFormat="1" ht="12" customHeight="1" x14ac:dyDescent="0.2">
      <c r="B1394" s="34"/>
      <c r="C1394" s="40"/>
      <c r="D1394" s="36"/>
      <c r="E1394" s="41"/>
      <c r="F1394" s="42"/>
      <c r="G1394" s="37"/>
    </row>
    <row r="1395" spans="2:7" s="3" customFormat="1" ht="12" customHeight="1" x14ac:dyDescent="0.2">
      <c r="B1395" s="34"/>
      <c r="C1395" s="40"/>
      <c r="D1395" s="36"/>
      <c r="E1395" s="41"/>
      <c r="F1395" s="42"/>
      <c r="G1395" s="37"/>
    </row>
    <row r="1396" spans="2:7" s="3" customFormat="1" ht="12" customHeight="1" x14ac:dyDescent="0.2">
      <c r="B1396" s="34"/>
      <c r="C1396" s="40"/>
      <c r="D1396" s="36"/>
      <c r="E1396" s="41"/>
      <c r="F1396" s="42"/>
      <c r="G1396" s="37"/>
    </row>
    <row r="1397" spans="2:7" s="3" customFormat="1" ht="12" customHeight="1" x14ac:dyDescent="0.2">
      <c r="B1397" s="34"/>
      <c r="C1397" s="40"/>
      <c r="D1397" s="36"/>
      <c r="E1397" s="41"/>
      <c r="F1397" s="42"/>
      <c r="G1397" s="37"/>
    </row>
    <row r="1398" spans="2:7" s="3" customFormat="1" ht="12" customHeight="1" x14ac:dyDescent="0.2">
      <c r="B1398" s="34"/>
      <c r="C1398" s="40"/>
      <c r="D1398" s="36"/>
      <c r="E1398" s="41"/>
      <c r="F1398" s="42"/>
      <c r="G1398" s="37"/>
    </row>
    <row r="1399" spans="2:7" s="3" customFormat="1" ht="12" customHeight="1" x14ac:dyDescent="0.2">
      <c r="B1399" s="34"/>
      <c r="C1399" s="40"/>
      <c r="D1399" s="36"/>
      <c r="E1399" s="41"/>
      <c r="F1399" s="42"/>
      <c r="G1399" s="37"/>
    </row>
    <row r="1400" spans="2:7" s="3" customFormat="1" ht="12" customHeight="1" x14ac:dyDescent="0.2">
      <c r="B1400" s="34"/>
      <c r="C1400" s="40"/>
      <c r="D1400" s="36"/>
      <c r="E1400" s="41"/>
      <c r="F1400" s="42"/>
      <c r="G1400" s="37"/>
    </row>
    <row r="1401" spans="2:7" s="3" customFormat="1" ht="12" customHeight="1" x14ac:dyDescent="0.2">
      <c r="B1401" s="34"/>
      <c r="C1401" s="40"/>
      <c r="D1401" s="36"/>
      <c r="E1401" s="41"/>
      <c r="F1401" s="42"/>
      <c r="G1401" s="37"/>
    </row>
    <row r="1402" spans="2:7" s="3" customFormat="1" ht="12" customHeight="1" x14ac:dyDescent="0.2">
      <c r="B1402" s="34"/>
      <c r="C1402" s="40"/>
      <c r="D1402" s="36"/>
      <c r="E1402" s="41"/>
      <c r="F1402" s="42"/>
      <c r="G1402" s="37"/>
    </row>
    <row r="1403" spans="2:7" s="3" customFormat="1" ht="12" customHeight="1" x14ac:dyDescent="0.2">
      <c r="B1403" s="34"/>
      <c r="C1403" s="40"/>
      <c r="D1403" s="36"/>
      <c r="E1403" s="41"/>
      <c r="F1403" s="42"/>
      <c r="G1403" s="37"/>
    </row>
    <row r="1404" spans="2:7" s="3" customFormat="1" ht="12" customHeight="1" x14ac:dyDescent="0.2">
      <c r="B1404" s="34"/>
      <c r="C1404" s="40"/>
      <c r="D1404" s="36"/>
      <c r="E1404" s="41"/>
      <c r="F1404" s="42"/>
      <c r="G1404" s="37"/>
    </row>
    <row r="1405" spans="2:7" s="3" customFormat="1" ht="12" customHeight="1" x14ac:dyDescent="0.2">
      <c r="B1405" s="34"/>
      <c r="C1405" s="40"/>
      <c r="D1405" s="36"/>
      <c r="E1405" s="41"/>
      <c r="F1405" s="42"/>
      <c r="G1405" s="37"/>
    </row>
    <row r="1406" spans="2:7" s="3" customFormat="1" ht="12" customHeight="1" x14ac:dyDescent="0.2">
      <c r="B1406" s="34"/>
      <c r="C1406" s="40"/>
      <c r="D1406" s="36"/>
      <c r="E1406" s="41"/>
      <c r="F1406" s="42"/>
      <c r="G1406" s="37"/>
    </row>
    <row r="1407" spans="2:7" s="3" customFormat="1" ht="12" customHeight="1" x14ac:dyDescent="0.2">
      <c r="B1407" s="34"/>
      <c r="C1407" s="40"/>
      <c r="D1407" s="36"/>
      <c r="E1407" s="41"/>
      <c r="F1407" s="42"/>
      <c r="G1407" s="37"/>
    </row>
    <row r="1408" spans="2:7" s="3" customFormat="1" ht="12" customHeight="1" x14ac:dyDescent="0.2">
      <c r="B1408" s="34"/>
      <c r="C1408" s="40"/>
      <c r="D1408" s="36"/>
      <c r="E1408" s="41"/>
      <c r="F1408" s="42"/>
      <c r="G1408" s="37"/>
    </row>
    <row r="1409" spans="2:7" s="3" customFormat="1" ht="12" customHeight="1" x14ac:dyDescent="0.2">
      <c r="B1409" s="34"/>
      <c r="C1409" s="40"/>
      <c r="D1409" s="36"/>
      <c r="E1409" s="41"/>
      <c r="F1409" s="42"/>
      <c r="G1409" s="37"/>
    </row>
    <row r="1410" spans="2:7" s="3" customFormat="1" ht="12" customHeight="1" x14ac:dyDescent="0.2">
      <c r="B1410" s="34"/>
      <c r="C1410" s="40"/>
      <c r="D1410" s="36"/>
      <c r="E1410" s="41"/>
      <c r="F1410" s="42"/>
      <c r="G1410" s="37"/>
    </row>
    <row r="1411" spans="2:7" s="3" customFormat="1" ht="12" customHeight="1" x14ac:dyDescent="0.2">
      <c r="B1411" s="34"/>
      <c r="C1411" s="40"/>
      <c r="D1411" s="36"/>
      <c r="E1411" s="41"/>
      <c r="F1411" s="42"/>
      <c r="G1411" s="37"/>
    </row>
    <row r="1412" spans="2:7" s="3" customFormat="1" ht="12" customHeight="1" x14ac:dyDescent="0.2">
      <c r="B1412" s="34"/>
      <c r="C1412" s="40"/>
      <c r="D1412" s="36"/>
      <c r="E1412" s="41"/>
      <c r="F1412" s="42"/>
      <c r="G1412" s="37"/>
    </row>
    <row r="1413" spans="2:7" s="3" customFormat="1" ht="12" customHeight="1" x14ac:dyDescent="0.2">
      <c r="B1413" s="34"/>
      <c r="C1413" s="40"/>
      <c r="D1413" s="36"/>
      <c r="E1413" s="41"/>
      <c r="F1413" s="42"/>
      <c r="G1413" s="37"/>
    </row>
    <row r="1414" spans="2:7" s="3" customFormat="1" ht="12" customHeight="1" x14ac:dyDescent="0.2">
      <c r="B1414" s="34"/>
      <c r="C1414" s="40"/>
      <c r="D1414" s="36"/>
      <c r="E1414" s="41"/>
      <c r="F1414" s="42"/>
      <c r="G1414" s="37"/>
    </row>
    <row r="1415" spans="2:7" s="3" customFormat="1" ht="12" customHeight="1" x14ac:dyDescent="0.2">
      <c r="B1415" s="34"/>
      <c r="C1415" s="40"/>
      <c r="D1415" s="36"/>
      <c r="E1415" s="41"/>
      <c r="F1415" s="42"/>
      <c r="G1415" s="37"/>
    </row>
    <row r="1416" spans="2:7" s="3" customFormat="1" ht="12" customHeight="1" x14ac:dyDescent="0.2">
      <c r="B1416" s="34"/>
      <c r="C1416" s="40"/>
      <c r="D1416" s="36"/>
      <c r="E1416" s="41"/>
      <c r="F1416" s="42"/>
      <c r="G1416" s="37"/>
    </row>
    <row r="1417" spans="2:7" s="3" customFormat="1" ht="12" customHeight="1" x14ac:dyDescent="0.2">
      <c r="B1417" s="34"/>
      <c r="C1417" s="40"/>
      <c r="D1417" s="36"/>
      <c r="E1417" s="41"/>
      <c r="F1417" s="42"/>
      <c r="G1417" s="37"/>
    </row>
    <row r="1418" spans="2:7" s="3" customFormat="1" ht="12" customHeight="1" x14ac:dyDescent="0.2">
      <c r="B1418" s="34"/>
      <c r="C1418" s="40"/>
      <c r="D1418" s="36"/>
      <c r="E1418" s="41"/>
      <c r="F1418" s="42"/>
      <c r="G1418" s="37"/>
    </row>
    <row r="1419" spans="2:7" s="3" customFormat="1" ht="12" customHeight="1" x14ac:dyDescent="0.2">
      <c r="B1419" s="34"/>
      <c r="C1419" s="40"/>
      <c r="D1419" s="36"/>
      <c r="E1419" s="41"/>
      <c r="F1419" s="42"/>
      <c r="G1419" s="37"/>
    </row>
    <row r="1420" spans="2:7" s="3" customFormat="1" ht="12" customHeight="1" x14ac:dyDescent="0.2">
      <c r="B1420" s="34"/>
      <c r="C1420" s="40"/>
      <c r="D1420" s="36"/>
      <c r="E1420" s="41"/>
      <c r="F1420" s="42"/>
      <c r="G1420" s="37"/>
    </row>
    <row r="1421" spans="2:7" s="3" customFormat="1" ht="12" customHeight="1" x14ac:dyDescent="0.2">
      <c r="B1421" s="34"/>
      <c r="C1421" s="40"/>
      <c r="D1421" s="36"/>
      <c r="E1421" s="41"/>
      <c r="F1421" s="42"/>
      <c r="G1421" s="37"/>
    </row>
    <row r="1422" spans="2:7" s="3" customFormat="1" ht="12" customHeight="1" x14ac:dyDescent="0.2">
      <c r="B1422" s="34"/>
      <c r="C1422" s="40"/>
      <c r="D1422" s="36"/>
      <c r="E1422" s="41"/>
      <c r="F1422" s="42"/>
      <c r="G1422" s="37"/>
    </row>
    <row r="1423" spans="2:7" s="3" customFormat="1" ht="12" customHeight="1" x14ac:dyDescent="0.2">
      <c r="B1423" s="34"/>
      <c r="C1423" s="40"/>
      <c r="D1423" s="36"/>
      <c r="E1423" s="41"/>
      <c r="F1423" s="42"/>
      <c r="G1423" s="37"/>
    </row>
    <row r="1424" spans="2:7" s="3" customFormat="1" ht="12" customHeight="1" x14ac:dyDescent="0.2">
      <c r="B1424" s="34"/>
      <c r="C1424" s="40"/>
      <c r="D1424" s="36"/>
      <c r="E1424" s="41"/>
      <c r="F1424" s="42"/>
      <c r="G1424" s="37"/>
    </row>
    <row r="1425" spans="2:7" s="3" customFormat="1" ht="12" customHeight="1" x14ac:dyDescent="0.2">
      <c r="B1425" s="34"/>
      <c r="C1425" s="40"/>
      <c r="D1425" s="36"/>
      <c r="E1425" s="41"/>
      <c r="F1425" s="42"/>
      <c r="G1425" s="37"/>
    </row>
    <row r="1426" spans="2:7" s="3" customFormat="1" ht="12" customHeight="1" x14ac:dyDescent="0.2">
      <c r="B1426" s="34"/>
      <c r="C1426" s="40"/>
      <c r="D1426" s="36"/>
      <c r="E1426" s="41"/>
      <c r="F1426" s="42"/>
      <c r="G1426" s="37"/>
    </row>
    <row r="1427" spans="2:7" s="3" customFormat="1" ht="12" customHeight="1" x14ac:dyDescent="0.2">
      <c r="B1427" s="34"/>
      <c r="C1427" s="40"/>
      <c r="D1427" s="36"/>
      <c r="E1427" s="41"/>
      <c r="F1427" s="42"/>
      <c r="G1427" s="37"/>
    </row>
    <row r="1428" spans="2:7" s="3" customFormat="1" ht="12" customHeight="1" x14ac:dyDescent="0.2">
      <c r="B1428" s="34"/>
      <c r="C1428" s="40"/>
      <c r="D1428" s="36"/>
      <c r="E1428" s="41"/>
      <c r="F1428" s="42"/>
      <c r="G1428" s="37"/>
    </row>
    <row r="1429" spans="2:7" s="3" customFormat="1" ht="12" customHeight="1" x14ac:dyDescent="0.2">
      <c r="B1429" s="34"/>
      <c r="C1429" s="40"/>
      <c r="D1429" s="36"/>
      <c r="E1429" s="41"/>
      <c r="F1429" s="42"/>
      <c r="G1429" s="37"/>
    </row>
    <row r="1430" spans="2:7" s="3" customFormat="1" ht="12" customHeight="1" x14ac:dyDescent="0.2">
      <c r="B1430" s="34"/>
      <c r="C1430" s="40"/>
      <c r="D1430" s="36"/>
      <c r="E1430" s="41"/>
      <c r="F1430" s="42"/>
      <c r="G1430" s="37"/>
    </row>
    <row r="1431" spans="2:7" s="3" customFormat="1" ht="12" customHeight="1" x14ac:dyDescent="0.2">
      <c r="B1431" s="34"/>
      <c r="C1431" s="40"/>
      <c r="D1431" s="36"/>
      <c r="E1431" s="41"/>
      <c r="F1431" s="42"/>
      <c r="G1431" s="37"/>
    </row>
    <row r="1432" spans="2:7" s="3" customFormat="1" ht="12" customHeight="1" x14ac:dyDescent="0.2">
      <c r="B1432" s="38"/>
      <c r="C1432" s="39"/>
      <c r="D1432" s="39"/>
      <c r="E1432" s="39"/>
      <c r="F1432" s="39"/>
      <c r="G1432" s="39"/>
    </row>
    <row r="1433" spans="2:7" s="4" customFormat="1" ht="20.25" customHeight="1" x14ac:dyDescent="0.2">
      <c r="B1433" s="60" t="s">
        <v>97</v>
      </c>
      <c r="C1433" s="61"/>
      <c r="D1433" s="53"/>
      <c r="E1433" s="54"/>
      <c r="F1433" s="54"/>
      <c r="G1433" s="59"/>
    </row>
    <row r="1434" spans="2:7" s="2" customFormat="1" ht="12" customHeight="1" x14ac:dyDescent="0.2">
      <c r="B1434" s="45"/>
      <c r="C1434" s="45"/>
      <c r="D1434" s="56"/>
      <c r="E1434" s="45"/>
      <c r="F1434" s="45"/>
      <c r="G1434" s="45"/>
    </row>
    <row r="1435" spans="2:7" s="1" customFormat="1" ht="14" x14ac:dyDescent="0.2">
      <c r="B1435" s="43" t="s">
        <v>0</v>
      </c>
      <c r="C1435" s="44"/>
      <c r="D1435" s="44"/>
      <c r="E1435" s="44"/>
      <c r="F1435" s="44"/>
      <c r="G1435" s="44"/>
    </row>
    <row r="1436" spans="2:7" s="2" customFormat="1" ht="12" x14ac:dyDescent="0.2">
      <c r="B1436" s="45"/>
      <c r="C1436" s="45"/>
      <c r="D1436" s="45"/>
      <c r="E1436" s="45"/>
      <c r="F1436" s="45"/>
      <c r="G1436" s="46" t="s">
        <v>482</v>
      </c>
    </row>
    <row r="1437" spans="2:7" s="3" customFormat="1" ht="15.5" customHeight="1" x14ac:dyDescent="0.2">
      <c r="B1437" s="47" t="s">
        <v>2</v>
      </c>
      <c r="C1437" s="47" t="s">
        <v>3</v>
      </c>
      <c r="D1437" s="47" t="s">
        <v>4</v>
      </c>
      <c r="E1437" s="47" t="s">
        <v>5</v>
      </c>
      <c r="F1437" s="47" t="s">
        <v>6</v>
      </c>
      <c r="G1437" s="48" t="s">
        <v>7</v>
      </c>
    </row>
    <row r="1438" spans="2:7" s="3" customFormat="1" ht="36" customHeight="1" x14ac:dyDescent="0.2">
      <c r="B1438" s="34" t="s">
        <v>483</v>
      </c>
      <c r="C1438" s="35" t="s">
        <v>484</v>
      </c>
      <c r="D1438" s="36"/>
      <c r="E1438" s="41"/>
      <c r="F1438" s="37"/>
      <c r="G1438" s="37"/>
    </row>
    <row r="1439" spans="2:7" s="3" customFormat="1" ht="12" customHeight="1" x14ac:dyDescent="0.2">
      <c r="B1439" s="38"/>
      <c r="C1439" s="39"/>
      <c r="D1439" s="39"/>
      <c r="E1439" s="39"/>
      <c r="F1439" s="39"/>
      <c r="G1439" s="39"/>
    </row>
    <row r="1440" spans="2:7" s="3" customFormat="1" ht="12" customHeight="1" x14ac:dyDescent="0.2">
      <c r="B1440" s="34" t="s">
        <v>485</v>
      </c>
      <c r="C1440" s="35" t="s">
        <v>486</v>
      </c>
      <c r="D1440" s="36"/>
      <c r="E1440" s="41"/>
      <c r="F1440" s="37"/>
      <c r="G1440" s="37"/>
    </row>
    <row r="1441" spans="2:7" s="3" customFormat="1" ht="12" customHeight="1" x14ac:dyDescent="0.2">
      <c r="B1441" s="38"/>
      <c r="C1441" s="39"/>
      <c r="D1441" s="39"/>
      <c r="E1441" s="39"/>
      <c r="F1441" s="39"/>
      <c r="G1441" s="39"/>
    </row>
    <row r="1442" spans="2:7" s="3" customFormat="1" ht="24" customHeight="1" x14ac:dyDescent="0.2">
      <c r="B1442" s="34" t="s">
        <v>487</v>
      </c>
      <c r="C1442" s="40" t="s">
        <v>488</v>
      </c>
      <c r="D1442" s="36"/>
      <c r="E1442" s="41"/>
      <c r="F1442" s="37"/>
      <c r="G1442" s="37"/>
    </row>
    <row r="1443" spans="2:7" s="3" customFormat="1" ht="12" customHeight="1" x14ac:dyDescent="0.2">
      <c r="B1443" s="38"/>
      <c r="C1443" s="39"/>
      <c r="D1443" s="39"/>
      <c r="E1443" s="39"/>
      <c r="F1443" s="39"/>
      <c r="G1443" s="39"/>
    </row>
    <row r="1444" spans="2:7" s="3" customFormat="1" ht="24" customHeight="1" x14ac:dyDescent="0.2">
      <c r="B1444" s="34"/>
      <c r="C1444" s="40" t="s">
        <v>841</v>
      </c>
      <c r="D1444" s="36" t="s">
        <v>39</v>
      </c>
      <c r="E1444" s="41">
        <v>875</v>
      </c>
      <c r="F1444" s="42"/>
      <c r="G1444" s="37"/>
    </row>
    <row r="1445" spans="2:7" s="3" customFormat="1" ht="12" customHeight="1" x14ac:dyDescent="0.2">
      <c r="B1445" s="38"/>
      <c r="C1445" s="39"/>
      <c r="D1445" s="39"/>
      <c r="E1445" s="39"/>
      <c r="F1445" s="39"/>
      <c r="G1445" s="39"/>
    </row>
    <row r="1446" spans="2:7" s="3" customFormat="1" ht="12" customHeight="1" x14ac:dyDescent="0.2">
      <c r="B1446" s="34"/>
      <c r="C1446" s="40" t="s">
        <v>842</v>
      </c>
      <c r="D1446" s="36" t="s">
        <v>39</v>
      </c>
      <c r="E1446" s="41">
        <v>410</v>
      </c>
      <c r="F1446" s="42"/>
      <c r="G1446" s="37"/>
    </row>
    <row r="1447" spans="2:7" s="3" customFormat="1" ht="12" customHeight="1" x14ac:dyDescent="0.2">
      <c r="B1447" s="38"/>
      <c r="C1447" s="39"/>
      <c r="D1447" s="39"/>
      <c r="E1447" s="39"/>
      <c r="F1447" s="39"/>
      <c r="G1447" s="39"/>
    </row>
    <row r="1448" spans="2:7" s="3" customFormat="1" ht="12" customHeight="1" x14ac:dyDescent="0.2">
      <c r="B1448" s="38"/>
      <c r="C1448" s="39"/>
      <c r="D1448" s="39"/>
      <c r="E1448" s="39"/>
      <c r="F1448" s="39"/>
      <c r="G1448" s="39"/>
    </row>
    <row r="1449" spans="2:7" s="3" customFormat="1" ht="12" customHeight="1" x14ac:dyDescent="0.2">
      <c r="B1449" s="38"/>
      <c r="C1449" s="39"/>
      <c r="D1449" s="39"/>
      <c r="E1449" s="39"/>
      <c r="F1449" s="39"/>
      <c r="G1449" s="39"/>
    </row>
    <row r="1450" spans="2:7" s="3" customFormat="1" ht="24" customHeight="1" x14ac:dyDescent="0.2">
      <c r="B1450" s="34" t="s">
        <v>489</v>
      </c>
      <c r="C1450" s="40" t="s">
        <v>490</v>
      </c>
      <c r="D1450" s="36" t="s">
        <v>39</v>
      </c>
      <c r="E1450" s="41">
        <v>410</v>
      </c>
      <c r="F1450" s="42"/>
      <c r="G1450" s="37"/>
    </row>
    <row r="1451" spans="2:7" s="3" customFormat="1" ht="12" x14ac:dyDescent="0.2">
      <c r="B1451" s="34"/>
      <c r="C1451" s="40"/>
      <c r="D1451" s="36"/>
      <c r="E1451" s="41"/>
      <c r="F1451" s="42"/>
      <c r="G1451" s="37"/>
    </row>
    <row r="1452" spans="2:7" s="3" customFormat="1" ht="13" x14ac:dyDescent="0.2">
      <c r="B1452" s="34" t="s">
        <v>491</v>
      </c>
      <c r="C1452" s="35" t="s">
        <v>492</v>
      </c>
      <c r="D1452" s="36"/>
      <c r="E1452" s="41"/>
      <c r="F1452" s="37"/>
      <c r="G1452" s="37"/>
    </row>
    <row r="1453" spans="2:7" s="3" customFormat="1" ht="12" x14ac:dyDescent="0.2">
      <c r="B1453" s="38"/>
      <c r="C1453" s="39"/>
      <c r="D1453" s="39"/>
      <c r="E1453" s="39"/>
      <c r="F1453" s="39"/>
      <c r="G1453" s="39"/>
    </row>
    <row r="1454" spans="2:7" s="3" customFormat="1" ht="26" x14ac:dyDescent="0.2">
      <c r="B1454" s="34" t="s">
        <v>493</v>
      </c>
      <c r="C1454" s="40" t="s">
        <v>494</v>
      </c>
      <c r="D1454" s="36" t="s">
        <v>36</v>
      </c>
      <c r="E1454" s="41">
        <v>350</v>
      </c>
      <c r="F1454" s="42"/>
      <c r="G1454" s="37"/>
    </row>
    <row r="1455" spans="2:7" s="3" customFormat="1" ht="12" x14ac:dyDescent="0.2">
      <c r="B1455" s="38"/>
      <c r="C1455" s="39"/>
      <c r="D1455" s="39"/>
      <c r="E1455" s="39"/>
      <c r="F1455" s="39"/>
      <c r="G1455" s="39"/>
    </row>
    <row r="1456" spans="2:7" s="3" customFormat="1" ht="26" x14ac:dyDescent="0.2">
      <c r="B1456" s="34" t="s">
        <v>495</v>
      </c>
      <c r="C1456" s="40" t="s">
        <v>496</v>
      </c>
      <c r="D1456" s="36" t="s">
        <v>119</v>
      </c>
      <c r="E1456" s="41">
        <v>1620</v>
      </c>
      <c r="F1456" s="42"/>
      <c r="G1456" s="37"/>
    </row>
    <row r="1457" spans="2:7" s="3" customFormat="1" ht="12" x14ac:dyDescent="0.2">
      <c r="B1457" s="38"/>
      <c r="C1457" s="39"/>
      <c r="D1457" s="39"/>
      <c r="E1457" s="39"/>
      <c r="F1457" s="39"/>
      <c r="G1457" s="39"/>
    </row>
    <row r="1458" spans="2:7" s="3" customFormat="1" ht="13" x14ac:dyDescent="0.2">
      <c r="B1458" s="34" t="s">
        <v>497</v>
      </c>
      <c r="C1458" s="40" t="s">
        <v>498</v>
      </c>
      <c r="D1458" s="36"/>
      <c r="E1458" s="41"/>
      <c r="F1458" s="37"/>
      <c r="G1458" s="37"/>
    </row>
    <row r="1459" spans="2:7" s="3" customFormat="1" ht="12" x14ac:dyDescent="0.2">
      <c r="B1459" s="38"/>
      <c r="C1459" s="39"/>
      <c r="D1459" s="39"/>
      <c r="E1459" s="39"/>
      <c r="F1459" s="39"/>
      <c r="G1459" s="39"/>
    </row>
    <row r="1460" spans="2:7" s="3" customFormat="1" ht="13" x14ac:dyDescent="0.2">
      <c r="B1460" s="34"/>
      <c r="C1460" s="40" t="s">
        <v>499</v>
      </c>
      <c r="D1460" s="36" t="s">
        <v>119</v>
      </c>
      <c r="E1460" s="41">
        <v>60</v>
      </c>
      <c r="F1460" s="42"/>
      <c r="G1460" s="37"/>
    </row>
    <row r="1461" spans="2:7" s="3" customFormat="1" ht="12" x14ac:dyDescent="0.2">
      <c r="B1461" s="38"/>
      <c r="C1461" s="39"/>
      <c r="D1461" s="39"/>
      <c r="E1461" s="39"/>
      <c r="F1461" s="39"/>
      <c r="G1461" s="39"/>
    </row>
    <row r="1462" spans="2:7" s="3" customFormat="1" ht="26" x14ac:dyDescent="0.2">
      <c r="B1462" s="34"/>
      <c r="C1462" s="40" t="s">
        <v>500</v>
      </c>
      <c r="D1462" s="36" t="s">
        <v>119</v>
      </c>
      <c r="E1462" s="41">
        <v>60</v>
      </c>
      <c r="F1462" s="42"/>
      <c r="G1462" s="37"/>
    </row>
    <row r="1463" spans="2:7" s="3" customFormat="1" ht="12" x14ac:dyDescent="0.2">
      <c r="B1463" s="38"/>
      <c r="C1463" s="39"/>
      <c r="D1463" s="39"/>
      <c r="E1463" s="39"/>
      <c r="F1463" s="39"/>
      <c r="G1463" s="39"/>
    </row>
    <row r="1464" spans="2:7" s="3" customFormat="1" ht="26" x14ac:dyDescent="0.2">
      <c r="B1464" s="34" t="s">
        <v>501</v>
      </c>
      <c r="C1464" s="35" t="s">
        <v>502</v>
      </c>
      <c r="D1464" s="36"/>
      <c r="E1464" s="41"/>
      <c r="F1464" s="37"/>
      <c r="G1464" s="37"/>
    </row>
    <row r="1465" spans="2:7" s="3" customFormat="1" ht="12" x14ac:dyDescent="0.2">
      <c r="B1465" s="38"/>
      <c r="C1465" s="39"/>
      <c r="D1465" s="39"/>
      <c r="E1465" s="39"/>
      <c r="F1465" s="39"/>
      <c r="G1465" s="39"/>
    </row>
    <row r="1466" spans="2:7" s="3" customFormat="1" ht="13" x14ac:dyDescent="0.2">
      <c r="B1466" s="34" t="s">
        <v>503</v>
      </c>
      <c r="C1466" s="40" t="s">
        <v>504</v>
      </c>
      <c r="D1466" s="36" t="s">
        <v>119</v>
      </c>
      <c r="E1466" s="41">
        <v>80</v>
      </c>
      <c r="F1466" s="42"/>
      <c r="G1466" s="37"/>
    </row>
    <row r="1467" spans="2:7" s="3" customFormat="1" ht="12" x14ac:dyDescent="0.2">
      <c r="B1467" s="38"/>
      <c r="C1467" s="39"/>
      <c r="D1467" s="39"/>
      <c r="E1467" s="39"/>
      <c r="F1467" s="39"/>
      <c r="G1467" s="39"/>
    </row>
    <row r="1468" spans="2:7" s="3" customFormat="1" ht="26" x14ac:dyDescent="0.2">
      <c r="B1468" s="34" t="s">
        <v>505</v>
      </c>
      <c r="C1468" s="40" t="s">
        <v>506</v>
      </c>
      <c r="D1468" s="36" t="s">
        <v>119</v>
      </c>
      <c r="E1468" s="41">
        <v>120</v>
      </c>
      <c r="F1468" s="42"/>
      <c r="G1468" s="37"/>
    </row>
    <row r="1469" spans="2:7" s="3" customFormat="1" ht="12" x14ac:dyDescent="0.2">
      <c r="B1469" s="38"/>
      <c r="C1469" s="39"/>
      <c r="D1469" s="39"/>
      <c r="E1469" s="39"/>
      <c r="F1469" s="39"/>
      <c r="G1469" s="39"/>
    </row>
    <row r="1470" spans="2:7" s="3" customFormat="1" ht="13" x14ac:dyDescent="0.2">
      <c r="B1470" s="34" t="s">
        <v>507</v>
      </c>
      <c r="C1470" s="40" t="s">
        <v>508</v>
      </c>
      <c r="D1470" s="36" t="s">
        <v>119</v>
      </c>
      <c r="E1470" s="41">
        <v>20</v>
      </c>
      <c r="F1470" s="42"/>
      <c r="G1470" s="37"/>
    </row>
    <row r="1471" spans="2:7" s="3" customFormat="1" ht="12" x14ac:dyDescent="0.2">
      <c r="B1471" s="38"/>
      <c r="C1471" s="39"/>
      <c r="D1471" s="39"/>
      <c r="E1471" s="39"/>
      <c r="F1471" s="39"/>
      <c r="G1471" s="39"/>
    </row>
    <row r="1472" spans="2:7" s="3" customFormat="1" ht="26" x14ac:dyDescent="0.2">
      <c r="B1472" s="34" t="s">
        <v>509</v>
      </c>
      <c r="C1472" s="35" t="s">
        <v>510</v>
      </c>
      <c r="D1472" s="36" t="s">
        <v>39</v>
      </c>
      <c r="E1472" s="41">
        <v>120</v>
      </c>
      <c r="F1472" s="42"/>
      <c r="G1472" s="37"/>
    </row>
    <row r="1473" spans="2:7" s="3" customFormat="1" ht="12" x14ac:dyDescent="0.2">
      <c r="B1473" s="38"/>
      <c r="C1473" s="39"/>
      <c r="D1473" s="39"/>
      <c r="E1473" s="39"/>
      <c r="F1473" s="39"/>
      <c r="G1473" s="39"/>
    </row>
    <row r="1474" spans="2:7" s="3" customFormat="1" ht="13" x14ac:dyDescent="0.2">
      <c r="B1474" s="34" t="s">
        <v>511</v>
      </c>
      <c r="C1474" s="35" t="s">
        <v>456</v>
      </c>
      <c r="D1474" s="36"/>
      <c r="E1474" s="41"/>
      <c r="F1474" s="37"/>
      <c r="G1474" s="37"/>
    </row>
    <row r="1475" spans="2:7" s="3" customFormat="1" ht="12" x14ac:dyDescent="0.2">
      <c r="B1475" s="38"/>
      <c r="C1475" s="39"/>
      <c r="D1475" s="39"/>
      <c r="E1475" s="39"/>
      <c r="F1475" s="39"/>
      <c r="G1475" s="39"/>
    </row>
    <row r="1476" spans="2:7" s="3" customFormat="1" ht="13" x14ac:dyDescent="0.2">
      <c r="B1476" s="34" t="s">
        <v>512</v>
      </c>
      <c r="C1476" s="40" t="s">
        <v>458</v>
      </c>
      <c r="D1476" s="36" t="s">
        <v>38</v>
      </c>
      <c r="E1476" s="41">
        <v>3</v>
      </c>
      <c r="F1476" s="42"/>
      <c r="G1476" s="37"/>
    </row>
    <row r="1477" spans="2:7" s="3" customFormat="1" ht="12" x14ac:dyDescent="0.2">
      <c r="B1477" s="38"/>
      <c r="C1477" s="39"/>
      <c r="D1477" s="39"/>
      <c r="E1477" s="39"/>
      <c r="F1477" s="39"/>
      <c r="G1477" s="39"/>
    </row>
    <row r="1478" spans="2:7" s="3" customFormat="1" ht="13" x14ac:dyDescent="0.2">
      <c r="B1478" s="34" t="s">
        <v>513</v>
      </c>
      <c r="C1478" s="40" t="s">
        <v>459</v>
      </c>
      <c r="D1478" s="36" t="s">
        <v>38</v>
      </c>
      <c r="E1478" s="41">
        <v>1</v>
      </c>
      <c r="F1478" s="42"/>
      <c r="G1478" s="37"/>
    </row>
    <row r="1479" spans="2:7" s="3" customFormat="1" ht="12" x14ac:dyDescent="0.2">
      <c r="B1479" s="38"/>
      <c r="C1479" s="39"/>
      <c r="D1479" s="39"/>
      <c r="E1479" s="39"/>
      <c r="F1479" s="39"/>
      <c r="G1479" s="39"/>
    </row>
    <row r="1480" spans="2:7" s="3" customFormat="1" ht="13" x14ac:dyDescent="0.2">
      <c r="B1480" s="34" t="s">
        <v>514</v>
      </c>
      <c r="C1480" s="40" t="s">
        <v>460</v>
      </c>
      <c r="D1480" s="36" t="s">
        <v>37</v>
      </c>
      <c r="E1480" s="41">
        <v>1200</v>
      </c>
      <c r="F1480" s="42"/>
      <c r="G1480" s="37"/>
    </row>
    <row r="1481" spans="2:7" s="3" customFormat="1" ht="12" x14ac:dyDescent="0.2">
      <c r="B1481" s="38"/>
      <c r="C1481" s="39"/>
      <c r="D1481" s="39"/>
      <c r="E1481" s="39"/>
      <c r="F1481" s="39"/>
      <c r="G1481" s="39"/>
    </row>
    <row r="1482" spans="2:7" s="3" customFormat="1" ht="26" x14ac:dyDescent="0.2">
      <c r="B1482" s="34" t="s">
        <v>515</v>
      </c>
      <c r="C1482" s="35" t="s">
        <v>516</v>
      </c>
      <c r="D1482" s="36" t="s">
        <v>119</v>
      </c>
      <c r="E1482" s="41">
        <f>E1456</f>
        <v>1620</v>
      </c>
      <c r="F1482" s="42"/>
      <c r="G1482" s="37"/>
    </row>
    <row r="1483" spans="2:7" s="3" customFormat="1" ht="12" x14ac:dyDescent="0.2">
      <c r="B1483" s="34"/>
      <c r="C1483" s="40"/>
      <c r="D1483" s="36"/>
      <c r="E1483" s="41"/>
      <c r="F1483" s="42"/>
      <c r="G1483" s="37"/>
    </row>
    <row r="1484" spans="2:7" s="3" customFormat="1" ht="12" x14ac:dyDescent="0.2">
      <c r="B1484" s="34"/>
      <c r="C1484" s="40"/>
      <c r="D1484" s="36"/>
      <c r="E1484" s="41"/>
      <c r="F1484" s="42"/>
      <c r="G1484" s="37"/>
    </row>
    <row r="1485" spans="2:7" s="3" customFormat="1" ht="12" x14ac:dyDescent="0.2">
      <c r="B1485" s="34"/>
      <c r="C1485" s="40"/>
      <c r="D1485" s="36"/>
      <c r="E1485" s="41"/>
      <c r="F1485" s="42"/>
      <c r="G1485" s="37"/>
    </row>
    <row r="1486" spans="2:7" s="3" customFormat="1" ht="12" x14ac:dyDescent="0.2">
      <c r="B1486" s="34"/>
      <c r="C1486" s="40"/>
      <c r="D1486" s="36"/>
      <c r="E1486" s="41"/>
      <c r="F1486" s="42"/>
      <c r="G1486" s="37"/>
    </row>
    <row r="1487" spans="2:7" s="3" customFormat="1" ht="12" x14ac:dyDescent="0.2">
      <c r="B1487" s="34"/>
      <c r="C1487" s="40"/>
      <c r="D1487" s="36"/>
      <c r="E1487" s="41"/>
      <c r="F1487" s="42"/>
      <c r="G1487" s="37"/>
    </row>
    <row r="1488" spans="2:7" s="3" customFormat="1" ht="12" x14ac:dyDescent="0.2">
      <c r="B1488" s="34"/>
      <c r="C1488" s="40"/>
      <c r="D1488" s="36"/>
      <c r="E1488" s="41"/>
      <c r="F1488" s="42"/>
      <c r="G1488" s="37"/>
    </row>
    <row r="1489" spans="2:7" s="3" customFormat="1" ht="12" x14ac:dyDescent="0.2">
      <c r="B1489" s="34"/>
      <c r="C1489" s="40"/>
      <c r="D1489" s="36"/>
      <c r="E1489" s="41"/>
      <c r="F1489" s="42"/>
      <c r="G1489" s="37"/>
    </row>
    <row r="1490" spans="2:7" s="3" customFormat="1" ht="12" x14ac:dyDescent="0.2">
      <c r="B1490" s="34"/>
      <c r="C1490" s="40"/>
      <c r="D1490" s="36"/>
      <c r="E1490" s="41"/>
      <c r="F1490" s="42"/>
      <c r="G1490" s="37"/>
    </row>
    <row r="1491" spans="2:7" s="3" customFormat="1" ht="12" x14ac:dyDescent="0.2">
      <c r="B1491" s="34"/>
      <c r="C1491" s="40"/>
      <c r="D1491" s="36"/>
      <c r="E1491" s="41"/>
      <c r="F1491" s="42"/>
      <c r="G1491" s="37"/>
    </row>
    <row r="1492" spans="2:7" s="3" customFormat="1" ht="12" x14ac:dyDescent="0.2">
      <c r="B1492" s="34"/>
      <c r="C1492" s="40"/>
      <c r="D1492" s="36"/>
      <c r="E1492" s="41"/>
      <c r="F1492" s="42"/>
      <c r="G1492" s="37"/>
    </row>
    <row r="1493" spans="2:7" s="3" customFormat="1" ht="12" x14ac:dyDescent="0.2">
      <c r="B1493" s="34"/>
      <c r="C1493" s="40"/>
      <c r="D1493" s="36"/>
      <c r="E1493" s="41"/>
      <c r="F1493" s="42"/>
      <c r="G1493" s="37"/>
    </row>
    <row r="1494" spans="2:7" s="3" customFormat="1" ht="12" x14ac:dyDescent="0.2">
      <c r="B1494" s="34"/>
      <c r="C1494" s="40"/>
      <c r="D1494" s="36"/>
      <c r="E1494" s="41"/>
      <c r="F1494" s="42"/>
      <c r="G1494" s="37"/>
    </row>
    <row r="1495" spans="2:7" s="3" customFormat="1" ht="12" x14ac:dyDescent="0.2">
      <c r="B1495" s="34"/>
      <c r="C1495" s="40"/>
      <c r="D1495" s="36"/>
      <c r="E1495" s="41"/>
      <c r="F1495" s="42"/>
      <c r="G1495" s="37"/>
    </row>
    <row r="1496" spans="2:7" s="3" customFormat="1" ht="12" x14ac:dyDescent="0.2">
      <c r="B1496" s="34"/>
      <c r="C1496" s="40"/>
      <c r="D1496" s="36"/>
      <c r="E1496" s="41"/>
      <c r="F1496" s="42"/>
      <c r="G1496" s="37"/>
    </row>
    <row r="1497" spans="2:7" s="3" customFormat="1" ht="12" x14ac:dyDescent="0.2">
      <c r="B1497" s="34"/>
      <c r="C1497" s="40"/>
      <c r="D1497" s="36"/>
      <c r="E1497" s="41"/>
      <c r="F1497" s="42"/>
      <c r="G1497" s="37"/>
    </row>
    <row r="1498" spans="2:7" s="3" customFormat="1" ht="12" x14ac:dyDescent="0.2">
      <c r="B1498" s="34"/>
      <c r="C1498" s="40"/>
      <c r="D1498" s="36"/>
      <c r="E1498" s="41"/>
      <c r="F1498" s="42"/>
      <c r="G1498" s="37"/>
    </row>
    <row r="1499" spans="2:7" s="3" customFormat="1" ht="12" x14ac:dyDescent="0.2">
      <c r="B1499" s="34"/>
      <c r="C1499" s="40"/>
      <c r="D1499" s="36"/>
      <c r="E1499" s="41"/>
      <c r="F1499" s="42"/>
      <c r="G1499" s="37"/>
    </row>
    <row r="1500" spans="2:7" s="3" customFormat="1" ht="12" x14ac:dyDescent="0.2">
      <c r="B1500" s="34"/>
      <c r="C1500" s="40"/>
      <c r="D1500" s="36"/>
      <c r="E1500" s="41"/>
      <c r="F1500" s="42"/>
      <c r="G1500" s="37"/>
    </row>
    <row r="1501" spans="2:7" s="3" customFormat="1" ht="12" customHeight="1" x14ac:dyDescent="0.2">
      <c r="B1501" s="38"/>
      <c r="C1501" s="39"/>
      <c r="D1501" s="39"/>
      <c r="E1501" s="39"/>
      <c r="F1501" s="39"/>
      <c r="G1501" s="39"/>
    </row>
    <row r="1502" spans="2:7" s="4" customFormat="1" ht="20.25" customHeight="1" x14ac:dyDescent="0.2">
      <c r="B1502" s="60" t="s">
        <v>97</v>
      </c>
      <c r="C1502" s="61"/>
      <c r="D1502" s="53"/>
      <c r="E1502" s="54"/>
      <c r="F1502" s="54"/>
      <c r="G1502" s="59"/>
    </row>
    <row r="1503" spans="2:7" s="2" customFormat="1" ht="12" customHeight="1" x14ac:dyDescent="0.2">
      <c r="B1503" s="45"/>
      <c r="C1503" s="45"/>
      <c r="D1503" s="56"/>
      <c r="E1503" s="45"/>
      <c r="F1503" s="45"/>
      <c r="G1503" s="45"/>
    </row>
    <row r="1504" spans="2:7" s="3" customFormat="1" ht="12" customHeight="1" x14ac:dyDescent="0.2">
      <c r="B1504" s="43" t="s">
        <v>0</v>
      </c>
      <c r="C1504" s="44"/>
      <c r="D1504" s="44"/>
      <c r="E1504" s="44"/>
      <c r="F1504" s="44"/>
      <c r="G1504" s="44"/>
    </row>
    <row r="1505" spans="2:7" s="3" customFormat="1" ht="12" customHeight="1" x14ac:dyDescent="0.2">
      <c r="B1505" s="45"/>
      <c r="C1505" s="45"/>
      <c r="D1505" s="45"/>
      <c r="E1505" s="45"/>
      <c r="F1505" s="45"/>
      <c r="G1505" s="46" t="s">
        <v>517</v>
      </c>
    </row>
    <row r="1506" spans="2:7" s="3" customFormat="1" ht="12" customHeight="1" x14ac:dyDescent="0.2">
      <c r="B1506" s="47" t="s">
        <v>2</v>
      </c>
      <c r="C1506" s="47" t="s">
        <v>3</v>
      </c>
      <c r="D1506" s="47" t="s">
        <v>4</v>
      </c>
      <c r="E1506" s="47" t="s">
        <v>5</v>
      </c>
      <c r="F1506" s="47" t="s">
        <v>6</v>
      </c>
      <c r="G1506" s="48" t="s">
        <v>7</v>
      </c>
    </row>
    <row r="1507" spans="2:7" s="3" customFormat="1" ht="12" customHeight="1" x14ac:dyDescent="0.2">
      <c r="B1507" s="34" t="s">
        <v>518</v>
      </c>
      <c r="C1507" s="35" t="s">
        <v>519</v>
      </c>
      <c r="D1507" s="36"/>
      <c r="E1507" s="41"/>
      <c r="F1507" s="37"/>
      <c r="G1507" s="37"/>
    </row>
    <row r="1508" spans="2:7" s="3" customFormat="1" ht="12" customHeight="1" x14ac:dyDescent="0.2">
      <c r="B1508" s="38"/>
      <c r="C1508" s="39"/>
      <c r="D1508" s="39"/>
      <c r="E1508" s="39"/>
      <c r="F1508" s="39"/>
      <c r="G1508" s="39"/>
    </row>
    <row r="1509" spans="2:7" s="3" customFormat="1" ht="12" customHeight="1" x14ac:dyDescent="0.2">
      <c r="B1509" s="34" t="s">
        <v>520</v>
      </c>
      <c r="C1509" s="35" t="s">
        <v>521</v>
      </c>
      <c r="D1509" s="36"/>
      <c r="E1509" s="41"/>
      <c r="F1509" s="37"/>
      <c r="G1509" s="37"/>
    </row>
    <row r="1510" spans="2:7" s="3" customFormat="1" ht="12" customHeight="1" x14ac:dyDescent="0.2">
      <c r="B1510" s="38"/>
      <c r="C1510" s="39"/>
      <c r="D1510" s="39"/>
      <c r="E1510" s="39"/>
      <c r="F1510" s="39"/>
      <c r="G1510" s="39"/>
    </row>
    <row r="1511" spans="2:7" s="3" customFormat="1" ht="12" customHeight="1" x14ac:dyDescent="0.2">
      <c r="B1511" s="34" t="s">
        <v>522</v>
      </c>
      <c r="C1511" s="40" t="s">
        <v>523</v>
      </c>
      <c r="D1511" s="36" t="s">
        <v>56</v>
      </c>
      <c r="E1511" s="41">
        <v>1</v>
      </c>
      <c r="F1511" s="42"/>
      <c r="G1511" s="37"/>
    </row>
    <row r="1512" spans="2:7" s="3" customFormat="1" ht="12" customHeight="1" x14ac:dyDescent="0.2">
      <c r="B1512" s="38"/>
      <c r="C1512" s="39"/>
      <c r="D1512" s="39"/>
      <c r="E1512" s="39"/>
      <c r="F1512" s="39"/>
      <c r="G1512" s="39"/>
    </row>
    <row r="1513" spans="2:7" s="3" customFormat="1" ht="12" customHeight="1" x14ac:dyDescent="0.2">
      <c r="B1513" s="34" t="s">
        <v>524</v>
      </c>
      <c r="C1513" s="40" t="s">
        <v>525</v>
      </c>
      <c r="D1513" s="36" t="s">
        <v>56</v>
      </c>
      <c r="E1513" s="41">
        <v>1</v>
      </c>
      <c r="F1513" s="42"/>
      <c r="G1513" s="37"/>
    </row>
    <row r="1514" spans="2:7" s="3" customFormat="1" ht="12" customHeight="1" x14ac:dyDescent="0.2">
      <c r="B1514" s="38"/>
      <c r="C1514" s="39"/>
      <c r="D1514" s="39"/>
      <c r="E1514" s="39"/>
      <c r="F1514" s="39"/>
      <c r="G1514" s="39"/>
    </row>
    <row r="1515" spans="2:7" s="3" customFormat="1" ht="12" customHeight="1" x14ac:dyDescent="0.2">
      <c r="B1515" s="34" t="s">
        <v>526</v>
      </c>
      <c r="C1515" s="35" t="s">
        <v>527</v>
      </c>
      <c r="D1515" s="36"/>
      <c r="E1515" s="41"/>
      <c r="F1515" s="37"/>
      <c r="G1515" s="37"/>
    </row>
    <row r="1516" spans="2:7" s="3" customFormat="1" ht="12" customHeight="1" x14ac:dyDescent="0.2">
      <c r="B1516" s="38"/>
      <c r="C1516" s="39"/>
      <c r="D1516" s="39"/>
      <c r="E1516" s="39"/>
      <c r="F1516" s="39"/>
      <c r="G1516" s="39"/>
    </row>
    <row r="1517" spans="2:7" s="3" customFormat="1" ht="12" customHeight="1" x14ac:dyDescent="0.2">
      <c r="B1517" s="34" t="s">
        <v>528</v>
      </c>
      <c r="C1517" s="40" t="s">
        <v>529</v>
      </c>
      <c r="D1517" s="36" t="s">
        <v>40</v>
      </c>
      <c r="E1517" s="41">
        <v>1</v>
      </c>
      <c r="F1517" s="42">
        <v>30000</v>
      </c>
      <c r="G1517" s="37">
        <f>IF(D1517 = CHAR(37), E1517*F1517/100,E1517*F1517)</f>
        <v>30000</v>
      </c>
    </row>
    <row r="1518" spans="2:7" s="3" customFormat="1" ht="12" customHeight="1" x14ac:dyDescent="0.2">
      <c r="B1518" s="38"/>
      <c r="C1518" s="39"/>
      <c r="D1518" s="39"/>
      <c r="E1518" s="39"/>
      <c r="F1518" s="39"/>
      <c r="G1518" s="39"/>
    </row>
    <row r="1519" spans="2:7" s="4" customFormat="1" ht="20.25" customHeight="1" x14ac:dyDescent="0.2">
      <c r="B1519" s="34" t="s">
        <v>530</v>
      </c>
      <c r="C1519" s="40" t="s">
        <v>531</v>
      </c>
      <c r="D1519" s="36" t="s">
        <v>41</v>
      </c>
      <c r="E1519" s="37">
        <f>G1517</f>
        <v>30000</v>
      </c>
      <c r="F1519" s="42"/>
      <c r="G1519" s="37"/>
    </row>
    <row r="1520" spans="2:7" s="2" customFormat="1" ht="12" customHeight="1" x14ac:dyDescent="0.2">
      <c r="B1520" s="38"/>
      <c r="C1520" s="39"/>
      <c r="D1520" s="39"/>
      <c r="E1520" s="39"/>
      <c r="F1520" s="39"/>
      <c r="G1520" s="39"/>
    </row>
    <row r="1521" spans="2:7" s="1" customFormat="1" ht="26" x14ac:dyDescent="0.2">
      <c r="B1521" s="34" t="s">
        <v>532</v>
      </c>
      <c r="C1521" s="35" t="s">
        <v>533</v>
      </c>
      <c r="D1521" s="36"/>
      <c r="E1521" s="37"/>
      <c r="F1521" s="37"/>
      <c r="G1521" s="37"/>
    </row>
    <row r="1522" spans="2:7" s="2" customFormat="1" ht="12" x14ac:dyDescent="0.2">
      <c r="B1522" s="38"/>
      <c r="C1522" s="39"/>
      <c r="D1522" s="39"/>
      <c r="E1522" s="39"/>
      <c r="F1522" s="39"/>
      <c r="G1522" s="39"/>
    </row>
    <row r="1523" spans="2:7" s="3" customFormat="1" ht="15.5" customHeight="1" x14ac:dyDescent="0.2">
      <c r="B1523" s="34" t="s">
        <v>534</v>
      </c>
      <c r="C1523" s="40" t="s">
        <v>535</v>
      </c>
      <c r="D1523" s="36" t="s">
        <v>35</v>
      </c>
      <c r="E1523" s="41">
        <v>1</v>
      </c>
      <c r="F1523" s="42"/>
      <c r="G1523" s="37"/>
    </row>
    <row r="1524" spans="2:7" s="3" customFormat="1" ht="12" customHeight="1" x14ac:dyDescent="0.2">
      <c r="B1524" s="38"/>
      <c r="C1524" s="39"/>
      <c r="D1524" s="39"/>
      <c r="E1524" s="39"/>
      <c r="F1524" s="39"/>
      <c r="G1524" s="39"/>
    </row>
    <row r="1525" spans="2:7" s="3" customFormat="1" ht="12" customHeight="1" x14ac:dyDescent="0.2">
      <c r="B1525" s="34" t="s">
        <v>536</v>
      </c>
      <c r="C1525" s="40" t="s">
        <v>537</v>
      </c>
      <c r="D1525" s="36" t="s">
        <v>40</v>
      </c>
      <c r="E1525" s="41">
        <v>1</v>
      </c>
      <c r="F1525" s="42">
        <v>9000</v>
      </c>
      <c r="G1525" s="37">
        <f>IF(D1525 = CHAR(37), E1525*F1525/100,E1525*F1525)</f>
        <v>9000</v>
      </c>
    </row>
    <row r="1526" spans="2:7" s="3" customFormat="1" ht="12" customHeight="1" x14ac:dyDescent="0.2">
      <c r="B1526" s="38"/>
      <c r="C1526" s="39"/>
      <c r="D1526" s="39"/>
      <c r="E1526" s="39"/>
      <c r="F1526" s="39"/>
      <c r="G1526" s="39"/>
    </row>
    <row r="1527" spans="2:7" s="3" customFormat="1" ht="12" customHeight="1" x14ac:dyDescent="0.2">
      <c r="B1527" s="34" t="s">
        <v>538</v>
      </c>
      <c r="C1527" s="40" t="s">
        <v>539</v>
      </c>
      <c r="D1527" s="36" t="s">
        <v>41</v>
      </c>
      <c r="E1527" s="37">
        <f>G1525</f>
        <v>9000</v>
      </c>
      <c r="F1527" s="42"/>
      <c r="G1527" s="37"/>
    </row>
    <row r="1528" spans="2:7" s="3" customFormat="1" ht="12" customHeight="1" x14ac:dyDescent="0.2">
      <c r="B1528" s="38"/>
      <c r="C1528" s="39"/>
      <c r="D1528" s="39"/>
      <c r="E1528" s="39"/>
      <c r="F1528" s="39"/>
      <c r="G1528" s="39"/>
    </row>
    <row r="1529" spans="2:7" s="3" customFormat="1" ht="12" customHeight="1" x14ac:dyDescent="0.2">
      <c r="B1529" s="34"/>
      <c r="C1529" s="35"/>
      <c r="D1529" s="36"/>
      <c r="E1529" s="37"/>
      <c r="F1529" s="37"/>
      <c r="G1529" s="37"/>
    </row>
    <row r="1530" spans="2:7" s="3" customFormat="1" ht="12" customHeight="1" x14ac:dyDescent="0.2">
      <c r="B1530" s="38"/>
      <c r="C1530" s="39"/>
      <c r="D1530" s="39"/>
      <c r="E1530" s="39"/>
      <c r="F1530" s="39"/>
      <c r="G1530" s="39"/>
    </row>
    <row r="1531" spans="2:7" s="3" customFormat="1" ht="12" customHeight="1" x14ac:dyDescent="0.2">
      <c r="B1531" s="34"/>
      <c r="C1531" s="40"/>
      <c r="D1531" s="36"/>
      <c r="E1531" s="41"/>
      <c r="F1531" s="42"/>
      <c r="G1531" s="37"/>
    </row>
    <row r="1532" spans="2:7" s="3" customFormat="1" ht="24" customHeight="1" x14ac:dyDescent="0.2">
      <c r="B1532" s="38"/>
      <c r="C1532" s="39"/>
      <c r="D1532" s="39"/>
      <c r="E1532" s="39"/>
      <c r="F1532" s="39"/>
      <c r="G1532" s="39"/>
    </row>
    <row r="1533" spans="2:7" s="3" customFormat="1" ht="12" customHeight="1" x14ac:dyDescent="0.2">
      <c r="B1533" s="34"/>
      <c r="C1533" s="40"/>
      <c r="D1533" s="36"/>
      <c r="E1533" s="41"/>
      <c r="F1533" s="37"/>
      <c r="G1533" s="37"/>
    </row>
    <row r="1534" spans="2:7" s="3" customFormat="1" ht="24" customHeight="1" x14ac:dyDescent="0.2">
      <c r="B1534" s="38"/>
      <c r="C1534" s="39"/>
      <c r="D1534" s="39"/>
      <c r="E1534" s="39"/>
      <c r="F1534" s="39"/>
      <c r="G1534" s="39"/>
    </row>
    <row r="1535" spans="2:7" s="3" customFormat="1" ht="12" customHeight="1" x14ac:dyDescent="0.2">
      <c r="B1535" s="34"/>
      <c r="C1535" s="40"/>
      <c r="D1535" s="36"/>
      <c r="E1535" s="41"/>
      <c r="F1535" s="42"/>
      <c r="G1535" s="37"/>
    </row>
    <row r="1536" spans="2:7" s="3" customFormat="1" ht="12" customHeight="1" x14ac:dyDescent="0.2">
      <c r="B1536" s="38"/>
      <c r="C1536" s="39"/>
      <c r="D1536" s="39"/>
      <c r="E1536" s="39"/>
      <c r="F1536" s="39"/>
      <c r="G1536" s="39"/>
    </row>
    <row r="1537" spans="2:7" s="3" customFormat="1" ht="12" customHeight="1" x14ac:dyDescent="0.2">
      <c r="B1537" s="34"/>
      <c r="C1537" s="40"/>
      <c r="D1537" s="36"/>
      <c r="E1537" s="41"/>
      <c r="F1537" s="42"/>
      <c r="G1537" s="37"/>
    </row>
    <row r="1538" spans="2:7" s="3" customFormat="1" ht="24" customHeight="1" x14ac:dyDescent="0.2">
      <c r="B1538" s="38"/>
      <c r="C1538" s="39"/>
      <c r="D1538" s="39"/>
      <c r="E1538" s="39"/>
      <c r="F1538" s="39"/>
      <c r="G1538" s="39"/>
    </row>
    <row r="1539" spans="2:7" s="3" customFormat="1" ht="12" customHeight="1" x14ac:dyDescent="0.2">
      <c r="B1539" s="34"/>
      <c r="C1539" s="35"/>
      <c r="D1539" s="36"/>
      <c r="E1539" s="41"/>
      <c r="F1539" s="37"/>
      <c r="G1539" s="37"/>
    </row>
    <row r="1540" spans="2:7" s="3" customFormat="1" ht="12" customHeight="1" x14ac:dyDescent="0.2">
      <c r="B1540" s="38"/>
      <c r="C1540" s="39"/>
      <c r="D1540" s="39"/>
      <c r="E1540" s="39"/>
      <c r="F1540" s="39"/>
      <c r="G1540" s="39"/>
    </row>
    <row r="1541" spans="2:7" s="3" customFormat="1" ht="12" customHeight="1" x14ac:dyDescent="0.2">
      <c r="B1541" s="34"/>
      <c r="C1541" s="40"/>
      <c r="D1541" s="36"/>
      <c r="E1541" s="41"/>
      <c r="F1541" s="42"/>
      <c r="G1541" s="37"/>
    </row>
    <row r="1542" spans="2:7" s="3" customFormat="1" ht="12" customHeight="1" x14ac:dyDescent="0.2">
      <c r="B1542" s="38"/>
      <c r="C1542" s="39"/>
      <c r="D1542" s="39"/>
      <c r="E1542" s="39"/>
      <c r="F1542" s="39"/>
      <c r="G1542" s="39"/>
    </row>
    <row r="1543" spans="2:7" s="3" customFormat="1" ht="12" customHeight="1" x14ac:dyDescent="0.2">
      <c r="B1543" s="34"/>
      <c r="C1543" s="40"/>
      <c r="D1543" s="36"/>
      <c r="E1543" s="41"/>
      <c r="F1543" s="42"/>
      <c r="G1543" s="37"/>
    </row>
    <row r="1544" spans="2:7" s="3" customFormat="1" ht="12" customHeight="1" x14ac:dyDescent="0.2">
      <c r="B1544" s="38"/>
      <c r="C1544" s="39"/>
      <c r="D1544" s="39"/>
      <c r="E1544" s="39"/>
      <c r="F1544" s="39"/>
      <c r="G1544" s="39"/>
    </row>
    <row r="1545" spans="2:7" s="3" customFormat="1" ht="12" customHeight="1" x14ac:dyDescent="0.2">
      <c r="B1545" s="34"/>
      <c r="C1545" s="40"/>
      <c r="D1545" s="36"/>
      <c r="E1545" s="41"/>
      <c r="F1545" s="42"/>
      <c r="G1545" s="37"/>
    </row>
    <row r="1546" spans="2:7" s="3" customFormat="1" ht="12" customHeight="1" x14ac:dyDescent="0.2">
      <c r="B1546" s="38"/>
      <c r="C1546" s="39"/>
      <c r="D1546" s="39"/>
      <c r="E1546" s="39"/>
      <c r="F1546" s="39"/>
      <c r="G1546" s="39"/>
    </row>
    <row r="1547" spans="2:7" s="3" customFormat="1" ht="12" customHeight="1" x14ac:dyDescent="0.2">
      <c r="B1547" s="38"/>
      <c r="C1547" s="39"/>
      <c r="D1547" s="39"/>
      <c r="E1547" s="39"/>
      <c r="F1547" s="39"/>
      <c r="G1547" s="39"/>
    </row>
    <row r="1548" spans="2:7" s="3" customFormat="1" ht="12" customHeight="1" x14ac:dyDescent="0.2">
      <c r="B1548" s="38"/>
      <c r="C1548" s="39"/>
      <c r="D1548" s="39"/>
      <c r="E1548" s="39"/>
      <c r="F1548" s="39"/>
      <c r="G1548" s="39"/>
    </row>
    <row r="1549" spans="2:7" s="3" customFormat="1" ht="12" customHeight="1" x14ac:dyDescent="0.2">
      <c r="B1549" s="38"/>
      <c r="C1549" s="39"/>
      <c r="D1549" s="39"/>
      <c r="E1549" s="39"/>
      <c r="F1549" s="39"/>
      <c r="G1549" s="39"/>
    </row>
    <row r="1550" spans="2:7" s="3" customFormat="1" ht="12" customHeight="1" x14ac:dyDescent="0.2">
      <c r="B1550" s="38"/>
      <c r="C1550" s="39"/>
      <c r="D1550" s="39"/>
      <c r="E1550" s="39"/>
      <c r="F1550" s="39"/>
      <c r="G1550" s="39"/>
    </row>
    <row r="1551" spans="2:7" s="3" customFormat="1" ht="12" customHeight="1" x14ac:dyDescent="0.2">
      <c r="B1551" s="38"/>
      <c r="C1551" s="39"/>
      <c r="D1551" s="39"/>
      <c r="E1551" s="39"/>
      <c r="F1551" s="39"/>
      <c r="G1551" s="39"/>
    </row>
    <row r="1552" spans="2:7" s="3" customFormat="1" ht="12" customHeight="1" x14ac:dyDescent="0.2">
      <c r="B1552" s="38"/>
      <c r="C1552" s="39"/>
      <c r="D1552" s="39"/>
      <c r="E1552" s="39"/>
      <c r="F1552" s="39"/>
      <c r="G1552" s="39"/>
    </row>
    <row r="1553" spans="2:7" s="3" customFormat="1" ht="12" customHeight="1" x14ac:dyDescent="0.2">
      <c r="B1553" s="38"/>
      <c r="C1553" s="39"/>
      <c r="D1553" s="39"/>
      <c r="E1553" s="39"/>
      <c r="F1553" s="39"/>
      <c r="G1553" s="39"/>
    </row>
    <row r="1554" spans="2:7" s="3" customFormat="1" ht="12" customHeight="1" x14ac:dyDescent="0.2">
      <c r="B1554" s="38"/>
      <c r="C1554" s="39"/>
      <c r="D1554" s="39"/>
      <c r="E1554" s="39"/>
      <c r="F1554" s="39"/>
      <c r="G1554" s="39"/>
    </row>
    <row r="1555" spans="2:7" s="3" customFormat="1" ht="12" customHeight="1" x14ac:dyDescent="0.2">
      <c r="B1555" s="38"/>
      <c r="C1555" s="39"/>
      <c r="D1555" s="39"/>
      <c r="E1555" s="39"/>
      <c r="F1555" s="39"/>
      <c r="G1555" s="39"/>
    </row>
    <row r="1556" spans="2:7" s="3" customFormat="1" ht="12" customHeight="1" x14ac:dyDescent="0.2">
      <c r="B1556" s="38"/>
      <c r="C1556" s="39"/>
      <c r="D1556" s="39"/>
      <c r="E1556" s="39"/>
      <c r="F1556" s="39"/>
      <c r="G1556" s="39"/>
    </row>
    <row r="1557" spans="2:7" s="3" customFormat="1" ht="12" customHeight="1" x14ac:dyDescent="0.2">
      <c r="B1557" s="38"/>
      <c r="C1557" s="39"/>
      <c r="D1557" s="39"/>
      <c r="E1557" s="39"/>
      <c r="F1557" s="39"/>
      <c r="G1557" s="39"/>
    </row>
    <row r="1558" spans="2:7" s="3" customFormat="1" ht="12" customHeight="1" x14ac:dyDescent="0.2">
      <c r="B1558" s="38"/>
      <c r="C1558" s="39"/>
      <c r="D1558" s="39"/>
      <c r="E1558" s="39"/>
      <c r="F1558" s="39"/>
      <c r="G1558" s="39"/>
    </row>
    <row r="1559" spans="2:7" s="3" customFormat="1" ht="12" customHeight="1" x14ac:dyDescent="0.2">
      <c r="B1559" s="38"/>
      <c r="C1559" s="39"/>
      <c r="D1559" s="39"/>
      <c r="E1559" s="39"/>
      <c r="F1559" s="39"/>
      <c r="G1559" s="39"/>
    </row>
    <row r="1560" spans="2:7" s="3" customFormat="1" ht="12" customHeight="1" x14ac:dyDescent="0.2">
      <c r="B1560" s="38"/>
      <c r="C1560" s="39"/>
      <c r="D1560" s="39"/>
      <c r="E1560" s="39"/>
      <c r="F1560" s="39"/>
      <c r="G1560" s="39"/>
    </row>
    <row r="1561" spans="2:7" s="3" customFormat="1" ht="12" customHeight="1" x14ac:dyDescent="0.2">
      <c r="B1561" s="38"/>
      <c r="C1561" s="39"/>
      <c r="D1561" s="39"/>
      <c r="E1561" s="39"/>
      <c r="F1561" s="39"/>
      <c r="G1561" s="39"/>
    </row>
    <row r="1562" spans="2:7" s="3" customFormat="1" ht="12" customHeight="1" x14ac:dyDescent="0.2">
      <c r="B1562" s="38"/>
      <c r="C1562" s="39"/>
      <c r="D1562" s="39"/>
      <c r="E1562" s="39"/>
      <c r="F1562" s="39"/>
      <c r="G1562" s="39"/>
    </row>
    <row r="1563" spans="2:7" s="3" customFormat="1" ht="12" customHeight="1" x14ac:dyDescent="0.2">
      <c r="B1563" s="38"/>
      <c r="C1563" s="39"/>
      <c r="D1563" s="39"/>
      <c r="E1563" s="39"/>
      <c r="F1563" s="39"/>
      <c r="G1563" s="39"/>
    </row>
    <row r="1564" spans="2:7" s="3" customFormat="1" ht="12" customHeight="1" x14ac:dyDescent="0.2">
      <c r="B1564" s="38"/>
      <c r="C1564" s="39"/>
      <c r="D1564" s="39"/>
      <c r="E1564" s="39"/>
      <c r="F1564" s="39"/>
      <c r="G1564" s="39"/>
    </row>
    <row r="1565" spans="2:7" s="3" customFormat="1" ht="12" customHeight="1" x14ac:dyDescent="0.2">
      <c r="B1565" s="38"/>
      <c r="C1565" s="39"/>
      <c r="D1565" s="39"/>
      <c r="E1565" s="39"/>
      <c r="F1565" s="39"/>
      <c r="G1565" s="39"/>
    </row>
    <row r="1566" spans="2:7" s="3" customFormat="1" ht="12" customHeight="1" x14ac:dyDescent="0.2">
      <c r="B1566" s="38"/>
      <c r="C1566" s="39"/>
      <c r="D1566" s="39"/>
      <c r="E1566" s="39"/>
      <c r="F1566" s="39"/>
      <c r="G1566" s="39"/>
    </row>
    <row r="1567" spans="2:7" s="3" customFormat="1" ht="12" customHeight="1" x14ac:dyDescent="0.2">
      <c r="B1567" s="38"/>
      <c r="C1567" s="39"/>
      <c r="D1567" s="39"/>
      <c r="E1567" s="39"/>
      <c r="F1567" s="39"/>
      <c r="G1567" s="39"/>
    </row>
    <row r="1568" spans="2:7" s="3" customFormat="1" ht="12" customHeight="1" x14ac:dyDescent="0.2">
      <c r="B1568" s="34"/>
      <c r="C1568" s="40"/>
      <c r="D1568" s="36"/>
      <c r="E1568" s="41"/>
      <c r="F1568" s="42"/>
      <c r="G1568" s="37"/>
    </row>
    <row r="1569" spans="2:7" s="3" customFormat="1" ht="12" customHeight="1" x14ac:dyDescent="0.2">
      <c r="B1569" s="34"/>
      <c r="C1569" s="40"/>
      <c r="D1569" s="36"/>
      <c r="E1569" s="41"/>
      <c r="F1569" s="42"/>
      <c r="G1569" s="37"/>
    </row>
    <row r="1570" spans="2:7" s="3" customFormat="1" ht="12" customHeight="1" x14ac:dyDescent="0.2">
      <c r="B1570" s="38"/>
      <c r="C1570" s="39"/>
      <c r="D1570" s="39"/>
      <c r="E1570" s="39"/>
      <c r="F1570" s="39"/>
      <c r="G1570" s="39"/>
    </row>
    <row r="1571" spans="2:7" s="3" customFormat="1" ht="12" customHeight="1" x14ac:dyDescent="0.2">
      <c r="B1571" s="34"/>
      <c r="C1571" s="40"/>
      <c r="D1571" s="36"/>
      <c r="E1571" s="41"/>
      <c r="F1571" s="42"/>
      <c r="G1571" s="37"/>
    </row>
    <row r="1572" spans="2:7" s="3" customFormat="1" ht="12" customHeight="1" x14ac:dyDescent="0.2">
      <c r="B1572" s="38"/>
      <c r="C1572" s="39"/>
      <c r="D1572" s="39"/>
      <c r="E1572" s="39"/>
      <c r="F1572" s="39"/>
      <c r="G1572" s="39"/>
    </row>
    <row r="1573" spans="2:7" s="3" customFormat="1" ht="12" customHeight="1" x14ac:dyDescent="0.2">
      <c r="B1573" s="34"/>
      <c r="C1573" s="40"/>
      <c r="D1573" s="36"/>
      <c r="E1573" s="41"/>
      <c r="F1573" s="42"/>
      <c r="G1573" s="37"/>
    </row>
    <row r="1574" spans="2:7" s="3" customFormat="1" ht="12" customHeight="1" x14ac:dyDescent="0.2">
      <c r="B1574" s="38"/>
      <c r="C1574" s="39"/>
      <c r="D1574" s="39"/>
      <c r="E1574" s="39"/>
      <c r="F1574" s="39"/>
      <c r="G1574" s="39"/>
    </row>
    <row r="1575" spans="2:7" s="3" customFormat="1" ht="12" customHeight="1" x14ac:dyDescent="0.2">
      <c r="B1575" s="34"/>
      <c r="C1575" s="40"/>
      <c r="D1575" s="36"/>
      <c r="E1575" s="41"/>
      <c r="F1575" s="42"/>
      <c r="G1575" s="37"/>
    </row>
    <row r="1576" spans="2:7" s="3" customFormat="1" ht="12" customHeight="1" x14ac:dyDescent="0.2">
      <c r="B1576" s="38"/>
      <c r="C1576" s="39"/>
      <c r="D1576" s="39"/>
      <c r="E1576" s="39"/>
      <c r="F1576" s="39"/>
      <c r="G1576" s="39"/>
    </row>
    <row r="1577" spans="2:7" s="3" customFormat="1" ht="12" customHeight="1" x14ac:dyDescent="0.2">
      <c r="B1577" s="60" t="s">
        <v>97</v>
      </c>
      <c r="C1577" s="52"/>
      <c r="D1577" s="53"/>
      <c r="E1577" s="54"/>
      <c r="F1577" s="54"/>
      <c r="G1577" s="59"/>
    </row>
    <row r="1578" spans="2:7" s="3" customFormat="1" ht="12" customHeight="1" x14ac:dyDescent="0.2">
      <c r="B1578" s="45"/>
      <c r="C1578" s="45"/>
      <c r="D1578" s="56"/>
      <c r="E1578" s="45"/>
      <c r="F1578" s="45"/>
      <c r="G1578" s="45"/>
    </row>
    <row r="1579" spans="2:7" s="3" customFormat="1" ht="12" customHeight="1" x14ac:dyDescent="0.2">
      <c r="B1579" s="69" t="s">
        <v>0</v>
      </c>
      <c r="C1579" s="1"/>
      <c r="D1579" s="1"/>
      <c r="E1579" s="1"/>
      <c r="F1579" s="1"/>
      <c r="G1579" s="1"/>
    </row>
    <row r="1580" spans="2:7" s="3" customFormat="1" ht="12" customHeight="1" x14ac:dyDescent="0.2">
      <c r="B1580" s="2"/>
      <c r="C1580" s="2"/>
      <c r="D1580" s="2"/>
      <c r="E1580" s="2"/>
      <c r="F1580" s="2"/>
      <c r="G1580" s="70" t="s">
        <v>851</v>
      </c>
    </row>
    <row r="1581" spans="2:7" s="3" customFormat="1" ht="12" customHeight="1" x14ac:dyDescent="0.2">
      <c r="B1581" s="71" t="s">
        <v>2</v>
      </c>
      <c r="C1581" s="71" t="s">
        <v>3</v>
      </c>
      <c r="D1581" s="71" t="s">
        <v>4</v>
      </c>
      <c r="E1581" s="71" t="s">
        <v>5</v>
      </c>
      <c r="F1581" s="71" t="s">
        <v>6</v>
      </c>
      <c r="G1581" s="72" t="s">
        <v>7</v>
      </c>
    </row>
    <row r="1582" spans="2:7" s="3" customFormat="1" ht="12" customHeight="1" x14ac:dyDescent="0.2">
      <c r="B1582" s="73" t="s">
        <v>852</v>
      </c>
      <c r="C1582" s="74" t="s">
        <v>853</v>
      </c>
      <c r="D1582" s="75"/>
      <c r="E1582" s="76"/>
      <c r="F1582" s="77"/>
      <c r="G1582" s="77"/>
    </row>
    <row r="1583" spans="2:7" s="3" customFormat="1" ht="12" customHeight="1" x14ac:dyDescent="0.2">
      <c r="B1583" s="78"/>
      <c r="C1583" s="79"/>
      <c r="D1583" s="79"/>
      <c r="E1583" s="79"/>
      <c r="F1583" s="79"/>
      <c r="G1583" s="79"/>
    </row>
    <row r="1584" spans="2:7" s="3" customFormat="1" ht="12" customHeight="1" x14ac:dyDescent="0.2">
      <c r="B1584" s="73" t="s">
        <v>859</v>
      </c>
      <c r="C1584" s="74" t="s">
        <v>860</v>
      </c>
      <c r="D1584" s="75"/>
      <c r="E1584" s="76"/>
      <c r="F1584" s="42"/>
      <c r="G1584" s="77"/>
    </row>
    <row r="1585" spans="2:7" s="3" customFormat="1" ht="12" customHeight="1" x14ac:dyDescent="0.2">
      <c r="B1585" s="78"/>
      <c r="C1585" s="79"/>
      <c r="D1585" s="79"/>
      <c r="E1585" s="79"/>
      <c r="F1585" s="42"/>
      <c r="G1585" s="79"/>
    </row>
    <row r="1586" spans="2:7" s="3" customFormat="1" ht="12" customHeight="1" x14ac:dyDescent="0.2">
      <c r="B1586" s="73" t="s">
        <v>861</v>
      </c>
      <c r="C1586" s="80" t="s">
        <v>854</v>
      </c>
      <c r="D1586" s="75" t="s">
        <v>36</v>
      </c>
      <c r="E1586" s="41">
        <v>5011</v>
      </c>
      <c r="F1586" s="42"/>
      <c r="G1586" s="37"/>
    </row>
    <row r="1587" spans="2:7" s="3" customFormat="1" ht="12" customHeight="1" x14ac:dyDescent="0.2">
      <c r="B1587" s="78"/>
      <c r="C1587" s="79"/>
      <c r="D1587" s="79"/>
      <c r="E1587" s="39"/>
      <c r="F1587" s="39"/>
      <c r="G1587" s="39"/>
    </row>
    <row r="1588" spans="2:7" s="3" customFormat="1" ht="12" customHeight="1" x14ac:dyDescent="0.2">
      <c r="B1588" s="73" t="s">
        <v>862</v>
      </c>
      <c r="C1588" s="80" t="s">
        <v>855</v>
      </c>
      <c r="D1588" s="75" t="s">
        <v>36</v>
      </c>
      <c r="E1588" s="41">
        <v>200</v>
      </c>
      <c r="F1588" s="42"/>
      <c r="G1588" s="37"/>
    </row>
    <row r="1589" spans="2:7" s="3" customFormat="1" ht="12" customHeight="1" x14ac:dyDescent="0.2">
      <c r="B1589" s="78"/>
      <c r="C1589" s="79"/>
      <c r="D1589" s="79"/>
      <c r="E1589" s="39"/>
      <c r="F1589" s="39"/>
      <c r="G1589" s="39"/>
    </row>
    <row r="1590" spans="2:7" s="3" customFormat="1" ht="12" customHeight="1" x14ac:dyDescent="0.2">
      <c r="B1590" s="73" t="s">
        <v>863</v>
      </c>
      <c r="C1590" s="80" t="s">
        <v>856</v>
      </c>
      <c r="D1590" s="75" t="s">
        <v>36</v>
      </c>
      <c r="E1590" s="41">
        <v>50</v>
      </c>
      <c r="F1590" s="42"/>
      <c r="G1590" s="37"/>
    </row>
    <row r="1591" spans="2:7" s="3" customFormat="1" ht="12" customHeight="1" x14ac:dyDescent="0.2">
      <c r="B1591" s="78"/>
      <c r="C1591" s="79"/>
      <c r="D1591" s="79"/>
      <c r="E1591" s="39"/>
      <c r="F1591" s="39"/>
      <c r="G1591" s="39"/>
    </row>
    <row r="1592" spans="2:7" s="3" customFormat="1" ht="12" customHeight="1" x14ac:dyDescent="0.2">
      <c r="B1592" s="73" t="s">
        <v>864</v>
      </c>
      <c r="C1592" s="80" t="s">
        <v>857</v>
      </c>
      <c r="D1592" s="75" t="s">
        <v>36</v>
      </c>
      <c r="E1592" s="41">
        <v>3500</v>
      </c>
      <c r="F1592" s="42"/>
      <c r="G1592" s="37"/>
    </row>
    <row r="1593" spans="2:7" s="3" customFormat="1" ht="12" customHeight="1" x14ac:dyDescent="0.2">
      <c r="B1593" s="78"/>
      <c r="C1593" s="79"/>
      <c r="D1593" s="79"/>
      <c r="E1593" s="79"/>
      <c r="F1593" s="42"/>
      <c r="G1593" s="79"/>
    </row>
    <row r="1594" spans="2:7" s="3" customFormat="1" ht="12" customHeight="1" x14ac:dyDescent="0.2">
      <c r="B1594" s="73" t="s">
        <v>865</v>
      </c>
      <c r="C1594" s="80" t="s">
        <v>858</v>
      </c>
      <c r="D1594" s="75" t="s">
        <v>36</v>
      </c>
      <c r="E1594" s="76">
        <v>3200</v>
      </c>
      <c r="F1594" s="42"/>
      <c r="G1594" s="77"/>
    </row>
    <row r="1595" spans="2:7" s="3" customFormat="1" ht="12" customHeight="1" x14ac:dyDescent="0.2">
      <c r="B1595" s="73"/>
      <c r="C1595" s="80"/>
      <c r="D1595" s="75"/>
      <c r="E1595" s="76"/>
      <c r="F1595" s="42"/>
      <c r="G1595" s="77"/>
    </row>
    <row r="1596" spans="2:7" s="3" customFormat="1" ht="12" customHeight="1" x14ac:dyDescent="0.2">
      <c r="B1596" s="73"/>
      <c r="C1596" s="80"/>
      <c r="D1596" s="75"/>
      <c r="E1596" s="76"/>
      <c r="F1596" s="42"/>
      <c r="G1596" s="77"/>
    </row>
    <row r="1597" spans="2:7" s="3" customFormat="1" ht="12" customHeight="1" x14ac:dyDescent="0.2">
      <c r="B1597" s="73"/>
      <c r="C1597" s="80"/>
      <c r="D1597" s="75"/>
      <c r="E1597" s="76"/>
      <c r="F1597" s="42"/>
      <c r="G1597" s="77"/>
    </row>
    <row r="1598" spans="2:7" s="3" customFormat="1" ht="12" customHeight="1" x14ac:dyDescent="0.2">
      <c r="B1598" s="73"/>
      <c r="C1598" s="80"/>
      <c r="D1598" s="75"/>
      <c r="E1598" s="76"/>
      <c r="F1598" s="42"/>
      <c r="G1598" s="77"/>
    </row>
    <row r="1599" spans="2:7" s="3" customFormat="1" ht="12" customHeight="1" x14ac:dyDescent="0.2">
      <c r="B1599" s="73"/>
      <c r="C1599" s="80"/>
      <c r="D1599" s="75"/>
      <c r="E1599" s="76"/>
      <c r="F1599" s="42"/>
      <c r="G1599" s="77"/>
    </row>
    <row r="1600" spans="2:7" s="3" customFormat="1" ht="12" customHeight="1" x14ac:dyDescent="0.2">
      <c r="B1600" s="73"/>
      <c r="C1600" s="80"/>
      <c r="D1600" s="75"/>
      <c r="E1600" s="76"/>
      <c r="F1600" s="42"/>
      <c r="G1600" s="77"/>
    </row>
    <row r="1601" spans="2:7" s="3" customFormat="1" ht="12" customHeight="1" x14ac:dyDescent="0.2">
      <c r="B1601" s="73"/>
      <c r="C1601" s="80"/>
      <c r="D1601" s="75"/>
      <c r="E1601" s="76"/>
      <c r="F1601" s="42"/>
      <c r="G1601" s="77"/>
    </row>
    <row r="1602" spans="2:7" s="3" customFormat="1" ht="12" customHeight="1" x14ac:dyDescent="0.2">
      <c r="B1602" s="73"/>
      <c r="C1602" s="80"/>
      <c r="D1602" s="75"/>
      <c r="E1602" s="76"/>
      <c r="F1602" s="42"/>
      <c r="G1602" s="77"/>
    </row>
    <row r="1603" spans="2:7" s="3" customFormat="1" ht="12" customHeight="1" x14ac:dyDescent="0.2">
      <c r="B1603" s="73"/>
      <c r="C1603" s="80"/>
      <c r="D1603" s="75"/>
      <c r="E1603" s="76"/>
      <c r="F1603" s="42"/>
      <c r="G1603" s="77"/>
    </row>
    <row r="1604" spans="2:7" s="3" customFormat="1" ht="12" customHeight="1" x14ac:dyDescent="0.2">
      <c r="B1604" s="73"/>
      <c r="C1604" s="80"/>
      <c r="D1604" s="75"/>
      <c r="E1604" s="76"/>
      <c r="F1604" s="42"/>
      <c r="G1604" s="77"/>
    </row>
    <row r="1605" spans="2:7" s="3" customFormat="1" ht="12" customHeight="1" x14ac:dyDescent="0.2">
      <c r="B1605" s="73"/>
      <c r="C1605" s="80"/>
      <c r="D1605" s="75"/>
      <c r="E1605" s="76"/>
      <c r="F1605" s="42"/>
      <c r="G1605" s="77"/>
    </row>
    <row r="1606" spans="2:7" s="3" customFormat="1" ht="12" customHeight="1" x14ac:dyDescent="0.2">
      <c r="B1606" s="73"/>
      <c r="C1606" s="80"/>
      <c r="D1606" s="75"/>
      <c r="E1606" s="76"/>
      <c r="F1606" s="42"/>
      <c r="G1606" s="77"/>
    </row>
    <row r="1607" spans="2:7" s="3" customFormat="1" ht="12" customHeight="1" x14ac:dyDescent="0.2">
      <c r="B1607" s="73"/>
      <c r="C1607" s="80"/>
      <c r="D1607" s="75"/>
      <c r="E1607" s="76"/>
      <c r="F1607" s="42"/>
      <c r="G1607" s="77"/>
    </row>
    <row r="1608" spans="2:7" s="3" customFormat="1" ht="12" customHeight="1" x14ac:dyDescent="0.2">
      <c r="B1608" s="73"/>
      <c r="C1608" s="80"/>
      <c r="D1608" s="75"/>
      <c r="E1608" s="76"/>
      <c r="F1608" s="42"/>
      <c r="G1608" s="77"/>
    </row>
    <row r="1609" spans="2:7" s="3" customFormat="1" ht="12" customHeight="1" x14ac:dyDescent="0.2">
      <c r="B1609" s="73"/>
      <c r="C1609" s="80"/>
      <c r="D1609" s="75"/>
      <c r="E1609" s="76"/>
      <c r="F1609" s="42"/>
      <c r="G1609" s="77"/>
    </row>
    <row r="1610" spans="2:7" s="3" customFormat="1" ht="12" customHeight="1" x14ac:dyDescent="0.2">
      <c r="B1610" s="73"/>
      <c r="C1610" s="80"/>
      <c r="D1610" s="75"/>
      <c r="E1610" s="76"/>
      <c r="F1610" s="42"/>
      <c r="G1610" s="77"/>
    </row>
    <row r="1611" spans="2:7" s="3" customFormat="1" ht="12" customHeight="1" x14ac:dyDescent="0.2">
      <c r="B1611" s="73"/>
      <c r="C1611" s="80"/>
      <c r="D1611" s="75"/>
      <c r="E1611" s="76"/>
      <c r="F1611" s="42"/>
      <c r="G1611" s="77"/>
    </row>
    <row r="1612" spans="2:7" s="3" customFormat="1" ht="12" customHeight="1" x14ac:dyDescent="0.2">
      <c r="B1612" s="73"/>
      <c r="C1612" s="80"/>
      <c r="D1612" s="75"/>
      <c r="E1612" s="76"/>
      <c r="F1612" s="42"/>
      <c r="G1612" s="77"/>
    </row>
    <row r="1613" spans="2:7" s="3" customFormat="1" ht="12" customHeight="1" x14ac:dyDescent="0.2">
      <c r="B1613" s="73"/>
      <c r="C1613" s="80"/>
      <c r="D1613" s="75"/>
      <c r="E1613" s="76"/>
      <c r="F1613" s="42"/>
      <c r="G1613" s="77"/>
    </row>
    <row r="1614" spans="2:7" s="3" customFormat="1" ht="12" customHeight="1" x14ac:dyDescent="0.2">
      <c r="B1614" s="73"/>
      <c r="C1614" s="80"/>
      <c r="D1614" s="75"/>
      <c r="E1614" s="76"/>
      <c r="F1614" s="42"/>
      <c r="G1614" s="77"/>
    </row>
    <row r="1615" spans="2:7" s="3" customFormat="1" ht="12" customHeight="1" x14ac:dyDescent="0.2">
      <c r="B1615" s="73"/>
      <c r="C1615" s="80"/>
      <c r="D1615" s="75"/>
      <c r="E1615" s="76"/>
      <c r="F1615" s="42"/>
      <c r="G1615" s="77"/>
    </row>
    <row r="1616" spans="2:7" s="3" customFormat="1" ht="12" customHeight="1" x14ac:dyDescent="0.2">
      <c r="B1616" s="73"/>
      <c r="C1616" s="80"/>
      <c r="D1616" s="75"/>
      <c r="E1616" s="76"/>
      <c r="F1616" s="42"/>
      <c r="G1616" s="77"/>
    </row>
    <row r="1617" spans="2:7" s="3" customFormat="1" ht="12" customHeight="1" x14ac:dyDescent="0.2">
      <c r="B1617" s="73"/>
      <c r="C1617" s="80"/>
      <c r="D1617" s="75"/>
      <c r="E1617" s="76"/>
      <c r="F1617" s="42"/>
      <c r="G1617" s="77"/>
    </row>
    <row r="1618" spans="2:7" s="3" customFormat="1" ht="12" customHeight="1" x14ac:dyDescent="0.2">
      <c r="B1618" s="73"/>
      <c r="C1618" s="80"/>
      <c r="D1618" s="75"/>
      <c r="E1618" s="76"/>
      <c r="F1618" s="42"/>
      <c r="G1618" s="77"/>
    </row>
    <row r="1619" spans="2:7" s="3" customFormat="1" ht="12" customHeight="1" x14ac:dyDescent="0.2">
      <c r="B1619" s="73"/>
      <c r="C1619" s="80"/>
      <c r="D1619" s="75"/>
      <c r="E1619" s="76"/>
      <c r="F1619" s="42"/>
      <c r="G1619" s="77"/>
    </row>
    <row r="1620" spans="2:7" s="3" customFormat="1" ht="12" customHeight="1" x14ac:dyDescent="0.2">
      <c r="B1620" s="73"/>
      <c r="C1620" s="80"/>
      <c r="D1620" s="75"/>
      <c r="E1620" s="76"/>
      <c r="F1620" s="42"/>
      <c r="G1620" s="77"/>
    </row>
    <row r="1621" spans="2:7" s="3" customFormat="1" ht="12" customHeight="1" x14ac:dyDescent="0.2">
      <c r="B1621" s="73"/>
      <c r="C1621" s="80"/>
      <c r="D1621" s="75"/>
      <c r="E1621" s="76"/>
      <c r="F1621" s="42"/>
      <c r="G1621" s="77"/>
    </row>
    <row r="1622" spans="2:7" s="3" customFormat="1" ht="12" customHeight="1" x14ac:dyDescent="0.2">
      <c r="B1622" s="73"/>
      <c r="C1622" s="80"/>
      <c r="D1622" s="75"/>
      <c r="E1622" s="76"/>
      <c r="F1622" s="42"/>
      <c r="G1622" s="77"/>
    </row>
    <row r="1623" spans="2:7" s="3" customFormat="1" ht="12" customHeight="1" x14ac:dyDescent="0.2">
      <c r="B1623" s="73"/>
      <c r="C1623" s="80"/>
      <c r="D1623" s="75"/>
      <c r="E1623" s="76"/>
      <c r="F1623" s="42"/>
      <c r="G1623" s="77"/>
    </row>
    <row r="1624" spans="2:7" s="3" customFormat="1" ht="12" customHeight="1" x14ac:dyDescent="0.2">
      <c r="B1624" s="73"/>
      <c r="C1624" s="80"/>
      <c r="D1624" s="75"/>
      <c r="E1624" s="76"/>
      <c r="F1624" s="42"/>
      <c r="G1624" s="77"/>
    </row>
    <row r="1625" spans="2:7" s="3" customFormat="1" ht="12" customHeight="1" x14ac:dyDescent="0.2">
      <c r="B1625" s="73"/>
      <c r="C1625" s="80"/>
      <c r="D1625" s="75"/>
      <c r="E1625" s="76"/>
      <c r="F1625" s="42"/>
      <c r="G1625" s="77"/>
    </row>
    <row r="1626" spans="2:7" s="3" customFormat="1" ht="12" customHeight="1" x14ac:dyDescent="0.2">
      <c r="B1626" s="73"/>
      <c r="C1626" s="80"/>
      <c r="D1626" s="75"/>
      <c r="E1626" s="76"/>
      <c r="F1626" s="42"/>
      <c r="G1626" s="77"/>
    </row>
    <row r="1627" spans="2:7" s="3" customFormat="1" ht="12" customHeight="1" x14ac:dyDescent="0.2">
      <c r="B1627" s="73"/>
      <c r="C1627" s="80"/>
      <c r="D1627" s="75"/>
      <c r="E1627" s="76"/>
      <c r="F1627" s="42"/>
      <c r="G1627" s="77"/>
    </row>
    <row r="1628" spans="2:7" s="3" customFormat="1" ht="12" customHeight="1" x14ac:dyDescent="0.2">
      <c r="B1628" s="73"/>
      <c r="C1628" s="80"/>
      <c r="D1628" s="75"/>
      <c r="E1628" s="76"/>
      <c r="F1628" s="42"/>
      <c r="G1628" s="77"/>
    </row>
    <row r="1629" spans="2:7" s="3" customFormat="1" ht="12" customHeight="1" x14ac:dyDescent="0.2">
      <c r="B1629" s="73"/>
      <c r="C1629" s="80"/>
      <c r="D1629" s="75"/>
      <c r="E1629" s="76"/>
      <c r="F1629" s="42"/>
      <c r="G1629" s="77"/>
    </row>
    <row r="1630" spans="2:7" s="3" customFormat="1" ht="12" customHeight="1" x14ac:dyDescent="0.2">
      <c r="B1630" s="73"/>
      <c r="C1630" s="80"/>
      <c r="D1630" s="75"/>
      <c r="E1630" s="76"/>
      <c r="F1630" s="42"/>
      <c r="G1630" s="77"/>
    </row>
    <row r="1631" spans="2:7" s="3" customFormat="1" ht="12" customHeight="1" x14ac:dyDescent="0.2">
      <c r="B1631" s="73"/>
      <c r="C1631" s="80"/>
      <c r="D1631" s="75"/>
      <c r="E1631" s="76"/>
      <c r="F1631" s="42"/>
      <c r="G1631" s="77"/>
    </row>
    <row r="1632" spans="2:7" s="3" customFormat="1" ht="12" customHeight="1" x14ac:dyDescent="0.2">
      <c r="B1632" s="73"/>
      <c r="C1632" s="80"/>
      <c r="D1632" s="75"/>
      <c r="E1632" s="76"/>
      <c r="F1632" s="42"/>
      <c r="G1632" s="77"/>
    </row>
    <row r="1633" spans="2:7" s="3" customFormat="1" ht="12" customHeight="1" x14ac:dyDescent="0.2">
      <c r="B1633" s="73"/>
      <c r="C1633" s="80"/>
      <c r="D1633" s="75"/>
      <c r="E1633" s="76"/>
      <c r="F1633" s="42"/>
      <c r="G1633" s="77"/>
    </row>
    <row r="1634" spans="2:7" s="3" customFormat="1" ht="12" customHeight="1" x14ac:dyDescent="0.2">
      <c r="B1634" s="73"/>
      <c r="C1634" s="80"/>
      <c r="D1634" s="75"/>
      <c r="E1634" s="76"/>
      <c r="F1634" s="42"/>
      <c r="G1634" s="77"/>
    </row>
    <row r="1635" spans="2:7" s="3" customFormat="1" ht="12" customHeight="1" x14ac:dyDescent="0.2">
      <c r="B1635" s="73"/>
      <c r="C1635" s="80"/>
      <c r="D1635" s="75"/>
      <c r="E1635" s="76"/>
      <c r="F1635" s="42"/>
      <c r="G1635" s="77"/>
    </row>
    <row r="1636" spans="2:7" s="3" customFormat="1" ht="12" customHeight="1" x14ac:dyDescent="0.2">
      <c r="B1636" s="73"/>
      <c r="C1636" s="80"/>
      <c r="D1636" s="75"/>
      <c r="E1636" s="76"/>
      <c r="F1636" s="42"/>
      <c r="G1636" s="77"/>
    </row>
    <row r="1637" spans="2:7" s="3" customFormat="1" ht="12" customHeight="1" x14ac:dyDescent="0.2">
      <c r="B1637" s="73"/>
      <c r="C1637" s="80"/>
      <c r="D1637" s="75"/>
      <c r="E1637" s="76"/>
      <c r="F1637" s="42"/>
      <c r="G1637" s="77"/>
    </row>
    <row r="1638" spans="2:7" s="3" customFormat="1" ht="12" customHeight="1" x14ac:dyDescent="0.2">
      <c r="B1638" s="73"/>
      <c r="C1638" s="80"/>
      <c r="D1638" s="75"/>
      <c r="E1638" s="76"/>
      <c r="F1638" s="42"/>
      <c r="G1638" s="77"/>
    </row>
    <row r="1639" spans="2:7" s="3" customFormat="1" ht="12" customHeight="1" x14ac:dyDescent="0.2">
      <c r="B1639" s="73"/>
      <c r="C1639" s="80"/>
      <c r="D1639" s="75"/>
      <c r="E1639" s="76"/>
      <c r="F1639" s="42"/>
      <c r="G1639" s="77"/>
    </row>
    <row r="1640" spans="2:7" s="3" customFormat="1" ht="12" customHeight="1" x14ac:dyDescent="0.2">
      <c r="B1640" s="73"/>
      <c r="C1640" s="80"/>
      <c r="D1640" s="75"/>
      <c r="E1640" s="76"/>
      <c r="F1640" s="42"/>
      <c r="G1640" s="77"/>
    </row>
    <row r="1641" spans="2:7" s="3" customFormat="1" ht="12" customHeight="1" x14ac:dyDescent="0.2">
      <c r="B1641" s="73"/>
      <c r="C1641" s="80"/>
      <c r="D1641" s="75"/>
      <c r="E1641" s="76"/>
      <c r="F1641" s="42"/>
      <c r="G1641" s="77"/>
    </row>
    <row r="1642" spans="2:7" s="3" customFormat="1" ht="12" customHeight="1" x14ac:dyDescent="0.2">
      <c r="B1642" s="73"/>
      <c r="C1642" s="80"/>
      <c r="D1642" s="75"/>
      <c r="E1642" s="76"/>
      <c r="F1642" s="42"/>
      <c r="G1642" s="77"/>
    </row>
    <row r="1643" spans="2:7" s="3" customFormat="1" ht="12" customHeight="1" x14ac:dyDescent="0.2">
      <c r="B1643" s="73"/>
      <c r="C1643" s="80"/>
      <c r="D1643" s="75"/>
      <c r="E1643" s="76"/>
      <c r="F1643" s="42"/>
      <c r="G1643" s="77"/>
    </row>
    <row r="1644" spans="2:7" s="3" customFormat="1" ht="12" customHeight="1" x14ac:dyDescent="0.2">
      <c r="B1644" s="73"/>
      <c r="C1644" s="80"/>
      <c r="D1644" s="75"/>
      <c r="E1644" s="76"/>
      <c r="F1644" s="42"/>
      <c r="G1644" s="77"/>
    </row>
    <row r="1645" spans="2:7" s="3" customFormat="1" ht="12" customHeight="1" x14ac:dyDescent="0.2">
      <c r="B1645" s="73"/>
      <c r="C1645" s="80"/>
      <c r="D1645" s="75"/>
      <c r="E1645" s="76"/>
      <c r="F1645" s="42"/>
      <c r="G1645" s="77"/>
    </row>
    <row r="1646" spans="2:7" s="3" customFormat="1" ht="12" customHeight="1" x14ac:dyDescent="0.2">
      <c r="B1646" s="73"/>
      <c r="C1646" s="80"/>
      <c r="D1646" s="75"/>
      <c r="E1646" s="76"/>
      <c r="F1646" s="42"/>
      <c r="G1646" s="77"/>
    </row>
    <row r="1647" spans="2:7" s="3" customFormat="1" ht="12" customHeight="1" x14ac:dyDescent="0.2">
      <c r="B1647" s="73"/>
      <c r="C1647" s="80"/>
      <c r="D1647" s="75"/>
      <c r="E1647" s="76"/>
      <c r="F1647" s="42"/>
      <c r="G1647" s="77"/>
    </row>
    <row r="1648" spans="2:7" s="3" customFormat="1" ht="12" customHeight="1" x14ac:dyDescent="0.2">
      <c r="B1648" s="73"/>
      <c r="C1648" s="80"/>
      <c r="D1648" s="75"/>
      <c r="E1648" s="76"/>
      <c r="F1648" s="42"/>
      <c r="G1648" s="77"/>
    </row>
    <row r="1649" spans="2:7" s="3" customFormat="1" ht="12" customHeight="1" x14ac:dyDescent="0.2">
      <c r="B1649" s="73"/>
      <c r="C1649" s="80"/>
      <c r="D1649" s="75"/>
      <c r="E1649" s="76"/>
      <c r="F1649" s="42"/>
      <c r="G1649" s="77"/>
    </row>
    <row r="1650" spans="2:7" s="3" customFormat="1" ht="12" customHeight="1" x14ac:dyDescent="0.2">
      <c r="B1650" s="73"/>
      <c r="C1650" s="80"/>
      <c r="D1650" s="75"/>
      <c r="E1650" s="76"/>
      <c r="F1650" s="42"/>
      <c r="G1650" s="77"/>
    </row>
    <row r="1651" spans="2:7" s="3" customFormat="1" ht="12" customHeight="1" x14ac:dyDescent="0.2">
      <c r="B1651" s="73"/>
      <c r="C1651" s="80"/>
      <c r="D1651" s="75"/>
      <c r="E1651" s="76"/>
      <c r="F1651" s="42"/>
      <c r="G1651" s="77"/>
    </row>
    <row r="1652" spans="2:7" s="3" customFormat="1" ht="12" customHeight="1" x14ac:dyDescent="0.2">
      <c r="B1652" s="73"/>
      <c r="C1652" s="80"/>
      <c r="D1652" s="75"/>
      <c r="E1652" s="76"/>
      <c r="F1652" s="42"/>
      <c r="G1652" s="77"/>
    </row>
    <row r="1653" spans="2:7" s="3" customFormat="1" ht="12" customHeight="1" x14ac:dyDescent="0.2">
      <c r="B1653" s="73"/>
      <c r="C1653" s="80"/>
      <c r="D1653" s="75"/>
      <c r="E1653" s="76"/>
      <c r="F1653" s="42"/>
      <c r="G1653" s="77"/>
    </row>
    <row r="1654" spans="2:7" s="3" customFormat="1" ht="12" customHeight="1" x14ac:dyDescent="0.2">
      <c r="B1654" s="73"/>
      <c r="C1654" s="80"/>
      <c r="D1654" s="75"/>
      <c r="E1654" s="76"/>
      <c r="F1654" s="42"/>
      <c r="G1654" s="77"/>
    </row>
    <row r="1655" spans="2:7" s="3" customFormat="1" ht="12" customHeight="1" x14ac:dyDescent="0.2">
      <c r="B1655" s="78"/>
      <c r="C1655" s="79"/>
      <c r="D1655" s="79"/>
      <c r="E1655" s="79"/>
      <c r="F1655" s="42"/>
      <c r="G1655" s="79"/>
    </row>
    <row r="1656" spans="2:7" s="3" customFormat="1" ht="22" customHeight="1" x14ac:dyDescent="0.2">
      <c r="B1656" s="60" t="s">
        <v>97</v>
      </c>
      <c r="C1656" s="52"/>
      <c r="D1656" s="53"/>
      <c r="E1656" s="54"/>
      <c r="F1656" s="54"/>
      <c r="G1656" s="59"/>
    </row>
    <row r="1657" spans="2:7" s="3" customFormat="1" ht="12" customHeight="1" x14ac:dyDescent="0.2">
      <c r="B1657" s="45"/>
      <c r="C1657" s="45"/>
      <c r="D1657" s="56"/>
      <c r="E1657" s="45"/>
      <c r="F1657" s="45"/>
      <c r="G1657" s="45"/>
    </row>
    <row r="1658" spans="2:7" s="3" customFormat="1" ht="12" customHeight="1" x14ac:dyDescent="0.2">
      <c r="B1658" s="43" t="s">
        <v>0</v>
      </c>
      <c r="C1658" s="44"/>
      <c r="D1658" s="44"/>
      <c r="E1658" s="44"/>
      <c r="F1658" s="44"/>
      <c r="G1658" s="44"/>
    </row>
    <row r="1659" spans="2:7" s="3" customFormat="1" ht="12" customHeight="1" x14ac:dyDescent="0.2">
      <c r="B1659" s="45"/>
      <c r="C1659" s="45"/>
      <c r="D1659" s="45"/>
      <c r="E1659" s="45"/>
      <c r="F1659" s="45"/>
      <c r="G1659" s="46" t="s">
        <v>541</v>
      </c>
    </row>
    <row r="1660" spans="2:7" s="3" customFormat="1" ht="12" customHeight="1" x14ac:dyDescent="0.2">
      <c r="B1660" s="47" t="s">
        <v>2</v>
      </c>
      <c r="C1660" s="47" t="s">
        <v>3</v>
      </c>
      <c r="D1660" s="47" t="s">
        <v>4</v>
      </c>
      <c r="E1660" s="47" t="s">
        <v>5</v>
      </c>
      <c r="F1660" s="47" t="s">
        <v>6</v>
      </c>
      <c r="G1660" s="48" t="s">
        <v>7</v>
      </c>
    </row>
    <row r="1661" spans="2:7" s="3" customFormat="1" ht="12" customHeight="1" x14ac:dyDescent="0.2">
      <c r="B1661" s="34" t="s">
        <v>542</v>
      </c>
      <c r="C1661" s="35" t="s">
        <v>543</v>
      </c>
      <c r="D1661" s="36"/>
      <c r="E1661" s="41"/>
      <c r="F1661" s="37"/>
      <c r="G1661" s="37"/>
    </row>
    <row r="1662" spans="2:7" s="3" customFormat="1" ht="12" customHeight="1" x14ac:dyDescent="0.2">
      <c r="B1662" s="38"/>
      <c r="C1662" s="39"/>
      <c r="D1662" s="39"/>
      <c r="E1662" s="39"/>
      <c r="F1662" s="39"/>
      <c r="G1662" s="39"/>
    </row>
    <row r="1663" spans="2:7" s="3" customFormat="1" ht="12" customHeight="1" x14ac:dyDescent="0.2">
      <c r="B1663" s="34" t="s">
        <v>544</v>
      </c>
      <c r="C1663" s="35" t="s">
        <v>545</v>
      </c>
      <c r="D1663" s="36"/>
      <c r="E1663" s="41"/>
      <c r="F1663" s="37"/>
      <c r="G1663" s="37"/>
    </row>
    <row r="1664" spans="2:7" s="3" customFormat="1" ht="12" customHeight="1" x14ac:dyDescent="0.2">
      <c r="B1664" s="38"/>
      <c r="C1664" s="39"/>
      <c r="D1664" s="39"/>
      <c r="E1664" s="39"/>
      <c r="F1664" s="39"/>
      <c r="G1664" s="39"/>
    </row>
    <row r="1665" spans="2:7" s="3" customFormat="1" ht="12" customHeight="1" x14ac:dyDescent="0.2">
      <c r="B1665" s="34"/>
      <c r="C1665" s="40" t="s">
        <v>843</v>
      </c>
      <c r="D1665" s="36" t="s">
        <v>36</v>
      </c>
      <c r="E1665" s="41">
        <f>1500*3</f>
        <v>4500</v>
      </c>
      <c r="F1665" s="42"/>
      <c r="G1665" s="62"/>
    </row>
    <row r="1666" spans="2:7" s="3" customFormat="1" ht="12" customHeight="1" x14ac:dyDescent="0.2">
      <c r="B1666" s="34"/>
      <c r="C1666" s="40"/>
      <c r="D1666" s="36"/>
      <c r="E1666" s="41"/>
      <c r="F1666" s="42"/>
      <c r="G1666" s="62"/>
    </row>
    <row r="1667" spans="2:7" s="3" customFormat="1" ht="12" customHeight="1" x14ac:dyDescent="0.2">
      <c r="B1667" s="34" t="s">
        <v>546</v>
      </c>
      <c r="C1667" s="35" t="s">
        <v>547</v>
      </c>
      <c r="D1667" s="36"/>
      <c r="E1667" s="37"/>
      <c r="F1667" s="37"/>
      <c r="G1667" s="37"/>
    </row>
    <row r="1668" spans="2:7" s="3" customFormat="1" ht="12" customHeight="1" x14ac:dyDescent="0.2">
      <c r="B1668" s="38"/>
      <c r="C1668" s="39"/>
      <c r="D1668" s="39"/>
      <c r="E1668" s="39"/>
      <c r="F1668" s="39"/>
      <c r="G1668" s="39"/>
    </row>
    <row r="1669" spans="2:7" s="3" customFormat="1" ht="12" customHeight="1" x14ac:dyDescent="0.2">
      <c r="B1669" s="34" t="s">
        <v>548</v>
      </c>
      <c r="C1669" s="40" t="s">
        <v>549</v>
      </c>
      <c r="D1669" s="36" t="s">
        <v>38</v>
      </c>
      <c r="E1669" s="41">
        <v>150</v>
      </c>
      <c r="F1669" s="42"/>
      <c r="G1669" s="37"/>
    </row>
    <row r="1670" spans="2:7" s="3" customFormat="1" ht="12" customHeight="1" x14ac:dyDescent="0.2">
      <c r="B1670" s="34"/>
      <c r="C1670" s="40"/>
      <c r="D1670" s="36"/>
      <c r="E1670" s="41"/>
      <c r="F1670" s="42"/>
      <c r="G1670" s="62"/>
    </row>
    <row r="1671" spans="2:7" s="3" customFormat="1" ht="12" customHeight="1" x14ac:dyDescent="0.2">
      <c r="B1671" s="34"/>
      <c r="C1671" s="40"/>
      <c r="D1671" s="36"/>
      <c r="E1671" s="41"/>
      <c r="F1671" s="42"/>
      <c r="G1671" s="62"/>
    </row>
    <row r="1672" spans="2:7" s="3" customFormat="1" ht="12" customHeight="1" x14ac:dyDescent="0.2">
      <c r="B1672" s="34"/>
      <c r="C1672" s="40"/>
      <c r="D1672" s="36"/>
      <c r="E1672" s="41"/>
      <c r="F1672" s="42"/>
      <c r="G1672" s="62"/>
    </row>
    <row r="1673" spans="2:7" s="3" customFormat="1" ht="12" customHeight="1" x14ac:dyDescent="0.2">
      <c r="B1673" s="34"/>
      <c r="C1673" s="40"/>
      <c r="D1673" s="36"/>
      <c r="E1673" s="41"/>
      <c r="F1673" s="42"/>
      <c r="G1673" s="62"/>
    </row>
    <row r="1674" spans="2:7" s="3" customFormat="1" ht="12" customHeight="1" x14ac:dyDescent="0.2">
      <c r="B1674" s="34"/>
      <c r="C1674" s="40"/>
      <c r="D1674" s="36"/>
      <c r="E1674" s="41"/>
      <c r="F1674" s="42"/>
      <c r="G1674" s="62"/>
    </row>
    <row r="1675" spans="2:7" s="3" customFormat="1" ht="12" customHeight="1" x14ac:dyDescent="0.2">
      <c r="B1675" s="34"/>
      <c r="C1675" s="40"/>
      <c r="D1675" s="36"/>
      <c r="E1675" s="41"/>
      <c r="F1675" s="42"/>
      <c r="G1675" s="62"/>
    </row>
    <row r="1676" spans="2:7" s="3" customFormat="1" ht="12" customHeight="1" x14ac:dyDescent="0.2">
      <c r="B1676" s="34"/>
      <c r="C1676" s="40"/>
      <c r="D1676" s="36"/>
      <c r="E1676" s="41"/>
      <c r="F1676" s="42"/>
      <c r="G1676" s="62"/>
    </row>
    <row r="1677" spans="2:7" s="3" customFormat="1" ht="12" customHeight="1" x14ac:dyDescent="0.2">
      <c r="B1677" s="34"/>
      <c r="C1677" s="40"/>
      <c r="D1677" s="36"/>
      <c r="E1677" s="41"/>
      <c r="F1677" s="42"/>
      <c r="G1677" s="62"/>
    </row>
    <row r="1678" spans="2:7" s="3" customFormat="1" ht="12" customHeight="1" x14ac:dyDescent="0.2">
      <c r="B1678" s="34"/>
      <c r="C1678" s="40"/>
      <c r="D1678" s="36"/>
      <c r="E1678" s="41"/>
      <c r="F1678" s="42"/>
      <c r="G1678" s="62"/>
    </row>
    <row r="1679" spans="2:7" s="3" customFormat="1" ht="12" customHeight="1" x14ac:dyDescent="0.2">
      <c r="B1679" s="34"/>
      <c r="C1679" s="40"/>
      <c r="D1679" s="36"/>
      <c r="E1679" s="41"/>
      <c r="F1679" s="42"/>
      <c r="G1679" s="62"/>
    </row>
    <row r="1680" spans="2:7" s="3" customFormat="1" ht="12" customHeight="1" x14ac:dyDescent="0.2">
      <c r="B1680" s="34"/>
      <c r="C1680" s="40"/>
      <c r="D1680" s="36"/>
      <c r="E1680" s="41"/>
      <c r="F1680" s="42"/>
      <c r="G1680" s="62"/>
    </row>
    <row r="1681" spans="2:7" s="3" customFormat="1" ht="12" customHeight="1" x14ac:dyDescent="0.2">
      <c r="B1681" s="34"/>
      <c r="C1681" s="40"/>
      <c r="D1681" s="36"/>
      <c r="E1681" s="41"/>
      <c r="F1681" s="42"/>
      <c r="G1681" s="62"/>
    </row>
    <row r="1682" spans="2:7" s="3" customFormat="1" ht="12" customHeight="1" x14ac:dyDescent="0.2">
      <c r="B1682" s="34"/>
      <c r="C1682" s="40"/>
      <c r="D1682" s="36"/>
      <c r="E1682" s="41"/>
      <c r="F1682" s="42"/>
      <c r="G1682" s="62"/>
    </row>
    <row r="1683" spans="2:7" s="3" customFormat="1" ht="12" customHeight="1" x14ac:dyDescent="0.2">
      <c r="B1683" s="34"/>
      <c r="C1683" s="40"/>
      <c r="D1683" s="36"/>
      <c r="E1683" s="41"/>
      <c r="F1683" s="42"/>
      <c r="G1683" s="62"/>
    </row>
    <row r="1684" spans="2:7" s="3" customFormat="1" ht="12" customHeight="1" x14ac:dyDescent="0.2">
      <c r="B1684" s="34"/>
      <c r="C1684" s="40"/>
      <c r="D1684" s="36"/>
      <c r="E1684" s="41"/>
      <c r="F1684" s="42"/>
      <c r="G1684" s="62"/>
    </row>
    <row r="1685" spans="2:7" s="3" customFormat="1" ht="12" customHeight="1" x14ac:dyDescent="0.2">
      <c r="B1685" s="34"/>
      <c r="C1685" s="40"/>
      <c r="D1685" s="36"/>
      <c r="E1685" s="41"/>
      <c r="F1685" s="42"/>
      <c r="G1685" s="62"/>
    </row>
    <row r="1686" spans="2:7" s="3" customFormat="1" ht="12" customHeight="1" x14ac:dyDescent="0.2">
      <c r="B1686" s="34"/>
      <c r="C1686" s="40"/>
      <c r="D1686" s="36"/>
      <c r="E1686" s="41"/>
      <c r="F1686" s="42"/>
      <c r="G1686" s="62"/>
    </row>
    <row r="1687" spans="2:7" s="3" customFormat="1" ht="12" customHeight="1" x14ac:dyDescent="0.2">
      <c r="B1687" s="34"/>
      <c r="C1687" s="40"/>
      <c r="D1687" s="36"/>
      <c r="E1687" s="41"/>
      <c r="F1687" s="42"/>
      <c r="G1687" s="62"/>
    </row>
    <row r="1688" spans="2:7" s="3" customFormat="1" ht="12" customHeight="1" x14ac:dyDescent="0.2">
      <c r="B1688" s="34"/>
      <c r="C1688" s="40"/>
      <c r="D1688" s="36"/>
      <c r="E1688" s="41"/>
      <c r="F1688" s="42"/>
      <c r="G1688" s="62"/>
    </row>
    <row r="1689" spans="2:7" s="3" customFormat="1" ht="12" customHeight="1" x14ac:dyDescent="0.2">
      <c r="B1689" s="34"/>
      <c r="C1689" s="40"/>
      <c r="D1689" s="36"/>
      <c r="E1689" s="41"/>
      <c r="F1689" s="42"/>
      <c r="G1689" s="62"/>
    </row>
    <row r="1690" spans="2:7" s="3" customFormat="1" ht="12" customHeight="1" x14ac:dyDescent="0.2">
      <c r="B1690" s="34"/>
      <c r="C1690" s="40"/>
      <c r="D1690" s="36"/>
      <c r="E1690" s="41"/>
      <c r="F1690" s="42"/>
      <c r="G1690" s="62"/>
    </row>
    <row r="1691" spans="2:7" s="3" customFormat="1" ht="12" customHeight="1" x14ac:dyDescent="0.2">
      <c r="B1691" s="34"/>
      <c r="C1691" s="40"/>
      <c r="D1691" s="36"/>
      <c r="E1691" s="41"/>
      <c r="F1691" s="42"/>
      <c r="G1691" s="62"/>
    </row>
    <row r="1692" spans="2:7" s="3" customFormat="1" ht="12" customHeight="1" x14ac:dyDescent="0.2">
      <c r="B1692" s="34"/>
      <c r="C1692" s="40"/>
      <c r="D1692" s="36"/>
      <c r="E1692" s="41"/>
      <c r="F1692" s="42"/>
      <c r="G1692" s="62"/>
    </row>
    <row r="1693" spans="2:7" s="3" customFormat="1" ht="12" customHeight="1" x14ac:dyDescent="0.2">
      <c r="B1693" s="34"/>
      <c r="C1693" s="40"/>
      <c r="D1693" s="36"/>
      <c r="E1693" s="41"/>
      <c r="F1693" s="42"/>
      <c r="G1693" s="62"/>
    </row>
    <row r="1694" spans="2:7" s="3" customFormat="1" ht="12" customHeight="1" x14ac:dyDescent="0.2">
      <c r="B1694" s="34"/>
      <c r="C1694" s="40"/>
      <c r="D1694" s="36"/>
      <c r="E1694" s="41"/>
      <c r="F1694" s="42"/>
      <c r="G1694" s="62"/>
    </row>
    <row r="1695" spans="2:7" s="3" customFormat="1" ht="12" customHeight="1" x14ac:dyDescent="0.2">
      <c r="B1695" s="34"/>
      <c r="C1695" s="40"/>
      <c r="D1695" s="36"/>
      <c r="E1695" s="41"/>
      <c r="F1695" s="42"/>
      <c r="G1695" s="62"/>
    </row>
    <row r="1696" spans="2:7" s="3" customFormat="1" ht="12" customHeight="1" x14ac:dyDescent="0.2">
      <c r="B1696" s="34"/>
      <c r="C1696" s="40"/>
      <c r="D1696" s="36"/>
      <c r="E1696" s="41"/>
      <c r="F1696" s="42"/>
      <c r="G1696" s="62"/>
    </row>
    <row r="1697" spans="2:7" s="3" customFormat="1" ht="12" customHeight="1" x14ac:dyDescent="0.2">
      <c r="B1697" s="34"/>
      <c r="C1697" s="40"/>
      <c r="D1697" s="36"/>
      <c r="E1697" s="41"/>
      <c r="F1697" s="42"/>
      <c r="G1697" s="62"/>
    </row>
    <row r="1698" spans="2:7" s="3" customFormat="1" ht="12" customHeight="1" x14ac:dyDescent="0.2">
      <c r="B1698" s="34"/>
      <c r="C1698" s="40"/>
      <c r="D1698" s="36"/>
      <c r="E1698" s="41"/>
      <c r="F1698" s="42"/>
      <c r="G1698" s="62"/>
    </row>
    <row r="1699" spans="2:7" s="3" customFormat="1" ht="12" customHeight="1" x14ac:dyDescent="0.2">
      <c r="B1699" s="34"/>
      <c r="C1699" s="40"/>
      <c r="D1699" s="36"/>
      <c r="E1699" s="41"/>
      <c r="F1699" s="42"/>
      <c r="G1699" s="62"/>
    </row>
    <row r="1700" spans="2:7" s="3" customFormat="1" ht="12" customHeight="1" x14ac:dyDescent="0.2">
      <c r="B1700" s="34"/>
      <c r="C1700" s="40"/>
      <c r="D1700" s="36"/>
      <c r="E1700" s="41"/>
      <c r="F1700" s="42"/>
      <c r="G1700" s="62"/>
    </row>
    <row r="1701" spans="2:7" s="3" customFormat="1" ht="12" customHeight="1" x14ac:dyDescent="0.2">
      <c r="B1701" s="34"/>
      <c r="C1701" s="40"/>
      <c r="D1701" s="36"/>
      <c r="E1701" s="41"/>
      <c r="F1701" s="42"/>
      <c r="G1701" s="62"/>
    </row>
    <row r="1702" spans="2:7" s="3" customFormat="1" ht="12" customHeight="1" x14ac:dyDescent="0.2">
      <c r="B1702" s="34"/>
      <c r="C1702" s="40"/>
      <c r="D1702" s="36"/>
      <c r="E1702" s="41"/>
      <c r="F1702" s="42"/>
      <c r="G1702" s="62"/>
    </row>
    <row r="1703" spans="2:7" s="3" customFormat="1" ht="12" customHeight="1" x14ac:dyDescent="0.2">
      <c r="B1703" s="34"/>
      <c r="C1703" s="40"/>
      <c r="D1703" s="36"/>
      <c r="E1703" s="41"/>
      <c r="F1703" s="42"/>
      <c r="G1703" s="62"/>
    </row>
    <row r="1704" spans="2:7" s="3" customFormat="1" ht="12" customHeight="1" x14ac:dyDescent="0.2">
      <c r="B1704" s="34"/>
      <c r="C1704" s="40"/>
      <c r="D1704" s="36"/>
      <c r="E1704" s="41"/>
      <c r="F1704" s="42"/>
      <c r="G1704" s="62"/>
    </row>
    <row r="1705" spans="2:7" s="3" customFormat="1" ht="12" customHeight="1" x14ac:dyDescent="0.2">
      <c r="B1705" s="34"/>
      <c r="C1705" s="40"/>
      <c r="D1705" s="36"/>
      <c r="E1705" s="41"/>
      <c r="F1705" s="42"/>
      <c r="G1705" s="62"/>
    </row>
    <row r="1706" spans="2:7" s="3" customFormat="1" ht="12" customHeight="1" x14ac:dyDescent="0.2">
      <c r="B1706" s="34"/>
      <c r="C1706" s="40"/>
      <c r="D1706" s="36"/>
      <c r="E1706" s="41"/>
      <c r="F1706" s="42"/>
      <c r="G1706" s="62"/>
    </row>
    <row r="1707" spans="2:7" s="3" customFormat="1" ht="12" customHeight="1" x14ac:dyDescent="0.2">
      <c r="B1707" s="34"/>
      <c r="C1707" s="40"/>
      <c r="D1707" s="36"/>
      <c r="E1707" s="41"/>
      <c r="F1707" s="42"/>
      <c r="G1707" s="62"/>
    </row>
    <row r="1708" spans="2:7" s="3" customFormat="1" ht="12" customHeight="1" x14ac:dyDescent="0.2">
      <c r="B1708" s="34"/>
      <c r="C1708" s="40"/>
      <c r="D1708" s="36"/>
      <c r="E1708" s="41"/>
      <c r="F1708" s="42"/>
      <c r="G1708" s="62"/>
    </row>
    <row r="1709" spans="2:7" s="3" customFormat="1" ht="12" customHeight="1" x14ac:dyDescent="0.2">
      <c r="B1709" s="34"/>
      <c r="C1709" s="40"/>
      <c r="D1709" s="36"/>
      <c r="E1709" s="41"/>
      <c r="F1709" s="42"/>
      <c r="G1709" s="62"/>
    </row>
    <row r="1710" spans="2:7" s="3" customFormat="1" ht="12" customHeight="1" x14ac:dyDescent="0.2">
      <c r="B1710" s="34"/>
      <c r="C1710" s="40"/>
      <c r="D1710" s="36"/>
      <c r="E1710" s="41"/>
      <c r="F1710" s="42"/>
      <c r="G1710" s="62"/>
    </row>
    <row r="1711" spans="2:7" s="3" customFormat="1" ht="12" customHeight="1" x14ac:dyDescent="0.2">
      <c r="B1711" s="34"/>
      <c r="C1711" s="40"/>
      <c r="D1711" s="36"/>
      <c r="E1711" s="41"/>
      <c r="F1711" s="42"/>
      <c r="G1711" s="62"/>
    </row>
    <row r="1712" spans="2:7" s="3" customFormat="1" ht="12" customHeight="1" x14ac:dyDescent="0.2">
      <c r="B1712" s="34"/>
      <c r="C1712" s="40"/>
      <c r="D1712" s="36"/>
      <c r="E1712" s="41"/>
      <c r="F1712" s="42"/>
      <c r="G1712" s="62"/>
    </row>
    <row r="1713" spans="2:7" s="3" customFormat="1" ht="12" customHeight="1" x14ac:dyDescent="0.2">
      <c r="B1713" s="34"/>
      <c r="C1713" s="40"/>
      <c r="D1713" s="36"/>
      <c r="E1713" s="41"/>
      <c r="F1713" s="42"/>
      <c r="G1713" s="62"/>
    </row>
    <row r="1714" spans="2:7" s="3" customFormat="1" ht="12" customHeight="1" x14ac:dyDescent="0.2">
      <c r="B1714" s="34"/>
      <c r="C1714" s="40"/>
      <c r="D1714" s="36"/>
      <c r="E1714" s="41"/>
      <c r="F1714" s="42"/>
      <c r="G1714" s="62"/>
    </row>
    <row r="1715" spans="2:7" s="3" customFormat="1" ht="12" customHeight="1" x14ac:dyDescent="0.2">
      <c r="B1715" s="34"/>
      <c r="C1715" s="40"/>
      <c r="D1715" s="36"/>
      <c r="E1715" s="41"/>
      <c r="F1715" s="42"/>
      <c r="G1715" s="62"/>
    </row>
    <row r="1716" spans="2:7" s="3" customFormat="1" ht="12" customHeight="1" x14ac:dyDescent="0.2">
      <c r="B1716" s="34"/>
      <c r="C1716" s="40"/>
      <c r="D1716" s="36"/>
      <c r="E1716" s="41"/>
      <c r="F1716" s="42"/>
      <c r="G1716" s="62"/>
    </row>
    <row r="1717" spans="2:7" s="3" customFormat="1" ht="12" customHeight="1" x14ac:dyDescent="0.2">
      <c r="B1717" s="34"/>
      <c r="C1717" s="40"/>
      <c r="D1717" s="36"/>
      <c r="E1717" s="41"/>
      <c r="F1717" s="42"/>
      <c r="G1717" s="62"/>
    </row>
    <row r="1718" spans="2:7" s="3" customFormat="1" ht="12" customHeight="1" x14ac:dyDescent="0.2">
      <c r="B1718" s="34"/>
      <c r="C1718" s="40"/>
      <c r="D1718" s="36"/>
      <c r="E1718" s="41"/>
      <c r="F1718" s="42"/>
      <c r="G1718" s="62"/>
    </row>
    <row r="1719" spans="2:7" s="3" customFormat="1" ht="12" customHeight="1" x14ac:dyDescent="0.2">
      <c r="B1719" s="34"/>
      <c r="C1719" s="40"/>
      <c r="D1719" s="36"/>
      <c r="E1719" s="41"/>
      <c r="F1719" s="42"/>
      <c r="G1719" s="62"/>
    </row>
    <row r="1720" spans="2:7" s="3" customFormat="1" ht="12" customHeight="1" x14ac:dyDescent="0.2">
      <c r="B1720" s="34"/>
      <c r="C1720" s="40"/>
      <c r="D1720" s="36"/>
      <c r="E1720" s="41"/>
      <c r="F1720" s="42"/>
      <c r="G1720" s="62"/>
    </row>
    <row r="1721" spans="2:7" s="3" customFormat="1" ht="12" customHeight="1" x14ac:dyDescent="0.2">
      <c r="B1721" s="34"/>
      <c r="C1721" s="40"/>
      <c r="D1721" s="36"/>
      <c r="E1721" s="41"/>
      <c r="F1721" s="42"/>
      <c r="G1721" s="62"/>
    </row>
    <row r="1722" spans="2:7" s="3" customFormat="1" ht="12" customHeight="1" x14ac:dyDescent="0.2">
      <c r="B1722" s="34"/>
      <c r="C1722" s="40"/>
      <c r="D1722" s="36"/>
      <c r="E1722" s="41"/>
      <c r="F1722" s="42"/>
      <c r="G1722" s="62"/>
    </row>
    <row r="1723" spans="2:7" s="3" customFormat="1" ht="12" customHeight="1" x14ac:dyDescent="0.2">
      <c r="B1723" s="34"/>
      <c r="C1723" s="40"/>
      <c r="D1723" s="36"/>
      <c r="E1723" s="41"/>
      <c r="F1723" s="42"/>
      <c r="G1723" s="62"/>
    </row>
    <row r="1724" spans="2:7" s="3" customFormat="1" ht="12" customHeight="1" x14ac:dyDescent="0.2">
      <c r="B1724" s="34"/>
      <c r="C1724" s="40"/>
      <c r="D1724" s="36"/>
      <c r="E1724" s="41"/>
      <c r="F1724" s="42"/>
      <c r="G1724" s="62"/>
    </row>
    <row r="1725" spans="2:7" s="3" customFormat="1" ht="12" customHeight="1" x14ac:dyDescent="0.2">
      <c r="B1725" s="34"/>
      <c r="C1725" s="40"/>
      <c r="D1725" s="36"/>
      <c r="E1725" s="41"/>
      <c r="F1725" s="42"/>
      <c r="G1725" s="62"/>
    </row>
    <row r="1726" spans="2:7" s="3" customFormat="1" ht="12" customHeight="1" x14ac:dyDescent="0.2">
      <c r="B1726" s="34"/>
      <c r="C1726" s="40"/>
      <c r="D1726" s="36"/>
      <c r="E1726" s="41"/>
      <c r="F1726" s="42"/>
      <c r="G1726" s="62"/>
    </row>
    <row r="1727" spans="2:7" s="3" customFormat="1" ht="12" customHeight="1" x14ac:dyDescent="0.2">
      <c r="B1727" s="34"/>
      <c r="C1727" s="40"/>
      <c r="D1727" s="36"/>
      <c r="E1727" s="41"/>
      <c r="F1727" s="42"/>
      <c r="G1727" s="62"/>
    </row>
    <row r="1728" spans="2:7" s="3" customFormat="1" ht="12" customHeight="1" x14ac:dyDescent="0.2">
      <c r="B1728" s="34"/>
      <c r="C1728" s="40"/>
      <c r="D1728" s="36"/>
      <c r="E1728" s="41"/>
      <c r="F1728" s="42"/>
      <c r="G1728" s="62"/>
    </row>
    <row r="1729" spans="2:7" s="3" customFormat="1" ht="12" customHeight="1" x14ac:dyDescent="0.2">
      <c r="B1729" s="34"/>
      <c r="C1729" s="40"/>
      <c r="D1729" s="36"/>
      <c r="E1729" s="41"/>
      <c r="F1729" s="42"/>
      <c r="G1729" s="62"/>
    </row>
    <row r="1730" spans="2:7" s="3" customFormat="1" ht="12" customHeight="1" x14ac:dyDescent="0.2">
      <c r="B1730" s="34"/>
      <c r="C1730" s="40"/>
      <c r="D1730" s="36"/>
      <c r="E1730" s="41"/>
      <c r="F1730" s="42"/>
      <c r="G1730" s="62"/>
    </row>
    <row r="1731" spans="2:7" s="3" customFormat="1" ht="12" customHeight="1" x14ac:dyDescent="0.2">
      <c r="B1731" s="34"/>
      <c r="C1731" s="40"/>
      <c r="D1731" s="36"/>
      <c r="E1731" s="41"/>
      <c r="F1731" s="42"/>
      <c r="G1731" s="62"/>
    </row>
    <row r="1732" spans="2:7" s="3" customFormat="1" ht="12" customHeight="1" x14ac:dyDescent="0.2">
      <c r="B1732" s="34"/>
      <c r="C1732" s="40"/>
      <c r="D1732" s="36"/>
      <c r="E1732" s="41"/>
      <c r="F1732" s="42"/>
      <c r="G1732" s="62"/>
    </row>
    <row r="1733" spans="2:7" s="3" customFormat="1" ht="12" customHeight="1" x14ac:dyDescent="0.2">
      <c r="B1733" s="34"/>
      <c r="C1733" s="40"/>
      <c r="D1733" s="36"/>
      <c r="E1733" s="41"/>
      <c r="F1733" s="42"/>
      <c r="G1733" s="62"/>
    </row>
    <row r="1734" spans="2:7" s="3" customFormat="1" ht="12" customHeight="1" x14ac:dyDescent="0.2">
      <c r="B1734" s="38"/>
      <c r="C1734" s="39"/>
      <c r="D1734" s="39"/>
      <c r="E1734" s="39"/>
      <c r="F1734" s="39"/>
      <c r="G1734" s="39"/>
    </row>
    <row r="1735" spans="2:7" s="3" customFormat="1" ht="22" customHeight="1" x14ac:dyDescent="0.2">
      <c r="B1735" s="60" t="s">
        <v>97</v>
      </c>
      <c r="C1735" s="52"/>
      <c r="D1735" s="53"/>
      <c r="E1735" s="54"/>
      <c r="F1735" s="54"/>
      <c r="G1735" s="59"/>
    </row>
    <row r="1736" spans="2:7" s="3" customFormat="1" ht="12" customHeight="1" x14ac:dyDescent="0.2">
      <c r="B1736" s="45"/>
      <c r="C1736" s="45"/>
      <c r="D1736" s="56"/>
      <c r="E1736" s="45"/>
      <c r="F1736" s="45"/>
      <c r="G1736" s="45"/>
    </row>
    <row r="1737" spans="2:7" s="3" customFormat="1" ht="12" customHeight="1" x14ac:dyDescent="0.2">
      <c r="B1737" s="43" t="s">
        <v>0</v>
      </c>
      <c r="C1737" s="44"/>
      <c r="D1737" s="44"/>
      <c r="E1737" s="44"/>
      <c r="F1737" s="44"/>
      <c r="G1737" s="44"/>
    </row>
    <row r="1738" spans="2:7" s="3" customFormat="1" ht="12" customHeight="1" x14ac:dyDescent="0.2">
      <c r="B1738" s="45"/>
      <c r="C1738" s="45"/>
      <c r="D1738" s="45"/>
      <c r="E1738" s="45"/>
      <c r="F1738" s="45"/>
      <c r="G1738" s="46" t="s">
        <v>550</v>
      </c>
    </row>
    <row r="1739" spans="2:7" s="3" customFormat="1" ht="12" customHeight="1" x14ac:dyDescent="0.2">
      <c r="B1739" s="47" t="s">
        <v>2</v>
      </c>
      <c r="C1739" s="47" t="s">
        <v>3</v>
      </c>
      <c r="D1739" s="47" t="s">
        <v>4</v>
      </c>
      <c r="E1739" s="47" t="s">
        <v>5</v>
      </c>
      <c r="F1739" s="47" t="s">
        <v>6</v>
      </c>
      <c r="G1739" s="48" t="s">
        <v>7</v>
      </c>
    </row>
    <row r="1740" spans="2:7" s="3" customFormat="1" ht="12" customHeight="1" x14ac:dyDescent="0.2">
      <c r="B1740" s="34" t="s">
        <v>551</v>
      </c>
      <c r="C1740" s="35" t="s">
        <v>552</v>
      </c>
      <c r="D1740" s="36"/>
      <c r="E1740" s="37"/>
      <c r="F1740" s="37"/>
      <c r="G1740" s="37"/>
    </row>
    <row r="1741" spans="2:7" s="3" customFormat="1" ht="12" customHeight="1" x14ac:dyDescent="0.2">
      <c r="B1741" s="38"/>
      <c r="C1741" s="39"/>
      <c r="D1741" s="39"/>
      <c r="E1741" s="39"/>
      <c r="F1741" s="39"/>
      <c r="G1741" s="39"/>
    </row>
    <row r="1742" spans="2:7" s="3" customFormat="1" ht="12" customHeight="1" x14ac:dyDescent="0.2">
      <c r="B1742" s="34" t="s">
        <v>553</v>
      </c>
      <c r="C1742" s="35" t="s">
        <v>554</v>
      </c>
      <c r="D1742" s="36"/>
      <c r="E1742" s="37"/>
      <c r="F1742" s="37"/>
      <c r="G1742" s="37"/>
    </row>
    <row r="1743" spans="2:7" s="3" customFormat="1" ht="12" customHeight="1" x14ac:dyDescent="0.2">
      <c r="B1743" s="38"/>
      <c r="C1743" s="39"/>
      <c r="D1743" s="39"/>
      <c r="E1743" s="39"/>
      <c r="F1743" s="39"/>
      <c r="G1743" s="39"/>
    </row>
    <row r="1744" spans="2:7" s="3" customFormat="1" ht="12" customHeight="1" x14ac:dyDescent="0.2">
      <c r="B1744" s="34" t="s">
        <v>555</v>
      </c>
      <c r="C1744" s="40" t="s">
        <v>556</v>
      </c>
      <c r="D1744" s="36" t="s">
        <v>36</v>
      </c>
      <c r="E1744" s="41">
        <v>1500</v>
      </c>
      <c r="F1744" s="42"/>
      <c r="G1744" s="37"/>
    </row>
    <row r="1745" spans="2:7" s="3" customFormat="1" ht="12" customHeight="1" x14ac:dyDescent="0.2">
      <c r="B1745" s="34"/>
      <c r="C1745" s="40"/>
      <c r="D1745" s="36"/>
      <c r="E1745" s="41"/>
      <c r="F1745" s="42"/>
      <c r="G1745" s="37"/>
    </row>
    <row r="1746" spans="2:7" s="3" customFormat="1" ht="12" customHeight="1" x14ac:dyDescent="0.2">
      <c r="B1746" s="34" t="s">
        <v>557</v>
      </c>
      <c r="C1746" s="35" t="s">
        <v>558</v>
      </c>
      <c r="D1746" s="36"/>
      <c r="E1746" s="41"/>
      <c r="F1746" s="37"/>
      <c r="G1746" s="37"/>
    </row>
    <row r="1747" spans="2:7" s="3" customFormat="1" ht="12" customHeight="1" x14ac:dyDescent="0.2">
      <c r="B1747" s="38"/>
      <c r="C1747" s="39"/>
      <c r="D1747" s="39"/>
      <c r="E1747" s="39"/>
      <c r="F1747" s="39"/>
      <c r="G1747" s="39"/>
    </row>
    <row r="1748" spans="2:7" s="3" customFormat="1" ht="12" customHeight="1" x14ac:dyDescent="0.2">
      <c r="B1748" s="34" t="s">
        <v>559</v>
      </c>
      <c r="C1748" s="40" t="s">
        <v>560</v>
      </c>
      <c r="D1748" s="36" t="s">
        <v>36</v>
      </c>
      <c r="E1748" s="41">
        <f>E1744</f>
        <v>1500</v>
      </c>
      <c r="F1748" s="42"/>
      <c r="G1748" s="37"/>
    </row>
    <row r="1749" spans="2:7" s="3" customFormat="1" ht="12" customHeight="1" x14ac:dyDescent="0.2">
      <c r="B1749" s="38"/>
      <c r="C1749" s="39"/>
      <c r="D1749" s="39"/>
      <c r="E1749" s="39"/>
      <c r="F1749" s="39"/>
      <c r="G1749" s="39"/>
    </row>
    <row r="1750" spans="2:7" s="3" customFormat="1" ht="12" customHeight="1" x14ac:dyDescent="0.2">
      <c r="B1750" s="34" t="s">
        <v>561</v>
      </c>
      <c r="C1750" s="35" t="s">
        <v>562</v>
      </c>
      <c r="D1750" s="36"/>
      <c r="E1750" s="41"/>
      <c r="F1750" s="37"/>
      <c r="G1750" s="37"/>
    </row>
    <row r="1751" spans="2:7" s="3" customFormat="1" ht="12" customHeight="1" x14ac:dyDescent="0.2">
      <c r="B1751" s="34" t="s">
        <v>563</v>
      </c>
      <c r="C1751" s="40" t="s">
        <v>564</v>
      </c>
      <c r="D1751" s="36" t="s">
        <v>119</v>
      </c>
      <c r="E1751" s="41">
        <f>E1748</f>
        <v>1500</v>
      </c>
      <c r="F1751" s="42"/>
      <c r="G1751" s="37"/>
    </row>
    <row r="1752" spans="2:7" s="3" customFormat="1" ht="12" customHeight="1" x14ac:dyDescent="0.2">
      <c r="B1752" s="38"/>
      <c r="C1752" s="39"/>
      <c r="D1752" s="39"/>
      <c r="E1752" s="39"/>
      <c r="F1752" s="39"/>
      <c r="G1752" s="39"/>
    </row>
    <row r="1753" spans="2:7" s="3" customFormat="1" ht="12" customHeight="1" x14ac:dyDescent="0.2">
      <c r="B1753" s="34" t="s">
        <v>565</v>
      </c>
      <c r="C1753" s="40" t="s">
        <v>566</v>
      </c>
      <c r="D1753" s="36" t="s">
        <v>119</v>
      </c>
      <c r="E1753" s="41">
        <f>E1748</f>
        <v>1500</v>
      </c>
      <c r="F1753" s="42"/>
      <c r="G1753" s="37"/>
    </row>
    <row r="1754" spans="2:7" s="3" customFormat="1" ht="12" customHeight="1" x14ac:dyDescent="0.2">
      <c r="B1754" s="34"/>
      <c r="C1754" s="40"/>
      <c r="D1754" s="36"/>
      <c r="E1754" s="41"/>
      <c r="F1754" s="42"/>
      <c r="G1754" s="37"/>
    </row>
    <row r="1755" spans="2:7" s="3" customFormat="1" ht="12" customHeight="1" x14ac:dyDescent="0.2">
      <c r="B1755" s="34"/>
      <c r="C1755" s="40"/>
      <c r="D1755" s="36"/>
      <c r="E1755" s="41"/>
      <c r="F1755" s="42"/>
      <c r="G1755" s="37"/>
    </row>
    <row r="1756" spans="2:7" s="3" customFormat="1" ht="12" customHeight="1" x14ac:dyDescent="0.2">
      <c r="B1756" s="34"/>
      <c r="C1756" s="40"/>
      <c r="D1756" s="36"/>
      <c r="E1756" s="41"/>
      <c r="F1756" s="42"/>
      <c r="G1756" s="37"/>
    </row>
    <row r="1757" spans="2:7" s="3" customFormat="1" ht="12" customHeight="1" x14ac:dyDescent="0.2">
      <c r="B1757" s="34"/>
      <c r="C1757" s="40"/>
      <c r="D1757" s="36"/>
      <c r="E1757" s="41"/>
      <c r="F1757" s="42"/>
      <c r="G1757" s="37"/>
    </row>
    <row r="1758" spans="2:7" s="3" customFormat="1" ht="12" customHeight="1" x14ac:dyDescent="0.2">
      <c r="B1758" s="34"/>
      <c r="C1758" s="40"/>
      <c r="D1758" s="36"/>
      <c r="E1758" s="41"/>
      <c r="F1758" s="42"/>
      <c r="G1758" s="37"/>
    </row>
    <row r="1759" spans="2:7" s="3" customFormat="1" ht="12" customHeight="1" x14ac:dyDescent="0.2">
      <c r="B1759" s="34"/>
      <c r="C1759" s="40"/>
      <c r="D1759" s="36"/>
      <c r="E1759" s="41"/>
      <c r="F1759" s="42"/>
      <c r="G1759" s="37"/>
    </row>
    <row r="1760" spans="2:7" s="3" customFormat="1" ht="12" customHeight="1" x14ac:dyDescent="0.2">
      <c r="B1760" s="34"/>
      <c r="C1760" s="40"/>
      <c r="D1760" s="36"/>
      <c r="E1760" s="41"/>
      <c r="F1760" s="42"/>
      <c r="G1760" s="37"/>
    </row>
    <row r="1761" spans="2:7" s="3" customFormat="1" ht="12" customHeight="1" x14ac:dyDescent="0.2">
      <c r="B1761" s="34"/>
      <c r="C1761" s="40"/>
      <c r="D1761" s="36"/>
      <c r="E1761" s="41"/>
      <c r="F1761" s="42"/>
      <c r="G1761" s="37"/>
    </row>
    <row r="1762" spans="2:7" s="3" customFormat="1" ht="12" customHeight="1" x14ac:dyDescent="0.2">
      <c r="B1762" s="34"/>
      <c r="C1762" s="40"/>
      <c r="D1762" s="36"/>
      <c r="E1762" s="41"/>
      <c r="F1762" s="42"/>
      <c r="G1762" s="37"/>
    </row>
    <row r="1763" spans="2:7" s="3" customFormat="1" ht="12" customHeight="1" x14ac:dyDescent="0.2">
      <c r="B1763" s="34"/>
      <c r="C1763" s="40"/>
      <c r="D1763" s="36"/>
      <c r="E1763" s="41"/>
      <c r="F1763" s="42"/>
      <c r="G1763" s="37"/>
    </row>
    <row r="1764" spans="2:7" s="3" customFormat="1" ht="12" customHeight="1" x14ac:dyDescent="0.2">
      <c r="B1764" s="34"/>
      <c r="C1764" s="40"/>
      <c r="D1764" s="36"/>
      <c r="E1764" s="41"/>
      <c r="F1764" s="42"/>
      <c r="G1764" s="37"/>
    </row>
    <row r="1765" spans="2:7" s="3" customFormat="1" ht="12" customHeight="1" x14ac:dyDescent="0.2">
      <c r="B1765" s="34"/>
      <c r="C1765" s="40"/>
      <c r="D1765" s="36"/>
      <c r="E1765" s="41"/>
      <c r="F1765" s="42"/>
      <c r="G1765" s="37"/>
    </row>
    <row r="1766" spans="2:7" s="3" customFormat="1" ht="12" customHeight="1" x14ac:dyDescent="0.2">
      <c r="B1766" s="34"/>
      <c r="C1766" s="40"/>
      <c r="D1766" s="36"/>
      <c r="E1766" s="41"/>
      <c r="F1766" s="42"/>
      <c r="G1766" s="37"/>
    </row>
    <row r="1767" spans="2:7" s="3" customFormat="1" ht="12" customHeight="1" x14ac:dyDescent="0.2">
      <c r="B1767" s="34"/>
      <c r="C1767" s="40"/>
      <c r="D1767" s="36"/>
      <c r="E1767" s="41"/>
      <c r="F1767" s="42"/>
      <c r="G1767" s="37"/>
    </row>
    <row r="1768" spans="2:7" s="3" customFormat="1" ht="12" customHeight="1" x14ac:dyDescent="0.2">
      <c r="B1768" s="34"/>
      <c r="C1768" s="40"/>
      <c r="D1768" s="36"/>
      <c r="E1768" s="41"/>
      <c r="F1768" s="42"/>
      <c r="G1768" s="37"/>
    </row>
    <row r="1769" spans="2:7" s="3" customFormat="1" ht="12" customHeight="1" x14ac:dyDescent="0.2">
      <c r="B1769" s="34"/>
      <c r="C1769" s="40"/>
      <c r="D1769" s="36"/>
      <c r="E1769" s="41"/>
      <c r="F1769" s="42"/>
      <c r="G1769" s="37"/>
    </row>
    <row r="1770" spans="2:7" s="3" customFormat="1" ht="12" customHeight="1" x14ac:dyDescent="0.2">
      <c r="B1770" s="34"/>
      <c r="C1770" s="40"/>
      <c r="D1770" s="36"/>
      <c r="E1770" s="41"/>
      <c r="F1770" s="42"/>
      <c r="G1770" s="37"/>
    </row>
    <row r="1771" spans="2:7" s="3" customFormat="1" ht="12" customHeight="1" x14ac:dyDescent="0.2">
      <c r="B1771" s="34"/>
      <c r="C1771" s="40"/>
      <c r="D1771" s="36"/>
      <c r="E1771" s="41"/>
      <c r="F1771" s="42"/>
      <c r="G1771" s="37"/>
    </row>
    <row r="1772" spans="2:7" s="3" customFormat="1" ht="12" customHeight="1" x14ac:dyDescent="0.2">
      <c r="B1772" s="34"/>
      <c r="C1772" s="40"/>
      <c r="D1772" s="36"/>
      <c r="E1772" s="41"/>
      <c r="F1772" s="42"/>
      <c r="G1772" s="37"/>
    </row>
    <row r="1773" spans="2:7" s="3" customFormat="1" ht="12" customHeight="1" x14ac:dyDescent="0.2">
      <c r="B1773" s="34"/>
      <c r="C1773" s="40"/>
      <c r="D1773" s="36"/>
      <c r="E1773" s="41"/>
      <c r="F1773" s="42"/>
      <c r="G1773" s="37"/>
    </row>
    <row r="1774" spans="2:7" s="3" customFormat="1" ht="12" customHeight="1" x14ac:dyDescent="0.2">
      <c r="B1774" s="34"/>
      <c r="C1774" s="40"/>
      <c r="D1774" s="36"/>
      <c r="E1774" s="41"/>
      <c r="F1774" s="42"/>
      <c r="G1774" s="37"/>
    </row>
    <row r="1775" spans="2:7" s="3" customFormat="1" ht="12" customHeight="1" x14ac:dyDescent="0.2">
      <c r="B1775" s="34"/>
      <c r="C1775" s="40"/>
      <c r="D1775" s="36"/>
      <c r="E1775" s="41"/>
      <c r="F1775" s="42"/>
      <c r="G1775" s="37"/>
    </row>
    <row r="1776" spans="2:7" s="3" customFormat="1" ht="12" customHeight="1" x14ac:dyDescent="0.2">
      <c r="B1776" s="34"/>
      <c r="C1776" s="40"/>
      <c r="D1776" s="36"/>
      <c r="E1776" s="41"/>
      <c r="F1776" s="42"/>
      <c r="G1776" s="37"/>
    </row>
    <row r="1777" spans="2:7" s="3" customFormat="1" ht="12" customHeight="1" x14ac:dyDescent="0.2">
      <c r="B1777" s="34"/>
      <c r="C1777" s="40"/>
      <c r="D1777" s="36"/>
      <c r="E1777" s="41"/>
      <c r="F1777" s="42"/>
      <c r="G1777" s="37"/>
    </row>
    <row r="1778" spans="2:7" s="3" customFormat="1" ht="12" customHeight="1" x14ac:dyDescent="0.2">
      <c r="B1778" s="34"/>
      <c r="C1778" s="40"/>
      <c r="D1778" s="36"/>
      <c r="E1778" s="41"/>
      <c r="F1778" s="42"/>
      <c r="G1778" s="37"/>
    </row>
    <row r="1779" spans="2:7" s="3" customFormat="1" ht="12" customHeight="1" x14ac:dyDescent="0.2">
      <c r="B1779" s="34"/>
      <c r="C1779" s="40"/>
      <c r="D1779" s="36"/>
      <c r="E1779" s="41"/>
      <c r="F1779" s="42"/>
      <c r="G1779" s="37"/>
    </row>
    <row r="1780" spans="2:7" s="3" customFormat="1" ht="12" customHeight="1" x14ac:dyDescent="0.2">
      <c r="B1780" s="34"/>
      <c r="C1780" s="40"/>
      <c r="D1780" s="36"/>
      <c r="E1780" s="41"/>
      <c r="F1780" s="42"/>
      <c r="G1780" s="37"/>
    </row>
    <row r="1781" spans="2:7" s="3" customFormat="1" ht="12" customHeight="1" x14ac:dyDescent="0.2">
      <c r="B1781" s="34"/>
      <c r="C1781" s="40"/>
      <c r="D1781" s="36"/>
      <c r="E1781" s="41"/>
      <c r="F1781" s="42"/>
      <c r="G1781" s="37"/>
    </row>
    <row r="1782" spans="2:7" s="3" customFormat="1" ht="12" customHeight="1" x14ac:dyDescent="0.2">
      <c r="B1782" s="34"/>
      <c r="C1782" s="40"/>
      <c r="D1782" s="36"/>
      <c r="E1782" s="41"/>
      <c r="F1782" s="42"/>
      <c r="G1782" s="37"/>
    </row>
    <row r="1783" spans="2:7" s="3" customFormat="1" ht="12" customHeight="1" x14ac:dyDescent="0.2">
      <c r="B1783" s="34"/>
      <c r="C1783" s="40"/>
      <c r="D1783" s="36"/>
      <c r="E1783" s="41"/>
      <c r="F1783" s="42"/>
      <c r="G1783" s="37"/>
    </row>
    <row r="1784" spans="2:7" s="3" customFormat="1" ht="12" customHeight="1" x14ac:dyDescent="0.2">
      <c r="B1784" s="34"/>
      <c r="C1784" s="40"/>
      <c r="D1784" s="36"/>
      <c r="E1784" s="41"/>
      <c r="F1784" s="42"/>
      <c r="G1784" s="37"/>
    </row>
    <row r="1785" spans="2:7" s="3" customFormat="1" ht="12" customHeight="1" x14ac:dyDescent="0.2">
      <c r="B1785" s="34"/>
      <c r="C1785" s="40"/>
      <c r="D1785" s="36"/>
      <c r="E1785" s="41"/>
      <c r="F1785" s="42"/>
      <c r="G1785" s="37"/>
    </row>
    <row r="1786" spans="2:7" s="3" customFormat="1" ht="12" customHeight="1" x14ac:dyDescent="0.2">
      <c r="B1786" s="34"/>
      <c r="C1786" s="40"/>
      <c r="D1786" s="36"/>
      <c r="E1786" s="41"/>
      <c r="F1786" s="42"/>
      <c r="G1786" s="37"/>
    </row>
    <row r="1787" spans="2:7" s="3" customFormat="1" ht="12" customHeight="1" x14ac:dyDescent="0.2">
      <c r="B1787" s="34"/>
      <c r="C1787" s="40"/>
      <c r="D1787" s="36"/>
      <c r="E1787" s="41"/>
      <c r="F1787" s="42"/>
      <c r="G1787" s="37"/>
    </row>
    <row r="1788" spans="2:7" s="3" customFormat="1" ht="12" customHeight="1" x14ac:dyDescent="0.2">
      <c r="B1788" s="34"/>
      <c r="C1788" s="40"/>
      <c r="D1788" s="36"/>
      <c r="E1788" s="41"/>
      <c r="F1788" s="42"/>
      <c r="G1788" s="37"/>
    </row>
    <row r="1789" spans="2:7" s="3" customFormat="1" ht="12" customHeight="1" x14ac:dyDescent="0.2">
      <c r="B1789" s="34"/>
      <c r="C1789" s="40"/>
      <c r="D1789" s="36"/>
      <c r="E1789" s="41"/>
      <c r="F1789" s="42"/>
      <c r="G1789" s="37"/>
    </row>
    <row r="1790" spans="2:7" s="3" customFormat="1" ht="12" customHeight="1" x14ac:dyDescent="0.2">
      <c r="B1790" s="34"/>
      <c r="C1790" s="40"/>
      <c r="D1790" s="36"/>
      <c r="E1790" s="41"/>
      <c r="F1790" s="42"/>
      <c r="G1790" s="37"/>
    </row>
    <row r="1791" spans="2:7" s="3" customFormat="1" ht="12" customHeight="1" x14ac:dyDescent="0.2">
      <c r="B1791" s="34"/>
      <c r="C1791" s="40"/>
      <c r="D1791" s="36"/>
      <c r="E1791" s="41"/>
      <c r="F1791" s="42"/>
      <c r="G1791" s="37"/>
    </row>
    <row r="1792" spans="2:7" s="3" customFormat="1" ht="12" customHeight="1" x14ac:dyDescent="0.2">
      <c r="B1792" s="34"/>
      <c r="C1792" s="40"/>
      <c r="D1792" s="36"/>
      <c r="E1792" s="41"/>
      <c r="F1792" s="42"/>
      <c r="G1792" s="37"/>
    </row>
    <row r="1793" spans="2:7" s="3" customFormat="1" ht="12" customHeight="1" x14ac:dyDescent="0.2">
      <c r="B1793" s="34"/>
      <c r="C1793" s="40"/>
      <c r="D1793" s="36"/>
      <c r="E1793" s="41"/>
      <c r="F1793" s="42"/>
      <c r="G1793" s="37"/>
    </row>
    <row r="1794" spans="2:7" s="3" customFormat="1" ht="12" customHeight="1" x14ac:dyDescent="0.2">
      <c r="B1794" s="34"/>
      <c r="C1794" s="40"/>
      <c r="D1794" s="36"/>
      <c r="E1794" s="41"/>
      <c r="F1794" s="42"/>
      <c r="G1794" s="37"/>
    </row>
    <row r="1795" spans="2:7" s="3" customFormat="1" ht="12" customHeight="1" x14ac:dyDescent="0.2">
      <c r="B1795" s="34"/>
      <c r="C1795" s="40"/>
      <c r="D1795" s="36"/>
      <c r="E1795" s="41"/>
      <c r="F1795" s="42"/>
      <c r="G1795" s="37"/>
    </row>
    <row r="1796" spans="2:7" s="3" customFormat="1" ht="12" customHeight="1" x14ac:dyDescent="0.2">
      <c r="B1796" s="34"/>
      <c r="C1796" s="40"/>
      <c r="D1796" s="36"/>
      <c r="E1796" s="41"/>
      <c r="F1796" s="42"/>
      <c r="G1796" s="37"/>
    </row>
    <row r="1797" spans="2:7" s="3" customFormat="1" ht="12" customHeight="1" x14ac:dyDescent="0.2">
      <c r="B1797" s="34"/>
      <c r="C1797" s="40"/>
      <c r="D1797" s="36"/>
      <c r="E1797" s="41"/>
      <c r="F1797" s="42"/>
      <c r="G1797" s="37"/>
    </row>
    <row r="1798" spans="2:7" s="3" customFormat="1" ht="12" customHeight="1" x14ac:dyDescent="0.2">
      <c r="B1798" s="34"/>
      <c r="C1798" s="40"/>
      <c r="D1798" s="36"/>
      <c r="E1798" s="41"/>
      <c r="F1798" s="42"/>
      <c r="G1798" s="37"/>
    </row>
    <row r="1799" spans="2:7" s="3" customFormat="1" ht="12" customHeight="1" x14ac:dyDescent="0.2">
      <c r="B1799" s="34"/>
      <c r="C1799" s="40"/>
      <c r="D1799" s="36"/>
      <c r="E1799" s="41"/>
      <c r="F1799" s="42"/>
      <c r="G1799" s="37"/>
    </row>
    <row r="1800" spans="2:7" s="3" customFormat="1" ht="12" customHeight="1" x14ac:dyDescent="0.2">
      <c r="B1800" s="34"/>
      <c r="C1800" s="40"/>
      <c r="D1800" s="36"/>
      <c r="E1800" s="41"/>
      <c r="F1800" s="42"/>
      <c r="G1800" s="37"/>
    </row>
    <row r="1801" spans="2:7" s="3" customFormat="1" ht="12" customHeight="1" x14ac:dyDescent="0.2">
      <c r="B1801" s="34"/>
      <c r="C1801" s="40"/>
      <c r="D1801" s="36"/>
      <c r="E1801" s="41"/>
      <c r="F1801" s="42"/>
      <c r="G1801" s="37"/>
    </row>
    <row r="1802" spans="2:7" s="3" customFormat="1" ht="12" customHeight="1" x14ac:dyDescent="0.2">
      <c r="B1802" s="34"/>
      <c r="C1802" s="40"/>
      <c r="D1802" s="36"/>
      <c r="E1802" s="41"/>
      <c r="F1802" s="42"/>
      <c r="G1802" s="37"/>
    </row>
    <row r="1803" spans="2:7" s="3" customFormat="1" ht="12" customHeight="1" x14ac:dyDescent="0.2">
      <c r="B1803" s="34"/>
      <c r="C1803" s="40"/>
      <c r="D1803" s="36"/>
      <c r="E1803" s="41"/>
      <c r="F1803" s="42"/>
      <c r="G1803" s="37"/>
    </row>
    <row r="1804" spans="2:7" s="3" customFormat="1" ht="12" customHeight="1" x14ac:dyDescent="0.2">
      <c r="B1804" s="34"/>
      <c r="C1804" s="40"/>
      <c r="D1804" s="36"/>
      <c r="E1804" s="41"/>
      <c r="F1804" s="42"/>
      <c r="G1804" s="37"/>
    </row>
    <row r="1805" spans="2:7" s="3" customFormat="1" ht="12" customHeight="1" x14ac:dyDescent="0.2">
      <c r="B1805" s="34"/>
      <c r="C1805" s="40"/>
      <c r="D1805" s="36"/>
      <c r="E1805" s="41"/>
      <c r="F1805" s="42"/>
      <c r="G1805" s="37"/>
    </row>
    <row r="1806" spans="2:7" s="3" customFormat="1" ht="12" customHeight="1" x14ac:dyDescent="0.2">
      <c r="B1806" s="34"/>
      <c r="C1806" s="40"/>
      <c r="D1806" s="36"/>
      <c r="E1806" s="41"/>
      <c r="F1806" s="42"/>
      <c r="G1806" s="37"/>
    </row>
    <row r="1807" spans="2:7" s="3" customFormat="1" ht="12" customHeight="1" x14ac:dyDescent="0.2">
      <c r="B1807" s="34"/>
      <c r="C1807" s="40"/>
      <c r="D1807" s="36"/>
      <c r="E1807" s="41"/>
      <c r="F1807" s="42"/>
      <c r="G1807" s="37"/>
    </row>
    <row r="1808" spans="2:7" s="3" customFormat="1" ht="12" customHeight="1" x14ac:dyDescent="0.2">
      <c r="B1808" s="34"/>
      <c r="C1808" s="40"/>
      <c r="D1808" s="36"/>
      <c r="E1808" s="41"/>
      <c r="F1808" s="42"/>
      <c r="G1808" s="37"/>
    </row>
    <row r="1809" spans="2:7" s="3" customFormat="1" ht="12" customHeight="1" x14ac:dyDescent="0.2">
      <c r="B1809" s="34"/>
      <c r="C1809" s="40"/>
      <c r="D1809" s="36"/>
      <c r="E1809" s="41"/>
      <c r="F1809" s="42"/>
      <c r="G1809" s="37"/>
    </row>
    <row r="1810" spans="2:7" s="3" customFormat="1" ht="12" customHeight="1" x14ac:dyDescent="0.2">
      <c r="B1810" s="34"/>
      <c r="C1810" s="40"/>
      <c r="D1810" s="36"/>
      <c r="E1810" s="41"/>
      <c r="F1810" s="42"/>
      <c r="G1810" s="37"/>
    </row>
    <row r="1811" spans="2:7" s="3" customFormat="1" ht="12" customHeight="1" x14ac:dyDescent="0.2">
      <c r="B1811" s="34"/>
      <c r="C1811" s="40"/>
      <c r="D1811" s="36"/>
      <c r="E1811" s="41"/>
      <c r="F1811" s="42"/>
      <c r="G1811" s="37"/>
    </row>
    <row r="1812" spans="2:7" s="3" customFormat="1" ht="12" customHeight="1" x14ac:dyDescent="0.2">
      <c r="B1812" s="34"/>
      <c r="C1812" s="40"/>
      <c r="D1812" s="36"/>
      <c r="E1812" s="41"/>
      <c r="F1812" s="42"/>
      <c r="G1812" s="37"/>
    </row>
    <row r="1813" spans="2:7" s="3" customFormat="1" ht="12" customHeight="1" x14ac:dyDescent="0.2">
      <c r="B1813" s="34"/>
      <c r="C1813" s="40"/>
      <c r="D1813" s="36"/>
      <c r="E1813" s="41"/>
      <c r="F1813" s="42"/>
      <c r="G1813" s="37"/>
    </row>
    <row r="1814" spans="2:7" s="3" customFormat="1" ht="12" customHeight="1" x14ac:dyDescent="0.2">
      <c r="B1814" s="38"/>
      <c r="C1814" s="39"/>
      <c r="D1814" s="39"/>
      <c r="E1814" s="39"/>
      <c r="F1814" s="39"/>
      <c r="G1814" s="39"/>
    </row>
    <row r="1815" spans="2:7" s="3" customFormat="1" ht="22" customHeight="1" x14ac:dyDescent="0.2">
      <c r="B1815" s="60" t="s">
        <v>97</v>
      </c>
      <c r="C1815" s="52"/>
      <c r="D1815" s="53"/>
      <c r="E1815" s="54"/>
      <c r="F1815" s="54"/>
      <c r="G1815" s="59"/>
    </row>
    <row r="1816" spans="2:7" s="3" customFormat="1" ht="12" x14ac:dyDescent="0.2">
      <c r="B1816" s="45"/>
      <c r="C1816" s="45"/>
      <c r="D1816" s="56"/>
      <c r="E1816" s="45"/>
      <c r="F1816" s="45"/>
      <c r="G1816" s="45"/>
    </row>
    <row r="1817" spans="2:7" s="3" customFormat="1" ht="12" customHeight="1" x14ac:dyDescent="0.2">
      <c r="B1817" s="43" t="s">
        <v>0</v>
      </c>
      <c r="C1817" s="44"/>
      <c r="D1817" s="44"/>
      <c r="E1817" s="44"/>
      <c r="F1817" s="44"/>
      <c r="G1817" s="44"/>
    </row>
    <row r="1818" spans="2:7" s="3" customFormat="1" ht="12" customHeight="1" x14ac:dyDescent="0.2">
      <c r="B1818" s="45"/>
      <c r="C1818" s="45"/>
      <c r="D1818" s="45"/>
      <c r="E1818" s="45"/>
      <c r="F1818" s="45"/>
      <c r="G1818" s="46" t="s">
        <v>567</v>
      </c>
    </row>
    <row r="1819" spans="2:7" s="3" customFormat="1" ht="12" customHeight="1" x14ac:dyDescent="0.2">
      <c r="B1819" s="47" t="s">
        <v>2</v>
      </c>
      <c r="C1819" s="47" t="s">
        <v>3</v>
      </c>
      <c r="D1819" s="47" t="s">
        <v>4</v>
      </c>
      <c r="E1819" s="47" t="s">
        <v>5</v>
      </c>
      <c r="F1819" s="47" t="s">
        <v>6</v>
      </c>
      <c r="G1819" s="48" t="s">
        <v>7</v>
      </c>
    </row>
    <row r="1820" spans="2:7" s="3" customFormat="1" ht="12" customHeight="1" x14ac:dyDescent="0.2">
      <c r="B1820" s="34" t="s">
        <v>568</v>
      </c>
      <c r="C1820" s="35" t="s">
        <v>569</v>
      </c>
      <c r="D1820" s="36"/>
      <c r="E1820" s="41"/>
      <c r="F1820" s="37"/>
      <c r="G1820" s="37"/>
    </row>
    <row r="1821" spans="2:7" s="3" customFormat="1" ht="12" customHeight="1" x14ac:dyDescent="0.2">
      <c r="B1821" s="38"/>
      <c r="C1821" s="39"/>
      <c r="D1821" s="39"/>
      <c r="E1821" s="39"/>
      <c r="F1821" s="39"/>
      <c r="G1821" s="39"/>
    </row>
    <row r="1822" spans="2:7" s="3" customFormat="1" ht="12" customHeight="1" x14ac:dyDescent="0.2">
      <c r="B1822" s="34" t="s">
        <v>570</v>
      </c>
      <c r="C1822" s="35" t="s">
        <v>571</v>
      </c>
      <c r="D1822" s="36"/>
      <c r="E1822" s="41"/>
      <c r="F1822" s="37"/>
      <c r="G1822" s="37"/>
    </row>
    <row r="1823" spans="2:7" s="3" customFormat="1" ht="12" customHeight="1" x14ac:dyDescent="0.2">
      <c r="B1823" s="38"/>
      <c r="C1823" s="39"/>
      <c r="D1823" s="39"/>
      <c r="E1823" s="39"/>
      <c r="F1823" s="39"/>
      <c r="G1823" s="39"/>
    </row>
    <row r="1824" spans="2:7" s="3" customFormat="1" ht="12" customHeight="1" x14ac:dyDescent="0.2">
      <c r="B1824" s="34" t="s">
        <v>572</v>
      </c>
      <c r="C1824" s="40" t="s">
        <v>573</v>
      </c>
      <c r="D1824" s="36"/>
      <c r="E1824" s="41"/>
      <c r="F1824" s="37"/>
      <c r="G1824" s="37"/>
    </row>
    <row r="1825" spans="2:7" s="3" customFormat="1" ht="12" customHeight="1" x14ac:dyDescent="0.2">
      <c r="B1825" s="38"/>
      <c r="C1825" s="39"/>
      <c r="D1825" s="39"/>
      <c r="E1825" s="39"/>
      <c r="F1825" s="39"/>
      <c r="G1825" s="39"/>
    </row>
    <row r="1826" spans="2:7" s="2" customFormat="1" ht="12" customHeight="1" x14ac:dyDescent="0.2">
      <c r="B1826" s="38"/>
      <c r="C1826" s="39"/>
      <c r="D1826" s="39"/>
      <c r="E1826" s="39"/>
      <c r="F1826" s="39"/>
      <c r="G1826" s="39"/>
    </row>
    <row r="1827" spans="2:7" s="1" customFormat="1" ht="14" x14ac:dyDescent="0.2">
      <c r="B1827" s="34"/>
      <c r="C1827" s="40" t="s">
        <v>574</v>
      </c>
      <c r="D1827" s="36" t="s">
        <v>36</v>
      </c>
      <c r="E1827" s="41">
        <v>300</v>
      </c>
      <c r="F1827" s="42"/>
      <c r="G1827" s="37"/>
    </row>
    <row r="1828" spans="2:7" s="1" customFormat="1" ht="14" x14ac:dyDescent="0.2">
      <c r="B1828" s="34"/>
      <c r="C1828" s="40"/>
      <c r="D1828" s="36"/>
      <c r="E1828" s="41"/>
      <c r="F1828" s="42"/>
      <c r="G1828" s="37"/>
    </row>
    <row r="1829" spans="2:7" s="1" customFormat="1" ht="14" x14ac:dyDescent="0.2">
      <c r="B1829" s="34" t="s">
        <v>576</v>
      </c>
      <c r="C1829" s="35" t="s">
        <v>577</v>
      </c>
      <c r="D1829" s="36"/>
      <c r="E1829" s="41"/>
      <c r="F1829" s="37"/>
      <c r="G1829" s="37"/>
    </row>
    <row r="1830" spans="2:7" s="1" customFormat="1" ht="14" x14ac:dyDescent="0.2">
      <c r="B1830" s="38"/>
      <c r="C1830" s="39"/>
      <c r="D1830" s="39"/>
      <c r="E1830" s="39"/>
      <c r="F1830" s="39"/>
      <c r="G1830" s="39"/>
    </row>
    <row r="1831" spans="2:7" s="1" customFormat="1" ht="14" x14ac:dyDescent="0.2">
      <c r="B1831" s="38"/>
      <c r="C1831" s="39"/>
      <c r="D1831" s="39"/>
      <c r="E1831" s="39"/>
      <c r="F1831" s="39"/>
      <c r="G1831" s="39"/>
    </row>
    <row r="1832" spans="2:7" s="1" customFormat="1" ht="14" x14ac:dyDescent="0.2">
      <c r="B1832" s="34" t="s">
        <v>579</v>
      </c>
      <c r="C1832" s="40" t="s">
        <v>580</v>
      </c>
      <c r="D1832" s="36" t="s">
        <v>578</v>
      </c>
      <c r="E1832" s="41">
        <v>500</v>
      </c>
      <c r="F1832" s="42"/>
      <c r="G1832" s="37"/>
    </row>
    <row r="1833" spans="2:7" s="1" customFormat="1" ht="14" x14ac:dyDescent="0.2">
      <c r="B1833" s="34"/>
      <c r="C1833" s="40"/>
      <c r="D1833" s="36"/>
      <c r="E1833" s="41"/>
      <c r="F1833" s="42"/>
      <c r="G1833" s="37"/>
    </row>
    <row r="1834" spans="2:7" s="1" customFormat="1" ht="14" x14ac:dyDescent="0.2">
      <c r="B1834" s="34"/>
      <c r="C1834" s="40"/>
      <c r="D1834" s="36"/>
      <c r="E1834" s="41"/>
      <c r="F1834" s="42"/>
      <c r="G1834" s="37"/>
    </row>
    <row r="1835" spans="2:7" s="1" customFormat="1" ht="14" x14ac:dyDescent="0.2">
      <c r="B1835" s="34"/>
      <c r="C1835" s="40"/>
      <c r="D1835" s="36"/>
      <c r="E1835" s="41"/>
      <c r="F1835" s="42"/>
      <c r="G1835" s="37"/>
    </row>
    <row r="1836" spans="2:7" s="1" customFormat="1" ht="14" x14ac:dyDescent="0.2">
      <c r="B1836" s="34"/>
      <c r="C1836" s="40"/>
      <c r="D1836" s="36"/>
      <c r="E1836" s="41"/>
      <c r="F1836" s="42"/>
      <c r="G1836" s="37"/>
    </row>
    <row r="1837" spans="2:7" s="1" customFormat="1" ht="14" x14ac:dyDescent="0.2">
      <c r="B1837" s="34"/>
      <c r="C1837" s="40"/>
      <c r="D1837" s="36"/>
      <c r="E1837" s="41"/>
      <c r="F1837" s="42"/>
      <c r="G1837" s="37"/>
    </row>
    <row r="1838" spans="2:7" s="1" customFormat="1" ht="14" x14ac:dyDescent="0.2">
      <c r="B1838" s="34"/>
      <c r="C1838" s="40"/>
      <c r="D1838" s="36"/>
      <c r="E1838" s="41"/>
      <c r="F1838" s="42"/>
      <c r="G1838" s="37"/>
    </row>
    <row r="1839" spans="2:7" s="1" customFormat="1" ht="14" x14ac:dyDescent="0.2">
      <c r="B1839" s="34"/>
      <c r="C1839" s="40"/>
      <c r="D1839" s="36"/>
      <c r="E1839" s="41"/>
      <c r="F1839" s="42"/>
      <c r="G1839" s="37"/>
    </row>
    <row r="1840" spans="2:7" s="1" customFormat="1" ht="14" x14ac:dyDescent="0.2">
      <c r="B1840" s="34"/>
      <c r="C1840" s="40"/>
      <c r="D1840" s="36"/>
      <c r="E1840" s="41"/>
      <c r="F1840" s="42"/>
      <c r="G1840" s="37"/>
    </row>
    <row r="1841" spans="2:7" s="1" customFormat="1" ht="14" x14ac:dyDescent="0.2">
      <c r="B1841" s="34"/>
      <c r="C1841" s="40"/>
      <c r="D1841" s="36"/>
      <c r="E1841" s="41"/>
      <c r="F1841" s="42"/>
      <c r="G1841" s="37"/>
    </row>
    <row r="1842" spans="2:7" s="1" customFormat="1" ht="14" x14ac:dyDescent="0.2">
      <c r="B1842" s="34"/>
      <c r="C1842" s="40"/>
      <c r="D1842" s="36"/>
      <c r="E1842" s="41"/>
      <c r="F1842" s="42"/>
      <c r="G1842" s="37"/>
    </row>
    <row r="1843" spans="2:7" s="1" customFormat="1" ht="14" x14ac:dyDescent="0.2">
      <c r="B1843" s="34"/>
      <c r="C1843" s="40"/>
      <c r="D1843" s="36"/>
      <c r="E1843" s="41"/>
      <c r="F1843" s="42"/>
      <c r="G1843" s="37"/>
    </row>
    <row r="1844" spans="2:7" s="1" customFormat="1" ht="14" x14ac:dyDescent="0.2">
      <c r="B1844" s="34"/>
      <c r="C1844" s="40"/>
      <c r="D1844" s="36"/>
      <c r="E1844" s="41"/>
      <c r="F1844" s="42"/>
      <c r="G1844" s="37"/>
    </row>
    <row r="1845" spans="2:7" s="1" customFormat="1" ht="14" x14ac:dyDescent="0.2">
      <c r="B1845" s="34"/>
      <c r="C1845" s="40"/>
      <c r="D1845" s="36"/>
      <c r="E1845" s="41"/>
      <c r="F1845" s="42"/>
      <c r="G1845" s="37"/>
    </row>
    <row r="1846" spans="2:7" s="1" customFormat="1" ht="14" x14ac:dyDescent="0.2">
      <c r="B1846" s="34"/>
      <c r="C1846" s="40"/>
      <c r="D1846" s="36"/>
      <c r="E1846" s="41"/>
      <c r="F1846" s="42"/>
      <c r="G1846" s="37"/>
    </row>
    <row r="1847" spans="2:7" s="1" customFormat="1" ht="14" x14ac:dyDescent="0.2">
      <c r="B1847" s="34"/>
      <c r="C1847" s="40"/>
      <c r="D1847" s="36"/>
      <c r="E1847" s="41"/>
      <c r="F1847" s="42"/>
      <c r="G1847" s="37"/>
    </row>
    <row r="1848" spans="2:7" s="1" customFormat="1" ht="14" x14ac:dyDescent="0.2">
      <c r="B1848" s="34"/>
      <c r="C1848" s="40"/>
      <c r="D1848" s="36"/>
      <c r="E1848" s="41"/>
      <c r="F1848" s="42"/>
      <c r="G1848" s="37"/>
    </row>
    <row r="1849" spans="2:7" s="1" customFormat="1" ht="14" x14ac:dyDescent="0.2">
      <c r="B1849" s="34"/>
      <c r="C1849" s="40"/>
      <c r="D1849" s="36"/>
      <c r="E1849" s="41"/>
      <c r="F1849" s="42"/>
      <c r="G1849" s="37"/>
    </row>
    <row r="1850" spans="2:7" s="1" customFormat="1" ht="14" x14ac:dyDescent="0.2">
      <c r="B1850" s="34"/>
      <c r="C1850" s="40"/>
      <c r="D1850" s="36"/>
      <c r="E1850" s="41"/>
      <c r="F1850" s="42"/>
      <c r="G1850" s="37"/>
    </row>
    <row r="1851" spans="2:7" s="1" customFormat="1" ht="14" x14ac:dyDescent="0.2">
      <c r="B1851" s="34"/>
      <c r="C1851" s="40"/>
      <c r="D1851" s="36"/>
      <c r="E1851" s="41"/>
      <c r="F1851" s="42"/>
      <c r="G1851" s="37"/>
    </row>
    <row r="1852" spans="2:7" s="1" customFormat="1" ht="14" x14ac:dyDescent="0.2">
      <c r="B1852" s="34"/>
      <c r="C1852" s="40"/>
      <c r="D1852" s="36"/>
      <c r="E1852" s="41"/>
      <c r="F1852" s="42"/>
      <c r="G1852" s="37"/>
    </row>
    <row r="1853" spans="2:7" s="1" customFormat="1" ht="14" x14ac:dyDescent="0.2">
      <c r="B1853" s="34"/>
      <c r="C1853" s="40"/>
      <c r="D1853" s="36"/>
      <c r="E1853" s="41"/>
      <c r="F1853" s="42"/>
      <c r="G1853" s="37"/>
    </row>
    <row r="1854" spans="2:7" s="1" customFormat="1" ht="14" x14ac:dyDescent="0.2">
      <c r="B1854" s="34"/>
      <c r="C1854" s="40"/>
      <c r="D1854" s="36"/>
      <c r="E1854" s="41"/>
      <c r="F1854" s="42"/>
      <c r="G1854" s="37"/>
    </row>
    <row r="1855" spans="2:7" s="1" customFormat="1" ht="14" x14ac:dyDescent="0.2">
      <c r="B1855" s="34"/>
      <c r="C1855" s="40"/>
      <c r="D1855" s="36"/>
      <c r="E1855" s="41"/>
      <c r="F1855" s="42"/>
      <c r="G1855" s="37"/>
    </row>
    <row r="1856" spans="2:7" s="1" customFormat="1" ht="14" x14ac:dyDescent="0.2">
      <c r="B1856" s="34"/>
      <c r="C1856" s="40"/>
      <c r="D1856" s="36"/>
      <c r="E1856" s="41"/>
      <c r="F1856" s="42"/>
      <c r="G1856" s="37"/>
    </row>
    <row r="1857" spans="2:7" s="1" customFormat="1" ht="14" x14ac:dyDescent="0.2">
      <c r="B1857" s="34"/>
      <c r="C1857" s="40"/>
      <c r="D1857" s="36"/>
      <c r="E1857" s="41"/>
      <c r="F1857" s="42"/>
      <c r="G1857" s="37"/>
    </row>
    <row r="1858" spans="2:7" s="1" customFormat="1" ht="14" x14ac:dyDescent="0.2">
      <c r="B1858" s="34"/>
      <c r="C1858" s="40"/>
      <c r="D1858" s="36"/>
      <c r="E1858" s="41"/>
      <c r="F1858" s="42"/>
      <c r="G1858" s="37"/>
    </row>
    <row r="1859" spans="2:7" s="1" customFormat="1" ht="14" x14ac:dyDescent="0.2">
      <c r="B1859" s="34"/>
      <c r="C1859" s="40"/>
      <c r="D1859" s="36"/>
      <c r="E1859" s="41"/>
      <c r="F1859" s="42"/>
      <c r="G1859" s="37"/>
    </row>
    <row r="1860" spans="2:7" s="1" customFormat="1" ht="14" x14ac:dyDescent="0.2">
      <c r="B1860" s="34"/>
      <c r="C1860" s="40"/>
      <c r="D1860" s="36"/>
      <c r="E1860" s="41"/>
      <c r="F1860" s="42"/>
      <c r="G1860" s="37"/>
    </row>
    <row r="1861" spans="2:7" s="1" customFormat="1" ht="14" x14ac:dyDescent="0.2">
      <c r="B1861" s="34"/>
      <c r="C1861" s="40"/>
      <c r="D1861" s="36"/>
      <c r="E1861" s="41"/>
      <c r="F1861" s="42"/>
      <c r="G1861" s="37"/>
    </row>
    <row r="1862" spans="2:7" s="1" customFormat="1" ht="14" x14ac:dyDescent="0.2">
      <c r="B1862" s="34"/>
      <c r="C1862" s="40"/>
      <c r="D1862" s="36"/>
      <c r="E1862" s="41"/>
      <c r="F1862" s="42"/>
      <c r="G1862" s="37"/>
    </row>
    <row r="1863" spans="2:7" s="1" customFormat="1" ht="14" x14ac:dyDescent="0.2">
      <c r="B1863" s="34"/>
      <c r="C1863" s="40"/>
      <c r="D1863" s="36"/>
      <c r="E1863" s="41"/>
      <c r="F1863" s="42"/>
      <c r="G1863" s="37"/>
    </row>
    <row r="1864" spans="2:7" s="1" customFormat="1" ht="14" x14ac:dyDescent="0.2">
      <c r="B1864" s="34"/>
      <c r="C1864" s="40"/>
      <c r="D1864" s="36"/>
      <c r="E1864" s="41"/>
      <c r="F1864" s="42"/>
      <c r="G1864" s="37"/>
    </row>
    <row r="1865" spans="2:7" s="1" customFormat="1" ht="14" x14ac:dyDescent="0.2">
      <c r="B1865" s="34"/>
      <c r="C1865" s="40"/>
      <c r="D1865" s="36"/>
      <c r="E1865" s="41"/>
      <c r="F1865" s="42"/>
      <c r="G1865" s="37"/>
    </row>
    <row r="1866" spans="2:7" s="1" customFormat="1" ht="14" x14ac:dyDescent="0.2">
      <c r="B1866" s="34"/>
      <c r="C1866" s="40"/>
      <c r="D1866" s="36"/>
      <c r="E1866" s="41"/>
      <c r="F1866" s="42"/>
      <c r="G1866" s="37"/>
    </row>
    <row r="1867" spans="2:7" s="1" customFormat="1" ht="14" x14ac:dyDescent="0.2">
      <c r="B1867" s="34"/>
      <c r="C1867" s="40"/>
      <c r="D1867" s="36"/>
      <c r="E1867" s="41"/>
      <c r="F1867" s="42"/>
      <c r="G1867" s="37"/>
    </row>
    <row r="1868" spans="2:7" s="1" customFormat="1" ht="14" x14ac:dyDescent="0.2">
      <c r="B1868" s="34"/>
      <c r="C1868" s="40"/>
      <c r="D1868" s="36"/>
      <c r="E1868" s="41"/>
      <c r="F1868" s="42"/>
      <c r="G1868" s="37"/>
    </row>
    <row r="1869" spans="2:7" s="1" customFormat="1" ht="14" x14ac:dyDescent="0.2">
      <c r="B1869" s="34"/>
      <c r="C1869" s="40"/>
      <c r="D1869" s="36"/>
      <c r="E1869" s="41"/>
      <c r="F1869" s="42"/>
      <c r="G1869" s="37"/>
    </row>
    <row r="1870" spans="2:7" s="1" customFormat="1" ht="14" x14ac:dyDescent="0.2">
      <c r="B1870" s="34"/>
      <c r="C1870" s="40"/>
      <c r="D1870" s="36"/>
      <c r="E1870" s="41"/>
      <c r="F1870" s="42"/>
      <c r="G1870" s="37"/>
    </row>
    <row r="1871" spans="2:7" s="1" customFormat="1" ht="14" x14ac:dyDescent="0.2">
      <c r="B1871" s="34"/>
      <c r="C1871" s="40"/>
      <c r="D1871" s="36"/>
      <c r="E1871" s="41"/>
      <c r="F1871" s="42"/>
      <c r="G1871" s="37"/>
    </row>
    <row r="1872" spans="2:7" s="1" customFormat="1" ht="14" x14ac:dyDescent="0.2">
      <c r="B1872" s="34"/>
      <c r="C1872" s="40"/>
      <c r="D1872" s="36"/>
      <c r="E1872" s="41"/>
      <c r="F1872" s="42"/>
      <c r="G1872" s="37"/>
    </row>
    <row r="1873" spans="2:7" s="1" customFormat="1" ht="14" x14ac:dyDescent="0.2">
      <c r="B1873" s="34"/>
      <c r="C1873" s="40"/>
      <c r="D1873" s="36"/>
      <c r="E1873" s="41"/>
      <c r="F1873" s="42"/>
      <c r="G1873" s="37"/>
    </row>
    <row r="1874" spans="2:7" s="1" customFormat="1" ht="14" x14ac:dyDescent="0.2">
      <c r="B1874" s="34"/>
      <c r="C1874" s="40"/>
      <c r="D1874" s="36"/>
      <c r="E1874" s="41"/>
      <c r="F1874" s="42"/>
      <c r="G1874" s="37"/>
    </row>
    <row r="1875" spans="2:7" s="1" customFormat="1" ht="14" x14ac:dyDescent="0.2">
      <c r="B1875" s="34"/>
      <c r="C1875" s="40"/>
      <c r="D1875" s="36"/>
      <c r="E1875" s="41"/>
      <c r="F1875" s="42"/>
      <c r="G1875" s="37"/>
    </row>
    <row r="1876" spans="2:7" s="1" customFormat="1" ht="14" x14ac:dyDescent="0.2">
      <c r="B1876" s="34"/>
      <c r="C1876" s="40"/>
      <c r="D1876" s="36"/>
      <c r="E1876" s="41"/>
      <c r="F1876" s="42"/>
      <c r="G1876" s="37"/>
    </row>
    <row r="1877" spans="2:7" s="1" customFormat="1" ht="14" x14ac:dyDescent="0.2">
      <c r="B1877" s="34"/>
      <c r="C1877" s="40"/>
      <c r="D1877" s="36"/>
      <c r="E1877" s="41"/>
      <c r="F1877" s="42"/>
      <c r="G1877" s="37"/>
    </row>
    <row r="1878" spans="2:7" s="1" customFormat="1" ht="14" x14ac:dyDescent="0.2">
      <c r="B1878" s="34"/>
      <c r="C1878" s="40"/>
      <c r="D1878" s="36"/>
      <c r="E1878" s="41"/>
      <c r="F1878" s="42"/>
      <c r="G1878" s="37"/>
    </row>
    <row r="1879" spans="2:7" s="1" customFormat="1" ht="14" x14ac:dyDescent="0.2">
      <c r="B1879" s="34"/>
      <c r="C1879" s="40"/>
      <c r="D1879" s="36"/>
      <c r="E1879" s="41"/>
      <c r="F1879" s="42"/>
      <c r="G1879" s="37"/>
    </row>
    <row r="1880" spans="2:7" s="1" customFormat="1" ht="14" x14ac:dyDescent="0.2">
      <c r="B1880" s="34"/>
      <c r="C1880" s="40"/>
      <c r="D1880" s="36"/>
      <c r="E1880" s="41"/>
      <c r="F1880" s="42"/>
      <c r="G1880" s="37"/>
    </row>
    <row r="1881" spans="2:7" s="1" customFormat="1" ht="14" x14ac:dyDescent="0.2">
      <c r="B1881" s="34"/>
      <c r="C1881" s="40"/>
      <c r="D1881" s="36"/>
      <c r="E1881" s="41"/>
      <c r="F1881" s="42"/>
      <c r="G1881" s="37"/>
    </row>
    <row r="1882" spans="2:7" s="1" customFormat="1" ht="14" x14ac:dyDescent="0.2">
      <c r="B1882" s="34"/>
      <c r="C1882" s="40"/>
      <c r="D1882" s="36"/>
      <c r="E1882" s="41"/>
      <c r="F1882" s="42"/>
      <c r="G1882" s="37"/>
    </row>
    <row r="1883" spans="2:7" s="1" customFormat="1" ht="14" x14ac:dyDescent="0.2">
      <c r="B1883" s="34"/>
      <c r="C1883" s="40"/>
      <c r="D1883" s="36"/>
      <c r="E1883" s="41"/>
      <c r="F1883" s="42"/>
      <c r="G1883" s="37"/>
    </row>
    <row r="1884" spans="2:7" s="1" customFormat="1" ht="14" x14ac:dyDescent="0.2">
      <c r="B1884" s="34"/>
      <c r="C1884" s="40"/>
      <c r="D1884" s="36"/>
      <c r="E1884" s="41"/>
      <c r="F1884" s="42"/>
      <c r="G1884" s="37"/>
    </row>
    <row r="1885" spans="2:7" s="1" customFormat="1" ht="14" x14ac:dyDescent="0.2">
      <c r="B1885" s="34"/>
      <c r="C1885" s="40"/>
      <c r="D1885" s="36"/>
      <c r="E1885" s="41"/>
      <c r="F1885" s="42"/>
      <c r="G1885" s="37"/>
    </row>
    <row r="1886" spans="2:7" s="1" customFormat="1" ht="14" x14ac:dyDescent="0.2">
      <c r="B1886" s="34"/>
      <c r="C1886" s="40"/>
      <c r="D1886" s="36"/>
      <c r="E1886" s="41"/>
      <c r="F1886" s="42"/>
      <c r="G1886" s="37"/>
    </row>
    <row r="1887" spans="2:7" s="1" customFormat="1" ht="14" x14ac:dyDescent="0.2">
      <c r="B1887" s="34"/>
      <c r="C1887" s="40"/>
      <c r="D1887" s="36"/>
      <c r="E1887" s="41"/>
      <c r="F1887" s="42"/>
      <c r="G1887" s="37"/>
    </row>
    <row r="1888" spans="2:7" s="1" customFormat="1" ht="14" x14ac:dyDescent="0.2">
      <c r="B1888" s="34"/>
      <c r="C1888" s="40"/>
      <c r="D1888" s="36"/>
      <c r="E1888" s="41"/>
      <c r="F1888" s="42"/>
      <c r="G1888" s="37"/>
    </row>
    <row r="1889" spans="2:7" s="2" customFormat="1" ht="12" x14ac:dyDescent="0.2">
      <c r="B1889" s="38"/>
      <c r="C1889" s="39"/>
      <c r="D1889" s="39"/>
      <c r="E1889" s="39"/>
      <c r="F1889" s="39"/>
      <c r="G1889" s="39"/>
    </row>
    <row r="1890" spans="2:7" s="3" customFormat="1" ht="21" customHeight="1" x14ac:dyDescent="0.2">
      <c r="B1890" s="60" t="s">
        <v>97</v>
      </c>
      <c r="C1890" s="52"/>
      <c r="D1890" s="53"/>
      <c r="E1890" s="54"/>
      <c r="F1890" s="54"/>
      <c r="G1890" s="59"/>
    </row>
    <row r="1891" spans="2:7" s="3" customFormat="1" ht="12" customHeight="1" x14ac:dyDescent="0.2">
      <c r="B1891" s="45"/>
      <c r="C1891" s="45"/>
      <c r="D1891" s="56"/>
      <c r="E1891" s="45"/>
      <c r="F1891" s="45"/>
      <c r="G1891" s="45"/>
    </row>
    <row r="1892" spans="2:7" s="3" customFormat="1" ht="12" customHeight="1" x14ac:dyDescent="0.2">
      <c r="B1892" s="43" t="s">
        <v>0</v>
      </c>
      <c r="C1892" s="44"/>
      <c r="D1892" s="44"/>
      <c r="E1892" s="44"/>
      <c r="F1892" s="44"/>
      <c r="G1892" s="44"/>
    </row>
    <row r="1893" spans="2:7" s="3" customFormat="1" ht="12" customHeight="1" x14ac:dyDescent="0.2">
      <c r="B1893" s="45"/>
      <c r="C1893" s="45"/>
      <c r="D1893" s="45"/>
      <c r="E1893" s="45"/>
      <c r="F1893" s="45"/>
      <c r="G1893" s="46" t="s">
        <v>581</v>
      </c>
    </row>
    <row r="1894" spans="2:7" s="3" customFormat="1" ht="12" customHeight="1" x14ac:dyDescent="0.2">
      <c r="B1894" s="47" t="s">
        <v>2</v>
      </c>
      <c r="C1894" s="47" t="s">
        <v>3</v>
      </c>
      <c r="D1894" s="47" t="s">
        <v>4</v>
      </c>
      <c r="E1894" s="47" t="s">
        <v>5</v>
      </c>
      <c r="F1894" s="47" t="s">
        <v>6</v>
      </c>
      <c r="G1894" s="48" t="s">
        <v>7</v>
      </c>
    </row>
    <row r="1895" spans="2:7" s="3" customFormat="1" ht="12" customHeight="1" x14ac:dyDescent="0.2">
      <c r="B1895" s="34" t="s">
        <v>582</v>
      </c>
      <c r="C1895" s="35" t="s">
        <v>583</v>
      </c>
      <c r="D1895" s="36"/>
      <c r="E1895" s="41"/>
      <c r="F1895" s="37"/>
      <c r="G1895" s="37"/>
    </row>
    <row r="1896" spans="2:7" s="3" customFormat="1" ht="12" customHeight="1" x14ac:dyDescent="0.2">
      <c r="B1896" s="38"/>
      <c r="C1896" s="39"/>
      <c r="D1896" s="39"/>
      <c r="E1896" s="39"/>
      <c r="F1896" s="39"/>
      <c r="G1896" s="39"/>
    </row>
    <row r="1897" spans="2:7" s="3" customFormat="1" ht="12" customHeight="1" x14ac:dyDescent="0.2">
      <c r="B1897" s="38"/>
      <c r="C1897" s="39"/>
      <c r="D1897" s="39"/>
      <c r="E1897" s="39"/>
      <c r="F1897" s="39"/>
      <c r="G1897" s="39"/>
    </row>
    <row r="1898" spans="2:7" s="3" customFormat="1" ht="12" customHeight="1" x14ac:dyDescent="0.2">
      <c r="B1898" s="34" t="s">
        <v>584</v>
      </c>
      <c r="C1898" s="35" t="s">
        <v>585</v>
      </c>
      <c r="D1898" s="36"/>
      <c r="E1898" s="41"/>
      <c r="F1898" s="37"/>
      <c r="G1898" s="37"/>
    </row>
    <row r="1899" spans="2:7" s="3" customFormat="1" ht="12" customHeight="1" x14ac:dyDescent="0.2">
      <c r="B1899" s="38"/>
      <c r="C1899" s="39"/>
      <c r="D1899" s="39"/>
      <c r="E1899" s="39"/>
      <c r="F1899" s="39"/>
      <c r="G1899" s="39"/>
    </row>
    <row r="1900" spans="2:7" s="3" customFormat="1" ht="12" customHeight="1" x14ac:dyDescent="0.2">
      <c r="B1900" s="34" t="s">
        <v>586</v>
      </c>
      <c r="C1900" s="40" t="s">
        <v>587</v>
      </c>
      <c r="D1900" s="36"/>
      <c r="E1900" s="41"/>
      <c r="F1900" s="37"/>
      <c r="G1900" s="37"/>
    </row>
    <row r="1901" spans="2:7" s="3" customFormat="1" ht="12" customHeight="1" x14ac:dyDescent="0.2">
      <c r="B1901" s="34"/>
      <c r="C1901" s="40"/>
      <c r="D1901" s="36"/>
      <c r="E1901" s="41"/>
      <c r="F1901" s="37"/>
      <c r="G1901" s="37"/>
    </row>
    <row r="1902" spans="2:7" s="4" customFormat="1" ht="31" customHeight="1" x14ac:dyDescent="0.2">
      <c r="B1902" s="34"/>
      <c r="C1902" s="40" t="s">
        <v>872</v>
      </c>
      <c r="D1902" s="36" t="s">
        <v>36</v>
      </c>
      <c r="E1902" s="41">
        <v>1500</v>
      </c>
      <c r="F1902" s="42"/>
      <c r="G1902" s="37"/>
    </row>
    <row r="1903" spans="2:7" s="2" customFormat="1" ht="12" customHeight="1" x14ac:dyDescent="0.2">
      <c r="B1903" s="38"/>
      <c r="C1903" s="39"/>
      <c r="D1903" s="39"/>
      <c r="E1903" s="39"/>
      <c r="F1903" s="39"/>
      <c r="G1903" s="39"/>
    </row>
    <row r="1904" spans="2:7" s="2" customFormat="1" ht="13" x14ac:dyDescent="0.2">
      <c r="B1904" s="34" t="s">
        <v>588</v>
      </c>
      <c r="C1904" s="35" t="s">
        <v>575</v>
      </c>
      <c r="D1904" s="36"/>
      <c r="E1904" s="41"/>
      <c r="F1904" s="37"/>
      <c r="G1904" s="37"/>
    </row>
    <row r="1905" spans="2:7" s="3" customFormat="1" ht="34.5" customHeight="1" x14ac:dyDescent="0.2">
      <c r="B1905" s="38"/>
      <c r="C1905" s="39"/>
      <c r="D1905" s="39"/>
      <c r="E1905" s="39"/>
      <c r="F1905" s="39"/>
      <c r="G1905" s="39"/>
    </row>
    <row r="1906" spans="2:7" s="3" customFormat="1" ht="12" customHeight="1" x14ac:dyDescent="0.2">
      <c r="B1906" s="34" t="s">
        <v>589</v>
      </c>
      <c r="C1906" s="40" t="s">
        <v>590</v>
      </c>
      <c r="D1906" s="36"/>
      <c r="E1906" s="41"/>
      <c r="F1906" s="37"/>
      <c r="G1906" s="37"/>
    </row>
    <row r="1907" spans="2:7" s="3" customFormat="1" ht="12" customHeight="1" x14ac:dyDescent="0.2">
      <c r="B1907" s="38"/>
      <c r="C1907" s="39"/>
      <c r="D1907" s="39"/>
      <c r="E1907" s="39"/>
      <c r="F1907" s="39"/>
      <c r="G1907" s="39"/>
    </row>
    <row r="1908" spans="2:7" s="3" customFormat="1" ht="24" customHeight="1" x14ac:dyDescent="0.2">
      <c r="B1908" s="34"/>
      <c r="C1908" s="40" t="s">
        <v>591</v>
      </c>
      <c r="D1908" s="36" t="s">
        <v>36</v>
      </c>
      <c r="E1908" s="41">
        <v>100</v>
      </c>
      <c r="F1908" s="42"/>
      <c r="G1908" s="37"/>
    </row>
    <row r="1909" spans="2:7" s="3" customFormat="1" ht="12" customHeight="1" x14ac:dyDescent="0.2">
      <c r="B1909" s="34"/>
      <c r="C1909" s="40"/>
      <c r="D1909" s="36"/>
      <c r="E1909" s="41"/>
      <c r="F1909" s="42"/>
      <c r="G1909" s="37"/>
    </row>
    <row r="1910" spans="2:7" s="3" customFormat="1" ht="12" customHeight="1" x14ac:dyDescent="0.2">
      <c r="B1910" s="38"/>
      <c r="C1910" s="39"/>
      <c r="D1910" s="39"/>
      <c r="E1910" s="39"/>
      <c r="F1910" s="39"/>
      <c r="G1910" s="39"/>
    </row>
    <row r="1911" spans="2:7" s="3" customFormat="1" ht="12" customHeight="1" x14ac:dyDescent="0.2">
      <c r="B1911" s="38"/>
      <c r="C1911" s="39"/>
      <c r="D1911" s="39"/>
      <c r="E1911" s="39"/>
      <c r="F1911" s="39"/>
      <c r="G1911" s="39"/>
    </row>
    <row r="1912" spans="2:7" s="3" customFormat="1" ht="12" customHeight="1" x14ac:dyDescent="0.2">
      <c r="B1912" s="38"/>
      <c r="C1912" s="39"/>
      <c r="D1912" s="39"/>
      <c r="E1912" s="39"/>
      <c r="F1912" s="39"/>
      <c r="G1912" s="39"/>
    </row>
    <row r="1913" spans="2:7" s="3" customFormat="1" ht="12" customHeight="1" x14ac:dyDescent="0.2">
      <c r="B1913" s="38"/>
      <c r="C1913" s="39"/>
      <c r="D1913" s="39"/>
      <c r="E1913" s="39"/>
      <c r="F1913" s="39"/>
      <c r="G1913" s="39"/>
    </row>
    <row r="1914" spans="2:7" s="3" customFormat="1" ht="12" customHeight="1" x14ac:dyDescent="0.2">
      <c r="B1914" s="38"/>
      <c r="C1914" s="39"/>
      <c r="D1914" s="39"/>
      <c r="E1914" s="39"/>
      <c r="F1914" s="39"/>
      <c r="G1914" s="39"/>
    </row>
    <row r="1915" spans="2:7" s="3" customFormat="1" ht="12" customHeight="1" x14ac:dyDescent="0.2">
      <c r="B1915" s="38"/>
      <c r="C1915" s="39"/>
      <c r="D1915" s="39"/>
      <c r="E1915" s="39"/>
      <c r="F1915" s="39"/>
      <c r="G1915" s="39"/>
    </row>
    <row r="1916" spans="2:7" s="3" customFormat="1" ht="12" customHeight="1" x14ac:dyDescent="0.2">
      <c r="B1916" s="38"/>
      <c r="C1916" s="39"/>
      <c r="D1916" s="39"/>
      <c r="E1916" s="39"/>
      <c r="F1916" s="39"/>
      <c r="G1916" s="39"/>
    </row>
    <row r="1917" spans="2:7" s="3" customFormat="1" ht="12" customHeight="1" x14ac:dyDescent="0.2">
      <c r="B1917" s="38"/>
      <c r="C1917" s="39"/>
      <c r="D1917" s="39"/>
      <c r="E1917" s="39"/>
      <c r="F1917" s="39"/>
      <c r="G1917" s="39"/>
    </row>
    <row r="1918" spans="2:7" s="3" customFormat="1" ht="12" customHeight="1" x14ac:dyDescent="0.2">
      <c r="B1918" s="38"/>
      <c r="C1918" s="39"/>
      <c r="D1918" s="39"/>
      <c r="E1918" s="39"/>
      <c r="F1918" s="39"/>
      <c r="G1918" s="39"/>
    </row>
    <row r="1919" spans="2:7" s="3" customFormat="1" ht="12" customHeight="1" x14ac:dyDescent="0.2">
      <c r="B1919" s="38"/>
      <c r="C1919" s="39"/>
      <c r="D1919" s="39"/>
      <c r="E1919" s="39"/>
      <c r="F1919" s="39"/>
      <c r="G1919" s="39"/>
    </row>
    <row r="1920" spans="2:7" s="3" customFormat="1" ht="12" customHeight="1" x14ac:dyDescent="0.2">
      <c r="B1920" s="38"/>
      <c r="C1920" s="39"/>
      <c r="D1920" s="39"/>
      <c r="E1920" s="39"/>
      <c r="F1920" s="39"/>
      <c r="G1920" s="39"/>
    </row>
    <row r="1921" spans="2:7" s="3" customFormat="1" ht="12" customHeight="1" x14ac:dyDescent="0.2">
      <c r="B1921" s="38"/>
      <c r="C1921" s="39"/>
      <c r="D1921" s="39"/>
      <c r="E1921" s="39"/>
      <c r="F1921" s="39"/>
      <c r="G1921" s="39"/>
    </row>
    <row r="1922" spans="2:7" s="3" customFormat="1" ht="12" customHeight="1" x14ac:dyDescent="0.2">
      <c r="B1922" s="38"/>
      <c r="C1922" s="39"/>
      <c r="D1922" s="39"/>
      <c r="E1922" s="39"/>
      <c r="F1922" s="39"/>
      <c r="G1922" s="39"/>
    </row>
    <row r="1923" spans="2:7" s="3" customFormat="1" ht="12" customHeight="1" x14ac:dyDescent="0.2">
      <c r="B1923" s="38"/>
      <c r="C1923" s="39"/>
      <c r="D1923" s="39"/>
      <c r="E1923" s="39"/>
      <c r="F1923" s="39"/>
      <c r="G1923" s="39"/>
    </row>
    <row r="1924" spans="2:7" s="3" customFormat="1" ht="12" customHeight="1" x14ac:dyDescent="0.2">
      <c r="B1924" s="38"/>
      <c r="C1924" s="39"/>
      <c r="D1924" s="39"/>
      <c r="E1924" s="39"/>
      <c r="F1924" s="39"/>
      <c r="G1924" s="39"/>
    </row>
    <row r="1925" spans="2:7" s="3" customFormat="1" ht="12" customHeight="1" x14ac:dyDescent="0.2">
      <c r="B1925" s="38"/>
      <c r="C1925" s="39"/>
      <c r="D1925" s="39"/>
      <c r="E1925" s="39"/>
      <c r="F1925" s="39"/>
      <c r="G1925" s="39"/>
    </row>
    <row r="1926" spans="2:7" s="3" customFormat="1" ht="12" customHeight="1" x14ac:dyDescent="0.2">
      <c r="B1926" s="38"/>
      <c r="C1926" s="39"/>
      <c r="D1926" s="39"/>
      <c r="E1926" s="39"/>
      <c r="F1926" s="39"/>
      <c r="G1926" s="39"/>
    </row>
    <row r="1927" spans="2:7" s="3" customFormat="1" ht="12" customHeight="1" x14ac:dyDescent="0.2">
      <c r="B1927" s="38"/>
      <c r="C1927" s="39"/>
      <c r="D1927" s="39"/>
      <c r="E1927" s="39"/>
      <c r="F1927" s="39"/>
      <c r="G1927" s="39"/>
    </row>
    <row r="1928" spans="2:7" s="3" customFormat="1" ht="12" customHeight="1" x14ac:dyDescent="0.2">
      <c r="B1928" s="38"/>
      <c r="C1928" s="39"/>
      <c r="D1928" s="39"/>
      <c r="E1928" s="39"/>
      <c r="F1928" s="39"/>
      <c r="G1928" s="39"/>
    </row>
    <row r="1929" spans="2:7" s="3" customFormat="1" ht="12" customHeight="1" x14ac:dyDescent="0.2">
      <c r="B1929" s="38"/>
      <c r="C1929" s="39"/>
      <c r="D1929" s="39"/>
      <c r="E1929" s="39"/>
      <c r="F1929" s="39"/>
      <c r="G1929" s="39"/>
    </row>
    <row r="1930" spans="2:7" s="3" customFormat="1" ht="12" customHeight="1" x14ac:dyDescent="0.2">
      <c r="B1930" s="38"/>
      <c r="C1930" s="39"/>
      <c r="D1930" s="39"/>
      <c r="E1930" s="39"/>
      <c r="F1930" s="39"/>
      <c r="G1930" s="39"/>
    </row>
    <row r="1931" spans="2:7" s="3" customFormat="1" ht="12" customHeight="1" x14ac:dyDescent="0.2">
      <c r="B1931" s="38"/>
      <c r="C1931" s="39"/>
      <c r="D1931" s="39"/>
      <c r="E1931" s="39"/>
      <c r="F1931" s="39"/>
      <c r="G1931" s="39"/>
    </row>
    <row r="1932" spans="2:7" s="3" customFormat="1" ht="12" customHeight="1" x14ac:dyDescent="0.2">
      <c r="B1932" s="38"/>
      <c r="C1932" s="39"/>
      <c r="D1932" s="39"/>
      <c r="E1932" s="39"/>
      <c r="F1932" s="39"/>
      <c r="G1932" s="39"/>
    </row>
    <row r="1933" spans="2:7" s="3" customFormat="1" ht="12" customHeight="1" x14ac:dyDescent="0.2">
      <c r="B1933" s="38"/>
      <c r="C1933" s="39"/>
      <c r="D1933" s="39"/>
      <c r="E1933" s="39"/>
      <c r="F1933" s="39"/>
      <c r="G1933" s="39"/>
    </row>
    <row r="1934" spans="2:7" s="3" customFormat="1" ht="12" customHeight="1" x14ac:dyDescent="0.2">
      <c r="B1934" s="38"/>
      <c r="C1934" s="39"/>
      <c r="D1934" s="39"/>
      <c r="E1934" s="39"/>
      <c r="F1934" s="39"/>
      <c r="G1934" s="39"/>
    </row>
    <row r="1935" spans="2:7" s="3" customFormat="1" ht="12" customHeight="1" x14ac:dyDescent="0.2">
      <c r="B1935" s="38"/>
      <c r="C1935" s="39"/>
      <c r="D1935" s="39"/>
      <c r="E1935" s="39"/>
      <c r="F1935" s="39"/>
      <c r="G1935" s="39"/>
    </row>
    <row r="1936" spans="2:7" s="3" customFormat="1" ht="12" customHeight="1" x14ac:dyDescent="0.2">
      <c r="B1936" s="38"/>
      <c r="C1936" s="39"/>
      <c r="D1936" s="39"/>
      <c r="E1936" s="39"/>
      <c r="F1936" s="39"/>
      <c r="G1936" s="39"/>
    </row>
    <row r="1937" spans="2:7" s="3" customFormat="1" ht="12" customHeight="1" x14ac:dyDescent="0.2">
      <c r="B1937" s="38"/>
      <c r="C1937" s="39"/>
      <c r="D1937" s="39"/>
      <c r="E1937" s="39"/>
      <c r="F1937" s="39"/>
      <c r="G1937" s="39"/>
    </row>
    <row r="1938" spans="2:7" s="3" customFormat="1" ht="12" customHeight="1" x14ac:dyDescent="0.2">
      <c r="B1938" s="38"/>
      <c r="C1938" s="39"/>
      <c r="D1938" s="39"/>
      <c r="E1938" s="39"/>
      <c r="F1938" s="39"/>
      <c r="G1938" s="39"/>
    </row>
    <row r="1939" spans="2:7" s="3" customFormat="1" ht="12" customHeight="1" x14ac:dyDescent="0.2">
      <c r="B1939" s="38"/>
      <c r="C1939" s="39"/>
      <c r="D1939" s="39"/>
      <c r="E1939" s="39"/>
      <c r="F1939" s="39"/>
      <c r="G1939" s="39"/>
    </row>
    <row r="1940" spans="2:7" s="3" customFormat="1" ht="12" customHeight="1" x14ac:dyDescent="0.2">
      <c r="B1940" s="38"/>
      <c r="C1940" s="39"/>
      <c r="D1940" s="39"/>
      <c r="E1940" s="39"/>
      <c r="F1940" s="39"/>
      <c r="G1940" s="39"/>
    </row>
    <row r="1941" spans="2:7" s="3" customFormat="1" ht="12" customHeight="1" x14ac:dyDescent="0.2">
      <c r="B1941" s="38"/>
      <c r="C1941" s="39"/>
      <c r="D1941" s="39"/>
      <c r="E1941" s="39"/>
      <c r="F1941" s="39"/>
      <c r="G1941" s="39"/>
    </row>
    <row r="1942" spans="2:7" s="3" customFormat="1" ht="12" customHeight="1" x14ac:dyDescent="0.2">
      <c r="B1942" s="38"/>
      <c r="C1942" s="39"/>
      <c r="D1942" s="39"/>
      <c r="E1942" s="39"/>
      <c r="F1942" s="39"/>
      <c r="G1942" s="39"/>
    </row>
    <row r="1943" spans="2:7" s="3" customFormat="1" ht="12" customHeight="1" x14ac:dyDescent="0.2">
      <c r="B1943" s="38"/>
      <c r="C1943" s="39"/>
      <c r="D1943" s="39"/>
      <c r="E1943" s="39"/>
      <c r="F1943" s="39"/>
      <c r="G1943" s="39"/>
    </row>
    <row r="1944" spans="2:7" s="3" customFormat="1" ht="12" customHeight="1" x14ac:dyDescent="0.2">
      <c r="B1944" s="38"/>
      <c r="C1944" s="39"/>
      <c r="D1944" s="39"/>
      <c r="E1944" s="39"/>
      <c r="F1944" s="39"/>
      <c r="G1944" s="39"/>
    </row>
    <row r="1945" spans="2:7" s="3" customFormat="1" ht="12" customHeight="1" x14ac:dyDescent="0.2">
      <c r="B1945" s="38"/>
      <c r="C1945" s="39"/>
      <c r="D1945" s="39"/>
      <c r="E1945" s="39"/>
      <c r="F1945" s="39"/>
      <c r="G1945" s="39"/>
    </row>
    <row r="1946" spans="2:7" s="3" customFormat="1" ht="12" customHeight="1" x14ac:dyDescent="0.2">
      <c r="B1946" s="38"/>
      <c r="C1946" s="39"/>
      <c r="D1946" s="39"/>
      <c r="E1946" s="39"/>
      <c r="F1946" s="39"/>
      <c r="G1946" s="39"/>
    </row>
    <row r="1947" spans="2:7" s="3" customFormat="1" ht="12" customHeight="1" x14ac:dyDescent="0.2">
      <c r="B1947" s="38"/>
      <c r="C1947" s="39"/>
      <c r="D1947" s="39"/>
      <c r="E1947" s="39"/>
      <c r="F1947" s="39"/>
      <c r="G1947" s="39"/>
    </row>
    <row r="1948" spans="2:7" s="3" customFormat="1" ht="12" customHeight="1" x14ac:dyDescent="0.2">
      <c r="B1948" s="38"/>
      <c r="C1948" s="39"/>
      <c r="D1948" s="39"/>
      <c r="E1948" s="39"/>
      <c r="F1948" s="39"/>
      <c r="G1948" s="39"/>
    </row>
    <row r="1949" spans="2:7" s="3" customFormat="1" ht="12" customHeight="1" x14ac:dyDescent="0.2">
      <c r="B1949" s="38"/>
      <c r="C1949" s="39"/>
      <c r="D1949" s="39"/>
      <c r="E1949" s="39"/>
      <c r="F1949" s="39"/>
      <c r="G1949" s="39"/>
    </row>
    <row r="1950" spans="2:7" s="3" customFormat="1" ht="12" customHeight="1" x14ac:dyDescent="0.2">
      <c r="B1950" s="38"/>
      <c r="C1950" s="39"/>
      <c r="D1950" s="39"/>
      <c r="E1950" s="39"/>
      <c r="F1950" s="39"/>
      <c r="G1950" s="39"/>
    </row>
    <row r="1951" spans="2:7" s="3" customFormat="1" ht="12" customHeight="1" x14ac:dyDescent="0.2">
      <c r="B1951" s="38"/>
      <c r="C1951" s="39"/>
      <c r="D1951" s="39"/>
      <c r="E1951" s="39"/>
      <c r="F1951" s="39"/>
      <c r="G1951" s="39"/>
    </row>
    <row r="1952" spans="2:7" s="3" customFormat="1" ht="12" customHeight="1" x14ac:dyDescent="0.2">
      <c r="B1952" s="38"/>
      <c r="C1952" s="39"/>
      <c r="D1952" s="39"/>
      <c r="E1952" s="39"/>
      <c r="F1952" s="39"/>
      <c r="G1952" s="39"/>
    </row>
    <row r="1953" spans="2:7" s="3" customFormat="1" ht="12" customHeight="1" x14ac:dyDescent="0.2">
      <c r="B1953" s="38"/>
      <c r="C1953" s="39"/>
      <c r="D1953" s="39"/>
      <c r="E1953" s="39"/>
      <c r="F1953" s="39"/>
      <c r="G1953" s="39"/>
    </row>
    <row r="1954" spans="2:7" s="3" customFormat="1" ht="12" customHeight="1" x14ac:dyDescent="0.2">
      <c r="B1954" s="38"/>
      <c r="C1954" s="39"/>
      <c r="D1954" s="39"/>
      <c r="E1954" s="39"/>
      <c r="F1954" s="39"/>
      <c r="G1954" s="39"/>
    </row>
    <row r="1955" spans="2:7" s="3" customFormat="1" ht="12" customHeight="1" x14ac:dyDescent="0.2">
      <c r="B1955" s="38"/>
      <c r="C1955" s="39"/>
      <c r="D1955" s="39"/>
      <c r="E1955" s="39"/>
      <c r="F1955" s="39"/>
      <c r="G1955" s="39"/>
    </row>
    <row r="1956" spans="2:7" s="3" customFormat="1" ht="12" customHeight="1" x14ac:dyDescent="0.2">
      <c r="B1956" s="38"/>
      <c r="C1956" s="39"/>
      <c r="D1956" s="39"/>
      <c r="E1956" s="39"/>
      <c r="F1956" s="39"/>
      <c r="G1956" s="39"/>
    </row>
    <row r="1957" spans="2:7" s="3" customFormat="1" ht="12" customHeight="1" x14ac:dyDescent="0.2">
      <c r="B1957" s="38"/>
      <c r="C1957" s="39"/>
      <c r="D1957" s="39"/>
      <c r="E1957" s="39"/>
      <c r="F1957" s="39"/>
      <c r="G1957" s="39"/>
    </row>
    <row r="1958" spans="2:7" s="3" customFormat="1" ht="12" customHeight="1" x14ac:dyDescent="0.2">
      <c r="B1958" s="38"/>
      <c r="C1958" s="39"/>
      <c r="D1958" s="39"/>
      <c r="E1958" s="39"/>
      <c r="F1958" s="39"/>
      <c r="G1958" s="39"/>
    </row>
    <row r="1959" spans="2:7" s="3" customFormat="1" ht="12" customHeight="1" x14ac:dyDescent="0.2">
      <c r="B1959" s="38"/>
      <c r="C1959" s="39"/>
      <c r="D1959" s="39"/>
      <c r="E1959" s="39"/>
      <c r="F1959" s="39"/>
      <c r="G1959" s="39"/>
    </row>
    <row r="1960" spans="2:7" s="3" customFormat="1" ht="12" customHeight="1" x14ac:dyDescent="0.2">
      <c r="B1960" s="38"/>
      <c r="C1960" s="39"/>
      <c r="D1960" s="39"/>
      <c r="E1960" s="39"/>
      <c r="F1960" s="39"/>
      <c r="G1960" s="39"/>
    </row>
    <row r="1961" spans="2:7" s="3" customFormat="1" ht="12" customHeight="1" x14ac:dyDescent="0.2">
      <c r="B1961" s="38"/>
      <c r="C1961" s="39"/>
      <c r="D1961" s="39"/>
      <c r="E1961" s="39"/>
      <c r="F1961" s="39"/>
      <c r="G1961" s="39"/>
    </row>
    <row r="1962" spans="2:7" s="3" customFormat="1" ht="12" customHeight="1" x14ac:dyDescent="0.2">
      <c r="B1962" s="38"/>
      <c r="C1962" s="39"/>
      <c r="D1962" s="39"/>
      <c r="E1962" s="39"/>
      <c r="F1962" s="39"/>
      <c r="G1962" s="39"/>
    </row>
    <row r="1963" spans="2:7" s="3" customFormat="1" ht="12" customHeight="1" x14ac:dyDescent="0.2">
      <c r="B1963" s="38"/>
      <c r="C1963" s="39"/>
      <c r="D1963" s="39"/>
      <c r="E1963" s="39"/>
      <c r="F1963" s="39"/>
      <c r="G1963" s="39"/>
    </row>
    <row r="1964" spans="2:7" s="3" customFormat="1" ht="12" customHeight="1" x14ac:dyDescent="0.2">
      <c r="B1964" s="38"/>
      <c r="C1964" s="39"/>
      <c r="D1964" s="39"/>
      <c r="E1964" s="39"/>
      <c r="F1964" s="39"/>
      <c r="G1964" s="39"/>
    </row>
    <row r="1965" spans="2:7" s="3" customFormat="1" ht="24" customHeight="1" x14ac:dyDescent="0.2">
      <c r="B1965" s="60" t="s">
        <v>97</v>
      </c>
      <c r="C1965" s="52"/>
      <c r="D1965" s="53"/>
      <c r="E1965" s="54"/>
      <c r="F1965" s="54"/>
      <c r="G1965" s="59"/>
    </row>
    <row r="1966" spans="2:7" s="3" customFormat="1" ht="12" customHeight="1" x14ac:dyDescent="0.2">
      <c r="B1966" s="45"/>
      <c r="C1966" s="45"/>
      <c r="D1966" s="56"/>
      <c r="E1966" s="45"/>
      <c r="F1966" s="45"/>
      <c r="G1966" s="45"/>
    </row>
    <row r="1967" spans="2:7" s="3" customFormat="1" ht="12" customHeight="1" x14ac:dyDescent="0.2">
      <c r="B1967" s="43" t="s">
        <v>0</v>
      </c>
      <c r="C1967" s="44"/>
      <c r="D1967" s="44"/>
      <c r="E1967" s="44"/>
      <c r="F1967" s="44"/>
      <c r="G1967" s="44"/>
    </row>
    <row r="1968" spans="2:7" s="3" customFormat="1" ht="12" customHeight="1" x14ac:dyDescent="0.2">
      <c r="B1968" s="45"/>
      <c r="C1968" s="45"/>
      <c r="D1968" s="45"/>
      <c r="E1968" s="45"/>
      <c r="F1968" s="45"/>
      <c r="G1968" s="46" t="s">
        <v>592</v>
      </c>
    </row>
    <row r="1969" spans="2:7" s="3" customFormat="1" ht="12" customHeight="1" x14ac:dyDescent="0.2">
      <c r="B1969" s="47" t="s">
        <v>2</v>
      </c>
      <c r="C1969" s="47" t="s">
        <v>3</v>
      </c>
      <c r="D1969" s="47" t="s">
        <v>4</v>
      </c>
      <c r="E1969" s="47" t="s">
        <v>5</v>
      </c>
      <c r="F1969" s="47" t="s">
        <v>6</v>
      </c>
      <c r="G1969" s="48" t="s">
        <v>7</v>
      </c>
    </row>
    <row r="1970" spans="2:7" s="3" customFormat="1" ht="12" customHeight="1" x14ac:dyDescent="0.2">
      <c r="B1970" s="34" t="s">
        <v>593</v>
      </c>
      <c r="C1970" s="35" t="s">
        <v>594</v>
      </c>
      <c r="D1970" s="36"/>
      <c r="E1970" s="41"/>
      <c r="F1970" s="37"/>
      <c r="G1970" s="37"/>
    </row>
    <row r="1971" spans="2:7" s="3" customFormat="1" ht="12" customHeight="1" x14ac:dyDescent="0.2">
      <c r="B1971" s="38"/>
      <c r="C1971" s="39"/>
      <c r="D1971" s="39"/>
      <c r="E1971" s="39"/>
      <c r="F1971" s="39"/>
      <c r="G1971" s="39"/>
    </row>
    <row r="1972" spans="2:7" s="3" customFormat="1" ht="12" customHeight="1" x14ac:dyDescent="0.2">
      <c r="B1972" s="34" t="s">
        <v>595</v>
      </c>
      <c r="C1972" s="35" t="s">
        <v>596</v>
      </c>
      <c r="D1972" s="36"/>
      <c r="E1972" s="41"/>
      <c r="F1972" s="37"/>
      <c r="G1972" s="37"/>
    </row>
    <row r="1973" spans="2:7" s="3" customFormat="1" ht="12" customHeight="1" x14ac:dyDescent="0.2">
      <c r="B1973" s="38"/>
      <c r="C1973" s="39"/>
      <c r="D1973" s="39"/>
      <c r="E1973" s="39"/>
      <c r="F1973" s="39"/>
      <c r="G1973" s="39"/>
    </row>
    <row r="1974" spans="2:7" s="3" customFormat="1" ht="12" customHeight="1" x14ac:dyDescent="0.2">
      <c r="B1974" s="34" t="s">
        <v>597</v>
      </c>
      <c r="C1974" s="40" t="s">
        <v>873</v>
      </c>
      <c r="D1974" s="36" t="s">
        <v>36</v>
      </c>
      <c r="E1974" s="41">
        <v>3000</v>
      </c>
      <c r="F1974" s="42"/>
      <c r="G1974" s="37"/>
    </row>
    <row r="1975" spans="2:7" s="3" customFormat="1" ht="12" customHeight="1" x14ac:dyDescent="0.2">
      <c r="B1975" s="38"/>
      <c r="C1975" s="39"/>
      <c r="D1975" s="39"/>
      <c r="E1975" s="39"/>
      <c r="F1975" s="39"/>
      <c r="G1975" s="39"/>
    </row>
    <row r="1976" spans="2:7" s="3" customFormat="1" ht="12" customHeight="1" x14ac:dyDescent="0.2">
      <c r="B1976" s="34" t="s">
        <v>598</v>
      </c>
      <c r="C1976" s="35" t="s">
        <v>599</v>
      </c>
      <c r="D1976" s="36"/>
      <c r="E1976" s="41"/>
      <c r="F1976" s="37"/>
      <c r="G1976" s="37"/>
    </row>
    <row r="1977" spans="2:7" s="3" customFormat="1" ht="12" customHeight="1" x14ac:dyDescent="0.2">
      <c r="B1977" s="38"/>
      <c r="C1977" s="39"/>
      <c r="D1977" s="39"/>
      <c r="E1977" s="39"/>
      <c r="F1977" s="39"/>
      <c r="G1977" s="39"/>
    </row>
    <row r="1978" spans="2:7" s="3" customFormat="1" ht="25.5" customHeight="1" x14ac:dyDescent="0.2">
      <c r="B1978" s="34" t="s">
        <v>600</v>
      </c>
      <c r="C1978" s="40" t="s">
        <v>844</v>
      </c>
      <c r="D1978" s="36" t="s">
        <v>36</v>
      </c>
      <c r="E1978" s="41">
        <f>E1974</f>
        <v>3000</v>
      </c>
      <c r="F1978" s="42"/>
      <c r="G1978" s="37"/>
    </row>
    <row r="1979" spans="2:7" s="3" customFormat="1" ht="25.5" customHeight="1" x14ac:dyDescent="0.2">
      <c r="B1979" s="34"/>
      <c r="C1979" s="40"/>
      <c r="D1979" s="36"/>
      <c r="E1979" s="41"/>
      <c r="F1979" s="42"/>
      <c r="G1979" s="37"/>
    </row>
    <row r="1980" spans="2:7" s="3" customFormat="1" ht="25.5" customHeight="1" x14ac:dyDescent="0.2">
      <c r="B1980" s="34" t="s">
        <v>600</v>
      </c>
      <c r="C1980" s="40" t="s">
        <v>845</v>
      </c>
      <c r="D1980" s="36" t="s">
        <v>36</v>
      </c>
      <c r="E1980" s="41">
        <v>1500</v>
      </c>
      <c r="F1980" s="42"/>
      <c r="G1980" s="37"/>
    </row>
    <row r="1981" spans="2:7" s="3" customFormat="1" ht="12" customHeight="1" x14ac:dyDescent="0.2">
      <c r="B1981" s="38"/>
      <c r="C1981" s="39"/>
      <c r="D1981" s="39"/>
      <c r="E1981" s="39"/>
      <c r="F1981" s="39"/>
      <c r="G1981" s="39"/>
    </row>
    <row r="1982" spans="2:7" s="3" customFormat="1" ht="12" customHeight="1" x14ac:dyDescent="0.2">
      <c r="B1982" s="34"/>
      <c r="C1982" s="40" t="s">
        <v>601</v>
      </c>
      <c r="D1982" s="36" t="s">
        <v>38</v>
      </c>
      <c r="E1982" s="41">
        <v>320</v>
      </c>
      <c r="F1982" s="42"/>
      <c r="G1982" s="37"/>
    </row>
    <row r="1983" spans="2:7" s="3" customFormat="1" ht="12" customHeight="1" x14ac:dyDescent="0.2">
      <c r="B1983" s="34"/>
      <c r="C1983" s="40"/>
      <c r="D1983" s="36"/>
      <c r="E1983" s="41"/>
      <c r="F1983" s="42"/>
      <c r="G1983" s="37"/>
    </row>
    <row r="1984" spans="2:7" s="3" customFormat="1" ht="12" customHeight="1" x14ac:dyDescent="0.2">
      <c r="B1984" s="34"/>
      <c r="C1984" s="40"/>
      <c r="D1984" s="36"/>
      <c r="E1984" s="41"/>
      <c r="F1984" s="42"/>
      <c r="G1984" s="37"/>
    </row>
    <row r="1985" spans="2:7" s="3" customFormat="1" ht="12" customHeight="1" x14ac:dyDescent="0.2">
      <c r="B1985" s="34"/>
      <c r="C1985" s="40"/>
      <c r="D1985" s="36"/>
      <c r="E1985" s="41"/>
      <c r="F1985" s="42"/>
      <c r="G1985" s="37"/>
    </row>
    <row r="1986" spans="2:7" s="3" customFormat="1" ht="12" customHeight="1" x14ac:dyDescent="0.2">
      <c r="B1986" s="34"/>
      <c r="C1986" s="40"/>
      <c r="D1986" s="36"/>
      <c r="E1986" s="41"/>
      <c r="F1986" s="42"/>
      <c r="G1986" s="37"/>
    </row>
    <row r="1987" spans="2:7" s="3" customFormat="1" ht="12" customHeight="1" x14ac:dyDescent="0.2">
      <c r="B1987" s="34"/>
      <c r="C1987" s="40"/>
      <c r="D1987" s="36"/>
      <c r="E1987" s="41"/>
      <c r="F1987" s="42"/>
      <c r="G1987" s="37"/>
    </row>
    <row r="1988" spans="2:7" s="3" customFormat="1" ht="12" customHeight="1" x14ac:dyDescent="0.2">
      <c r="B1988" s="34"/>
      <c r="C1988" s="40"/>
      <c r="D1988" s="36"/>
      <c r="E1988" s="41"/>
      <c r="F1988" s="42"/>
      <c r="G1988" s="37"/>
    </row>
    <row r="1989" spans="2:7" s="3" customFormat="1" ht="12" customHeight="1" x14ac:dyDescent="0.2">
      <c r="B1989" s="34"/>
      <c r="C1989" s="40"/>
      <c r="D1989" s="36"/>
      <c r="E1989" s="41"/>
      <c r="F1989" s="42"/>
      <c r="G1989" s="37"/>
    </row>
    <row r="1990" spans="2:7" s="3" customFormat="1" ht="12" customHeight="1" x14ac:dyDescent="0.2">
      <c r="B1990" s="34"/>
      <c r="C1990" s="40"/>
      <c r="D1990" s="36"/>
      <c r="E1990" s="41"/>
      <c r="F1990" s="42"/>
      <c r="G1990" s="37"/>
    </row>
    <row r="1991" spans="2:7" s="3" customFormat="1" ht="12" customHeight="1" x14ac:dyDescent="0.2">
      <c r="B1991" s="34"/>
      <c r="C1991" s="40"/>
      <c r="D1991" s="36"/>
      <c r="E1991" s="41"/>
      <c r="F1991" s="42"/>
      <c r="G1991" s="37"/>
    </row>
    <row r="1992" spans="2:7" s="3" customFormat="1" ht="12" customHeight="1" x14ac:dyDescent="0.2">
      <c r="B1992" s="34"/>
      <c r="C1992" s="40"/>
      <c r="D1992" s="36"/>
      <c r="E1992" s="41"/>
      <c r="F1992" s="42"/>
      <c r="G1992" s="37"/>
    </row>
    <row r="1993" spans="2:7" s="3" customFormat="1" ht="12" customHeight="1" x14ac:dyDescent="0.2">
      <c r="B1993" s="34"/>
      <c r="C1993" s="40"/>
      <c r="D1993" s="36"/>
      <c r="E1993" s="41"/>
      <c r="F1993" s="42"/>
      <c r="G1993" s="37"/>
    </row>
    <row r="1994" spans="2:7" s="3" customFormat="1" ht="12" customHeight="1" x14ac:dyDescent="0.2">
      <c r="B1994" s="34"/>
      <c r="C1994" s="40"/>
      <c r="D1994" s="36"/>
      <c r="E1994" s="41"/>
      <c r="F1994" s="42"/>
      <c r="G1994" s="37"/>
    </row>
    <row r="1995" spans="2:7" s="3" customFormat="1" ht="12" customHeight="1" x14ac:dyDescent="0.2">
      <c r="B1995" s="34"/>
      <c r="C1995" s="40"/>
      <c r="D1995" s="36"/>
      <c r="E1995" s="41"/>
      <c r="F1995" s="42"/>
      <c r="G1995" s="37"/>
    </row>
    <row r="1996" spans="2:7" s="3" customFormat="1" ht="12" customHeight="1" x14ac:dyDescent="0.2">
      <c r="B1996" s="34"/>
      <c r="C1996" s="40"/>
      <c r="D1996" s="36"/>
      <c r="E1996" s="41"/>
      <c r="F1996" s="42"/>
      <c r="G1996" s="37"/>
    </row>
    <row r="1997" spans="2:7" s="3" customFormat="1" ht="12" customHeight="1" x14ac:dyDescent="0.2">
      <c r="B1997" s="34"/>
      <c r="C1997" s="40"/>
      <c r="D1997" s="36"/>
      <c r="E1997" s="41"/>
      <c r="F1997" s="42"/>
      <c r="G1997" s="37"/>
    </row>
    <row r="1998" spans="2:7" s="3" customFormat="1" ht="12" customHeight="1" x14ac:dyDescent="0.2">
      <c r="B1998" s="34"/>
      <c r="C1998" s="40"/>
      <c r="D1998" s="36"/>
      <c r="E1998" s="41"/>
      <c r="F1998" s="42"/>
      <c r="G1998" s="37"/>
    </row>
    <row r="1999" spans="2:7" s="3" customFormat="1" ht="12" customHeight="1" x14ac:dyDescent="0.2">
      <c r="B1999" s="34"/>
      <c r="C1999" s="40"/>
      <c r="D1999" s="36"/>
      <c r="E1999" s="41"/>
      <c r="F1999" s="42"/>
      <c r="G1999" s="37"/>
    </row>
    <row r="2000" spans="2:7" s="3" customFormat="1" ht="12" customHeight="1" x14ac:dyDescent="0.2">
      <c r="B2000" s="34"/>
      <c r="C2000" s="40"/>
      <c r="D2000" s="36"/>
      <c r="E2000" s="41"/>
      <c r="F2000" s="42"/>
      <c r="G2000" s="37"/>
    </row>
    <row r="2001" spans="2:7" s="3" customFormat="1" ht="12" customHeight="1" x14ac:dyDescent="0.2">
      <c r="B2001" s="34"/>
      <c r="C2001" s="40"/>
      <c r="D2001" s="36"/>
      <c r="E2001" s="41"/>
      <c r="F2001" s="42"/>
      <c r="G2001" s="37"/>
    </row>
    <row r="2002" spans="2:7" s="3" customFormat="1" ht="12" customHeight="1" x14ac:dyDescent="0.2">
      <c r="B2002" s="34"/>
      <c r="C2002" s="40"/>
      <c r="D2002" s="36"/>
      <c r="E2002" s="41"/>
      <c r="F2002" s="42"/>
      <c r="G2002" s="37"/>
    </row>
    <row r="2003" spans="2:7" s="3" customFormat="1" ht="12" customHeight="1" x14ac:dyDescent="0.2">
      <c r="B2003" s="34"/>
      <c r="C2003" s="40"/>
      <c r="D2003" s="36"/>
      <c r="E2003" s="41"/>
      <c r="F2003" s="42"/>
      <c r="G2003" s="37"/>
    </row>
    <row r="2004" spans="2:7" s="3" customFormat="1" ht="12" customHeight="1" x14ac:dyDescent="0.2">
      <c r="B2004" s="34"/>
      <c r="C2004" s="40"/>
      <c r="D2004" s="36"/>
      <c r="E2004" s="41"/>
      <c r="F2004" s="42"/>
      <c r="G2004" s="37"/>
    </row>
    <row r="2005" spans="2:7" s="3" customFormat="1" ht="12" customHeight="1" x14ac:dyDescent="0.2">
      <c r="B2005" s="34"/>
      <c r="C2005" s="40"/>
      <c r="D2005" s="36"/>
      <c r="E2005" s="41"/>
      <c r="F2005" s="42"/>
      <c r="G2005" s="37"/>
    </row>
    <row r="2006" spans="2:7" s="3" customFormat="1" ht="12" customHeight="1" x14ac:dyDescent="0.2">
      <c r="B2006" s="34"/>
      <c r="C2006" s="40"/>
      <c r="D2006" s="36"/>
      <c r="E2006" s="41"/>
      <c r="F2006" s="42"/>
      <c r="G2006" s="37"/>
    </row>
    <row r="2007" spans="2:7" s="3" customFormat="1" ht="12" customHeight="1" x14ac:dyDescent="0.2">
      <c r="B2007" s="34"/>
      <c r="C2007" s="40"/>
      <c r="D2007" s="36"/>
      <c r="E2007" s="41"/>
      <c r="F2007" s="42"/>
      <c r="G2007" s="37"/>
    </row>
    <row r="2008" spans="2:7" s="3" customFormat="1" ht="12" customHeight="1" x14ac:dyDescent="0.2">
      <c r="B2008" s="34"/>
      <c r="C2008" s="40"/>
      <c r="D2008" s="36"/>
      <c r="E2008" s="41"/>
      <c r="F2008" s="42"/>
      <c r="G2008" s="37"/>
    </row>
    <row r="2009" spans="2:7" s="3" customFormat="1" ht="12" customHeight="1" x14ac:dyDescent="0.2">
      <c r="B2009" s="34"/>
      <c r="C2009" s="40"/>
      <c r="D2009" s="36"/>
      <c r="E2009" s="41"/>
      <c r="F2009" s="42"/>
      <c r="G2009" s="37"/>
    </row>
    <row r="2010" spans="2:7" s="3" customFormat="1" ht="12" customHeight="1" x14ac:dyDescent="0.2">
      <c r="B2010" s="34"/>
      <c r="C2010" s="40"/>
      <c r="D2010" s="36"/>
      <c r="E2010" s="41"/>
      <c r="F2010" s="42"/>
      <c r="G2010" s="37"/>
    </row>
    <row r="2011" spans="2:7" s="3" customFormat="1" ht="12" customHeight="1" x14ac:dyDescent="0.2">
      <c r="B2011" s="34"/>
      <c r="C2011" s="40"/>
      <c r="D2011" s="36"/>
      <c r="E2011" s="41"/>
      <c r="F2011" s="42"/>
      <c r="G2011" s="37"/>
    </row>
    <row r="2012" spans="2:7" s="3" customFormat="1" ht="12" customHeight="1" x14ac:dyDescent="0.2">
      <c r="B2012" s="34"/>
      <c r="C2012" s="40"/>
      <c r="D2012" s="36"/>
      <c r="E2012" s="41"/>
      <c r="F2012" s="42"/>
      <c r="G2012" s="37"/>
    </row>
    <row r="2013" spans="2:7" s="3" customFormat="1" ht="12" customHeight="1" x14ac:dyDescent="0.2">
      <c r="B2013" s="34"/>
      <c r="C2013" s="40"/>
      <c r="D2013" s="36"/>
      <c r="E2013" s="41"/>
      <c r="F2013" s="42"/>
      <c r="G2013" s="37"/>
    </row>
    <row r="2014" spans="2:7" s="3" customFormat="1" ht="12" customHeight="1" x14ac:dyDescent="0.2">
      <c r="B2014" s="34"/>
      <c r="C2014" s="40"/>
      <c r="D2014" s="36"/>
      <c r="E2014" s="41"/>
      <c r="F2014" s="42"/>
      <c r="G2014" s="37"/>
    </row>
    <row r="2015" spans="2:7" s="3" customFormat="1" ht="12" customHeight="1" x14ac:dyDescent="0.2">
      <c r="B2015" s="34"/>
      <c r="C2015" s="40"/>
      <c r="D2015" s="36"/>
      <c r="E2015" s="41"/>
      <c r="F2015" s="42"/>
      <c r="G2015" s="37"/>
    </row>
    <row r="2016" spans="2:7" s="3" customFormat="1" ht="12" customHeight="1" x14ac:dyDescent="0.2">
      <c r="B2016" s="34"/>
      <c r="C2016" s="40"/>
      <c r="D2016" s="36"/>
      <c r="E2016" s="41"/>
      <c r="F2016" s="42"/>
      <c r="G2016" s="37"/>
    </row>
    <row r="2017" spans="2:7" s="3" customFormat="1" ht="12" customHeight="1" x14ac:dyDescent="0.2">
      <c r="B2017" s="34"/>
      <c r="C2017" s="40"/>
      <c r="D2017" s="36"/>
      <c r="E2017" s="41"/>
      <c r="F2017" s="42"/>
      <c r="G2017" s="37"/>
    </row>
    <row r="2018" spans="2:7" s="3" customFormat="1" ht="12" customHeight="1" x14ac:dyDescent="0.2">
      <c r="B2018" s="34"/>
      <c r="C2018" s="40"/>
      <c r="D2018" s="36"/>
      <c r="E2018" s="41"/>
      <c r="F2018" s="42"/>
      <c r="G2018" s="37"/>
    </row>
    <row r="2019" spans="2:7" s="3" customFormat="1" ht="12" customHeight="1" x14ac:dyDescent="0.2">
      <c r="B2019" s="34"/>
      <c r="C2019" s="40"/>
      <c r="D2019" s="36"/>
      <c r="E2019" s="41"/>
      <c r="F2019" s="42"/>
      <c r="G2019" s="37"/>
    </row>
    <row r="2020" spans="2:7" s="3" customFormat="1" ht="12" customHeight="1" x14ac:dyDescent="0.2">
      <c r="B2020" s="34"/>
      <c r="C2020" s="40"/>
      <c r="D2020" s="36"/>
      <c r="E2020" s="41"/>
      <c r="F2020" s="42"/>
      <c r="G2020" s="37"/>
    </row>
    <row r="2021" spans="2:7" s="3" customFormat="1" ht="12" customHeight="1" x14ac:dyDescent="0.2">
      <c r="B2021" s="34"/>
      <c r="C2021" s="40"/>
      <c r="D2021" s="36"/>
      <c r="E2021" s="41"/>
      <c r="F2021" s="42"/>
      <c r="G2021" s="37"/>
    </row>
    <row r="2022" spans="2:7" s="3" customFormat="1" ht="12" customHeight="1" x14ac:dyDescent="0.2">
      <c r="B2022" s="34"/>
      <c r="C2022" s="40"/>
      <c r="D2022" s="36"/>
      <c r="E2022" s="41"/>
      <c r="F2022" s="42"/>
      <c r="G2022" s="37"/>
    </row>
    <row r="2023" spans="2:7" s="3" customFormat="1" ht="12" customHeight="1" x14ac:dyDescent="0.2">
      <c r="B2023" s="34"/>
      <c r="C2023" s="40"/>
      <c r="D2023" s="36"/>
      <c r="E2023" s="41"/>
      <c r="F2023" s="42"/>
      <c r="G2023" s="37"/>
    </row>
    <row r="2024" spans="2:7" s="3" customFormat="1" ht="12" customHeight="1" x14ac:dyDescent="0.2">
      <c r="B2024" s="34"/>
      <c r="C2024" s="40"/>
      <c r="D2024" s="36"/>
      <c r="E2024" s="41"/>
      <c r="F2024" s="42"/>
      <c r="G2024" s="37"/>
    </row>
    <row r="2025" spans="2:7" s="3" customFormat="1" ht="12" customHeight="1" x14ac:dyDescent="0.2">
      <c r="B2025" s="34"/>
      <c r="C2025" s="40"/>
      <c r="D2025" s="36"/>
      <c r="E2025" s="41"/>
      <c r="F2025" s="42"/>
      <c r="G2025" s="37"/>
    </row>
    <row r="2026" spans="2:7" s="3" customFormat="1" ht="12" customHeight="1" x14ac:dyDescent="0.2">
      <c r="B2026" s="34"/>
      <c r="C2026" s="40"/>
      <c r="D2026" s="36"/>
      <c r="E2026" s="41"/>
      <c r="F2026" s="42"/>
      <c r="G2026" s="37"/>
    </row>
    <row r="2027" spans="2:7" s="3" customFormat="1" ht="12" customHeight="1" x14ac:dyDescent="0.2">
      <c r="B2027" s="34"/>
      <c r="C2027" s="40"/>
      <c r="D2027" s="36"/>
      <c r="E2027" s="41"/>
      <c r="F2027" s="42"/>
      <c r="G2027" s="37"/>
    </row>
    <row r="2028" spans="2:7" s="3" customFormat="1" ht="12" customHeight="1" x14ac:dyDescent="0.2">
      <c r="B2028" s="34"/>
      <c r="C2028" s="40"/>
      <c r="D2028" s="36"/>
      <c r="E2028" s="41"/>
      <c r="F2028" s="42"/>
      <c r="G2028" s="37"/>
    </row>
    <row r="2029" spans="2:7" s="3" customFormat="1" ht="12" customHeight="1" x14ac:dyDescent="0.2">
      <c r="B2029" s="34"/>
      <c r="C2029" s="40"/>
      <c r="D2029" s="36"/>
      <c r="E2029" s="41"/>
      <c r="F2029" s="42"/>
      <c r="G2029" s="37"/>
    </row>
    <row r="2030" spans="2:7" s="3" customFormat="1" ht="12" customHeight="1" x14ac:dyDescent="0.2">
      <c r="B2030" s="34"/>
      <c r="C2030" s="40"/>
      <c r="D2030" s="36"/>
      <c r="E2030" s="41"/>
      <c r="F2030" s="42"/>
      <c r="G2030" s="37"/>
    </row>
    <row r="2031" spans="2:7" s="3" customFormat="1" ht="12" customHeight="1" x14ac:dyDescent="0.2">
      <c r="B2031" s="34"/>
      <c r="C2031" s="40"/>
      <c r="D2031" s="36"/>
      <c r="E2031" s="41"/>
      <c r="F2031" s="42"/>
      <c r="G2031" s="37"/>
    </row>
    <row r="2032" spans="2:7" s="3" customFormat="1" ht="12" customHeight="1" x14ac:dyDescent="0.2">
      <c r="B2032" s="34"/>
      <c r="C2032" s="40"/>
      <c r="D2032" s="36"/>
      <c r="E2032" s="41"/>
      <c r="F2032" s="42"/>
      <c r="G2032" s="37"/>
    </row>
    <row r="2033" spans="2:7" s="3" customFormat="1" ht="12" customHeight="1" x14ac:dyDescent="0.2">
      <c r="B2033" s="34"/>
      <c r="C2033" s="40"/>
      <c r="D2033" s="36"/>
      <c r="E2033" s="41"/>
      <c r="F2033" s="42"/>
      <c r="G2033" s="37"/>
    </row>
    <row r="2034" spans="2:7" s="3" customFormat="1" ht="12" customHeight="1" x14ac:dyDescent="0.2">
      <c r="B2034" s="34"/>
      <c r="C2034" s="40"/>
      <c r="D2034" s="36"/>
      <c r="E2034" s="41"/>
      <c r="F2034" s="42"/>
      <c r="G2034" s="37"/>
    </row>
    <row r="2035" spans="2:7" s="3" customFormat="1" ht="12" customHeight="1" x14ac:dyDescent="0.2">
      <c r="B2035" s="34"/>
      <c r="C2035" s="40"/>
      <c r="D2035" s="36"/>
      <c r="E2035" s="41"/>
      <c r="F2035" s="42"/>
      <c r="G2035" s="37"/>
    </row>
    <row r="2036" spans="2:7" s="3" customFormat="1" ht="12" customHeight="1" x14ac:dyDescent="0.2">
      <c r="B2036" s="34"/>
      <c r="C2036" s="40"/>
      <c r="D2036" s="36"/>
      <c r="E2036" s="41"/>
      <c r="F2036" s="42"/>
      <c r="G2036" s="37"/>
    </row>
    <row r="2037" spans="2:7" s="3" customFormat="1" ht="12" customHeight="1" x14ac:dyDescent="0.2">
      <c r="B2037" s="34"/>
      <c r="C2037" s="40"/>
      <c r="D2037" s="36"/>
      <c r="E2037" s="41"/>
      <c r="F2037" s="42"/>
      <c r="G2037" s="37"/>
    </row>
    <row r="2038" spans="2:7" s="3" customFormat="1" ht="12" customHeight="1" x14ac:dyDescent="0.2">
      <c r="B2038" s="34"/>
      <c r="C2038" s="40"/>
      <c r="D2038" s="36"/>
      <c r="E2038" s="41"/>
      <c r="F2038" s="42"/>
      <c r="G2038" s="37"/>
    </row>
    <row r="2039" spans="2:7" s="3" customFormat="1" ht="12" customHeight="1" x14ac:dyDescent="0.2">
      <c r="B2039" s="34"/>
      <c r="C2039" s="40"/>
      <c r="D2039" s="36"/>
      <c r="E2039" s="41"/>
      <c r="F2039" s="42"/>
      <c r="G2039" s="37"/>
    </row>
    <row r="2040" spans="2:7" s="3" customFormat="1" ht="12" x14ac:dyDescent="0.2">
      <c r="B2040" s="38"/>
      <c r="C2040" s="39"/>
      <c r="D2040" s="39"/>
      <c r="E2040" s="39"/>
      <c r="F2040" s="39"/>
      <c r="G2040" s="39"/>
    </row>
    <row r="2041" spans="2:7" s="3" customFormat="1" ht="22" customHeight="1" x14ac:dyDescent="0.2">
      <c r="B2041" s="60" t="s">
        <v>97</v>
      </c>
      <c r="C2041" s="52"/>
      <c r="D2041" s="53"/>
      <c r="E2041" s="54"/>
      <c r="F2041" s="54"/>
      <c r="G2041" s="59"/>
    </row>
    <row r="2042" spans="2:7" s="3" customFormat="1" ht="12" customHeight="1" x14ac:dyDescent="0.2">
      <c r="B2042" s="45"/>
      <c r="C2042" s="45"/>
      <c r="D2042" s="56"/>
      <c r="E2042" s="45"/>
      <c r="F2042" s="45"/>
      <c r="G2042" s="45"/>
    </row>
    <row r="2043" spans="2:7" s="3" customFormat="1" ht="12" customHeight="1" x14ac:dyDescent="0.2">
      <c r="B2043" s="43" t="s">
        <v>0</v>
      </c>
      <c r="C2043" s="44"/>
      <c r="D2043" s="44"/>
      <c r="E2043" s="44"/>
      <c r="F2043" s="44"/>
      <c r="G2043" s="44"/>
    </row>
    <row r="2044" spans="2:7" s="3" customFormat="1" ht="12" customHeight="1" x14ac:dyDescent="0.2">
      <c r="B2044" s="45"/>
      <c r="C2044" s="45"/>
      <c r="D2044" s="45"/>
      <c r="E2044" s="45"/>
      <c r="F2044" s="45"/>
      <c r="G2044" s="46" t="s">
        <v>602</v>
      </c>
    </row>
    <row r="2045" spans="2:7" s="3" customFormat="1" ht="12" customHeight="1" x14ac:dyDescent="0.2">
      <c r="B2045" s="47" t="s">
        <v>2</v>
      </c>
      <c r="C2045" s="47" t="s">
        <v>3</v>
      </c>
      <c r="D2045" s="47" t="s">
        <v>4</v>
      </c>
      <c r="E2045" s="47" t="s">
        <v>5</v>
      </c>
      <c r="F2045" s="47" t="s">
        <v>6</v>
      </c>
      <c r="G2045" s="48" t="s">
        <v>7</v>
      </c>
    </row>
    <row r="2046" spans="2:7" s="3" customFormat="1" ht="12" customHeight="1" x14ac:dyDescent="0.2">
      <c r="B2046" s="34" t="s">
        <v>603</v>
      </c>
      <c r="C2046" s="35" t="s">
        <v>604</v>
      </c>
      <c r="D2046" s="36"/>
      <c r="E2046" s="41"/>
      <c r="F2046" s="37"/>
      <c r="G2046" s="37"/>
    </row>
    <row r="2047" spans="2:7" s="3" customFormat="1" ht="12" customHeight="1" x14ac:dyDescent="0.2">
      <c r="B2047" s="38"/>
      <c r="C2047" s="39"/>
      <c r="D2047" s="39"/>
      <c r="E2047" s="39"/>
      <c r="F2047" s="39"/>
      <c r="G2047" s="39"/>
    </row>
    <row r="2048" spans="2:7" s="3" customFormat="1" ht="12" customHeight="1" x14ac:dyDescent="0.2">
      <c r="B2048" s="34" t="s">
        <v>605</v>
      </c>
      <c r="C2048" s="35" t="s">
        <v>606</v>
      </c>
      <c r="D2048" s="36"/>
      <c r="E2048" s="41"/>
      <c r="F2048" s="37"/>
      <c r="G2048" s="37"/>
    </row>
    <row r="2049" spans="2:7" s="3" customFormat="1" ht="12" customHeight="1" x14ac:dyDescent="0.2">
      <c r="B2049" s="38"/>
      <c r="C2049" s="39"/>
      <c r="D2049" s="39"/>
      <c r="E2049" s="39"/>
      <c r="F2049" s="39"/>
      <c r="G2049" s="39"/>
    </row>
    <row r="2050" spans="2:7" s="3" customFormat="1" ht="12" customHeight="1" x14ac:dyDescent="0.2">
      <c r="B2050" s="34" t="s">
        <v>607</v>
      </c>
      <c r="C2050" s="40" t="s">
        <v>846</v>
      </c>
      <c r="D2050" s="36" t="s">
        <v>119</v>
      </c>
      <c r="E2050" s="41">
        <v>2700</v>
      </c>
      <c r="F2050" s="42"/>
      <c r="G2050" s="37"/>
    </row>
    <row r="2051" spans="2:7" s="3" customFormat="1" ht="12" customHeight="1" x14ac:dyDescent="0.2">
      <c r="B2051" s="34"/>
      <c r="C2051" s="40"/>
      <c r="D2051" s="36"/>
      <c r="E2051" s="41"/>
      <c r="F2051" s="42"/>
      <c r="G2051" s="37"/>
    </row>
    <row r="2052" spans="2:7" s="3" customFormat="1" ht="12" customHeight="1" x14ac:dyDescent="0.2">
      <c r="B2052" s="34" t="s">
        <v>607</v>
      </c>
      <c r="C2052" s="40" t="s">
        <v>847</v>
      </c>
      <c r="D2052" s="36" t="s">
        <v>119</v>
      </c>
      <c r="E2052" s="41">
        <v>10800</v>
      </c>
      <c r="F2052" s="42"/>
      <c r="G2052" s="37"/>
    </row>
    <row r="2053" spans="2:7" s="3" customFormat="1" ht="12" customHeight="1" x14ac:dyDescent="0.2">
      <c r="B2053" s="38"/>
      <c r="C2053" s="39"/>
      <c r="D2053" s="39"/>
      <c r="E2053" s="39"/>
      <c r="F2053" s="39"/>
      <c r="G2053" s="39"/>
    </row>
    <row r="2054" spans="2:7" s="3" customFormat="1" ht="12" customHeight="1" x14ac:dyDescent="0.2">
      <c r="B2054" s="34" t="s">
        <v>608</v>
      </c>
      <c r="C2054" s="35" t="s">
        <v>609</v>
      </c>
      <c r="D2054" s="36" t="s">
        <v>36</v>
      </c>
      <c r="E2054" s="41">
        <v>20</v>
      </c>
      <c r="F2054" s="42"/>
      <c r="G2054" s="37"/>
    </row>
    <row r="2055" spans="2:7" s="3" customFormat="1" ht="12" customHeight="1" x14ac:dyDescent="0.2">
      <c r="B2055" s="38"/>
      <c r="C2055" s="39"/>
      <c r="D2055" s="39"/>
      <c r="E2055" s="39"/>
      <c r="F2055" s="39"/>
      <c r="G2055" s="39"/>
    </row>
    <row r="2056" spans="2:7" s="3" customFormat="1" ht="12" customHeight="1" x14ac:dyDescent="0.2">
      <c r="B2056" s="34" t="s">
        <v>610</v>
      </c>
      <c r="C2056" s="35" t="s">
        <v>611</v>
      </c>
      <c r="D2056" s="36"/>
      <c r="E2056" s="41"/>
      <c r="F2056" s="37"/>
      <c r="G2056" s="37"/>
    </row>
    <row r="2057" spans="2:7" s="3" customFormat="1" ht="12" customHeight="1" x14ac:dyDescent="0.2">
      <c r="B2057" s="38"/>
      <c r="C2057" s="39"/>
      <c r="D2057" s="39"/>
      <c r="E2057" s="39"/>
      <c r="F2057" s="39"/>
      <c r="G2057" s="39"/>
    </row>
    <row r="2058" spans="2:7" s="3" customFormat="1" ht="12" customHeight="1" x14ac:dyDescent="0.2">
      <c r="B2058" s="34" t="s">
        <v>612</v>
      </c>
      <c r="C2058" s="40" t="s">
        <v>613</v>
      </c>
      <c r="D2058" s="36" t="s">
        <v>96</v>
      </c>
      <c r="E2058" s="41">
        <v>1</v>
      </c>
      <c r="F2058" s="42">
        <v>25000</v>
      </c>
      <c r="G2058" s="37">
        <f>IF(D2058 = CHAR(37), E2058*F2058/100,E2058*F2058)</f>
        <v>25000</v>
      </c>
    </row>
    <row r="2059" spans="2:7" s="3" customFormat="1" ht="12" customHeight="1" x14ac:dyDescent="0.2">
      <c r="B2059" s="38"/>
      <c r="C2059" s="39"/>
      <c r="D2059" s="39"/>
      <c r="E2059" s="39"/>
      <c r="F2059" s="39"/>
      <c r="G2059" s="39"/>
    </row>
    <row r="2060" spans="2:7" s="4" customFormat="1" ht="36" customHeight="1" x14ac:dyDescent="0.2">
      <c r="B2060" s="34" t="s">
        <v>614</v>
      </c>
      <c r="C2060" s="40" t="s">
        <v>615</v>
      </c>
      <c r="D2060" s="36" t="s">
        <v>41</v>
      </c>
      <c r="E2060" s="37">
        <f>G2058</f>
        <v>25000</v>
      </c>
      <c r="F2060" s="42"/>
      <c r="G2060" s="37"/>
    </row>
    <row r="2061" spans="2:7" s="2" customFormat="1" ht="12" customHeight="1" x14ac:dyDescent="0.2">
      <c r="B2061" s="38"/>
      <c r="C2061" s="39"/>
      <c r="D2061" s="39"/>
      <c r="E2061" s="39"/>
      <c r="F2061" s="39"/>
      <c r="G2061" s="39"/>
    </row>
    <row r="2062" spans="2:7" s="1" customFormat="1" ht="14" x14ac:dyDescent="0.2">
      <c r="B2062" s="34" t="s">
        <v>616</v>
      </c>
      <c r="C2062" s="35" t="s">
        <v>617</v>
      </c>
      <c r="D2062" s="36"/>
      <c r="E2062" s="37"/>
      <c r="F2062" s="37"/>
      <c r="G2062" s="37"/>
    </row>
    <row r="2063" spans="2:7" s="2" customFormat="1" ht="12" x14ac:dyDescent="0.2">
      <c r="B2063" s="38"/>
      <c r="C2063" s="39"/>
      <c r="D2063" s="39"/>
      <c r="E2063" s="39"/>
      <c r="F2063" s="39"/>
      <c r="G2063" s="39"/>
    </row>
    <row r="2064" spans="2:7" s="3" customFormat="1" ht="13" x14ac:dyDescent="0.2">
      <c r="B2064" s="34" t="s">
        <v>618</v>
      </c>
      <c r="C2064" s="40" t="s">
        <v>847</v>
      </c>
      <c r="D2064" s="36" t="s">
        <v>119</v>
      </c>
      <c r="E2064" s="41">
        <f>E2050+E2052</f>
        <v>13500</v>
      </c>
      <c r="F2064" s="42"/>
      <c r="G2064" s="37"/>
    </row>
    <row r="2065" spans="2:7" s="3" customFormat="1" ht="12" customHeight="1" x14ac:dyDescent="0.2">
      <c r="B2065" s="38"/>
      <c r="C2065" s="39"/>
      <c r="D2065" s="39"/>
      <c r="E2065" s="39"/>
      <c r="F2065" s="39"/>
      <c r="G2065" s="39"/>
    </row>
    <row r="2066" spans="2:7" s="3" customFormat="1" ht="12" customHeight="1" x14ac:dyDescent="0.2">
      <c r="B2066" s="38"/>
      <c r="C2066" s="39"/>
      <c r="D2066" s="39"/>
      <c r="E2066" s="39"/>
      <c r="F2066" s="39"/>
      <c r="G2066" s="39"/>
    </row>
    <row r="2067" spans="2:7" s="3" customFormat="1" ht="12" customHeight="1" x14ac:dyDescent="0.2">
      <c r="B2067" s="38"/>
      <c r="C2067" s="39"/>
      <c r="D2067" s="39"/>
      <c r="E2067" s="39"/>
      <c r="F2067" s="39"/>
      <c r="G2067" s="39"/>
    </row>
    <row r="2068" spans="2:7" s="3" customFormat="1" ht="12" customHeight="1" x14ac:dyDescent="0.2">
      <c r="B2068" s="38"/>
      <c r="C2068" s="39"/>
      <c r="D2068" s="39"/>
      <c r="E2068" s="39"/>
      <c r="F2068" s="39"/>
      <c r="G2068" s="39"/>
    </row>
    <row r="2069" spans="2:7" s="3" customFormat="1" ht="12" x14ac:dyDescent="0.2">
      <c r="B2069" s="38"/>
      <c r="C2069" s="39"/>
      <c r="D2069" s="39"/>
      <c r="E2069" s="39"/>
      <c r="F2069" s="39"/>
      <c r="G2069" s="39"/>
    </row>
    <row r="2070" spans="2:7" s="3" customFormat="1" ht="12" customHeight="1" x14ac:dyDescent="0.2">
      <c r="B2070" s="38"/>
      <c r="C2070" s="39"/>
      <c r="D2070" s="39"/>
      <c r="E2070" s="39"/>
      <c r="F2070" s="39"/>
      <c r="G2070" s="39"/>
    </row>
    <row r="2071" spans="2:7" s="3" customFormat="1" ht="12" customHeight="1" x14ac:dyDescent="0.2">
      <c r="B2071" s="38"/>
      <c r="C2071" s="39"/>
      <c r="D2071" s="39"/>
      <c r="E2071" s="39"/>
      <c r="F2071" s="39"/>
      <c r="G2071" s="39"/>
    </row>
    <row r="2072" spans="2:7" s="3" customFormat="1" ht="12" customHeight="1" x14ac:dyDescent="0.2">
      <c r="B2072" s="38"/>
      <c r="C2072" s="39"/>
      <c r="D2072" s="39"/>
      <c r="E2072" s="39"/>
      <c r="F2072" s="39"/>
      <c r="G2072" s="39"/>
    </row>
    <row r="2073" spans="2:7" s="3" customFormat="1" ht="12" x14ac:dyDescent="0.2">
      <c r="B2073" s="38"/>
      <c r="C2073" s="39"/>
      <c r="D2073" s="39"/>
      <c r="E2073" s="39"/>
      <c r="F2073" s="39"/>
      <c r="G2073" s="39"/>
    </row>
    <row r="2074" spans="2:7" s="3" customFormat="1" ht="12" customHeight="1" x14ac:dyDescent="0.2">
      <c r="B2074" s="38"/>
      <c r="C2074" s="39"/>
      <c r="D2074" s="39"/>
      <c r="E2074" s="39"/>
      <c r="F2074" s="39"/>
      <c r="G2074" s="39"/>
    </row>
    <row r="2075" spans="2:7" s="3" customFormat="1" ht="12" customHeight="1" x14ac:dyDescent="0.2">
      <c r="B2075" s="38"/>
      <c r="C2075" s="39"/>
      <c r="D2075" s="39"/>
      <c r="E2075" s="39"/>
      <c r="F2075" s="39"/>
      <c r="G2075" s="39"/>
    </row>
    <row r="2076" spans="2:7" s="3" customFormat="1" ht="12" customHeight="1" x14ac:dyDescent="0.2">
      <c r="B2076" s="38"/>
      <c r="C2076" s="39"/>
      <c r="D2076" s="39"/>
      <c r="E2076" s="39"/>
      <c r="F2076" s="39"/>
      <c r="G2076" s="39"/>
    </row>
    <row r="2077" spans="2:7" s="3" customFormat="1" ht="12" x14ac:dyDescent="0.2">
      <c r="B2077" s="38"/>
      <c r="C2077" s="39"/>
      <c r="D2077" s="39"/>
      <c r="E2077" s="39"/>
      <c r="F2077" s="39"/>
      <c r="G2077" s="39"/>
    </row>
    <row r="2078" spans="2:7" s="3" customFormat="1" ht="12" customHeight="1" x14ac:dyDescent="0.2">
      <c r="B2078" s="38"/>
      <c r="C2078" s="39"/>
      <c r="D2078" s="39"/>
      <c r="E2078" s="39"/>
      <c r="F2078" s="39"/>
      <c r="G2078" s="39"/>
    </row>
    <row r="2079" spans="2:7" s="3" customFormat="1" ht="12" customHeight="1" x14ac:dyDescent="0.2">
      <c r="B2079" s="38"/>
      <c r="C2079" s="39"/>
      <c r="D2079" s="39"/>
      <c r="E2079" s="39"/>
      <c r="F2079" s="39"/>
      <c r="G2079" s="39"/>
    </row>
    <row r="2080" spans="2:7" s="3" customFormat="1" ht="12" customHeight="1" x14ac:dyDescent="0.2">
      <c r="B2080" s="38"/>
      <c r="C2080" s="39"/>
      <c r="D2080" s="39"/>
      <c r="E2080" s="39"/>
      <c r="F2080" s="39"/>
      <c r="G2080" s="39"/>
    </row>
    <row r="2081" spans="2:7" s="3" customFormat="1" ht="12" x14ac:dyDescent="0.2">
      <c r="B2081" s="38"/>
      <c r="C2081" s="39"/>
      <c r="D2081" s="39"/>
      <c r="E2081" s="39"/>
      <c r="F2081" s="39"/>
      <c r="G2081" s="39"/>
    </row>
    <row r="2082" spans="2:7" s="3" customFormat="1" ht="12" customHeight="1" x14ac:dyDescent="0.2">
      <c r="B2082" s="38"/>
      <c r="C2082" s="39"/>
      <c r="D2082" s="39"/>
      <c r="E2082" s="39"/>
      <c r="F2082" s="39"/>
      <c r="G2082" s="39"/>
    </row>
    <row r="2083" spans="2:7" s="3" customFormat="1" ht="12" customHeight="1" x14ac:dyDescent="0.2">
      <c r="B2083" s="38"/>
      <c r="C2083" s="39"/>
      <c r="D2083" s="39"/>
      <c r="E2083" s="39"/>
      <c r="F2083" s="39"/>
      <c r="G2083" s="39"/>
    </row>
    <row r="2084" spans="2:7" s="3" customFormat="1" ht="12" customHeight="1" x14ac:dyDescent="0.2">
      <c r="B2084" s="38"/>
      <c r="C2084" s="39"/>
      <c r="D2084" s="39"/>
      <c r="E2084" s="39"/>
      <c r="F2084" s="39"/>
      <c r="G2084" s="39"/>
    </row>
    <row r="2085" spans="2:7" s="3" customFormat="1" ht="12" customHeight="1" x14ac:dyDescent="0.2">
      <c r="B2085" s="38"/>
      <c r="C2085" s="39"/>
      <c r="D2085" s="39"/>
      <c r="E2085" s="39"/>
      <c r="F2085" s="39"/>
      <c r="G2085" s="39"/>
    </row>
    <row r="2086" spans="2:7" s="3" customFormat="1" ht="12" customHeight="1" x14ac:dyDescent="0.2">
      <c r="B2086" s="38"/>
      <c r="C2086" s="39"/>
      <c r="D2086" s="39"/>
      <c r="E2086" s="39"/>
      <c r="F2086" s="39"/>
      <c r="G2086" s="39"/>
    </row>
    <row r="2087" spans="2:7" s="3" customFormat="1" ht="12" customHeight="1" x14ac:dyDescent="0.2">
      <c r="B2087" s="38"/>
      <c r="C2087" s="39"/>
      <c r="D2087" s="39"/>
      <c r="E2087" s="39"/>
      <c r="F2087" s="39"/>
      <c r="G2087" s="39"/>
    </row>
    <row r="2088" spans="2:7" s="3" customFormat="1" ht="12" customHeight="1" x14ac:dyDescent="0.2">
      <c r="B2088" s="38"/>
      <c r="C2088" s="39"/>
      <c r="D2088" s="39"/>
      <c r="E2088" s="39"/>
      <c r="F2088" s="39"/>
      <c r="G2088" s="39"/>
    </row>
    <row r="2089" spans="2:7" s="3" customFormat="1" ht="12" customHeight="1" x14ac:dyDescent="0.2">
      <c r="B2089" s="38"/>
      <c r="C2089" s="39"/>
      <c r="D2089" s="39"/>
      <c r="E2089" s="39"/>
      <c r="F2089" s="39"/>
      <c r="G2089" s="39"/>
    </row>
    <row r="2090" spans="2:7" s="3" customFormat="1" ht="12" customHeight="1" x14ac:dyDescent="0.2">
      <c r="B2090" s="38"/>
      <c r="C2090" s="39"/>
      <c r="D2090" s="39"/>
      <c r="E2090" s="39"/>
      <c r="F2090" s="39"/>
      <c r="G2090" s="39"/>
    </row>
    <row r="2091" spans="2:7" s="3" customFormat="1" ht="12" customHeight="1" x14ac:dyDescent="0.2">
      <c r="B2091" s="38"/>
      <c r="C2091" s="39"/>
      <c r="D2091" s="39"/>
      <c r="E2091" s="39"/>
      <c r="F2091" s="39"/>
      <c r="G2091" s="39"/>
    </row>
    <row r="2092" spans="2:7" s="3" customFormat="1" ht="12" customHeight="1" x14ac:dyDescent="0.2">
      <c r="B2092" s="38"/>
      <c r="C2092" s="39"/>
      <c r="D2092" s="39"/>
      <c r="E2092" s="39"/>
      <c r="F2092" s="39"/>
      <c r="G2092" s="39"/>
    </row>
    <row r="2093" spans="2:7" s="3" customFormat="1" ht="12" customHeight="1" x14ac:dyDescent="0.2">
      <c r="B2093" s="38"/>
      <c r="C2093" s="39"/>
      <c r="D2093" s="39"/>
      <c r="E2093" s="39"/>
      <c r="F2093" s="39"/>
      <c r="G2093" s="39"/>
    </row>
    <row r="2094" spans="2:7" s="3" customFormat="1" ht="12" customHeight="1" x14ac:dyDescent="0.2">
      <c r="B2094" s="38"/>
      <c r="C2094" s="39"/>
      <c r="D2094" s="39"/>
      <c r="E2094" s="39"/>
      <c r="F2094" s="39"/>
      <c r="G2094" s="39"/>
    </row>
    <row r="2095" spans="2:7" s="3" customFormat="1" ht="12" customHeight="1" x14ac:dyDescent="0.2">
      <c r="B2095" s="38"/>
      <c r="C2095" s="39"/>
      <c r="D2095" s="39"/>
      <c r="E2095" s="39"/>
      <c r="F2095" s="39"/>
      <c r="G2095" s="39"/>
    </row>
    <row r="2096" spans="2:7" s="3" customFormat="1" ht="12" customHeight="1" x14ac:dyDescent="0.2">
      <c r="B2096" s="38"/>
      <c r="C2096" s="39"/>
      <c r="D2096" s="39"/>
      <c r="E2096" s="39"/>
      <c r="F2096" s="39"/>
      <c r="G2096" s="39"/>
    </row>
    <row r="2097" spans="2:7" s="3" customFormat="1" ht="12" customHeight="1" x14ac:dyDescent="0.2">
      <c r="B2097" s="38"/>
      <c r="C2097" s="39"/>
      <c r="D2097" s="39"/>
      <c r="E2097" s="39"/>
      <c r="F2097" s="39"/>
      <c r="G2097" s="39"/>
    </row>
    <row r="2098" spans="2:7" s="3" customFormat="1" ht="12" customHeight="1" x14ac:dyDescent="0.2">
      <c r="B2098" s="38"/>
      <c r="C2098" s="39"/>
      <c r="D2098" s="39"/>
      <c r="E2098" s="39"/>
      <c r="F2098" s="39"/>
      <c r="G2098" s="39"/>
    </row>
    <row r="2099" spans="2:7" s="3" customFormat="1" ht="12" customHeight="1" x14ac:dyDescent="0.2">
      <c r="B2099" s="38"/>
      <c r="C2099" s="39"/>
      <c r="D2099" s="39"/>
      <c r="E2099" s="39"/>
      <c r="F2099" s="39"/>
      <c r="G2099" s="39"/>
    </row>
    <row r="2100" spans="2:7" s="3" customFormat="1" ht="12" customHeight="1" x14ac:dyDescent="0.2">
      <c r="B2100" s="38"/>
      <c r="C2100" s="39"/>
      <c r="D2100" s="39"/>
      <c r="E2100" s="39"/>
      <c r="F2100" s="39"/>
      <c r="G2100" s="39"/>
    </row>
    <row r="2101" spans="2:7" s="3" customFormat="1" ht="12" customHeight="1" x14ac:dyDescent="0.2">
      <c r="B2101" s="38"/>
      <c r="C2101" s="39"/>
      <c r="D2101" s="39"/>
      <c r="E2101" s="39"/>
      <c r="F2101" s="39"/>
      <c r="G2101" s="39"/>
    </row>
    <row r="2102" spans="2:7" s="3" customFormat="1" ht="12" customHeight="1" x14ac:dyDescent="0.2">
      <c r="B2102" s="38"/>
      <c r="C2102" s="39"/>
      <c r="D2102" s="39"/>
      <c r="E2102" s="39"/>
      <c r="F2102" s="39"/>
      <c r="G2102" s="39"/>
    </row>
    <row r="2103" spans="2:7" s="3" customFormat="1" ht="12" customHeight="1" x14ac:dyDescent="0.2">
      <c r="B2103" s="38"/>
      <c r="C2103" s="39"/>
      <c r="D2103" s="39"/>
      <c r="E2103" s="39"/>
      <c r="F2103" s="39"/>
      <c r="G2103" s="39"/>
    </row>
    <row r="2104" spans="2:7" s="3" customFormat="1" ht="12" customHeight="1" x14ac:dyDescent="0.2">
      <c r="B2104" s="38"/>
      <c r="C2104" s="39"/>
      <c r="D2104" s="39"/>
      <c r="E2104" s="39"/>
      <c r="F2104" s="39"/>
      <c r="G2104" s="39"/>
    </row>
    <row r="2105" spans="2:7" s="3" customFormat="1" ht="12" customHeight="1" x14ac:dyDescent="0.2">
      <c r="B2105" s="38"/>
      <c r="C2105" s="39"/>
      <c r="D2105" s="39"/>
      <c r="E2105" s="39"/>
      <c r="F2105" s="39"/>
      <c r="G2105" s="39"/>
    </row>
    <row r="2106" spans="2:7" s="3" customFormat="1" ht="12" customHeight="1" x14ac:dyDescent="0.2">
      <c r="B2106" s="38"/>
      <c r="C2106" s="39"/>
      <c r="D2106" s="39"/>
      <c r="E2106" s="39"/>
      <c r="F2106" s="39"/>
      <c r="G2106" s="39"/>
    </row>
    <row r="2107" spans="2:7" s="3" customFormat="1" ht="12" customHeight="1" x14ac:dyDescent="0.2">
      <c r="B2107" s="38"/>
      <c r="C2107" s="39"/>
      <c r="D2107" s="39"/>
      <c r="E2107" s="39"/>
      <c r="F2107" s="39"/>
      <c r="G2107" s="39"/>
    </row>
    <row r="2108" spans="2:7" s="3" customFormat="1" ht="12" customHeight="1" x14ac:dyDescent="0.2">
      <c r="B2108" s="38"/>
      <c r="C2108" s="39"/>
      <c r="D2108" s="39"/>
      <c r="E2108" s="39"/>
      <c r="F2108" s="39"/>
      <c r="G2108" s="39"/>
    </row>
    <row r="2109" spans="2:7" s="3" customFormat="1" ht="12" customHeight="1" x14ac:dyDescent="0.2">
      <c r="B2109" s="38"/>
      <c r="C2109" s="39"/>
      <c r="D2109" s="39"/>
      <c r="E2109" s="39"/>
      <c r="F2109" s="39"/>
      <c r="G2109" s="39"/>
    </row>
    <row r="2110" spans="2:7" s="3" customFormat="1" ht="12" customHeight="1" x14ac:dyDescent="0.2">
      <c r="B2110" s="38"/>
      <c r="C2110" s="39"/>
      <c r="D2110" s="39"/>
      <c r="E2110" s="39"/>
      <c r="F2110" s="39"/>
      <c r="G2110" s="39"/>
    </row>
    <row r="2111" spans="2:7" s="3" customFormat="1" ht="12" customHeight="1" x14ac:dyDescent="0.2">
      <c r="B2111" s="38"/>
      <c r="C2111" s="39"/>
      <c r="D2111" s="39"/>
      <c r="E2111" s="39"/>
      <c r="F2111" s="39"/>
      <c r="G2111" s="39"/>
    </row>
    <row r="2112" spans="2:7" s="3" customFormat="1" ht="12" customHeight="1" x14ac:dyDescent="0.2">
      <c r="B2112" s="38"/>
      <c r="C2112" s="39"/>
      <c r="D2112" s="39"/>
      <c r="E2112" s="39"/>
      <c r="F2112" s="39"/>
      <c r="G2112" s="39"/>
    </row>
    <row r="2113" spans="2:7" s="3" customFormat="1" ht="12" customHeight="1" x14ac:dyDescent="0.2">
      <c r="B2113" s="38"/>
      <c r="C2113" s="39"/>
      <c r="D2113" s="39"/>
      <c r="E2113" s="39"/>
      <c r="F2113" s="39"/>
      <c r="G2113" s="39"/>
    </row>
    <row r="2114" spans="2:7" s="3" customFormat="1" ht="12" customHeight="1" x14ac:dyDescent="0.2">
      <c r="B2114" s="38"/>
      <c r="C2114" s="39"/>
      <c r="D2114" s="39"/>
      <c r="E2114" s="39"/>
      <c r="F2114" s="39"/>
      <c r="G2114" s="39"/>
    </row>
    <row r="2115" spans="2:7" s="3" customFormat="1" ht="12" customHeight="1" x14ac:dyDescent="0.2">
      <c r="B2115" s="38"/>
      <c r="C2115" s="39"/>
      <c r="D2115" s="39"/>
      <c r="E2115" s="39"/>
      <c r="F2115" s="39"/>
      <c r="G2115" s="39"/>
    </row>
    <row r="2116" spans="2:7" s="3" customFormat="1" ht="12" customHeight="1" x14ac:dyDescent="0.2">
      <c r="B2116" s="38"/>
      <c r="C2116" s="39"/>
      <c r="D2116" s="39"/>
      <c r="E2116" s="39"/>
      <c r="F2116" s="39"/>
      <c r="G2116" s="39"/>
    </row>
    <row r="2117" spans="2:7" s="3" customFormat="1" ht="12" customHeight="1" x14ac:dyDescent="0.2">
      <c r="B2117" s="38"/>
      <c r="C2117" s="39"/>
      <c r="D2117" s="39"/>
      <c r="E2117" s="39"/>
      <c r="F2117" s="39"/>
      <c r="G2117" s="39"/>
    </row>
    <row r="2118" spans="2:7" s="3" customFormat="1" ht="24.5" customHeight="1" x14ac:dyDescent="0.2">
      <c r="B2118" s="60" t="s">
        <v>97</v>
      </c>
      <c r="C2118" s="52"/>
      <c r="D2118" s="53"/>
      <c r="E2118" s="54"/>
      <c r="F2118" s="54"/>
      <c r="G2118" s="59"/>
    </row>
    <row r="2119" spans="2:7" s="3" customFormat="1" ht="12" customHeight="1" x14ac:dyDescent="0.2">
      <c r="B2119" s="45"/>
      <c r="C2119" s="45"/>
      <c r="D2119" s="56"/>
      <c r="E2119" s="45"/>
      <c r="F2119" s="45"/>
      <c r="G2119" s="45"/>
    </row>
    <row r="2120" spans="2:7" s="3" customFormat="1" ht="12" customHeight="1" x14ac:dyDescent="0.2">
      <c r="B2120" s="43" t="s">
        <v>0</v>
      </c>
      <c r="C2120" s="44"/>
      <c r="D2120" s="44"/>
      <c r="E2120" s="44"/>
      <c r="F2120" s="44"/>
      <c r="G2120" s="44"/>
    </row>
    <row r="2121" spans="2:7" s="3" customFormat="1" ht="12" customHeight="1" x14ac:dyDescent="0.2">
      <c r="B2121" s="45"/>
      <c r="C2121" s="45"/>
      <c r="D2121" s="45"/>
      <c r="E2121" s="45"/>
      <c r="F2121" s="45"/>
      <c r="G2121" s="46" t="s">
        <v>619</v>
      </c>
    </row>
    <row r="2122" spans="2:7" s="3" customFormat="1" ht="12" customHeight="1" x14ac:dyDescent="0.2">
      <c r="B2122" s="47" t="s">
        <v>2</v>
      </c>
      <c r="C2122" s="47" t="s">
        <v>3</v>
      </c>
      <c r="D2122" s="47" t="s">
        <v>4</v>
      </c>
      <c r="E2122" s="47" t="s">
        <v>5</v>
      </c>
      <c r="F2122" s="47" t="s">
        <v>6</v>
      </c>
      <c r="G2122" s="48" t="s">
        <v>7</v>
      </c>
    </row>
    <row r="2123" spans="2:7" s="3" customFormat="1" ht="12" customHeight="1" x14ac:dyDescent="0.2">
      <c r="B2123" s="34" t="s">
        <v>620</v>
      </c>
      <c r="C2123" s="35" t="s">
        <v>621</v>
      </c>
      <c r="D2123" s="36"/>
      <c r="E2123" s="41"/>
      <c r="F2123" s="37"/>
      <c r="G2123" s="37"/>
    </row>
    <row r="2124" spans="2:7" s="3" customFormat="1" ht="12" customHeight="1" x14ac:dyDescent="0.2">
      <c r="B2124" s="38"/>
      <c r="C2124" s="39"/>
      <c r="D2124" s="39"/>
      <c r="E2124" s="39"/>
      <c r="F2124" s="39"/>
      <c r="G2124" s="39"/>
    </row>
    <row r="2125" spans="2:7" s="3" customFormat="1" ht="12" customHeight="1" x14ac:dyDescent="0.2">
      <c r="B2125" s="34" t="s">
        <v>622</v>
      </c>
      <c r="C2125" s="35" t="s">
        <v>623</v>
      </c>
      <c r="D2125" s="36"/>
      <c r="E2125" s="41"/>
      <c r="F2125" s="37"/>
      <c r="G2125" s="37"/>
    </row>
    <row r="2126" spans="2:7" s="3" customFormat="1" ht="12" customHeight="1" x14ac:dyDescent="0.2">
      <c r="B2126" s="38"/>
      <c r="C2126" s="39"/>
      <c r="D2126" s="39"/>
      <c r="E2126" s="39"/>
      <c r="F2126" s="39"/>
      <c r="G2126" s="39"/>
    </row>
    <row r="2127" spans="2:7" s="3" customFormat="1" ht="12" customHeight="1" x14ac:dyDescent="0.2">
      <c r="B2127" s="34" t="s">
        <v>624</v>
      </c>
      <c r="C2127" s="40" t="s">
        <v>625</v>
      </c>
      <c r="D2127" s="36" t="s">
        <v>36</v>
      </c>
      <c r="E2127" s="41">
        <v>60</v>
      </c>
      <c r="F2127" s="42"/>
      <c r="G2127" s="37"/>
    </row>
    <row r="2128" spans="2:7" s="3" customFormat="1" ht="12" customHeight="1" x14ac:dyDescent="0.2">
      <c r="B2128" s="38"/>
      <c r="C2128" s="39"/>
      <c r="D2128" s="39"/>
      <c r="E2128" s="39"/>
      <c r="F2128" s="39"/>
      <c r="G2128" s="39"/>
    </row>
    <row r="2129" spans="2:7" s="3" customFormat="1" ht="12" customHeight="1" x14ac:dyDescent="0.2">
      <c r="B2129" s="34" t="s">
        <v>626</v>
      </c>
      <c r="C2129" s="35" t="s">
        <v>627</v>
      </c>
      <c r="D2129" s="36"/>
      <c r="E2129" s="41"/>
      <c r="F2129" s="37"/>
      <c r="G2129" s="37"/>
    </row>
    <row r="2130" spans="2:7" s="3" customFormat="1" ht="12" customHeight="1" x14ac:dyDescent="0.2">
      <c r="B2130" s="38"/>
      <c r="C2130" s="39"/>
      <c r="D2130" s="39"/>
      <c r="E2130" s="39"/>
      <c r="F2130" s="39"/>
      <c r="G2130" s="39"/>
    </row>
    <row r="2131" spans="2:7" s="3" customFormat="1" ht="12" customHeight="1" x14ac:dyDescent="0.2">
      <c r="B2131" s="34" t="s">
        <v>628</v>
      </c>
      <c r="C2131" s="40" t="s">
        <v>629</v>
      </c>
      <c r="D2131" s="36"/>
      <c r="E2131" s="41"/>
      <c r="F2131" s="37"/>
      <c r="G2131" s="37"/>
    </row>
    <row r="2132" spans="2:7" s="3" customFormat="1" ht="12" customHeight="1" x14ac:dyDescent="0.2">
      <c r="B2132" s="38"/>
      <c r="C2132" s="39"/>
      <c r="D2132" s="39"/>
      <c r="E2132" s="39"/>
      <c r="F2132" s="39"/>
      <c r="G2132" s="39"/>
    </row>
    <row r="2133" spans="2:7" s="4" customFormat="1" ht="20.25" customHeight="1" x14ac:dyDescent="0.2">
      <c r="B2133" s="34"/>
      <c r="C2133" s="40" t="s">
        <v>630</v>
      </c>
      <c r="D2133" s="36" t="s">
        <v>119</v>
      </c>
      <c r="E2133" s="41">
        <v>120</v>
      </c>
      <c r="F2133" s="42"/>
      <c r="G2133" s="37"/>
    </row>
    <row r="2134" spans="2:7" s="2" customFormat="1" ht="12" customHeight="1" x14ac:dyDescent="0.2">
      <c r="B2134" s="38"/>
      <c r="C2134" s="39"/>
      <c r="D2134" s="39"/>
      <c r="E2134" s="39"/>
      <c r="F2134" s="39"/>
      <c r="G2134" s="39"/>
    </row>
    <row r="2135" spans="2:7" s="3" customFormat="1" ht="12" customHeight="1" x14ac:dyDescent="0.2">
      <c r="B2135" s="34" t="s">
        <v>631</v>
      </c>
      <c r="C2135" s="35" t="s">
        <v>632</v>
      </c>
      <c r="D2135" s="36"/>
      <c r="E2135" s="41"/>
      <c r="F2135" s="37"/>
      <c r="G2135" s="37"/>
    </row>
    <row r="2136" spans="2:7" s="3" customFormat="1" ht="12" customHeight="1" x14ac:dyDescent="0.2">
      <c r="B2136" s="34"/>
      <c r="C2136" s="35"/>
      <c r="D2136" s="36"/>
      <c r="E2136" s="41"/>
      <c r="F2136" s="37"/>
      <c r="G2136" s="37"/>
    </row>
    <row r="2137" spans="2:7" s="3" customFormat="1" ht="12" customHeight="1" x14ac:dyDescent="0.2">
      <c r="B2137" s="34" t="s">
        <v>633</v>
      </c>
      <c r="C2137" s="40" t="s">
        <v>613</v>
      </c>
      <c r="D2137" s="36" t="s">
        <v>96</v>
      </c>
      <c r="E2137" s="41">
        <v>1</v>
      </c>
      <c r="F2137" s="42">
        <v>10000</v>
      </c>
      <c r="G2137" s="37">
        <f>IF(D2137 = CHAR(37), E2137*F2137/100,E2137*F2137)</f>
        <v>10000</v>
      </c>
    </row>
    <row r="2138" spans="2:7" s="3" customFormat="1" ht="12" customHeight="1" x14ac:dyDescent="0.2">
      <c r="B2138" s="38"/>
      <c r="C2138" s="39"/>
      <c r="D2138" s="39"/>
      <c r="E2138" s="39"/>
      <c r="F2138" s="39"/>
      <c r="G2138" s="39"/>
    </row>
    <row r="2139" spans="2:7" s="3" customFormat="1" ht="12" customHeight="1" x14ac:dyDescent="0.2">
      <c r="B2139" s="34" t="s">
        <v>634</v>
      </c>
      <c r="C2139" s="40" t="s">
        <v>615</v>
      </c>
      <c r="D2139" s="36" t="s">
        <v>41</v>
      </c>
      <c r="E2139" s="37">
        <f>G2137</f>
        <v>10000</v>
      </c>
      <c r="F2139" s="42"/>
      <c r="G2139" s="37"/>
    </row>
    <row r="2140" spans="2:7" s="3" customFormat="1" ht="12" customHeight="1" x14ac:dyDescent="0.2">
      <c r="B2140" s="38"/>
      <c r="C2140" s="39"/>
      <c r="D2140" s="39"/>
      <c r="E2140" s="39"/>
      <c r="F2140" s="39"/>
      <c r="G2140" s="39"/>
    </row>
    <row r="2141" spans="2:7" s="3" customFormat="1" ht="12" customHeight="1" x14ac:dyDescent="0.2">
      <c r="B2141" s="34"/>
      <c r="C2141" s="35"/>
      <c r="D2141" s="36"/>
      <c r="E2141" s="41"/>
      <c r="F2141" s="37"/>
      <c r="G2141" s="37"/>
    </row>
    <row r="2142" spans="2:7" s="3" customFormat="1" ht="12" customHeight="1" x14ac:dyDescent="0.2">
      <c r="B2142" s="34"/>
      <c r="C2142" s="35"/>
      <c r="D2142" s="36"/>
      <c r="E2142" s="41"/>
      <c r="F2142" s="37"/>
      <c r="G2142" s="37"/>
    </row>
    <row r="2143" spans="2:7" s="3" customFormat="1" ht="12" customHeight="1" x14ac:dyDescent="0.2">
      <c r="B2143" s="34"/>
      <c r="C2143" s="35"/>
      <c r="D2143" s="36"/>
      <c r="E2143" s="41"/>
      <c r="F2143" s="37"/>
      <c r="G2143" s="37"/>
    </row>
    <row r="2144" spans="2:7" s="3" customFormat="1" ht="12" customHeight="1" x14ac:dyDescent="0.2">
      <c r="B2144" s="34"/>
      <c r="C2144" s="35"/>
      <c r="D2144" s="36"/>
      <c r="E2144" s="41"/>
      <c r="F2144" s="37"/>
      <c r="G2144" s="37"/>
    </row>
    <row r="2145" spans="2:7" s="3" customFormat="1" ht="12" customHeight="1" x14ac:dyDescent="0.2">
      <c r="B2145" s="34"/>
      <c r="C2145" s="35"/>
      <c r="D2145" s="36"/>
      <c r="E2145" s="41"/>
      <c r="F2145" s="37"/>
      <c r="G2145" s="37"/>
    </row>
    <row r="2146" spans="2:7" s="3" customFormat="1" ht="12" customHeight="1" x14ac:dyDescent="0.2">
      <c r="B2146" s="34"/>
      <c r="C2146" s="35"/>
      <c r="D2146" s="36"/>
      <c r="E2146" s="41"/>
      <c r="F2146" s="37"/>
      <c r="G2146" s="37"/>
    </row>
    <row r="2147" spans="2:7" s="3" customFormat="1" ht="12" customHeight="1" x14ac:dyDescent="0.2">
      <c r="B2147" s="34"/>
      <c r="C2147" s="35"/>
      <c r="D2147" s="36"/>
      <c r="E2147" s="41"/>
      <c r="F2147" s="37"/>
      <c r="G2147" s="37"/>
    </row>
    <row r="2148" spans="2:7" s="3" customFormat="1" ht="12" customHeight="1" x14ac:dyDescent="0.2">
      <c r="B2148" s="34"/>
      <c r="C2148" s="35"/>
      <c r="D2148" s="36"/>
      <c r="E2148" s="41"/>
      <c r="F2148" s="37"/>
      <c r="G2148" s="37"/>
    </row>
    <row r="2149" spans="2:7" s="3" customFormat="1" ht="12" customHeight="1" x14ac:dyDescent="0.2">
      <c r="B2149" s="34"/>
      <c r="C2149" s="35"/>
      <c r="D2149" s="36"/>
      <c r="E2149" s="41"/>
      <c r="F2149" s="37"/>
      <c r="G2149" s="37"/>
    </row>
    <row r="2150" spans="2:7" s="3" customFormat="1" ht="12" customHeight="1" x14ac:dyDescent="0.2">
      <c r="B2150" s="34"/>
      <c r="C2150" s="35"/>
      <c r="D2150" s="36"/>
      <c r="E2150" s="41"/>
      <c r="F2150" s="37"/>
      <c r="G2150" s="37"/>
    </row>
    <row r="2151" spans="2:7" s="3" customFormat="1" ht="12" customHeight="1" x14ac:dyDescent="0.2">
      <c r="B2151" s="34"/>
      <c r="C2151" s="35"/>
      <c r="D2151" s="36"/>
      <c r="E2151" s="41"/>
      <c r="F2151" s="37"/>
      <c r="G2151" s="37"/>
    </row>
    <row r="2152" spans="2:7" s="3" customFormat="1" ht="12" customHeight="1" x14ac:dyDescent="0.2">
      <c r="B2152" s="34"/>
      <c r="C2152" s="35"/>
      <c r="D2152" s="36"/>
      <c r="E2152" s="41"/>
      <c r="F2152" s="37"/>
      <c r="G2152" s="37"/>
    </row>
    <row r="2153" spans="2:7" s="3" customFormat="1" ht="12" customHeight="1" x14ac:dyDescent="0.2">
      <c r="B2153" s="34"/>
      <c r="C2153" s="35"/>
      <c r="D2153" s="36"/>
      <c r="E2153" s="41"/>
      <c r="F2153" s="37"/>
      <c r="G2153" s="37"/>
    </row>
    <row r="2154" spans="2:7" s="3" customFormat="1" ht="12" customHeight="1" x14ac:dyDescent="0.2">
      <c r="B2154" s="34"/>
      <c r="C2154" s="35"/>
      <c r="D2154" s="36"/>
      <c r="E2154" s="41"/>
      <c r="F2154" s="37"/>
      <c r="G2154" s="37"/>
    </row>
    <row r="2155" spans="2:7" s="3" customFormat="1" ht="12" customHeight="1" x14ac:dyDescent="0.2">
      <c r="B2155" s="34"/>
      <c r="C2155" s="35"/>
      <c r="D2155" s="36"/>
      <c r="E2155" s="41"/>
      <c r="F2155" s="37"/>
      <c r="G2155" s="37"/>
    </row>
    <row r="2156" spans="2:7" s="3" customFormat="1" ht="12" customHeight="1" x14ac:dyDescent="0.2">
      <c r="B2156" s="34"/>
      <c r="C2156" s="35"/>
      <c r="D2156" s="36"/>
      <c r="E2156" s="41"/>
      <c r="F2156" s="37"/>
      <c r="G2156" s="37"/>
    </row>
    <row r="2157" spans="2:7" s="3" customFormat="1" ht="12" customHeight="1" x14ac:dyDescent="0.2">
      <c r="B2157" s="34"/>
      <c r="C2157" s="35"/>
      <c r="D2157" s="36"/>
      <c r="E2157" s="41"/>
      <c r="F2157" s="37"/>
      <c r="G2157" s="37"/>
    </row>
    <row r="2158" spans="2:7" s="3" customFormat="1" ht="12" customHeight="1" x14ac:dyDescent="0.2">
      <c r="B2158" s="34"/>
      <c r="C2158" s="35"/>
      <c r="D2158" s="36"/>
      <c r="E2158" s="41"/>
      <c r="F2158" s="37"/>
      <c r="G2158" s="37"/>
    </row>
    <row r="2159" spans="2:7" s="3" customFormat="1" ht="12" customHeight="1" x14ac:dyDescent="0.2">
      <c r="B2159" s="34"/>
      <c r="C2159" s="35"/>
      <c r="D2159" s="36"/>
      <c r="E2159" s="41"/>
      <c r="F2159" s="37"/>
      <c r="G2159" s="37"/>
    </row>
    <row r="2160" spans="2:7" s="3" customFormat="1" ht="12" customHeight="1" x14ac:dyDescent="0.2">
      <c r="B2160" s="34"/>
      <c r="C2160" s="35"/>
      <c r="D2160" s="36"/>
      <c r="E2160" s="41"/>
      <c r="F2160" s="37"/>
      <c r="G2160" s="37"/>
    </row>
    <row r="2161" spans="2:7" s="3" customFormat="1" ht="12" customHeight="1" x14ac:dyDescent="0.2">
      <c r="B2161" s="34"/>
      <c r="C2161" s="35"/>
      <c r="D2161" s="36"/>
      <c r="E2161" s="41"/>
      <c r="F2161" s="37"/>
      <c r="G2161" s="37"/>
    </row>
    <row r="2162" spans="2:7" s="3" customFormat="1" ht="12" customHeight="1" x14ac:dyDescent="0.2">
      <c r="B2162" s="34"/>
      <c r="C2162" s="35"/>
      <c r="D2162" s="36"/>
      <c r="E2162" s="41"/>
      <c r="F2162" s="37"/>
      <c r="G2162" s="37"/>
    </row>
    <row r="2163" spans="2:7" s="3" customFormat="1" ht="12" customHeight="1" x14ac:dyDescent="0.2">
      <c r="B2163" s="34"/>
      <c r="C2163" s="35"/>
      <c r="D2163" s="36"/>
      <c r="E2163" s="41"/>
      <c r="F2163" s="37"/>
      <c r="G2163" s="37"/>
    </row>
    <row r="2164" spans="2:7" s="3" customFormat="1" ht="12" customHeight="1" x14ac:dyDescent="0.2">
      <c r="B2164" s="34"/>
      <c r="C2164" s="35"/>
      <c r="D2164" s="36"/>
      <c r="E2164" s="41"/>
      <c r="F2164" s="37"/>
      <c r="G2164" s="37"/>
    </row>
    <row r="2165" spans="2:7" s="3" customFormat="1" ht="12" customHeight="1" x14ac:dyDescent="0.2">
      <c r="B2165" s="34"/>
      <c r="C2165" s="35"/>
      <c r="D2165" s="36"/>
      <c r="E2165" s="41"/>
      <c r="F2165" s="37"/>
      <c r="G2165" s="37"/>
    </row>
    <row r="2166" spans="2:7" s="3" customFormat="1" ht="12" customHeight="1" x14ac:dyDescent="0.2">
      <c r="B2166" s="34"/>
      <c r="C2166" s="35"/>
      <c r="D2166" s="36"/>
      <c r="E2166" s="41"/>
      <c r="F2166" s="37"/>
      <c r="G2166" s="37"/>
    </row>
    <row r="2167" spans="2:7" s="3" customFormat="1" ht="12" customHeight="1" x14ac:dyDescent="0.2">
      <c r="B2167" s="34"/>
      <c r="C2167" s="35"/>
      <c r="D2167" s="36"/>
      <c r="E2167" s="41"/>
      <c r="F2167" s="37"/>
      <c r="G2167" s="37"/>
    </row>
    <row r="2168" spans="2:7" s="3" customFormat="1" ht="12" customHeight="1" x14ac:dyDescent="0.2">
      <c r="B2168" s="34"/>
      <c r="C2168" s="35"/>
      <c r="D2168" s="36"/>
      <c r="E2168" s="41"/>
      <c r="F2168" s="37"/>
      <c r="G2168" s="37"/>
    </row>
    <row r="2169" spans="2:7" s="3" customFormat="1" ht="12" customHeight="1" x14ac:dyDescent="0.2">
      <c r="B2169" s="34"/>
      <c r="C2169" s="35"/>
      <c r="D2169" s="36"/>
      <c r="E2169" s="41"/>
      <c r="F2169" s="37"/>
      <c r="G2169" s="37"/>
    </row>
    <row r="2170" spans="2:7" s="3" customFormat="1" ht="12" customHeight="1" x14ac:dyDescent="0.2">
      <c r="B2170" s="34"/>
      <c r="C2170" s="35"/>
      <c r="D2170" s="36"/>
      <c r="E2170" s="41"/>
      <c r="F2170" s="37"/>
      <c r="G2170" s="37"/>
    </row>
    <row r="2171" spans="2:7" s="3" customFormat="1" ht="12" customHeight="1" x14ac:dyDescent="0.2">
      <c r="B2171" s="34"/>
      <c r="C2171" s="35"/>
      <c r="D2171" s="36"/>
      <c r="E2171" s="41"/>
      <c r="F2171" s="37"/>
      <c r="G2171" s="37"/>
    </row>
    <row r="2172" spans="2:7" s="3" customFormat="1" ht="12" customHeight="1" x14ac:dyDescent="0.2">
      <c r="B2172" s="34"/>
      <c r="C2172" s="35"/>
      <c r="D2172" s="36"/>
      <c r="E2172" s="41"/>
      <c r="F2172" s="37"/>
      <c r="G2172" s="37"/>
    </row>
    <row r="2173" spans="2:7" s="3" customFormat="1" ht="12" customHeight="1" x14ac:dyDescent="0.2">
      <c r="B2173" s="34"/>
      <c r="C2173" s="35"/>
      <c r="D2173" s="36"/>
      <c r="E2173" s="41"/>
      <c r="F2173" s="37"/>
      <c r="G2173" s="37"/>
    </row>
    <row r="2174" spans="2:7" s="3" customFormat="1" ht="12" customHeight="1" x14ac:dyDescent="0.2">
      <c r="B2174" s="34"/>
      <c r="C2174" s="35"/>
      <c r="D2174" s="36"/>
      <c r="E2174" s="41"/>
      <c r="F2174" s="37"/>
      <c r="G2174" s="37"/>
    </row>
    <row r="2175" spans="2:7" s="3" customFormat="1" ht="12" customHeight="1" x14ac:dyDescent="0.2">
      <c r="B2175" s="34"/>
      <c r="C2175" s="35"/>
      <c r="D2175" s="36"/>
      <c r="E2175" s="41"/>
      <c r="F2175" s="37"/>
      <c r="G2175" s="37"/>
    </row>
    <row r="2176" spans="2:7" s="3" customFormat="1" ht="12" customHeight="1" x14ac:dyDescent="0.2">
      <c r="B2176" s="34"/>
      <c r="C2176" s="35"/>
      <c r="D2176" s="36"/>
      <c r="E2176" s="41"/>
      <c r="F2176" s="37"/>
      <c r="G2176" s="37"/>
    </row>
    <row r="2177" spans="2:7" s="3" customFormat="1" ht="12" customHeight="1" x14ac:dyDescent="0.2">
      <c r="B2177" s="34"/>
      <c r="C2177" s="35"/>
      <c r="D2177" s="36"/>
      <c r="E2177" s="41"/>
      <c r="F2177" s="37"/>
      <c r="G2177" s="37"/>
    </row>
    <row r="2178" spans="2:7" s="3" customFormat="1" ht="12" customHeight="1" x14ac:dyDescent="0.2">
      <c r="B2178" s="34"/>
      <c r="C2178" s="35"/>
      <c r="D2178" s="36"/>
      <c r="E2178" s="41"/>
      <c r="F2178" s="37"/>
      <c r="G2178" s="37"/>
    </row>
    <row r="2179" spans="2:7" s="3" customFormat="1" ht="12" customHeight="1" x14ac:dyDescent="0.2">
      <c r="B2179" s="34"/>
      <c r="C2179" s="35"/>
      <c r="D2179" s="36"/>
      <c r="E2179" s="41"/>
      <c r="F2179" s="37"/>
      <c r="G2179" s="37"/>
    </row>
    <row r="2180" spans="2:7" s="3" customFormat="1" ht="12" customHeight="1" x14ac:dyDescent="0.2">
      <c r="B2180" s="34"/>
      <c r="C2180" s="35"/>
      <c r="D2180" s="36"/>
      <c r="E2180" s="41"/>
      <c r="F2180" s="37"/>
      <c r="G2180" s="37"/>
    </row>
    <row r="2181" spans="2:7" s="3" customFormat="1" ht="12" customHeight="1" x14ac:dyDescent="0.2">
      <c r="B2181" s="34"/>
      <c r="C2181" s="35"/>
      <c r="D2181" s="36"/>
      <c r="E2181" s="41"/>
      <c r="F2181" s="37"/>
      <c r="G2181" s="37"/>
    </row>
    <row r="2182" spans="2:7" s="3" customFormat="1" ht="12" customHeight="1" x14ac:dyDescent="0.2">
      <c r="B2182" s="34"/>
      <c r="C2182" s="35"/>
      <c r="D2182" s="36"/>
      <c r="E2182" s="41"/>
      <c r="F2182" s="37"/>
      <c r="G2182" s="37"/>
    </row>
    <row r="2183" spans="2:7" s="3" customFormat="1" ht="12" customHeight="1" x14ac:dyDescent="0.2">
      <c r="B2183" s="34"/>
      <c r="C2183" s="35"/>
      <c r="D2183" s="36"/>
      <c r="E2183" s="41"/>
      <c r="F2183" s="37"/>
      <c r="G2183" s="37"/>
    </row>
    <row r="2184" spans="2:7" s="3" customFormat="1" ht="12" customHeight="1" x14ac:dyDescent="0.2">
      <c r="B2184" s="34"/>
      <c r="C2184" s="35"/>
      <c r="D2184" s="36"/>
      <c r="E2184" s="41"/>
      <c r="F2184" s="37"/>
      <c r="G2184" s="37"/>
    </row>
    <row r="2185" spans="2:7" s="3" customFormat="1" ht="12" customHeight="1" x14ac:dyDescent="0.2">
      <c r="B2185" s="34"/>
      <c r="C2185" s="35"/>
      <c r="D2185" s="36"/>
      <c r="E2185" s="41"/>
      <c r="F2185" s="37"/>
      <c r="G2185" s="37"/>
    </row>
    <row r="2186" spans="2:7" s="3" customFormat="1" ht="12" customHeight="1" x14ac:dyDescent="0.2">
      <c r="B2186" s="34"/>
      <c r="C2186" s="35"/>
      <c r="D2186" s="36"/>
      <c r="E2186" s="41"/>
      <c r="F2186" s="37"/>
      <c r="G2186" s="37"/>
    </row>
    <row r="2187" spans="2:7" s="3" customFormat="1" ht="12" customHeight="1" x14ac:dyDescent="0.2">
      <c r="B2187" s="34"/>
      <c r="C2187" s="35"/>
      <c r="D2187" s="36"/>
      <c r="E2187" s="41"/>
      <c r="F2187" s="37"/>
      <c r="G2187" s="37"/>
    </row>
    <row r="2188" spans="2:7" s="3" customFormat="1" ht="12" customHeight="1" x14ac:dyDescent="0.2">
      <c r="B2188" s="34"/>
      <c r="C2188" s="35"/>
      <c r="D2188" s="36"/>
      <c r="E2188" s="41"/>
      <c r="F2188" s="37"/>
      <c r="G2188" s="37"/>
    </row>
    <row r="2189" spans="2:7" s="3" customFormat="1" ht="12" customHeight="1" x14ac:dyDescent="0.2">
      <c r="B2189" s="34"/>
      <c r="C2189" s="35"/>
      <c r="D2189" s="36"/>
      <c r="E2189" s="41"/>
      <c r="F2189" s="37"/>
      <c r="G2189" s="37"/>
    </row>
    <row r="2190" spans="2:7" s="3" customFormat="1" ht="12" customHeight="1" x14ac:dyDescent="0.2">
      <c r="B2190" s="34"/>
      <c r="C2190" s="35"/>
      <c r="D2190" s="36"/>
      <c r="E2190" s="41"/>
      <c r="F2190" s="37"/>
      <c r="G2190" s="37"/>
    </row>
    <row r="2191" spans="2:7" s="3" customFormat="1" ht="12" customHeight="1" x14ac:dyDescent="0.2">
      <c r="B2191" s="34"/>
      <c r="C2191" s="35"/>
      <c r="D2191" s="36"/>
      <c r="E2191" s="41"/>
      <c r="F2191" s="37"/>
      <c r="G2191" s="37"/>
    </row>
    <row r="2192" spans="2:7" s="3" customFormat="1" ht="12" customHeight="1" x14ac:dyDescent="0.2">
      <c r="B2192" s="34"/>
      <c r="C2192" s="35"/>
      <c r="D2192" s="36"/>
      <c r="E2192" s="41"/>
      <c r="F2192" s="37"/>
      <c r="G2192" s="37"/>
    </row>
    <row r="2193" spans="2:7" s="3" customFormat="1" ht="12" customHeight="1" x14ac:dyDescent="0.2">
      <c r="B2193" s="34"/>
      <c r="C2193" s="35"/>
      <c r="D2193" s="36"/>
      <c r="E2193" s="41"/>
      <c r="F2193" s="37"/>
      <c r="G2193" s="37"/>
    </row>
    <row r="2194" spans="2:7" s="3" customFormat="1" ht="12" customHeight="1" x14ac:dyDescent="0.2">
      <c r="B2194" s="34"/>
      <c r="C2194" s="35"/>
      <c r="D2194" s="36"/>
      <c r="E2194" s="41"/>
      <c r="F2194" s="37"/>
      <c r="G2194" s="37"/>
    </row>
    <row r="2195" spans="2:7" s="3" customFormat="1" ht="12" customHeight="1" x14ac:dyDescent="0.2">
      <c r="B2195" s="38"/>
      <c r="C2195" s="39"/>
      <c r="D2195" s="39"/>
      <c r="E2195" s="39"/>
      <c r="F2195" s="39"/>
      <c r="G2195" s="39"/>
    </row>
    <row r="2196" spans="2:7" s="3" customFormat="1" ht="24.5" customHeight="1" x14ac:dyDescent="0.2">
      <c r="B2196" s="60" t="s">
        <v>97</v>
      </c>
      <c r="C2196" s="52"/>
      <c r="D2196" s="53"/>
      <c r="E2196" s="54"/>
      <c r="F2196" s="54"/>
      <c r="G2196" s="59"/>
    </row>
    <row r="2197" spans="2:7" s="3" customFormat="1" ht="12" customHeight="1" x14ac:dyDescent="0.2">
      <c r="B2197" s="45"/>
      <c r="C2197" s="45"/>
      <c r="D2197" s="56"/>
      <c r="E2197" s="45"/>
      <c r="F2197" s="45"/>
      <c r="G2197" s="45"/>
    </row>
    <row r="2198" spans="2:7" s="3" customFormat="1" ht="12" customHeight="1" x14ac:dyDescent="0.2">
      <c r="B2198" s="43" t="s">
        <v>0</v>
      </c>
      <c r="C2198" s="44"/>
      <c r="D2198" s="44"/>
      <c r="E2198" s="44"/>
      <c r="F2198" s="44"/>
      <c r="G2198" s="44"/>
    </row>
    <row r="2199" spans="2:7" s="3" customFormat="1" ht="12" customHeight="1" x14ac:dyDescent="0.2">
      <c r="B2199" s="45"/>
      <c r="C2199" s="45"/>
      <c r="D2199" s="45"/>
      <c r="E2199" s="45"/>
      <c r="F2199" s="45"/>
      <c r="G2199" s="46" t="s">
        <v>635</v>
      </c>
    </row>
    <row r="2200" spans="2:7" s="3" customFormat="1" ht="12" customHeight="1" x14ac:dyDescent="0.2">
      <c r="B2200" s="47" t="s">
        <v>2</v>
      </c>
      <c r="C2200" s="47" t="s">
        <v>3</v>
      </c>
      <c r="D2200" s="47" t="s">
        <v>4</v>
      </c>
      <c r="E2200" s="47" t="s">
        <v>5</v>
      </c>
      <c r="F2200" s="47" t="s">
        <v>6</v>
      </c>
      <c r="G2200" s="48" t="s">
        <v>7</v>
      </c>
    </row>
    <row r="2201" spans="2:7" s="3" customFormat="1" ht="12" customHeight="1" x14ac:dyDescent="0.2">
      <c r="B2201" s="34" t="s">
        <v>636</v>
      </c>
      <c r="C2201" s="35" t="s">
        <v>637</v>
      </c>
      <c r="D2201" s="36"/>
      <c r="E2201" s="37"/>
      <c r="F2201" s="37"/>
      <c r="G2201" s="37"/>
    </row>
    <row r="2202" spans="2:7" s="3" customFormat="1" ht="12" customHeight="1" x14ac:dyDescent="0.2">
      <c r="B2202" s="38"/>
      <c r="C2202" s="39"/>
      <c r="D2202" s="39"/>
      <c r="E2202" s="39"/>
      <c r="F2202" s="39"/>
      <c r="G2202" s="39"/>
    </row>
    <row r="2203" spans="2:7" s="3" customFormat="1" ht="12" customHeight="1" x14ac:dyDescent="0.2">
      <c r="B2203" s="34" t="s">
        <v>638</v>
      </c>
      <c r="C2203" s="35" t="s">
        <v>639</v>
      </c>
      <c r="D2203" s="36"/>
      <c r="E2203" s="37"/>
      <c r="F2203" s="37"/>
      <c r="G2203" s="37"/>
    </row>
    <row r="2204" spans="2:7" s="3" customFormat="1" ht="12" customHeight="1" x14ac:dyDescent="0.2">
      <c r="B2204" s="38"/>
      <c r="C2204" s="39"/>
      <c r="D2204" s="39"/>
      <c r="E2204" s="39"/>
      <c r="F2204" s="39"/>
      <c r="G2204" s="39"/>
    </row>
    <row r="2205" spans="2:7" s="3" customFormat="1" ht="12" customHeight="1" x14ac:dyDescent="0.2">
      <c r="B2205" s="34" t="s">
        <v>640</v>
      </c>
      <c r="C2205" s="40" t="s">
        <v>641</v>
      </c>
      <c r="D2205" s="36"/>
      <c r="E2205" s="37"/>
      <c r="F2205" s="37"/>
      <c r="G2205" s="37"/>
    </row>
    <row r="2206" spans="2:7" s="3" customFormat="1" ht="12" customHeight="1" x14ac:dyDescent="0.2">
      <c r="B2206" s="38"/>
      <c r="C2206" s="39"/>
      <c r="D2206" s="39"/>
      <c r="E2206" s="39"/>
      <c r="F2206" s="39"/>
      <c r="G2206" s="39"/>
    </row>
    <row r="2207" spans="2:7" s="3" customFormat="1" ht="12" customHeight="1" x14ac:dyDescent="0.2">
      <c r="B2207" s="34"/>
      <c r="C2207" s="40" t="s">
        <v>411</v>
      </c>
      <c r="D2207" s="36" t="s">
        <v>36</v>
      </c>
      <c r="E2207" s="41">
        <v>150</v>
      </c>
      <c r="F2207" s="42"/>
      <c r="G2207" s="37"/>
    </row>
    <row r="2208" spans="2:7" s="3" customFormat="1" ht="12" customHeight="1" x14ac:dyDescent="0.2">
      <c r="B2208" s="38"/>
      <c r="C2208" s="39"/>
      <c r="D2208" s="39"/>
      <c r="E2208" s="39"/>
      <c r="F2208" s="39"/>
      <c r="G2208" s="39"/>
    </row>
    <row r="2209" spans="2:7" s="3" customFormat="1" ht="12" customHeight="1" x14ac:dyDescent="0.2">
      <c r="B2209" s="34" t="s">
        <v>642</v>
      </c>
      <c r="C2209" s="35" t="s">
        <v>643</v>
      </c>
      <c r="D2209" s="36"/>
      <c r="E2209" s="41"/>
      <c r="F2209" s="37"/>
      <c r="G2209" s="37"/>
    </row>
    <row r="2210" spans="2:7" s="3" customFormat="1" ht="13.25" customHeight="1" x14ac:dyDescent="0.2">
      <c r="B2210" s="38"/>
      <c r="C2210" s="39"/>
      <c r="D2210" s="39"/>
      <c r="E2210" s="39"/>
      <c r="F2210" s="39"/>
      <c r="G2210" s="39"/>
    </row>
    <row r="2211" spans="2:7" s="3" customFormat="1" ht="12" customHeight="1" x14ac:dyDescent="0.2">
      <c r="B2211" s="34" t="s">
        <v>644</v>
      </c>
      <c r="C2211" s="40" t="s">
        <v>645</v>
      </c>
      <c r="D2211" s="36" t="s">
        <v>36</v>
      </c>
      <c r="E2211" s="41">
        <v>90</v>
      </c>
      <c r="F2211" s="42"/>
      <c r="G2211" s="37"/>
    </row>
    <row r="2212" spans="2:7" s="3" customFormat="1" ht="12" customHeight="1" x14ac:dyDescent="0.2">
      <c r="B2212" s="38"/>
      <c r="C2212" s="39"/>
      <c r="D2212" s="39"/>
      <c r="E2212" s="39"/>
      <c r="F2212" s="39"/>
      <c r="G2212" s="39"/>
    </row>
    <row r="2213" spans="2:7" s="3" customFormat="1" ht="12" x14ac:dyDescent="0.2">
      <c r="B2213" s="38"/>
      <c r="C2213" s="39"/>
      <c r="D2213" s="39"/>
      <c r="E2213" s="39"/>
      <c r="F2213" s="39"/>
      <c r="G2213" s="39"/>
    </row>
    <row r="2214" spans="2:7" s="3" customFormat="1" ht="12" customHeight="1" x14ac:dyDescent="0.2">
      <c r="B2214" s="38"/>
      <c r="C2214" s="39"/>
      <c r="D2214" s="39"/>
      <c r="E2214" s="39"/>
      <c r="F2214" s="39"/>
      <c r="G2214" s="39"/>
    </row>
    <row r="2215" spans="2:7" s="3" customFormat="1" ht="12" x14ac:dyDescent="0.2">
      <c r="B2215" s="38"/>
      <c r="C2215" s="39"/>
      <c r="D2215" s="39"/>
      <c r="E2215" s="39"/>
      <c r="F2215" s="39"/>
      <c r="G2215" s="39"/>
    </row>
    <row r="2216" spans="2:7" s="3" customFormat="1" ht="12" customHeight="1" x14ac:dyDescent="0.2">
      <c r="B2216" s="38"/>
      <c r="C2216" s="39"/>
      <c r="D2216" s="39"/>
      <c r="E2216" s="39"/>
      <c r="F2216" s="39"/>
      <c r="G2216" s="39"/>
    </row>
    <row r="2217" spans="2:7" s="3" customFormat="1" ht="12" x14ac:dyDescent="0.2">
      <c r="B2217" s="38"/>
      <c r="C2217" s="39"/>
      <c r="D2217" s="39"/>
      <c r="E2217" s="39"/>
      <c r="F2217" s="39"/>
      <c r="G2217" s="39"/>
    </row>
    <row r="2218" spans="2:7" s="3" customFormat="1" ht="12" customHeight="1" x14ac:dyDescent="0.2">
      <c r="B2218" s="38"/>
      <c r="C2218" s="39"/>
      <c r="D2218" s="39"/>
      <c r="E2218" s="39"/>
      <c r="F2218" s="39"/>
      <c r="G2218" s="39"/>
    </row>
    <row r="2219" spans="2:7" s="3" customFormat="1" ht="12" customHeight="1" x14ac:dyDescent="0.2">
      <c r="B2219" s="38"/>
      <c r="C2219" s="39"/>
      <c r="D2219" s="39"/>
      <c r="E2219" s="39"/>
      <c r="F2219" s="39"/>
      <c r="G2219" s="39"/>
    </row>
    <row r="2220" spans="2:7" s="3" customFormat="1" ht="12" customHeight="1" x14ac:dyDescent="0.2">
      <c r="B2220" s="38"/>
      <c r="C2220" s="39"/>
      <c r="D2220" s="39"/>
      <c r="E2220" s="39"/>
      <c r="F2220" s="39"/>
      <c r="G2220" s="39"/>
    </row>
    <row r="2221" spans="2:7" s="3" customFormat="1" ht="12" customHeight="1" x14ac:dyDescent="0.2">
      <c r="B2221" s="38"/>
      <c r="C2221" s="39"/>
      <c r="D2221" s="39"/>
      <c r="E2221" s="39"/>
      <c r="F2221" s="39"/>
      <c r="G2221" s="39"/>
    </row>
    <row r="2222" spans="2:7" s="3" customFormat="1" ht="12" customHeight="1" x14ac:dyDescent="0.2">
      <c r="B2222" s="38"/>
      <c r="C2222" s="39"/>
      <c r="D2222" s="39"/>
      <c r="E2222" s="39"/>
      <c r="F2222" s="39"/>
      <c r="G2222" s="39"/>
    </row>
    <row r="2223" spans="2:7" s="3" customFormat="1" ht="12" customHeight="1" x14ac:dyDescent="0.2">
      <c r="B2223" s="38"/>
      <c r="C2223" s="39"/>
      <c r="D2223" s="39"/>
      <c r="E2223" s="39"/>
      <c r="F2223" s="39"/>
      <c r="G2223" s="39"/>
    </row>
    <row r="2224" spans="2:7" s="3" customFormat="1" ht="12" customHeight="1" x14ac:dyDescent="0.2">
      <c r="B2224" s="38"/>
      <c r="C2224" s="39"/>
      <c r="D2224" s="39"/>
      <c r="E2224" s="39"/>
      <c r="F2224" s="39"/>
      <c r="G2224" s="39"/>
    </row>
    <row r="2225" spans="2:7" s="3" customFormat="1" ht="12" customHeight="1" x14ac:dyDescent="0.2">
      <c r="B2225" s="38"/>
      <c r="C2225" s="39"/>
      <c r="D2225" s="39"/>
      <c r="E2225" s="39"/>
      <c r="F2225" s="39"/>
      <c r="G2225" s="39"/>
    </row>
    <row r="2226" spans="2:7" s="3" customFormat="1" ht="12" customHeight="1" x14ac:dyDescent="0.2">
      <c r="B2226" s="38"/>
      <c r="C2226" s="39"/>
      <c r="D2226" s="39"/>
      <c r="E2226" s="39"/>
      <c r="F2226" s="39"/>
      <c r="G2226" s="39"/>
    </row>
    <row r="2227" spans="2:7" s="3" customFormat="1" ht="12" customHeight="1" x14ac:dyDescent="0.2">
      <c r="B2227" s="38"/>
      <c r="C2227" s="39"/>
      <c r="D2227" s="39"/>
      <c r="E2227" s="39"/>
      <c r="F2227" s="39"/>
      <c r="G2227" s="39"/>
    </row>
    <row r="2228" spans="2:7" s="3" customFormat="1" ht="12" customHeight="1" x14ac:dyDescent="0.2">
      <c r="B2228" s="38"/>
      <c r="C2228" s="39"/>
      <c r="D2228" s="39"/>
      <c r="E2228" s="39"/>
      <c r="F2228" s="39"/>
      <c r="G2228" s="39"/>
    </row>
    <row r="2229" spans="2:7" s="3" customFormat="1" ht="12" customHeight="1" x14ac:dyDescent="0.2">
      <c r="B2229" s="38"/>
      <c r="C2229" s="39"/>
      <c r="D2229" s="39"/>
      <c r="E2229" s="39"/>
      <c r="F2229" s="39"/>
      <c r="G2229" s="39"/>
    </row>
    <row r="2230" spans="2:7" s="3" customFormat="1" ht="12" customHeight="1" x14ac:dyDescent="0.2">
      <c r="B2230" s="38"/>
      <c r="C2230" s="39"/>
      <c r="D2230" s="39"/>
      <c r="E2230" s="39"/>
      <c r="F2230" s="39"/>
      <c r="G2230" s="39"/>
    </row>
    <row r="2231" spans="2:7" s="3" customFormat="1" ht="12" customHeight="1" x14ac:dyDescent="0.2">
      <c r="B2231" s="38"/>
      <c r="C2231" s="39"/>
      <c r="D2231" s="39"/>
      <c r="E2231" s="39"/>
      <c r="F2231" s="39"/>
      <c r="G2231" s="39"/>
    </row>
    <row r="2232" spans="2:7" s="3" customFormat="1" ht="12" customHeight="1" x14ac:dyDescent="0.2">
      <c r="B2232" s="38"/>
      <c r="C2232" s="39"/>
      <c r="D2232" s="39"/>
      <c r="E2232" s="39"/>
      <c r="F2232" s="39"/>
      <c r="G2232" s="39"/>
    </row>
    <row r="2233" spans="2:7" s="3" customFormat="1" ht="12" customHeight="1" x14ac:dyDescent="0.2">
      <c r="B2233" s="38"/>
      <c r="C2233" s="39"/>
      <c r="D2233" s="39"/>
      <c r="E2233" s="39"/>
      <c r="F2233" s="39"/>
      <c r="G2233" s="39"/>
    </row>
    <row r="2234" spans="2:7" s="3" customFormat="1" ht="12" customHeight="1" x14ac:dyDescent="0.2">
      <c r="B2234" s="38"/>
      <c r="C2234" s="39"/>
      <c r="D2234" s="39"/>
      <c r="E2234" s="39"/>
      <c r="F2234" s="39"/>
      <c r="G2234" s="39"/>
    </row>
    <row r="2235" spans="2:7" s="3" customFormat="1" ht="12" customHeight="1" x14ac:dyDescent="0.2">
      <c r="B2235" s="38"/>
      <c r="C2235" s="39"/>
      <c r="D2235" s="39"/>
      <c r="E2235" s="39"/>
      <c r="F2235" s="39"/>
      <c r="G2235" s="39"/>
    </row>
    <row r="2236" spans="2:7" s="3" customFormat="1" ht="12" customHeight="1" x14ac:dyDescent="0.2">
      <c r="B2236" s="38"/>
      <c r="C2236" s="39"/>
      <c r="D2236" s="39"/>
      <c r="E2236" s="39"/>
      <c r="F2236" s="39"/>
      <c r="G2236" s="39"/>
    </row>
    <row r="2237" spans="2:7" s="3" customFormat="1" ht="12" customHeight="1" x14ac:dyDescent="0.2">
      <c r="B2237" s="38"/>
      <c r="C2237" s="39"/>
      <c r="D2237" s="39"/>
      <c r="E2237" s="39"/>
      <c r="F2237" s="39"/>
      <c r="G2237" s="39"/>
    </row>
    <row r="2238" spans="2:7" s="3" customFormat="1" ht="12" customHeight="1" x14ac:dyDescent="0.2">
      <c r="B2238" s="38"/>
      <c r="C2238" s="39"/>
      <c r="D2238" s="39"/>
      <c r="E2238" s="39"/>
      <c r="F2238" s="39"/>
      <c r="G2238" s="39"/>
    </row>
    <row r="2239" spans="2:7" s="3" customFormat="1" ht="12" customHeight="1" x14ac:dyDescent="0.2">
      <c r="B2239" s="38"/>
      <c r="C2239" s="39"/>
      <c r="D2239" s="39"/>
      <c r="E2239" s="39"/>
      <c r="F2239" s="39"/>
      <c r="G2239" s="39"/>
    </row>
    <row r="2240" spans="2:7" s="3" customFormat="1" ht="12" customHeight="1" x14ac:dyDescent="0.2">
      <c r="B2240" s="38"/>
      <c r="C2240" s="39"/>
      <c r="D2240" s="39"/>
      <c r="E2240" s="39"/>
      <c r="F2240" s="39"/>
      <c r="G2240" s="39"/>
    </row>
    <row r="2241" spans="2:7" s="3" customFormat="1" ht="12" customHeight="1" x14ac:dyDescent="0.2">
      <c r="B2241" s="38"/>
      <c r="C2241" s="39"/>
      <c r="D2241" s="39"/>
      <c r="E2241" s="39"/>
      <c r="F2241" s="39"/>
      <c r="G2241" s="39"/>
    </row>
    <row r="2242" spans="2:7" s="3" customFormat="1" ht="12" customHeight="1" x14ac:dyDescent="0.2">
      <c r="B2242" s="38"/>
      <c r="C2242" s="39"/>
      <c r="D2242" s="39"/>
      <c r="E2242" s="39"/>
      <c r="F2242" s="39"/>
      <c r="G2242" s="39"/>
    </row>
    <row r="2243" spans="2:7" s="3" customFormat="1" ht="12" customHeight="1" x14ac:dyDescent="0.2">
      <c r="B2243" s="38"/>
      <c r="C2243" s="39"/>
      <c r="D2243" s="39"/>
      <c r="E2243" s="39"/>
      <c r="F2243" s="39"/>
      <c r="G2243" s="39"/>
    </row>
    <row r="2244" spans="2:7" s="3" customFormat="1" ht="12" customHeight="1" x14ac:dyDescent="0.2">
      <c r="B2244" s="38"/>
      <c r="C2244" s="39"/>
      <c r="D2244" s="39"/>
      <c r="E2244" s="39"/>
      <c r="F2244" s="39"/>
      <c r="G2244" s="39"/>
    </row>
    <row r="2245" spans="2:7" s="3" customFormat="1" ht="12" customHeight="1" x14ac:dyDescent="0.2">
      <c r="B2245" s="38"/>
      <c r="C2245" s="39"/>
      <c r="D2245" s="39"/>
      <c r="E2245" s="39"/>
      <c r="F2245" s="39"/>
      <c r="G2245" s="39"/>
    </row>
    <row r="2246" spans="2:7" s="3" customFormat="1" ht="12" customHeight="1" x14ac:dyDescent="0.2">
      <c r="B2246" s="38"/>
      <c r="C2246" s="39"/>
      <c r="D2246" s="39"/>
      <c r="E2246" s="39"/>
      <c r="F2246" s="39"/>
      <c r="G2246" s="39"/>
    </row>
    <row r="2247" spans="2:7" s="3" customFormat="1" ht="12" customHeight="1" x14ac:dyDescent="0.2">
      <c r="B2247" s="38"/>
      <c r="C2247" s="39"/>
      <c r="D2247" s="39"/>
      <c r="E2247" s="39"/>
      <c r="F2247" s="39"/>
      <c r="G2247" s="39"/>
    </row>
    <row r="2248" spans="2:7" s="3" customFormat="1" ht="12" customHeight="1" x14ac:dyDescent="0.2">
      <c r="B2248" s="38"/>
      <c r="C2248" s="39"/>
      <c r="D2248" s="39"/>
      <c r="E2248" s="39"/>
      <c r="F2248" s="39"/>
      <c r="G2248" s="39"/>
    </row>
    <row r="2249" spans="2:7" s="3" customFormat="1" ht="12" customHeight="1" x14ac:dyDescent="0.2">
      <c r="B2249" s="38"/>
      <c r="C2249" s="39"/>
      <c r="D2249" s="39"/>
      <c r="E2249" s="39"/>
      <c r="F2249" s="39"/>
      <c r="G2249" s="39"/>
    </row>
    <row r="2250" spans="2:7" s="3" customFormat="1" ht="12" customHeight="1" x14ac:dyDescent="0.2">
      <c r="B2250" s="38"/>
      <c r="C2250" s="39"/>
      <c r="D2250" s="39"/>
      <c r="E2250" s="39"/>
      <c r="F2250" s="39"/>
      <c r="G2250" s="39"/>
    </row>
    <row r="2251" spans="2:7" s="3" customFormat="1" ht="12" customHeight="1" x14ac:dyDescent="0.2">
      <c r="B2251" s="38"/>
      <c r="C2251" s="39"/>
      <c r="D2251" s="39"/>
      <c r="E2251" s="39"/>
      <c r="F2251" s="39"/>
      <c r="G2251" s="39"/>
    </row>
    <row r="2252" spans="2:7" s="3" customFormat="1" ht="12" customHeight="1" x14ac:dyDescent="0.2">
      <c r="B2252" s="38"/>
      <c r="C2252" s="39"/>
      <c r="D2252" s="39"/>
      <c r="E2252" s="39"/>
      <c r="F2252" s="39"/>
      <c r="G2252" s="39"/>
    </row>
    <row r="2253" spans="2:7" s="3" customFormat="1" ht="12" customHeight="1" x14ac:dyDescent="0.2">
      <c r="B2253" s="38"/>
      <c r="C2253" s="39"/>
      <c r="D2253" s="39"/>
      <c r="E2253" s="39"/>
      <c r="F2253" s="39"/>
      <c r="G2253" s="39"/>
    </row>
    <row r="2254" spans="2:7" s="3" customFormat="1" ht="12" customHeight="1" x14ac:dyDescent="0.2">
      <c r="B2254" s="38"/>
      <c r="C2254" s="39"/>
      <c r="D2254" s="39"/>
      <c r="E2254" s="39"/>
      <c r="F2254" s="39"/>
      <c r="G2254" s="39"/>
    </row>
    <row r="2255" spans="2:7" s="3" customFormat="1" ht="12" customHeight="1" x14ac:dyDescent="0.2">
      <c r="B2255" s="38"/>
      <c r="C2255" s="39"/>
      <c r="D2255" s="39"/>
      <c r="E2255" s="39"/>
      <c r="F2255" s="39"/>
      <c r="G2255" s="39"/>
    </row>
    <row r="2256" spans="2:7" s="3" customFormat="1" ht="12" customHeight="1" x14ac:dyDescent="0.2">
      <c r="B2256" s="38"/>
      <c r="C2256" s="39"/>
      <c r="D2256" s="39"/>
      <c r="E2256" s="39"/>
      <c r="F2256" s="39"/>
      <c r="G2256" s="39"/>
    </row>
    <row r="2257" spans="2:7" s="3" customFormat="1" ht="12" customHeight="1" x14ac:dyDescent="0.2">
      <c r="B2257" s="38"/>
      <c r="C2257" s="39"/>
      <c r="D2257" s="39"/>
      <c r="E2257" s="39"/>
      <c r="F2257" s="39"/>
      <c r="G2257" s="39"/>
    </row>
    <row r="2258" spans="2:7" s="3" customFormat="1" ht="12" customHeight="1" x14ac:dyDescent="0.2">
      <c r="B2258" s="38"/>
      <c r="C2258" s="39"/>
      <c r="D2258" s="39"/>
      <c r="E2258" s="39"/>
      <c r="F2258" s="39"/>
      <c r="G2258" s="39"/>
    </row>
    <row r="2259" spans="2:7" s="3" customFormat="1" ht="12" customHeight="1" x14ac:dyDescent="0.2">
      <c r="B2259" s="38"/>
      <c r="C2259" s="39"/>
      <c r="D2259" s="39"/>
      <c r="E2259" s="39"/>
      <c r="F2259" s="39"/>
      <c r="G2259" s="39"/>
    </row>
    <row r="2260" spans="2:7" s="3" customFormat="1" ht="12" customHeight="1" x14ac:dyDescent="0.2">
      <c r="B2260" s="38"/>
      <c r="C2260" s="39"/>
      <c r="D2260" s="39"/>
      <c r="E2260" s="39"/>
      <c r="F2260" s="39"/>
      <c r="G2260" s="39"/>
    </row>
    <row r="2261" spans="2:7" s="3" customFormat="1" ht="12" customHeight="1" x14ac:dyDescent="0.2">
      <c r="B2261" s="38"/>
      <c r="C2261" s="39"/>
      <c r="D2261" s="39"/>
      <c r="E2261" s="39"/>
      <c r="F2261" s="39"/>
      <c r="G2261" s="39"/>
    </row>
    <row r="2262" spans="2:7" s="3" customFormat="1" ht="12" customHeight="1" x14ac:dyDescent="0.2">
      <c r="B2262" s="38"/>
      <c r="C2262" s="39"/>
      <c r="D2262" s="39"/>
      <c r="E2262" s="39"/>
      <c r="F2262" s="39"/>
      <c r="G2262" s="39"/>
    </row>
    <row r="2263" spans="2:7" s="3" customFormat="1" ht="12" customHeight="1" x14ac:dyDescent="0.2">
      <c r="B2263" s="38"/>
      <c r="C2263" s="39"/>
      <c r="D2263" s="39"/>
      <c r="E2263" s="39"/>
      <c r="F2263" s="39"/>
      <c r="G2263" s="39"/>
    </row>
    <row r="2264" spans="2:7" s="3" customFormat="1" ht="12" customHeight="1" x14ac:dyDescent="0.2">
      <c r="B2264" s="38"/>
      <c r="C2264" s="39"/>
      <c r="D2264" s="39"/>
      <c r="E2264" s="39"/>
      <c r="F2264" s="39"/>
      <c r="G2264" s="39"/>
    </row>
    <row r="2265" spans="2:7" s="3" customFormat="1" ht="12" customHeight="1" x14ac:dyDescent="0.2">
      <c r="B2265" s="38"/>
      <c r="C2265" s="39"/>
      <c r="D2265" s="39"/>
      <c r="E2265" s="39"/>
      <c r="F2265" s="39"/>
      <c r="G2265" s="39"/>
    </row>
    <row r="2266" spans="2:7" s="3" customFormat="1" ht="12" customHeight="1" x14ac:dyDescent="0.2">
      <c r="B2266" s="38"/>
      <c r="C2266" s="39"/>
      <c r="D2266" s="39"/>
      <c r="E2266" s="39"/>
      <c r="F2266" s="39"/>
      <c r="G2266" s="39"/>
    </row>
    <row r="2267" spans="2:7" s="3" customFormat="1" ht="12" customHeight="1" x14ac:dyDescent="0.2">
      <c r="B2267" s="38"/>
      <c r="C2267" s="39"/>
      <c r="D2267" s="39"/>
      <c r="E2267" s="39"/>
      <c r="F2267" s="39"/>
      <c r="G2267" s="39"/>
    </row>
    <row r="2268" spans="2:7" s="3" customFormat="1" ht="12" customHeight="1" x14ac:dyDescent="0.2">
      <c r="B2268" s="38"/>
      <c r="C2268" s="39"/>
      <c r="D2268" s="39"/>
      <c r="E2268" s="39"/>
      <c r="F2268" s="39"/>
      <c r="G2268" s="39"/>
    </row>
    <row r="2269" spans="2:7" s="3" customFormat="1" ht="12" customHeight="1" x14ac:dyDescent="0.2">
      <c r="B2269" s="38"/>
      <c r="C2269" s="39"/>
      <c r="D2269" s="39"/>
      <c r="E2269" s="39"/>
      <c r="F2269" s="39"/>
      <c r="G2269" s="39"/>
    </row>
    <row r="2270" spans="2:7" s="3" customFormat="1" ht="12" customHeight="1" x14ac:dyDescent="0.2">
      <c r="B2270" s="38"/>
      <c r="C2270" s="39"/>
      <c r="D2270" s="39"/>
      <c r="E2270" s="39"/>
      <c r="F2270" s="39"/>
      <c r="G2270" s="39"/>
    </row>
    <row r="2271" spans="2:7" s="3" customFormat="1" ht="12" customHeight="1" x14ac:dyDescent="0.2">
      <c r="B2271" s="38"/>
      <c r="C2271" s="39"/>
      <c r="D2271" s="39"/>
      <c r="E2271" s="39"/>
      <c r="F2271" s="39"/>
      <c r="G2271" s="39"/>
    </row>
    <row r="2272" spans="2:7" s="3" customFormat="1" ht="12" customHeight="1" x14ac:dyDescent="0.2">
      <c r="B2272" s="38"/>
      <c r="C2272" s="39"/>
      <c r="D2272" s="39"/>
      <c r="E2272" s="39"/>
      <c r="F2272" s="39"/>
      <c r="G2272" s="39"/>
    </row>
    <row r="2273" spans="2:7" s="3" customFormat="1" ht="12" customHeight="1" x14ac:dyDescent="0.2">
      <c r="B2273" s="38"/>
      <c r="C2273" s="39"/>
      <c r="D2273" s="39"/>
      <c r="E2273" s="39"/>
      <c r="F2273" s="39"/>
      <c r="G2273" s="39"/>
    </row>
    <row r="2274" spans="2:7" s="3" customFormat="1" ht="12" customHeight="1" x14ac:dyDescent="0.2">
      <c r="B2274" s="38"/>
      <c r="C2274" s="39"/>
      <c r="D2274" s="39"/>
      <c r="E2274" s="39"/>
      <c r="F2274" s="39"/>
      <c r="G2274" s="39"/>
    </row>
    <row r="2275" spans="2:7" s="3" customFormat="1" ht="24.5" customHeight="1" x14ac:dyDescent="0.2">
      <c r="B2275" s="60" t="s">
        <v>97</v>
      </c>
      <c r="C2275" s="52"/>
      <c r="D2275" s="53"/>
      <c r="E2275" s="54"/>
      <c r="F2275" s="54"/>
      <c r="G2275" s="59"/>
    </row>
    <row r="2276" spans="2:7" s="3" customFormat="1" ht="12" customHeight="1" x14ac:dyDescent="0.2">
      <c r="B2276" s="45"/>
      <c r="C2276" s="45"/>
      <c r="D2276" s="56"/>
      <c r="E2276" s="45"/>
      <c r="F2276" s="45"/>
      <c r="G2276" s="45"/>
    </row>
    <row r="2277" spans="2:7" s="3" customFormat="1" ht="12" customHeight="1" x14ac:dyDescent="0.2">
      <c r="B2277" s="43" t="s">
        <v>0</v>
      </c>
      <c r="C2277" s="44"/>
      <c r="D2277" s="44"/>
      <c r="E2277" s="44"/>
      <c r="F2277" s="44"/>
      <c r="G2277" s="44"/>
    </row>
    <row r="2278" spans="2:7" s="3" customFormat="1" ht="12" customHeight="1" x14ac:dyDescent="0.2">
      <c r="B2278" s="45"/>
      <c r="C2278" s="45"/>
      <c r="D2278" s="45"/>
      <c r="E2278" s="45"/>
      <c r="F2278" s="45"/>
      <c r="G2278" s="46" t="s">
        <v>646</v>
      </c>
    </row>
    <row r="2279" spans="2:7" s="3" customFormat="1" ht="12" customHeight="1" x14ac:dyDescent="0.2">
      <c r="B2279" s="47" t="s">
        <v>2</v>
      </c>
      <c r="C2279" s="47" t="s">
        <v>3</v>
      </c>
      <c r="D2279" s="47" t="s">
        <v>4</v>
      </c>
      <c r="E2279" s="47" t="s">
        <v>5</v>
      </c>
      <c r="F2279" s="47" t="s">
        <v>6</v>
      </c>
      <c r="G2279" s="48" t="s">
        <v>7</v>
      </c>
    </row>
    <row r="2280" spans="2:7" s="3" customFormat="1" ht="12" customHeight="1" x14ac:dyDescent="0.2">
      <c r="B2280" s="34" t="s">
        <v>647</v>
      </c>
      <c r="C2280" s="35" t="s">
        <v>648</v>
      </c>
      <c r="D2280" s="36"/>
      <c r="E2280" s="41"/>
      <c r="F2280" s="37"/>
      <c r="G2280" s="37"/>
    </row>
    <row r="2281" spans="2:7" s="3" customFormat="1" ht="12" customHeight="1" x14ac:dyDescent="0.2">
      <c r="B2281" s="38"/>
      <c r="C2281" s="39"/>
      <c r="D2281" s="39"/>
      <c r="E2281" s="39"/>
      <c r="F2281" s="39"/>
      <c r="G2281" s="39"/>
    </row>
    <row r="2282" spans="2:7" s="3" customFormat="1" ht="12" customHeight="1" x14ac:dyDescent="0.2">
      <c r="B2282" s="34" t="s">
        <v>649</v>
      </c>
      <c r="C2282" s="35" t="s">
        <v>650</v>
      </c>
      <c r="D2282" s="36"/>
      <c r="E2282" s="41"/>
      <c r="F2282" s="37"/>
      <c r="G2282" s="37"/>
    </row>
    <row r="2283" spans="2:7" s="3" customFormat="1" ht="12" customHeight="1" x14ac:dyDescent="0.2">
      <c r="B2283" s="38"/>
      <c r="C2283" s="39"/>
      <c r="D2283" s="39"/>
      <c r="E2283" s="39"/>
      <c r="F2283" s="39"/>
      <c r="G2283" s="39"/>
    </row>
    <row r="2284" spans="2:7" s="3" customFormat="1" ht="12" customHeight="1" x14ac:dyDescent="0.2">
      <c r="B2284" s="34" t="s">
        <v>651</v>
      </c>
      <c r="C2284" s="40" t="s">
        <v>652</v>
      </c>
      <c r="D2284" s="36"/>
      <c r="E2284" s="41"/>
      <c r="F2284" s="37"/>
      <c r="G2284" s="37"/>
    </row>
    <row r="2285" spans="2:7" s="3" customFormat="1" ht="12" customHeight="1" x14ac:dyDescent="0.2">
      <c r="B2285" s="38"/>
      <c r="C2285" s="39"/>
      <c r="D2285" s="39"/>
      <c r="E2285" s="39"/>
      <c r="F2285" s="39"/>
      <c r="G2285" s="39"/>
    </row>
    <row r="2286" spans="2:7" s="3" customFormat="1" ht="12" customHeight="1" x14ac:dyDescent="0.2">
      <c r="B2286" s="34"/>
      <c r="C2286" s="40" t="s">
        <v>653</v>
      </c>
      <c r="D2286" s="36" t="s">
        <v>119</v>
      </c>
      <c r="E2286" s="41">
        <v>2</v>
      </c>
      <c r="F2286" s="42"/>
      <c r="G2286" s="37"/>
    </row>
    <row r="2287" spans="2:7" s="3" customFormat="1" ht="12" customHeight="1" x14ac:dyDescent="0.2">
      <c r="B2287" s="38"/>
      <c r="C2287" s="39"/>
      <c r="D2287" s="39"/>
      <c r="E2287" s="39"/>
      <c r="F2287" s="39"/>
      <c r="G2287" s="39"/>
    </row>
    <row r="2288" spans="2:7" s="3" customFormat="1" ht="12" customHeight="1" x14ac:dyDescent="0.2">
      <c r="B2288" s="34"/>
      <c r="C2288" s="40" t="s">
        <v>654</v>
      </c>
      <c r="D2288" s="36" t="s">
        <v>119</v>
      </c>
      <c r="E2288" s="41">
        <v>10</v>
      </c>
      <c r="F2288" s="42"/>
      <c r="G2288" s="37"/>
    </row>
    <row r="2289" spans="2:7" s="3" customFormat="1" ht="12" customHeight="1" x14ac:dyDescent="0.2">
      <c r="B2289" s="38"/>
      <c r="C2289" s="39"/>
      <c r="D2289" s="39"/>
      <c r="E2289" s="39"/>
      <c r="F2289" s="39"/>
      <c r="G2289" s="39"/>
    </row>
    <row r="2290" spans="2:7" s="3" customFormat="1" ht="12" customHeight="1" x14ac:dyDescent="0.2">
      <c r="B2290" s="34"/>
      <c r="C2290" s="40" t="s">
        <v>655</v>
      </c>
      <c r="D2290" s="36" t="s">
        <v>119</v>
      </c>
      <c r="E2290" s="41">
        <v>12</v>
      </c>
      <c r="F2290" s="42"/>
      <c r="G2290" s="37"/>
    </row>
    <row r="2291" spans="2:7" s="3" customFormat="1" ht="12" customHeight="1" x14ac:dyDescent="0.2">
      <c r="B2291" s="38"/>
      <c r="C2291" s="39"/>
      <c r="D2291" s="39"/>
      <c r="E2291" s="39"/>
      <c r="F2291" s="39"/>
      <c r="G2291" s="39"/>
    </row>
    <row r="2292" spans="2:7" s="4" customFormat="1" ht="13" x14ac:dyDescent="0.2">
      <c r="B2292" s="34"/>
      <c r="C2292" s="40" t="s">
        <v>656</v>
      </c>
      <c r="D2292" s="36" t="s">
        <v>119</v>
      </c>
      <c r="E2292" s="41">
        <v>30</v>
      </c>
      <c r="F2292" s="42"/>
      <c r="G2292" s="37"/>
    </row>
    <row r="2293" spans="2:7" s="2" customFormat="1" ht="12" customHeight="1" x14ac:dyDescent="0.2">
      <c r="B2293" s="38"/>
      <c r="C2293" s="39"/>
      <c r="D2293" s="39"/>
      <c r="E2293" s="39"/>
      <c r="F2293" s="39"/>
      <c r="G2293" s="39"/>
    </row>
    <row r="2294" spans="2:7" s="1" customFormat="1" ht="14" x14ac:dyDescent="0.2">
      <c r="B2294" s="34" t="s">
        <v>657</v>
      </c>
      <c r="C2294" s="40" t="s">
        <v>658</v>
      </c>
      <c r="D2294" s="36"/>
      <c r="E2294" s="41"/>
      <c r="F2294" s="37"/>
      <c r="G2294" s="37"/>
    </row>
    <row r="2295" spans="2:7" s="2" customFormat="1" ht="12" x14ac:dyDescent="0.2">
      <c r="B2295" s="38"/>
      <c r="C2295" s="39"/>
      <c r="D2295" s="39"/>
      <c r="E2295" s="39"/>
      <c r="F2295" s="39"/>
      <c r="G2295" s="39"/>
    </row>
    <row r="2296" spans="2:7" s="3" customFormat="1" ht="15.5" customHeight="1" x14ac:dyDescent="0.2">
      <c r="B2296" s="34"/>
      <c r="C2296" s="40" t="s">
        <v>659</v>
      </c>
      <c r="D2296" s="36" t="s">
        <v>119</v>
      </c>
      <c r="E2296" s="41">
        <v>30</v>
      </c>
      <c r="F2296" s="42"/>
      <c r="G2296" s="37"/>
    </row>
    <row r="2297" spans="2:7" s="3" customFormat="1" ht="15.5" customHeight="1" x14ac:dyDescent="0.2">
      <c r="B2297" s="34"/>
      <c r="C2297" s="40"/>
      <c r="D2297" s="36"/>
      <c r="E2297" s="41"/>
      <c r="F2297" s="42"/>
      <c r="G2297" s="37"/>
    </row>
    <row r="2298" spans="2:7" s="3" customFormat="1" ht="25.5" customHeight="1" x14ac:dyDescent="0.2">
      <c r="B2298" s="34" t="s">
        <v>660</v>
      </c>
      <c r="C2298" s="35" t="s">
        <v>661</v>
      </c>
      <c r="D2298" s="36"/>
      <c r="E2298" s="41"/>
      <c r="F2298" s="37"/>
      <c r="G2298" s="37"/>
    </row>
    <row r="2299" spans="2:7" s="3" customFormat="1" ht="15.5" customHeight="1" x14ac:dyDescent="0.2">
      <c r="B2299" s="38"/>
      <c r="C2299" s="39"/>
      <c r="D2299" s="39"/>
      <c r="E2299" s="39"/>
      <c r="F2299" s="39"/>
      <c r="G2299" s="39"/>
    </row>
    <row r="2300" spans="2:7" s="3" customFormat="1" ht="15.5" customHeight="1" x14ac:dyDescent="0.2">
      <c r="B2300" s="34" t="s">
        <v>662</v>
      </c>
      <c r="C2300" s="40" t="s">
        <v>663</v>
      </c>
      <c r="D2300" s="36" t="s">
        <v>36</v>
      </c>
      <c r="E2300" s="41">
        <v>5</v>
      </c>
      <c r="F2300" s="42"/>
      <c r="G2300" s="37"/>
    </row>
    <row r="2301" spans="2:7" s="3" customFormat="1" ht="15.5" customHeight="1" x14ac:dyDescent="0.2">
      <c r="B2301" s="38"/>
      <c r="C2301" s="39"/>
      <c r="D2301" s="39"/>
      <c r="E2301" s="39"/>
      <c r="F2301" s="39"/>
      <c r="G2301" s="39"/>
    </row>
    <row r="2302" spans="2:7" s="3" customFormat="1" ht="29" customHeight="1" x14ac:dyDescent="0.2">
      <c r="B2302" s="34" t="s">
        <v>664</v>
      </c>
      <c r="C2302" s="40" t="s">
        <v>665</v>
      </c>
      <c r="D2302" s="36" t="s">
        <v>36</v>
      </c>
      <c r="E2302" s="41">
        <v>5</v>
      </c>
      <c r="F2302" s="42"/>
      <c r="G2302" s="37"/>
    </row>
    <row r="2303" spans="2:7" s="3" customFormat="1" ht="12" x14ac:dyDescent="0.2">
      <c r="B2303" s="38"/>
      <c r="C2303" s="39"/>
      <c r="D2303" s="39"/>
      <c r="E2303" s="39"/>
      <c r="F2303" s="39"/>
      <c r="G2303" s="39"/>
    </row>
    <row r="2304" spans="2:7" s="3" customFormat="1" ht="13" x14ac:dyDescent="0.2">
      <c r="B2304" s="34" t="s">
        <v>666</v>
      </c>
      <c r="C2304" s="40" t="s">
        <v>667</v>
      </c>
      <c r="D2304" s="36" t="s">
        <v>36</v>
      </c>
      <c r="E2304" s="41">
        <v>5</v>
      </c>
      <c r="F2304" s="42"/>
      <c r="G2304" s="37"/>
    </row>
    <row r="2305" spans="2:7" s="3" customFormat="1" ht="12" x14ac:dyDescent="0.2">
      <c r="B2305" s="38"/>
      <c r="C2305" s="39"/>
      <c r="D2305" s="39"/>
      <c r="E2305" s="39"/>
      <c r="F2305" s="39"/>
      <c r="G2305" s="39"/>
    </row>
    <row r="2306" spans="2:7" s="3" customFormat="1" ht="13" x14ac:dyDescent="0.2">
      <c r="B2306" s="34" t="s">
        <v>668</v>
      </c>
      <c r="C2306" s="40" t="s">
        <v>669</v>
      </c>
      <c r="D2306" s="36" t="s">
        <v>36</v>
      </c>
      <c r="E2306" s="41">
        <v>5</v>
      </c>
      <c r="F2306" s="42"/>
      <c r="G2306" s="37"/>
    </row>
    <row r="2307" spans="2:7" s="3" customFormat="1" ht="12" x14ac:dyDescent="0.2">
      <c r="B2307" s="38"/>
      <c r="C2307" s="39"/>
      <c r="D2307" s="39"/>
      <c r="E2307" s="39"/>
      <c r="F2307" s="39"/>
      <c r="G2307" s="39"/>
    </row>
    <row r="2308" spans="2:7" s="3" customFormat="1" ht="13" x14ac:dyDescent="0.2">
      <c r="B2308" s="34" t="s">
        <v>670</v>
      </c>
      <c r="C2308" s="40" t="s">
        <v>671</v>
      </c>
      <c r="D2308" s="36" t="s">
        <v>36</v>
      </c>
      <c r="E2308" s="41">
        <v>5</v>
      </c>
      <c r="F2308" s="42"/>
      <c r="G2308" s="37"/>
    </row>
    <row r="2309" spans="2:7" s="3" customFormat="1" ht="12" x14ac:dyDescent="0.2">
      <c r="B2309" s="34"/>
      <c r="C2309" s="40"/>
      <c r="D2309" s="36"/>
      <c r="E2309" s="41"/>
      <c r="F2309" s="42"/>
      <c r="G2309" s="37"/>
    </row>
    <row r="2310" spans="2:7" s="3" customFormat="1" ht="12" x14ac:dyDescent="0.2">
      <c r="B2310" s="34"/>
      <c r="C2310" s="40"/>
      <c r="D2310" s="36"/>
      <c r="E2310" s="41"/>
      <c r="F2310" s="42"/>
      <c r="G2310" s="37"/>
    </row>
    <row r="2311" spans="2:7" s="3" customFormat="1" ht="12" x14ac:dyDescent="0.2">
      <c r="B2311" s="34"/>
      <c r="C2311" s="40"/>
      <c r="D2311" s="36"/>
      <c r="E2311" s="41"/>
      <c r="F2311" s="42"/>
      <c r="G2311" s="37"/>
    </row>
    <row r="2312" spans="2:7" s="3" customFormat="1" ht="12" x14ac:dyDescent="0.2">
      <c r="B2312" s="34"/>
      <c r="C2312" s="40"/>
      <c r="D2312" s="36"/>
      <c r="E2312" s="41"/>
      <c r="F2312" s="42"/>
      <c r="G2312" s="37"/>
    </row>
    <row r="2313" spans="2:7" s="3" customFormat="1" ht="12" x14ac:dyDescent="0.2">
      <c r="B2313" s="34"/>
      <c r="C2313" s="40"/>
      <c r="D2313" s="36"/>
      <c r="E2313" s="41"/>
      <c r="F2313" s="42"/>
      <c r="G2313" s="37"/>
    </row>
    <row r="2314" spans="2:7" s="3" customFormat="1" ht="12" x14ac:dyDescent="0.2">
      <c r="B2314" s="34"/>
      <c r="C2314" s="40"/>
      <c r="D2314" s="36"/>
      <c r="E2314" s="41"/>
      <c r="F2314" s="42"/>
      <c r="G2314" s="37"/>
    </row>
    <row r="2315" spans="2:7" s="3" customFormat="1" ht="12" x14ac:dyDescent="0.2">
      <c r="B2315" s="34"/>
      <c r="C2315" s="40"/>
      <c r="D2315" s="36"/>
      <c r="E2315" s="41"/>
      <c r="F2315" s="42"/>
      <c r="G2315" s="37"/>
    </row>
    <row r="2316" spans="2:7" s="3" customFormat="1" ht="12" x14ac:dyDescent="0.2">
      <c r="B2316" s="34"/>
      <c r="C2316" s="40"/>
      <c r="D2316" s="36"/>
      <c r="E2316" s="41"/>
      <c r="F2316" s="42"/>
      <c r="G2316" s="37"/>
    </row>
    <row r="2317" spans="2:7" s="3" customFormat="1" ht="12" x14ac:dyDescent="0.2">
      <c r="B2317" s="34"/>
      <c r="C2317" s="40"/>
      <c r="D2317" s="36"/>
      <c r="E2317" s="41"/>
      <c r="F2317" s="42"/>
      <c r="G2317" s="37"/>
    </row>
    <row r="2318" spans="2:7" s="3" customFormat="1" ht="12" x14ac:dyDescent="0.2">
      <c r="B2318" s="34"/>
      <c r="C2318" s="40"/>
      <c r="D2318" s="36"/>
      <c r="E2318" s="41"/>
      <c r="F2318" s="42"/>
      <c r="G2318" s="37"/>
    </row>
    <row r="2319" spans="2:7" s="3" customFormat="1" ht="12" x14ac:dyDescent="0.2">
      <c r="B2319" s="34"/>
      <c r="C2319" s="40"/>
      <c r="D2319" s="36"/>
      <c r="E2319" s="41"/>
      <c r="F2319" s="42"/>
      <c r="G2319" s="37"/>
    </row>
    <row r="2320" spans="2:7" s="3" customFormat="1" ht="12" x14ac:dyDescent="0.2">
      <c r="B2320" s="34"/>
      <c r="C2320" s="40"/>
      <c r="D2320" s="36"/>
      <c r="E2320" s="41"/>
      <c r="F2320" s="42"/>
      <c r="G2320" s="37"/>
    </row>
    <row r="2321" spans="2:7" s="3" customFormat="1" ht="12" x14ac:dyDescent="0.2">
      <c r="B2321" s="34"/>
      <c r="C2321" s="40"/>
      <c r="D2321" s="36"/>
      <c r="E2321" s="41"/>
      <c r="F2321" s="42"/>
      <c r="G2321" s="37"/>
    </row>
    <row r="2322" spans="2:7" s="3" customFormat="1" ht="12" x14ac:dyDescent="0.2">
      <c r="B2322" s="34"/>
      <c r="C2322" s="40"/>
      <c r="D2322" s="36"/>
      <c r="E2322" s="41"/>
      <c r="F2322" s="42"/>
      <c r="G2322" s="37"/>
    </row>
    <row r="2323" spans="2:7" s="3" customFormat="1" ht="12" x14ac:dyDescent="0.2">
      <c r="B2323" s="34"/>
      <c r="C2323" s="40"/>
      <c r="D2323" s="36"/>
      <c r="E2323" s="41"/>
      <c r="F2323" s="42"/>
      <c r="G2323" s="37"/>
    </row>
    <row r="2324" spans="2:7" s="3" customFormat="1" ht="12" x14ac:dyDescent="0.2">
      <c r="B2324" s="34"/>
      <c r="C2324" s="40"/>
      <c r="D2324" s="36"/>
      <c r="E2324" s="41"/>
      <c r="F2324" s="42"/>
      <c r="G2324" s="37"/>
    </row>
    <row r="2325" spans="2:7" s="3" customFormat="1" ht="12" x14ac:dyDescent="0.2">
      <c r="B2325" s="34"/>
      <c r="C2325" s="40"/>
      <c r="D2325" s="36"/>
      <c r="E2325" s="41"/>
      <c r="F2325" s="42"/>
      <c r="G2325" s="37"/>
    </row>
    <row r="2326" spans="2:7" s="3" customFormat="1" ht="12" x14ac:dyDescent="0.2">
      <c r="B2326" s="34"/>
      <c r="C2326" s="40"/>
      <c r="D2326" s="36"/>
      <c r="E2326" s="41"/>
      <c r="F2326" s="42"/>
      <c r="G2326" s="37"/>
    </row>
    <row r="2327" spans="2:7" s="3" customFormat="1" ht="12" x14ac:dyDescent="0.2">
      <c r="B2327" s="34"/>
      <c r="C2327" s="40"/>
      <c r="D2327" s="36"/>
      <c r="E2327" s="41"/>
      <c r="F2327" s="42"/>
      <c r="G2327" s="37"/>
    </row>
    <row r="2328" spans="2:7" s="3" customFormat="1" ht="12" x14ac:dyDescent="0.2">
      <c r="B2328" s="34"/>
      <c r="C2328" s="40"/>
      <c r="D2328" s="36"/>
      <c r="E2328" s="41"/>
      <c r="F2328" s="42"/>
      <c r="G2328" s="37"/>
    </row>
    <row r="2329" spans="2:7" s="3" customFormat="1" ht="12" x14ac:dyDescent="0.2">
      <c r="B2329" s="34"/>
      <c r="C2329" s="40"/>
      <c r="D2329" s="36"/>
      <c r="E2329" s="41"/>
      <c r="F2329" s="42"/>
      <c r="G2329" s="37"/>
    </row>
    <row r="2330" spans="2:7" s="3" customFormat="1" ht="12" x14ac:dyDescent="0.2">
      <c r="B2330" s="34"/>
      <c r="C2330" s="40"/>
      <c r="D2330" s="36"/>
      <c r="E2330" s="41"/>
      <c r="F2330" s="42"/>
      <c r="G2330" s="37"/>
    </row>
    <row r="2331" spans="2:7" s="3" customFormat="1" ht="12" x14ac:dyDescent="0.2">
      <c r="B2331" s="34"/>
      <c r="C2331" s="40"/>
      <c r="D2331" s="36"/>
      <c r="E2331" s="41"/>
      <c r="F2331" s="42"/>
      <c r="G2331" s="37"/>
    </row>
    <row r="2332" spans="2:7" s="3" customFormat="1" ht="12" x14ac:dyDescent="0.2">
      <c r="B2332" s="34"/>
      <c r="C2332" s="40"/>
      <c r="D2332" s="36"/>
      <c r="E2332" s="41"/>
      <c r="F2332" s="42"/>
      <c r="G2332" s="37"/>
    </row>
    <row r="2333" spans="2:7" s="3" customFormat="1" ht="12" x14ac:dyDescent="0.2">
      <c r="B2333" s="34"/>
      <c r="C2333" s="40"/>
      <c r="D2333" s="36"/>
      <c r="E2333" s="41"/>
      <c r="F2333" s="42"/>
      <c r="G2333" s="37"/>
    </row>
    <row r="2334" spans="2:7" s="3" customFormat="1" ht="12" x14ac:dyDescent="0.2">
      <c r="B2334" s="34"/>
      <c r="C2334" s="40"/>
      <c r="D2334" s="36"/>
      <c r="E2334" s="41"/>
      <c r="F2334" s="42"/>
      <c r="G2334" s="37"/>
    </row>
    <row r="2335" spans="2:7" s="3" customFormat="1" ht="12" x14ac:dyDescent="0.2">
      <c r="B2335" s="34"/>
      <c r="C2335" s="40"/>
      <c r="D2335" s="36"/>
      <c r="E2335" s="41"/>
      <c r="F2335" s="42"/>
      <c r="G2335" s="37"/>
    </row>
    <row r="2336" spans="2:7" s="3" customFormat="1" ht="12" x14ac:dyDescent="0.2">
      <c r="B2336" s="34"/>
      <c r="C2336" s="40"/>
      <c r="D2336" s="36"/>
      <c r="E2336" s="41"/>
      <c r="F2336" s="42"/>
      <c r="G2336" s="37"/>
    </row>
    <row r="2337" spans="2:7" s="3" customFormat="1" ht="12" x14ac:dyDescent="0.2">
      <c r="B2337" s="34"/>
      <c r="C2337" s="40"/>
      <c r="D2337" s="36"/>
      <c r="E2337" s="41"/>
      <c r="F2337" s="42"/>
      <c r="G2337" s="37"/>
    </row>
    <row r="2338" spans="2:7" s="3" customFormat="1" ht="12" x14ac:dyDescent="0.2">
      <c r="B2338" s="34"/>
      <c r="C2338" s="40"/>
      <c r="D2338" s="36"/>
      <c r="E2338" s="41"/>
      <c r="F2338" s="42"/>
      <c r="G2338" s="37"/>
    </row>
    <row r="2339" spans="2:7" s="3" customFormat="1" ht="12" x14ac:dyDescent="0.2">
      <c r="B2339" s="34"/>
      <c r="C2339" s="40"/>
      <c r="D2339" s="36"/>
      <c r="E2339" s="41"/>
      <c r="F2339" s="42"/>
      <c r="G2339" s="37"/>
    </row>
    <row r="2340" spans="2:7" s="3" customFormat="1" ht="12" x14ac:dyDescent="0.2">
      <c r="B2340" s="34"/>
      <c r="C2340" s="40"/>
      <c r="D2340" s="36"/>
      <c r="E2340" s="41"/>
      <c r="F2340" s="42"/>
      <c r="G2340" s="37"/>
    </row>
    <row r="2341" spans="2:7" s="3" customFormat="1" ht="12" x14ac:dyDescent="0.2">
      <c r="B2341" s="34"/>
      <c r="C2341" s="40"/>
      <c r="D2341" s="36"/>
      <c r="E2341" s="41"/>
      <c r="F2341" s="42"/>
      <c r="G2341" s="37"/>
    </row>
    <row r="2342" spans="2:7" s="3" customFormat="1" ht="12" x14ac:dyDescent="0.2">
      <c r="B2342" s="34"/>
      <c r="C2342" s="40"/>
      <c r="D2342" s="36"/>
      <c r="E2342" s="41"/>
      <c r="F2342" s="42"/>
      <c r="G2342" s="37"/>
    </row>
    <row r="2343" spans="2:7" s="3" customFormat="1" ht="12" x14ac:dyDescent="0.2">
      <c r="B2343" s="34"/>
      <c r="C2343" s="40"/>
      <c r="D2343" s="36"/>
      <c r="E2343" s="41"/>
      <c r="F2343" s="42"/>
      <c r="G2343" s="37"/>
    </row>
    <row r="2344" spans="2:7" s="3" customFormat="1" ht="12" x14ac:dyDescent="0.2">
      <c r="B2344" s="34"/>
      <c r="C2344" s="40"/>
      <c r="D2344" s="36"/>
      <c r="E2344" s="41"/>
      <c r="F2344" s="42"/>
      <c r="G2344" s="37"/>
    </row>
    <row r="2345" spans="2:7" s="3" customFormat="1" ht="12" x14ac:dyDescent="0.2">
      <c r="B2345" s="34"/>
      <c r="C2345" s="40"/>
      <c r="D2345" s="36"/>
      <c r="E2345" s="41"/>
      <c r="F2345" s="42"/>
      <c r="G2345" s="37"/>
    </row>
    <row r="2346" spans="2:7" s="3" customFormat="1" ht="12" x14ac:dyDescent="0.2">
      <c r="B2346" s="34"/>
      <c r="C2346" s="40"/>
      <c r="D2346" s="36"/>
      <c r="E2346" s="41"/>
      <c r="F2346" s="42"/>
      <c r="G2346" s="37"/>
    </row>
    <row r="2347" spans="2:7" s="3" customFormat="1" ht="12" x14ac:dyDescent="0.2">
      <c r="B2347" s="34"/>
      <c r="C2347" s="40"/>
      <c r="D2347" s="36"/>
      <c r="E2347" s="41"/>
      <c r="F2347" s="42"/>
      <c r="G2347" s="37"/>
    </row>
    <row r="2348" spans="2:7" s="3" customFormat="1" ht="12" x14ac:dyDescent="0.2">
      <c r="B2348" s="34"/>
      <c r="C2348" s="40"/>
      <c r="D2348" s="36"/>
      <c r="E2348" s="41"/>
      <c r="F2348" s="42"/>
      <c r="G2348" s="37"/>
    </row>
    <row r="2349" spans="2:7" s="3" customFormat="1" ht="12" x14ac:dyDescent="0.2">
      <c r="B2349" s="34"/>
      <c r="C2349" s="40"/>
      <c r="D2349" s="36"/>
      <c r="E2349" s="41"/>
      <c r="F2349" s="42"/>
      <c r="G2349" s="37"/>
    </row>
    <row r="2350" spans="2:7" s="3" customFormat="1" ht="12" x14ac:dyDescent="0.2">
      <c r="B2350" s="34"/>
      <c r="C2350" s="40"/>
      <c r="D2350" s="36"/>
      <c r="E2350" s="41"/>
      <c r="F2350" s="42"/>
      <c r="G2350" s="37"/>
    </row>
    <row r="2351" spans="2:7" s="3" customFormat="1" ht="12" x14ac:dyDescent="0.2">
      <c r="B2351" s="38"/>
      <c r="C2351" s="39"/>
      <c r="D2351" s="39"/>
      <c r="E2351" s="39"/>
      <c r="F2351" s="39"/>
      <c r="G2351" s="39"/>
    </row>
    <row r="2352" spans="2:7" s="3" customFormat="1" ht="23.5" customHeight="1" x14ac:dyDescent="0.2">
      <c r="B2352" s="60" t="s">
        <v>97</v>
      </c>
      <c r="C2352" s="52"/>
      <c r="D2352" s="53"/>
      <c r="E2352" s="54"/>
      <c r="F2352" s="54"/>
      <c r="G2352" s="59"/>
    </row>
    <row r="2353" spans="2:7" s="3" customFormat="1" ht="12" customHeight="1" x14ac:dyDescent="0.2">
      <c r="B2353" s="45"/>
      <c r="C2353" s="45"/>
      <c r="D2353" s="56"/>
      <c r="E2353" s="45"/>
      <c r="F2353" s="45"/>
      <c r="G2353" s="45"/>
    </row>
    <row r="2354" spans="2:7" s="3" customFormat="1" ht="14" x14ac:dyDescent="0.2">
      <c r="B2354" s="43" t="s">
        <v>0</v>
      </c>
      <c r="C2354" s="44"/>
      <c r="D2354" s="44"/>
      <c r="E2354" s="44"/>
      <c r="F2354" s="44"/>
      <c r="G2354" s="44"/>
    </row>
    <row r="2355" spans="2:7" s="3" customFormat="1" ht="12" x14ac:dyDescent="0.2">
      <c r="B2355" s="45"/>
      <c r="C2355" s="45"/>
      <c r="D2355" s="45"/>
      <c r="E2355" s="45"/>
      <c r="F2355" s="45"/>
      <c r="G2355" s="46" t="s">
        <v>672</v>
      </c>
    </row>
    <row r="2356" spans="2:7" s="3" customFormat="1" ht="13" x14ac:dyDescent="0.2">
      <c r="B2356" s="47" t="s">
        <v>2</v>
      </c>
      <c r="C2356" s="47" t="s">
        <v>3</v>
      </c>
      <c r="D2356" s="47" t="s">
        <v>4</v>
      </c>
      <c r="E2356" s="47" t="s">
        <v>5</v>
      </c>
      <c r="F2356" s="47" t="s">
        <v>6</v>
      </c>
      <c r="G2356" s="48" t="s">
        <v>7</v>
      </c>
    </row>
    <row r="2357" spans="2:7" s="3" customFormat="1" ht="13" x14ac:dyDescent="0.2">
      <c r="B2357" s="34" t="s">
        <v>673</v>
      </c>
      <c r="C2357" s="35" t="s">
        <v>674</v>
      </c>
      <c r="D2357" s="36"/>
      <c r="E2357" s="41"/>
      <c r="F2357" s="37"/>
      <c r="G2357" s="37"/>
    </row>
    <row r="2358" spans="2:7" s="3" customFormat="1" ht="12" x14ac:dyDescent="0.2">
      <c r="B2358" s="38"/>
      <c r="C2358" s="39"/>
      <c r="D2358" s="39"/>
      <c r="E2358" s="39"/>
      <c r="F2358" s="39"/>
      <c r="G2358" s="39"/>
    </row>
    <row r="2359" spans="2:7" s="3" customFormat="1" ht="13" x14ac:dyDescent="0.2">
      <c r="B2359" s="34" t="s">
        <v>675</v>
      </c>
      <c r="C2359" s="35" t="s">
        <v>676</v>
      </c>
      <c r="D2359" s="36"/>
      <c r="E2359" s="41"/>
      <c r="F2359" s="37"/>
      <c r="G2359" s="37"/>
    </row>
    <row r="2360" spans="2:7" s="3" customFormat="1" ht="12" x14ac:dyDescent="0.2">
      <c r="B2360" s="38"/>
      <c r="C2360" s="39"/>
      <c r="D2360" s="39"/>
      <c r="E2360" s="39"/>
      <c r="F2360" s="39"/>
      <c r="G2360" s="39"/>
    </row>
    <row r="2361" spans="2:7" s="3" customFormat="1" ht="26" x14ac:dyDescent="0.2">
      <c r="B2361" s="34" t="s">
        <v>677</v>
      </c>
      <c r="C2361" s="40" t="s">
        <v>678</v>
      </c>
      <c r="D2361" s="36" t="s">
        <v>35</v>
      </c>
      <c r="E2361" s="41">
        <v>2</v>
      </c>
      <c r="F2361" s="42"/>
      <c r="G2361" s="37"/>
    </row>
    <row r="2362" spans="2:7" s="3" customFormat="1" ht="12" x14ac:dyDescent="0.2">
      <c r="B2362" s="38"/>
      <c r="C2362" s="39"/>
      <c r="D2362" s="39"/>
      <c r="E2362" s="39"/>
      <c r="F2362" s="39"/>
      <c r="G2362" s="39"/>
    </row>
    <row r="2363" spans="2:7" s="3" customFormat="1" ht="26" x14ac:dyDescent="0.2">
      <c r="B2363" s="34" t="s">
        <v>679</v>
      </c>
      <c r="C2363" s="40" t="s">
        <v>680</v>
      </c>
      <c r="D2363" s="36" t="s">
        <v>35</v>
      </c>
      <c r="E2363" s="41">
        <v>1</v>
      </c>
      <c r="F2363" s="42"/>
      <c r="G2363" s="37"/>
    </row>
    <row r="2364" spans="2:7" s="3" customFormat="1" ht="12" x14ac:dyDescent="0.2">
      <c r="B2364" s="38"/>
      <c r="C2364" s="39"/>
      <c r="D2364" s="39"/>
      <c r="E2364" s="39"/>
      <c r="F2364" s="39"/>
      <c r="G2364" s="39"/>
    </row>
    <row r="2365" spans="2:7" s="3" customFormat="1" ht="12" x14ac:dyDescent="0.2">
      <c r="B2365" s="38"/>
      <c r="C2365" s="39"/>
      <c r="D2365" s="39"/>
      <c r="E2365" s="39"/>
      <c r="F2365" s="39"/>
      <c r="G2365" s="39"/>
    </row>
    <row r="2366" spans="2:7" s="3" customFormat="1" ht="13" x14ac:dyDescent="0.2">
      <c r="B2366" s="34" t="s">
        <v>681</v>
      </c>
      <c r="C2366" s="40" t="s">
        <v>682</v>
      </c>
      <c r="D2366" s="36" t="s">
        <v>119</v>
      </c>
      <c r="E2366" s="41">
        <v>380</v>
      </c>
      <c r="F2366" s="42"/>
      <c r="G2366" s="37"/>
    </row>
    <row r="2367" spans="2:7" s="3" customFormat="1" ht="12" x14ac:dyDescent="0.2">
      <c r="B2367" s="38"/>
      <c r="C2367" s="39"/>
      <c r="D2367" s="39"/>
      <c r="E2367" s="39"/>
      <c r="F2367" s="39"/>
      <c r="G2367" s="39"/>
    </row>
    <row r="2368" spans="2:7" s="4" customFormat="1" ht="13" x14ac:dyDescent="0.2">
      <c r="B2368" s="34" t="s">
        <v>683</v>
      </c>
      <c r="C2368" s="40" t="s">
        <v>684</v>
      </c>
      <c r="D2368" s="36" t="s">
        <v>119</v>
      </c>
      <c r="E2368" s="41">
        <v>2</v>
      </c>
      <c r="F2368" s="42"/>
      <c r="G2368" s="37"/>
    </row>
    <row r="2369" spans="2:7" s="2" customFormat="1" ht="12" x14ac:dyDescent="0.2">
      <c r="B2369" s="38"/>
      <c r="C2369" s="39"/>
      <c r="D2369" s="39"/>
      <c r="E2369" s="39"/>
      <c r="F2369" s="39"/>
      <c r="G2369" s="39"/>
    </row>
    <row r="2370" spans="2:7" s="2" customFormat="1" ht="12" x14ac:dyDescent="0.2">
      <c r="B2370" s="38"/>
      <c r="C2370" s="39"/>
      <c r="D2370" s="39"/>
      <c r="E2370" s="39"/>
      <c r="F2370" s="39"/>
      <c r="G2370" s="39"/>
    </row>
    <row r="2371" spans="2:7" s="3" customFormat="1" ht="26" x14ac:dyDescent="0.2">
      <c r="B2371" s="34" t="s">
        <v>685</v>
      </c>
      <c r="C2371" s="40" t="s">
        <v>686</v>
      </c>
      <c r="D2371" s="36" t="s">
        <v>119</v>
      </c>
      <c r="E2371" s="41">
        <v>108</v>
      </c>
      <c r="F2371" s="42"/>
      <c r="G2371" s="37"/>
    </row>
    <row r="2372" spans="2:7" s="3" customFormat="1" ht="12" x14ac:dyDescent="0.2">
      <c r="B2372" s="34"/>
      <c r="C2372" s="40"/>
      <c r="D2372" s="36"/>
      <c r="E2372" s="41"/>
      <c r="F2372" s="42"/>
      <c r="G2372" s="37"/>
    </row>
    <row r="2373" spans="2:7" s="3" customFormat="1" ht="26" x14ac:dyDescent="0.2">
      <c r="B2373" s="34" t="s">
        <v>687</v>
      </c>
      <c r="C2373" s="35" t="s">
        <v>688</v>
      </c>
      <c r="D2373" s="36" t="s">
        <v>56</v>
      </c>
      <c r="E2373" s="41">
        <v>2</v>
      </c>
      <c r="F2373" s="42"/>
      <c r="G2373" s="37"/>
    </row>
    <row r="2374" spans="2:7" s="3" customFormat="1" ht="12" x14ac:dyDescent="0.2">
      <c r="B2374" s="38"/>
      <c r="C2374" s="39"/>
      <c r="D2374" s="39"/>
      <c r="E2374" s="39"/>
      <c r="F2374" s="39"/>
      <c r="G2374" s="39"/>
    </row>
    <row r="2375" spans="2:7" s="3" customFormat="1" ht="13" x14ac:dyDescent="0.2">
      <c r="B2375" s="34" t="s">
        <v>689</v>
      </c>
      <c r="C2375" s="35" t="s">
        <v>690</v>
      </c>
      <c r="D2375" s="36"/>
      <c r="E2375" s="41"/>
      <c r="F2375" s="37"/>
      <c r="G2375" s="37"/>
    </row>
    <row r="2376" spans="2:7" s="3" customFormat="1" ht="12" x14ac:dyDescent="0.2">
      <c r="B2376" s="38"/>
      <c r="C2376" s="39"/>
      <c r="D2376" s="39"/>
      <c r="E2376" s="39"/>
      <c r="F2376" s="39"/>
      <c r="G2376" s="39"/>
    </row>
    <row r="2377" spans="2:7" s="3" customFormat="1" ht="12" x14ac:dyDescent="0.2">
      <c r="B2377" s="38"/>
      <c r="C2377" s="39"/>
      <c r="D2377" s="39"/>
      <c r="E2377" s="39"/>
      <c r="F2377" s="39"/>
      <c r="G2377" s="39"/>
    </row>
    <row r="2378" spans="2:7" s="3" customFormat="1" ht="13" x14ac:dyDescent="0.2">
      <c r="B2378" s="34" t="s">
        <v>691</v>
      </c>
      <c r="C2378" s="40" t="s">
        <v>692</v>
      </c>
      <c r="D2378" s="36" t="s">
        <v>119</v>
      </c>
      <c r="E2378" s="41">
        <v>30</v>
      </c>
      <c r="F2378" s="42"/>
      <c r="G2378" s="37"/>
    </row>
    <row r="2379" spans="2:7" s="3" customFormat="1" ht="12" x14ac:dyDescent="0.2">
      <c r="B2379" s="34"/>
      <c r="C2379" s="40"/>
      <c r="D2379" s="36"/>
      <c r="E2379" s="41"/>
      <c r="F2379" s="42"/>
      <c r="G2379" s="37"/>
    </row>
    <row r="2380" spans="2:7" s="3" customFormat="1" ht="12" x14ac:dyDescent="0.2">
      <c r="B2380" s="34"/>
      <c r="C2380" s="40"/>
      <c r="D2380" s="36"/>
      <c r="E2380" s="41"/>
      <c r="F2380" s="42"/>
      <c r="G2380" s="37"/>
    </row>
    <row r="2381" spans="2:7" s="3" customFormat="1" ht="12" x14ac:dyDescent="0.2">
      <c r="B2381" s="34"/>
      <c r="C2381" s="40"/>
      <c r="D2381" s="36"/>
      <c r="E2381" s="41"/>
      <c r="F2381" s="42"/>
      <c r="G2381" s="37"/>
    </row>
    <row r="2382" spans="2:7" s="3" customFormat="1" ht="12" x14ac:dyDescent="0.2">
      <c r="B2382" s="34"/>
      <c r="C2382" s="40"/>
      <c r="D2382" s="36"/>
      <c r="E2382" s="41"/>
      <c r="F2382" s="42"/>
      <c r="G2382" s="37"/>
    </row>
    <row r="2383" spans="2:7" s="3" customFormat="1" ht="12" x14ac:dyDescent="0.2">
      <c r="B2383" s="34"/>
      <c r="C2383" s="40"/>
      <c r="D2383" s="36"/>
      <c r="E2383" s="41"/>
      <c r="F2383" s="42"/>
      <c r="G2383" s="37"/>
    </row>
    <row r="2384" spans="2:7" s="3" customFormat="1" ht="12" x14ac:dyDescent="0.2">
      <c r="B2384" s="34"/>
      <c r="C2384" s="40"/>
      <c r="D2384" s="36"/>
      <c r="E2384" s="41"/>
      <c r="F2384" s="42"/>
      <c r="G2384" s="37"/>
    </row>
    <row r="2385" spans="2:7" s="3" customFormat="1" ht="12" x14ac:dyDescent="0.2">
      <c r="B2385" s="34"/>
      <c r="C2385" s="40"/>
      <c r="D2385" s="36"/>
      <c r="E2385" s="41"/>
      <c r="F2385" s="42"/>
      <c r="G2385" s="37"/>
    </row>
    <row r="2386" spans="2:7" s="3" customFormat="1" ht="12" x14ac:dyDescent="0.2">
      <c r="B2386" s="34"/>
      <c r="C2386" s="40"/>
      <c r="D2386" s="36"/>
      <c r="E2386" s="41"/>
      <c r="F2386" s="42"/>
      <c r="G2386" s="37"/>
    </row>
    <row r="2387" spans="2:7" s="3" customFormat="1" ht="12" x14ac:dyDescent="0.2">
      <c r="B2387" s="34"/>
      <c r="C2387" s="40"/>
      <c r="D2387" s="36"/>
      <c r="E2387" s="41"/>
      <c r="F2387" s="42"/>
      <c r="G2387" s="37"/>
    </row>
    <row r="2388" spans="2:7" s="3" customFormat="1" ht="12" x14ac:dyDescent="0.2">
      <c r="B2388" s="34"/>
      <c r="C2388" s="40"/>
      <c r="D2388" s="36"/>
      <c r="E2388" s="41"/>
      <c r="F2388" s="42"/>
      <c r="G2388" s="37"/>
    </row>
    <row r="2389" spans="2:7" s="3" customFormat="1" ht="12" x14ac:dyDescent="0.2">
      <c r="B2389" s="34"/>
      <c r="C2389" s="40"/>
      <c r="D2389" s="36"/>
      <c r="E2389" s="41"/>
      <c r="F2389" s="42"/>
      <c r="G2389" s="37"/>
    </row>
    <row r="2390" spans="2:7" s="3" customFormat="1" ht="12" x14ac:dyDescent="0.2">
      <c r="B2390" s="34"/>
      <c r="C2390" s="40"/>
      <c r="D2390" s="36"/>
      <c r="E2390" s="41"/>
      <c r="F2390" s="42"/>
      <c r="G2390" s="37"/>
    </row>
    <row r="2391" spans="2:7" s="3" customFormat="1" ht="12" x14ac:dyDescent="0.2">
      <c r="B2391" s="34"/>
      <c r="C2391" s="40"/>
      <c r="D2391" s="36"/>
      <c r="E2391" s="41"/>
      <c r="F2391" s="42"/>
      <c r="G2391" s="37"/>
    </row>
    <row r="2392" spans="2:7" s="3" customFormat="1" ht="12" x14ac:dyDescent="0.2">
      <c r="B2392" s="34"/>
      <c r="C2392" s="40"/>
      <c r="D2392" s="36"/>
      <c r="E2392" s="41"/>
      <c r="F2392" s="42"/>
      <c r="G2392" s="37"/>
    </row>
    <row r="2393" spans="2:7" s="3" customFormat="1" ht="12" x14ac:dyDescent="0.2">
      <c r="B2393" s="34"/>
      <c r="C2393" s="40"/>
      <c r="D2393" s="36"/>
      <c r="E2393" s="41"/>
      <c r="F2393" s="42"/>
      <c r="G2393" s="37"/>
    </row>
    <row r="2394" spans="2:7" s="3" customFormat="1" ht="12" x14ac:dyDescent="0.2">
      <c r="B2394" s="34"/>
      <c r="C2394" s="40"/>
      <c r="D2394" s="36"/>
      <c r="E2394" s="41"/>
      <c r="F2394" s="42"/>
      <c r="G2394" s="37"/>
    </row>
    <row r="2395" spans="2:7" s="3" customFormat="1" ht="12" x14ac:dyDescent="0.2">
      <c r="B2395" s="34"/>
      <c r="C2395" s="40"/>
      <c r="D2395" s="36"/>
      <c r="E2395" s="41"/>
      <c r="F2395" s="42"/>
      <c r="G2395" s="37"/>
    </row>
    <row r="2396" spans="2:7" s="3" customFormat="1" ht="12" x14ac:dyDescent="0.2">
      <c r="B2396" s="34"/>
      <c r="C2396" s="40"/>
      <c r="D2396" s="36"/>
      <c r="E2396" s="41"/>
      <c r="F2396" s="42"/>
      <c r="G2396" s="37"/>
    </row>
    <row r="2397" spans="2:7" s="3" customFormat="1" ht="12" x14ac:dyDescent="0.2">
      <c r="B2397" s="34"/>
      <c r="C2397" s="40"/>
      <c r="D2397" s="36"/>
      <c r="E2397" s="41"/>
      <c r="F2397" s="42"/>
      <c r="G2397" s="37"/>
    </row>
    <row r="2398" spans="2:7" s="3" customFormat="1" ht="12" x14ac:dyDescent="0.2">
      <c r="B2398" s="34"/>
      <c r="C2398" s="40"/>
      <c r="D2398" s="36"/>
      <c r="E2398" s="41"/>
      <c r="F2398" s="42"/>
      <c r="G2398" s="37"/>
    </row>
    <row r="2399" spans="2:7" s="3" customFormat="1" ht="12" x14ac:dyDescent="0.2">
      <c r="B2399" s="34"/>
      <c r="C2399" s="40"/>
      <c r="D2399" s="36"/>
      <c r="E2399" s="41"/>
      <c r="F2399" s="42"/>
      <c r="G2399" s="37"/>
    </row>
    <row r="2400" spans="2:7" s="3" customFormat="1" ht="12" x14ac:dyDescent="0.2">
      <c r="B2400" s="34"/>
      <c r="C2400" s="40"/>
      <c r="D2400" s="36"/>
      <c r="E2400" s="41"/>
      <c r="F2400" s="42"/>
      <c r="G2400" s="37"/>
    </row>
    <row r="2401" spans="2:7" s="3" customFormat="1" ht="12" x14ac:dyDescent="0.2">
      <c r="B2401" s="34"/>
      <c r="C2401" s="40"/>
      <c r="D2401" s="36"/>
      <c r="E2401" s="41"/>
      <c r="F2401" s="42"/>
      <c r="G2401" s="37"/>
    </row>
    <row r="2402" spans="2:7" s="3" customFormat="1" ht="12" x14ac:dyDescent="0.2">
      <c r="B2402" s="34"/>
      <c r="C2402" s="40"/>
      <c r="D2402" s="36"/>
      <c r="E2402" s="41"/>
      <c r="F2402" s="42"/>
      <c r="G2402" s="37"/>
    </row>
    <row r="2403" spans="2:7" s="3" customFormat="1" ht="12" x14ac:dyDescent="0.2">
      <c r="B2403" s="34"/>
      <c r="C2403" s="40"/>
      <c r="D2403" s="36"/>
      <c r="E2403" s="41"/>
      <c r="F2403" s="42"/>
      <c r="G2403" s="37"/>
    </row>
    <row r="2404" spans="2:7" s="3" customFormat="1" ht="12" x14ac:dyDescent="0.2">
      <c r="B2404" s="34"/>
      <c r="C2404" s="40"/>
      <c r="D2404" s="36"/>
      <c r="E2404" s="41"/>
      <c r="F2404" s="42"/>
      <c r="G2404" s="37"/>
    </row>
    <row r="2405" spans="2:7" s="3" customFormat="1" ht="12" x14ac:dyDescent="0.2">
      <c r="B2405" s="34"/>
      <c r="C2405" s="40"/>
      <c r="D2405" s="36"/>
      <c r="E2405" s="41"/>
      <c r="F2405" s="42"/>
      <c r="G2405" s="37"/>
    </row>
    <row r="2406" spans="2:7" s="3" customFormat="1" ht="12" x14ac:dyDescent="0.2">
      <c r="B2406" s="34"/>
      <c r="C2406" s="40"/>
      <c r="D2406" s="36"/>
      <c r="E2406" s="41"/>
      <c r="F2406" s="42"/>
      <c r="G2406" s="37"/>
    </row>
    <row r="2407" spans="2:7" s="3" customFormat="1" ht="12" x14ac:dyDescent="0.2">
      <c r="B2407" s="34"/>
      <c r="C2407" s="40"/>
      <c r="D2407" s="36"/>
      <c r="E2407" s="41"/>
      <c r="F2407" s="42"/>
      <c r="G2407" s="37"/>
    </row>
    <row r="2408" spans="2:7" s="3" customFormat="1" ht="12" x14ac:dyDescent="0.2">
      <c r="B2408" s="34"/>
      <c r="C2408" s="40"/>
      <c r="D2408" s="36"/>
      <c r="E2408" s="41"/>
      <c r="F2408" s="42"/>
      <c r="G2408" s="37"/>
    </row>
    <row r="2409" spans="2:7" s="3" customFormat="1" ht="12" x14ac:dyDescent="0.2">
      <c r="B2409" s="34"/>
      <c r="C2409" s="40"/>
      <c r="D2409" s="36"/>
      <c r="E2409" s="41"/>
      <c r="F2409" s="42"/>
      <c r="G2409" s="37"/>
    </row>
    <row r="2410" spans="2:7" s="3" customFormat="1" ht="12" x14ac:dyDescent="0.2">
      <c r="B2410" s="34"/>
      <c r="C2410" s="40"/>
      <c r="D2410" s="36"/>
      <c r="E2410" s="41"/>
      <c r="F2410" s="42"/>
      <c r="G2410" s="37"/>
    </row>
    <row r="2411" spans="2:7" s="3" customFormat="1" ht="12" x14ac:dyDescent="0.2">
      <c r="B2411" s="34"/>
      <c r="C2411" s="40"/>
      <c r="D2411" s="36"/>
      <c r="E2411" s="41"/>
      <c r="F2411" s="42"/>
      <c r="G2411" s="37"/>
    </row>
    <row r="2412" spans="2:7" s="3" customFormat="1" ht="12" x14ac:dyDescent="0.2">
      <c r="B2412" s="34"/>
      <c r="C2412" s="40"/>
      <c r="D2412" s="36"/>
      <c r="E2412" s="41"/>
      <c r="F2412" s="42"/>
      <c r="G2412" s="37"/>
    </row>
    <row r="2413" spans="2:7" s="3" customFormat="1" ht="12" x14ac:dyDescent="0.2">
      <c r="B2413" s="34"/>
      <c r="C2413" s="40"/>
      <c r="D2413" s="36"/>
      <c r="E2413" s="41"/>
      <c r="F2413" s="42"/>
      <c r="G2413" s="37"/>
    </row>
    <row r="2414" spans="2:7" s="3" customFormat="1" ht="12" x14ac:dyDescent="0.2">
      <c r="B2414" s="34"/>
      <c r="C2414" s="40"/>
      <c r="D2414" s="36"/>
      <c r="E2414" s="41"/>
      <c r="F2414" s="42"/>
      <c r="G2414" s="37"/>
    </row>
    <row r="2415" spans="2:7" s="3" customFormat="1" ht="12" x14ac:dyDescent="0.2">
      <c r="B2415" s="34"/>
      <c r="C2415" s="40"/>
      <c r="D2415" s="36"/>
      <c r="E2415" s="41"/>
      <c r="F2415" s="42"/>
      <c r="G2415" s="37"/>
    </row>
    <row r="2416" spans="2:7" s="3" customFormat="1" ht="12" x14ac:dyDescent="0.2">
      <c r="B2416" s="34"/>
      <c r="C2416" s="40"/>
      <c r="D2416" s="36"/>
      <c r="E2416" s="41"/>
      <c r="F2416" s="42"/>
      <c r="G2416" s="37"/>
    </row>
    <row r="2417" spans="2:7" s="3" customFormat="1" ht="12" x14ac:dyDescent="0.2">
      <c r="B2417" s="34"/>
      <c r="C2417" s="40"/>
      <c r="D2417" s="36"/>
      <c r="E2417" s="41"/>
      <c r="F2417" s="42"/>
      <c r="G2417" s="37"/>
    </row>
    <row r="2418" spans="2:7" s="3" customFormat="1" ht="12" x14ac:dyDescent="0.2">
      <c r="B2418" s="34"/>
      <c r="C2418" s="40"/>
      <c r="D2418" s="36"/>
      <c r="E2418" s="41"/>
      <c r="F2418" s="42"/>
      <c r="G2418" s="37"/>
    </row>
    <row r="2419" spans="2:7" s="3" customFormat="1" ht="12" x14ac:dyDescent="0.2">
      <c r="B2419" s="34"/>
      <c r="C2419" s="40"/>
      <c r="D2419" s="36"/>
      <c r="E2419" s="41"/>
      <c r="F2419" s="42"/>
      <c r="G2419" s="37"/>
    </row>
    <row r="2420" spans="2:7" s="3" customFormat="1" ht="12" x14ac:dyDescent="0.2">
      <c r="B2420" s="34"/>
      <c r="C2420" s="40"/>
      <c r="D2420" s="36"/>
      <c r="E2420" s="41"/>
      <c r="F2420" s="42"/>
      <c r="G2420" s="37"/>
    </row>
    <row r="2421" spans="2:7" s="3" customFormat="1" ht="12" x14ac:dyDescent="0.2">
      <c r="B2421" s="34"/>
      <c r="C2421" s="40"/>
      <c r="D2421" s="36"/>
      <c r="E2421" s="41"/>
      <c r="F2421" s="42"/>
      <c r="G2421" s="37"/>
    </row>
    <row r="2422" spans="2:7" s="3" customFormat="1" ht="12" x14ac:dyDescent="0.2">
      <c r="B2422" s="34"/>
      <c r="C2422" s="40"/>
      <c r="D2422" s="36"/>
      <c r="E2422" s="41"/>
      <c r="F2422" s="42"/>
      <c r="G2422" s="37"/>
    </row>
    <row r="2423" spans="2:7" s="3" customFormat="1" ht="12" x14ac:dyDescent="0.2">
      <c r="B2423" s="34"/>
      <c r="C2423" s="40"/>
      <c r="D2423" s="36"/>
      <c r="E2423" s="41"/>
      <c r="F2423" s="42"/>
      <c r="G2423" s="37"/>
    </row>
    <row r="2424" spans="2:7" s="3" customFormat="1" ht="12" x14ac:dyDescent="0.2">
      <c r="B2424" s="34"/>
      <c r="C2424" s="40"/>
      <c r="D2424" s="36"/>
      <c r="E2424" s="41"/>
      <c r="F2424" s="42"/>
      <c r="G2424" s="37"/>
    </row>
    <row r="2425" spans="2:7" s="3" customFormat="1" ht="12" x14ac:dyDescent="0.2">
      <c r="B2425" s="34"/>
      <c r="C2425" s="40"/>
      <c r="D2425" s="36"/>
      <c r="E2425" s="41"/>
      <c r="F2425" s="42"/>
      <c r="G2425" s="37"/>
    </row>
    <row r="2426" spans="2:7" s="3" customFormat="1" ht="12" x14ac:dyDescent="0.2">
      <c r="B2426" s="34"/>
      <c r="C2426" s="40"/>
      <c r="D2426" s="36"/>
      <c r="E2426" s="41"/>
      <c r="F2426" s="42"/>
      <c r="G2426" s="37"/>
    </row>
    <row r="2427" spans="2:7" s="3" customFormat="1" ht="12" x14ac:dyDescent="0.2">
      <c r="B2427" s="34"/>
      <c r="C2427" s="40"/>
      <c r="D2427" s="36"/>
      <c r="E2427" s="41"/>
      <c r="F2427" s="42"/>
      <c r="G2427" s="37"/>
    </row>
    <row r="2428" spans="2:7" s="3" customFormat="1" ht="12" x14ac:dyDescent="0.2">
      <c r="B2428" s="38"/>
      <c r="C2428" s="39"/>
      <c r="D2428" s="39"/>
      <c r="E2428" s="39"/>
      <c r="F2428" s="39"/>
      <c r="G2428" s="39"/>
    </row>
    <row r="2429" spans="2:7" s="3" customFormat="1" ht="23.5" customHeight="1" x14ac:dyDescent="0.2">
      <c r="B2429" s="60" t="s">
        <v>97</v>
      </c>
      <c r="C2429" s="52"/>
      <c r="D2429" s="53"/>
      <c r="E2429" s="54"/>
      <c r="F2429" s="54"/>
      <c r="G2429" s="59"/>
    </row>
    <row r="2430" spans="2:7" s="3" customFormat="1" ht="12" x14ac:dyDescent="0.2">
      <c r="B2430" s="45"/>
      <c r="C2430" s="45"/>
      <c r="D2430" s="56"/>
      <c r="E2430" s="45"/>
      <c r="F2430" s="45"/>
      <c r="G2430" s="45"/>
    </row>
    <row r="2431" spans="2:7" s="3" customFormat="1" ht="12" customHeight="1" x14ac:dyDescent="0.2">
      <c r="B2431" s="43" t="s">
        <v>0</v>
      </c>
      <c r="C2431" s="44"/>
      <c r="D2431" s="44"/>
      <c r="E2431" s="44"/>
      <c r="F2431" s="44"/>
      <c r="G2431" s="44"/>
    </row>
    <row r="2432" spans="2:7" s="3" customFormat="1" ht="12" customHeight="1" x14ac:dyDescent="0.2">
      <c r="B2432" s="45"/>
      <c r="C2432" s="45"/>
      <c r="D2432" s="45"/>
      <c r="E2432" s="45"/>
      <c r="F2432" s="45"/>
      <c r="G2432" s="46" t="s">
        <v>693</v>
      </c>
    </row>
    <row r="2433" spans="2:7" s="3" customFormat="1" ht="12" customHeight="1" x14ac:dyDescent="0.2">
      <c r="B2433" s="47" t="s">
        <v>2</v>
      </c>
      <c r="C2433" s="47" t="s">
        <v>3</v>
      </c>
      <c r="D2433" s="47" t="s">
        <v>4</v>
      </c>
      <c r="E2433" s="47" t="s">
        <v>5</v>
      </c>
      <c r="F2433" s="47" t="s">
        <v>6</v>
      </c>
      <c r="G2433" s="48" t="s">
        <v>7</v>
      </c>
    </row>
    <row r="2434" spans="2:7" s="3" customFormat="1" ht="23.5" customHeight="1" x14ac:dyDescent="0.2">
      <c r="B2434" s="51"/>
      <c r="C2434" s="52"/>
      <c r="D2434" s="53"/>
      <c r="E2434" s="54"/>
      <c r="F2434" s="54"/>
      <c r="G2434" s="58"/>
    </row>
    <row r="2435" spans="2:7" s="3" customFormat="1" ht="12" customHeight="1" x14ac:dyDescent="0.2">
      <c r="B2435" s="34" t="s">
        <v>695</v>
      </c>
      <c r="C2435" s="35" t="s">
        <v>696</v>
      </c>
      <c r="D2435" s="36"/>
      <c r="E2435" s="41"/>
      <c r="F2435" s="37"/>
      <c r="G2435" s="37"/>
    </row>
    <row r="2436" spans="2:7" s="3" customFormat="1" ht="12" customHeight="1" x14ac:dyDescent="0.2">
      <c r="B2436" s="38"/>
      <c r="C2436" s="39"/>
      <c r="D2436" s="39"/>
      <c r="E2436" s="39"/>
      <c r="F2436" s="39"/>
      <c r="G2436" s="39"/>
    </row>
    <row r="2437" spans="2:7" s="3" customFormat="1" ht="12" customHeight="1" x14ac:dyDescent="0.2">
      <c r="B2437" s="34" t="s">
        <v>697</v>
      </c>
      <c r="C2437" s="40" t="s">
        <v>698</v>
      </c>
      <c r="D2437" s="36" t="s">
        <v>96</v>
      </c>
      <c r="E2437" s="41">
        <v>1</v>
      </c>
      <c r="F2437" s="42">
        <v>300000</v>
      </c>
      <c r="G2437" s="37">
        <f>IF(D2437 = CHAR(37), E2437*F2437/100,E2437*F2437)</f>
        <v>300000</v>
      </c>
    </row>
    <row r="2438" spans="2:7" s="3" customFormat="1" ht="12" customHeight="1" x14ac:dyDescent="0.2">
      <c r="B2438" s="38"/>
      <c r="C2438" s="39"/>
      <c r="D2438" s="39"/>
      <c r="E2438" s="39"/>
      <c r="F2438" s="39"/>
      <c r="G2438" s="39"/>
    </row>
    <row r="2439" spans="2:7" s="3" customFormat="1" ht="12" customHeight="1" x14ac:dyDescent="0.2">
      <c r="B2439" s="34"/>
      <c r="C2439" s="40" t="s">
        <v>699</v>
      </c>
      <c r="D2439" s="36" t="s">
        <v>41</v>
      </c>
      <c r="E2439" s="37">
        <f>G2437</f>
        <v>300000</v>
      </c>
      <c r="F2439" s="42"/>
      <c r="G2439" s="37"/>
    </row>
    <row r="2440" spans="2:7" s="3" customFormat="1" ht="12" customHeight="1" x14ac:dyDescent="0.2">
      <c r="B2440" s="38"/>
      <c r="C2440" s="39"/>
      <c r="D2440" s="39"/>
      <c r="E2440" s="39"/>
      <c r="F2440" s="39"/>
      <c r="G2440" s="39"/>
    </row>
    <row r="2441" spans="2:7" s="3" customFormat="1" ht="12" customHeight="1" x14ac:dyDescent="0.2">
      <c r="B2441" s="38"/>
      <c r="C2441" s="39"/>
      <c r="D2441" s="39"/>
      <c r="E2441" s="39"/>
      <c r="F2441" s="39"/>
      <c r="G2441" s="39"/>
    </row>
    <row r="2442" spans="2:7" s="3" customFormat="1" ht="12" customHeight="1" x14ac:dyDescent="0.2">
      <c r="B2442" s="38"/>
      <c r="C2442" s="39"/>
      <c r="D2442" s="39"/>
      <c r="E2442" s="39"/>
      <c r="F2442" s="39"/>
      <c r="G2442" s="39"/>
    </row>
    <row r="2443" spans="2:7" s="3" customFormat="1" ht="12" customHeight="1" x14ac:dyDescent="0.2">
      <c r="B2443" s="38"/>
      <c r="C2443" s="39"/>
      <c r="D2443" s="39"/>
      <c r="E2443" s="39"/>
      <c r="F2443" s="39"/>
      <c r="G2443" s="39"/>
    </row>
    <row r="2444" spans="2:7" s="3" customFormat="1" ht="12" customHeight="1" x14ac:dyDescent="0.2">
      <c r="B2444" s="38"/>
      <c r="C2444" s="39"/>
      <c r="D2444" s="39"/>
      <c r="E2444" s="39"/>
      <c r="F2444" s="39"/>
      <c r="G2444" s="39"/>
    </row>
    <row r="2445" spans="2:7" s="3" customFormat="1" ht="12" customHeight="1" x14ac:dyDescent="0.2">
      <c r="B2445" s="38"/>
      <c r="C2445" s="39"/>
      <c r="D2445" s="39"/>
      <c r="E2445" s="39"/>
      <c r="F2445" s="39"/>
      <c r="G2445" s="39"/>
    </row>
    <row r="2446" spans="2:7" s="4" customFormat="1" ht="12" x14ac:dyDescent="0.2">
      <c r="B2446" s="38"/>
      <c r="C2446" s="39"/>
      <c r="D2446" s="39"/>
      <c r="E2446" s="39"/>
      <c r="F2446" s="39"/>
      <c r="G2446" s="39"/>
    </row>
    <row r="2447" spans="2:7" s="2" customFormat="1" ht="12" customHeight="1" x14ac:dyDescent="0.2">
      <c r="B2447" s="38"/>
      <c r="C2447" s="39"/>
      <c r="D2447" s="39"/>
      <c r="E2447" s="39"/>
      <c r="F2447" s="39"/>
      <c r="G2447" s="39"/>
    </row>
    <row r="2448" spans="2:7" s="1" customFormat="1" ht="14" x14ac:dyDescent="0.2">
      <c r="B2448" s="38"/>
      <c r="C2448" s="39"/>
      <c r="D2448" s="39"/>
      <c r="E2448" s="39"/>
      <c r="F2448" s="39"/>
      <c r="G2448" s="39"/>
    </row>
    <row r="2449" spans="2:7" s="2" customFormat="1" ht="12" x14ac:dyDescent="0.2">
      <c r="B2449" s="38"/>
      <c r="C2449" s="39"/>
      <c r="D2449" s="39"/>
      <c r="E2449" s="39"/>
      <c r="F2449" s="39"/>
      <c r="G2449" s="39"/>
    </row>
    <row r="2450" spans="2:7" s="3" customFormat="1" ht="15.5" customHeight="1" x14ac:dyDescent="0.2">
      <c r="B2450" s="38"/>
      <c r="C2450" s="39"/>
      <c r="D2450" s="39"/>
      <c r="E2450" s="39"/>
      <c r="F2450" s="39"/>
      <c r="G2450" s="39"/>
    </row>
    <row r="2451" spans="2:7" s="4" customFormat="1" ht="12" x14ac:dyDescent="0.2">
      <c r="B2451" s="38"/>
      <c r="C2451" s="39"/>
      <c r="D2451" s="39"/>
      <c r="E2451" s="39"/>
      <c r="F2451" s="39"/>
      <c r="G2451" s="39"/>
    </row>
    <row r="2452" spans="2:7" s="3" customFormat="1" ht="12" customHeight="1" x14ac:dyDescent="0.2">
      <c r="B2452" s="38"/>
      <c r="C2452" s="39"/>
      <c r="D2452" s="39"/>
      <c r="E2452" s="39"/>
      <c r="F2452" s="39"/>
      <c r="G2452" s="39"/>
    </row>
    <row r="2453" spans="2:7" s="3" customFormat="1" ht="12" customHeight="1" x14ac:dyDescent="0.2">
      <c r="B2453" s="38"/>
      <c r="C2453" s="39"/>
      <c r="D2453" s="39"/>
      <c r="E2453" s="39"/>
      <c r="F2453" s="39"/>
      <c r="G2453" s="39"/>
    </row>
    <row r="2454" spans="2:7" s="3" customFormat="1" ht="12" customHeight="1" x14ac:dyDescent="0.2">
      <c r="B2454" s="38"/>
      <c r="C2454" s="39"/>
      <c r="D2454" s="39"/>
      <c r="E2454" s="39"/>
      <c r="F2454" s="39"/>
      <c r="G2454" s="39"/>
    </row>
    <row r="2455" spans="2:7" s="3" customFormat="1" ht="12" customHeight="1" x14ac:dyDescent="0.2">
      <c r="B2455" s="38"/>
      <c r="C2455" s="39"/>
      <c r="D2455" s="39"/>
      <c r="E2455" s="39"/>
      <c r="F2455" s="39"/>
      <c r="G2455" s="39"/>
    </row>
    <row r="2456" spans="2:7" s="3" customFormat="1" ht="12" customHeight="1" x14ac:dyDescent="0.2">
      <c r="B2456" s="38"/>
      <c r="C2456" s="39"/>
      <c r="D2456" s="39"/>
      <c r="E2456" s="39"/>
      <c r="F2456" s="39"/>
      <c r="G2456" s="39"/>
    </row>
    <row r="2457" spans="2:7" s="3" customFormat="1" ht="12" customHeight="1" x14ac:dyDescent="0.2">
      <c r="B2457" s="38"/>
      <c r="C2457" s="39"/>
      <c r="D2457" s="39"/>
      <c r="E2457" s="39"/>
      <c r="F2457" s="39"/>
      <c r="G2457" s="39"/>
    </row>
    <row r="2458" spans="2:7" s="3" customFormat="1" ht="12" customHeight="1" x14ac:dyDescent="0.2">
      <c r="B2458" s="38"/>
      <c r="C2458" s="39"/>
      <c r="D2458" s="39"/>
      <c r="E2458" s="39"/>
      <c r="F2458" s="39"/>
      <c r="G2458" s="39"/>
    </row>
    <row r="2459" spans="2:7" s="3" customFormat="1" ht="12" customHeight="1" x14ac:dyDescent="0.2">
      <c r="B2459" s="38"/>
      <c r="C2459" s="39"/>
      <c r="D2459" s="39"/>
      <c r="E2459" s="39"/>
      <c r="F2459" s="39"/>
      <c r="G2459" s="39"/>
    </row>
    <row r="2460" spans="2:7" s="3" customFormat="1" ht="12" customHeight="1" x14ac:dyDescent="0.2">
      <c r="B2460" s="38"/>
      <c r="C2460" s="39"/>
      <c r="D2460" s="39"/>
      <c r="E2460" s="39"/>
      <c r="F2460" s="39"/>
      <c r="G2460" s="39"/>
    </row>
    <row r="2461" spans="2:7" s="3" customFormat="1" ht="12" customHeight="1" x14ac:dyDescent="0.2">
      <c r="B2461" s="38"/>
      <c r="C2461" s="39"/>
      <c r="D2461" s="39"/>
      <c r="E2461" s="39"/>
      <c r="F2461" s="39"/>
      <c r="G2461" s="39"/>
    </row>
    <row r="2462" spans="2:7" s="3" customFormat="1" ht="12" customHeight="1" x14ac:dyDescent="0.2">
      <c r="B2462" s="38"/>
      <c r="C2462" s="39"/>
      <c r="D2462" s="39"/>
      <c r="E2462" s="39"/>
      <c r="F2462" s="39"/>
      <c r="G2462" s="39"/>
    </row>
    <row r="2463" spans="2:7" s="3" customFormat="1" ht="12" customHeight="1" x14ac:dyDescent="0.2">
      <c r="B2463" s="38"/>
      <c r="C2463" s="39"/>
      <c r="D2463" s="39"/>
      <c r="E2463" s="39"/>
      <c r="F2463" s="39"/>
      <c r="G2463" s="39"/>
    </row>
    <row r="2464" spans="2:7" s="3" customFormat="1" ht="12" customHeight="1" x14ac:dyDescent="0.2">
      <c r="B2464" s="38"/>
      <c r="C2464" s="39"/>
      <c r="D2464" s="39"/>
      <c r="E2464" s="39"/>
      <c r="F2464" s="39"/>
      <c r="G2464" s="39"/>
    </row>
    <row r="2465" spans="2:7" s="3" customFormat="1" ht="12" customHeight="1" x14ac:dyDescent="0.2">
      <c r="B2465" s="38"/>
      <c r="C2465" s="39"/>
      <c r="D2465" s="39"/>
      <c r="E2465" s="39"/>
      <c r="F2465" s="39"/>
      <c r="G2465" s="39"/>
    </row>
    <row r="2466" spans="2:7" s="3" customFormat="1" ht="12" customHeight="1" x14ac:dyDescent="0.2">
      <c r="B2466" s="38"/>
      <c r="C2466" s="39"/>
      <c r="D2466" s="39"/>
      <c r="E2466" s="39"/>
      <c r="F2466" s="39"/>
      <c r="G2466" s="39"/>
    </row>
    <row r="2467" spans="2:7" s="3" customFormat="1" ht="12" customHeight="1" x14ac:dyDescent="0.2">
      <c r="B2467" s="38"/>
      <c r="C2467" s="39"/>
      <c r="D2467" s="39"/>
      <c r="E2467" s="39"/>
      <c r="F2467" s="39"/>
      <c r="G2467" s="39"/>
    </row>
    <row r="2468" spans="2:7" s="3" customFormat="1" ht="12" customHeight="1" x14ac:dyDescent="0.2">
      <c r="B2468" s="38"/>
      <c r="C2468" s="39"/>
      <c r="D2468" s="39"/>
      <c r="E2468" s="39"/>
      <c r="F2468" s="39"/>
      <c r="G2468" s="39"/>
    </row>
    <row r="2469" spans="2:7" s="3" customFormat="1" ht="12" customHeight="1" x14ac:dyDescent="0.2">
      <c r="B2469" s="38"/>
      <c r="C2469" s="39"/>
      <c r="D2469" s="39"/>
      <c r="E2469" s="39"/>
      <c r="F2469" s="39"/>
      <c r="G2469" s="39"/>
    </row>
    <row r="2470" spans="2:7" s="3" customFormat="1" ht="12" customHeight="1" x14ac:dyDescent="0.2">
      <c r="B2470" s="38"/>
      <c r="C2470" s="39"/>
      <c r="D2470" s="39"/>
      <c r="E2470" s="39"/>
      <c r="F2470" s="39"/>
      <c r="G2470" s="39"/>
    </row>
    <row r="2471" spans="2:7" s="3" customFormat="1" ht="12" customHeight="1" x14ac:dyDescent="0.2">
      <c r="B2471" s="38"/>
      <c r="C2471" s="39"/>
      <c r="D2471" s="39"/>
      <c r="E2471" s="39"/>
      <c r="F2471" s="39"/>
      <c r="G2471" s="39"/>
    </row>
    <row r="2472" spans="2:7" s="3" customFormat="1" ht="12" customHeight="1" x14ac:dyDescent="0.2">
      <c r="B2472" s="38"/>
      <c r="C2472" s="39"/>
      <c r="D2472" s="39"/>
      <c r="E2472" s="39"/>
      <c r="F2472" s="39"/>
      <c r="G2472" s="39"/>
    </row>
    <row r="2473" spans="2:7" s="3" customFormat="1" ht="12" customHeight="1" x14ac:dyDescent="0.2">
      <c r="B2473" s="38"/>
      <c r="C2473" s="39"/>
      <c r="D2473" s="39"/>
      <c r="E2473" s="39"/>
      <c r="F2473" s="39"/>
      <c r="G2473" s="39"/>
    </row>
    <row r="2474" spans="2:7" s="3" customFormat="1" ht="12" customHeight="1" x14ac:dyDescent="0.2">
      <c r="B2474" s="38"/>
      <c r="C2474" s="39"/>
      <c r="D2474" s="39"/>
      <c r="E2474" s="39"/>
      <c r="F2474" s="39"/>
      <c r="G2474" s="39"/>
    </row>
    <row r="2475" spans="2:7" s="3" customFormat="1" ht="12" customHeight="1" x14ac:dyDescent="0.2">
      <c r="B2475" s="38"/>
      <c r="C2475" s="39"/>
      <c r="D2475" s="39"/>
      <c r="E2475" s="39"/>
      <c r="F2475" s="39"/>
      <c r="G2475" s="39"/>
    </row>
    <row r="2476" spans="2:7" s="3" customFormat="1" ht="12" customHeight="1" x14ac:dyDescent="0.2">
      <c r="B2476" s="38"/>
      <c r="C2476" s="39"/>
      <c r="D2476" s="39"/>
      <c r="E2476" s="39"/>
      <c r="F2476" s="39"/>
      <c r="G2476" s="39"/>
    </row>
    <row r="2477" spans="2:7" s="3" customFormat="1" ht="12" customHeight="1" x14ac:dyDescent="0.2">
      <c r="B2477" s="38"/>
      <c r="C2477" s="39"/>
      <c r="D2477" s="39"/>
      <c r="E2477" s="39"/>
      <c r="F2477" s="39"/>
      <c r="G2477" s="39"/>
    </row>
    <row r="2478" spans="2:7" s="3" customFormat="1" ht="12" customHeight="1" x14ac:dyDescent="0.2">
      <c r="B2478" s="38"/>
      <c r="C2478" s="39"/>
      <c r="D2478" s="39"/>
      <c r="E2478" s="39"/>
      <c r="F2478" s="39"/>
      <c r="G2478" s="39"/>
    </row>
    <row r="2479" spans="2:7" s="3" customFormat="1" ht="12" customHeight="1" x14ac:dyDescent="0.2">
      <c r="B2479" s="38"/>
      <c r="C2479" s="39"/>
      <c r="D2479" s="39"/>
      <c r="E2479" s="39"/>
      <c r="F2479" s="39"/>
      <c r="G2479" s="39"/>
    </row>
    <row r="2480" spans="2:7" s="3" customFormat="1" ht="12" customHeight="1" x14ac:dyDescent="0.2">
      <c r="B2480" s="38"/>
      <c r="C2480" s="39"/>
      <c r="D2480" s="39"/>
      <c r="E2480" s="39"/>
      <c r="F2480" s="39"/>
      <c r="G2480" s="39"/>
    </row>
    <row r="2481" spans="2:7" s="3" customFormat="1" ht="12" customHeight="1" x14ac:dyDescent="0.2">
      <c r="B2481" s="38"/>
      <c r="C2481" s="39"/>
      <c r="D2481" s="39"/>
      <c r="E2481" s="39"/>
      <c r="F2481" s="39"/>
      <c r="G2481" s="39"/>
    </row>
    <row r="2482" spans="2:7" s="3" customFormat="1" ht="12" customHeight="1" x14ac:dyDescent="0.2">
      <c r="B2482" s="38"/>
      <c r="C2482" s="39"/>
      <c r="D2482" s="39"/>
      <c r="E2482" s="39"/>
      <c r="F2482" s="39"/>
      <c r="G2482" s="39"/>
    </row>
    <row r="2483" spans="2:7" s="3" customFormat="1" ht="12" customHeight="1" x14ac:dyDescent="0.2">
      <c r="B2483" s="38"/>
      <c r="C2483" s="39"/>
      <c r="D2483" s="39"/>
      <c r="E2483" s="39"/>
      <c r="F2483" s="39"/>
      <c r="G2483" s="39"/>
    </row>
    <row r="2484" spans="2:7" s="3" customFormat="1" ht="12" customHeight="1" x14ac:dyDescent="0.2">
      <c r="B2484" s="38"/>
      <c r="C2484" s="39"/>
      <c r="D2484" s="39"/>
      <c r="E2484" s="39"/>
      <c r="F2484" s="39"/>
      <c r="G2484" s="39"/>
    </row>
    <row r="2485" spans="2:7" s="3" customFormat="1" ht="12" customHeight="1" x14ac:dyDescent="0.2">
      <c r="B2485" s="38"/>
      <c r="C2485" s="39"/>
      <c r="D2485" s="39"/>
      <c r="E2485" s="39"/>
      <c r="F2485" s="39"/>
      <c r="G2485" s="39"/>
    </row>
    <row r="2486" spans="2:7" s="3" customFormat="1" ht="12" customHeight="1" x14ac:dyDescent="0.2">
      <c r="B2486" s="38"/>
      <c r="C2486" s="39"/>
      <c r="D2486" s="39"/>
      <c r="E2486" s="39"/>
      <c r="F2486" s="39"/>
      <c r="G2486" s="39"/>
    </row>
    <row r="2487" spans="2:7" s="3" customFormat="1" ht="12" customHeight="1" x14ac:dyDescent="0.2">
      <c r="B2487" s="38"/>
      <c r="C2487" s="39"/>
      <c r="D2487" s="39"/>
      <c r="E2487" s="39"/>
      <c r="F2487" s="39"/>
      <c r="G2487" s="39"/>
    </row>
    <row r="2488" spans="2:7" s="3" customFormat="1" ht="12" customHeight="1" x14ac:dyDescent="0.2">
      <c r="B2488" s="38"/>
      <c r="C2488" s="39"/>
      <c r="D2488" s="39"/>
      <c r="E2488" s="39"/>
      <c r="F2488" s="39"/>
      <c r="G2488" s="39"/>
    </row>
    <row r="2489" spans="2:7" s="3" customFormat="1" ht="12" customHeight="1" x14ac:dyDescent="0.2">
      <c r="B2489" s="38"/>
      <c r="C2489" s="39"/>
      <c r="D2489" s="39"/>
      <c r="E2489" s="39"/>
      <c r="F2489" s="39"/>
      <c r="G2489" s="39"/>
    </row>
    <row r="2490" spans="2:7" s="3" customFormat="1" ht="12" customHeight="1" x14ac:dyDescent="0.2">
      <c r="B2490" s="38"/>
      <c r="C2490" s="39"/>
      <c r="D2490" s="39"/>
      <c r="E2490" s="39"/>
      <c r="F2490" s="39"/>
      <c r="G2490" s="39"/>
    </row>
    <row r="2491" spans="2:7" s="3" customFormat="1" ht="12" customHeight="1" x14ac:dyDescent="0.2">
      <c r="B2491" s="38"/>
      <c r="C2491" s="39"/>
      <c r="D2491" s="39"/>
      <c r="E2491" s="39"/>
      <c r="F2491" s="39"/>
      <c r="G2491" s="39"/>
    </row>
    <row r="2492" spans="2:7" s="3" customFormat="1" ht="12" customHeight="1" x14ac:dyDescent="0.2">
      <c r="B2492" s="38"/>
      <c r="C2492" s="39"/>
      <c r="D2492" s="39"/>
      <c r="E2492" s="39"/>
      <c r="F2492" s="39"/>
      <c r="G2492" s="39"/>
    </row>
    <row r="2493" spans="2:7" s="3" customFormat="1" ht="12" customHeight="1" x14ac:dyDescent="0.2">
      <c r="B2493" s="38"/>
      <c r="C2493" s="39"/>
      <c r="D2493" s="39"/>
      <c r="E2493" s="39"/>
      <c r="F2493" s="39"/>
      <c r="G2493" s="39"/>
    </row>
    <row r="2494" spans="2:7" s="3" customFormat="1" ht="12" customHeight="1" x14ac:dyDescent="0.2">
      <c r="B2494" s="38"/>
      <c r="C2494" s="39"/>
      <c r="D2494" s="39"/>
      <c r="E2494" s="39"/>
      <c r="F2494" s="39"/>
      <c r="G2494" s="39"/>
    </row>
    <row r="2495" spans="2:7" s="3" customFormat="1" ht="12" customHeight="1" x14ac:dyDescent="0.2">
      <c r="B2495" s="38"/>
      <c r="C2495" s="39"/>
      <c r="D2495" s="39"/>
      <c r="E2495" s="39"/>
      <c r="F2495" s="39"/>
      <c r="G2495" s="39"/>
    </row>
    <row r="2496" spans="2:7" s="3" customFormat="1" ht="12" customHeight="1" x14ac:dyDescent="0.2">
      <c r="B2496" s="38"/>
      <c r="C2496" s="39"/>
      <c r="D2496" s="39"/>
      <c r="E2496" s="39"/>
      <c r="F2496" s="39"/>
      <c r="G2496" s="39"/>
    </row>
    <row r="2497" spans="2:7" s="3" customFormat="1" ht="12" customHeight="1" x14ac:dyDescent="0.2">
      <c r="B2497" s="38"/>
      <c r="C2497" s="39"/>
      <c r="D2497" s="39"/>
      <c r="E2497" s="39"/>
      <c r="F2497" s="39"/>
      <c r="G2497" s="39"/>
    </row>
    <row r="2498" spans="2:7" s="3" customFormat="1" ht="12" customHeight="1" x14ac:dyDescent="0.2">
      <c r="B2498" s="38"/>
      <c r="C2498" s="39"/>
      <c r="D2498" s="39"/>
      <c r="E2498" s="39"/>
      <c r="F2498" s="39"/>
      <c r="G2498" s="39"/>
    </row>
    <row r="2499" spans="2:7" s="3" customFormat="1" ht="12" customHeight="1" x14ac:dyDescent="0.2">
      <c r="B2499" s="38"/>
      <c r="C2499" s="39"/>
      <c r="D2499" s="39"/>
      <c r="E2499" s="39"/>
      <c r="F2499" s="39"/>
      <c r="G2499" s="39"/>
    </row>
    <row r="2500" spans="2:7" s="3" customFormat="1" ht="12" customHeight="1" x14ac:dyDescent="0.2">
      <c r="B2500" s="38"/>
      <c r="C2500" s="39"/>
      <c r="D2500" s="39"/>
      <c r="E2500" s="39"/>
      <c r="F2500" s="39"/>
      <c r="G2500" s="39"/>
    </row>
    <row r="2501" spans="2:7" s="3" customFormat="1" ht="12" customHeight="1" x14ac:dyDescent="0.2">
      <c r="B2501" s="38"/>
      <c r="C2501" s="39"/>
      <c r="D2501" s="39"/>
      <c r="E2501" s="39"/>
      <c r="F2501" s="39"/>
      <c r="G2501" s="39"/>
    </row>
    <row r="2502" spans="2:7" s="3" customFormat="1" ht="12" customHeight="1" x14ac:dyDescent="0.2">
      <c r="B2502" s="38"/>
      <c r="C2502" s="39"/>
      <c r="D2502" s="39"/>
      <c r="E2502" s="39"/>
      <c r="F2502" s="39"/>
      <c r="G2502" s="39"/>
    </row>
    <row r="2503" spans="2:7" s="3" customFormat="1" ht="12" customHeight="1" x14ac:dyDescent="0.2">
      <c r="B2503" s="38"/>
      <c r="C2503" s="39"/>
      <c r="D2503" s="39"/>
      <c r="E2503" s="39"/>
      <c r="F2503" s="39"/>
      <c r="G2503" s="39"/>
    </row>
    <row r="2504" spans="2:7" s="3" customFormat="1" ht="12" customHeight="1" x14ac:dyDescent="0.2">
      <c r="B2504" s="38"/>
      <c r="C2504" s="39"/>
      <c r="D2504" s="39"/>
      <c r="E2504" s="39"/>
      <c r="F2504" s="39"/>
      <c r="G2504" s="39"/>
    </row>
    <row r="2505" spans="2:7" s="3" customFormat="1" ht="12" customHeight="1" x14ac:dyDescent="0.2">
      <c r="B2505" s="38"/>
      <c r="C2505" s="39"/>
      <c r="D2505" s="39"/>
      <c r="E2505" s="39"/>
      <c r="F2505" s="39"/>
      <c r="G2505" s="39"/>
    </row>
    <row r="2506" spans="2:7" s="3" customFormat="1" ht="12" customHeight="1" x14ac:dyDescent="0.2">
      <c r="B2506" s="38"/>
      <c r="C2506" s="39"/>
      <c r="D2506" s="39"/>
      <c r="E2506" s="39"/>
      <c r="F2506" s="39"/>
      <c r="G2506" s="39"/>
    </row>
    <row r="2507" spans="2:7" s="3" customFormat="1" ht="25.5" customHeight="1" x14ac:dyDescent="0.2">
      <c r="B2507" s="60" t="s">
        <v>97</v>
      </c>
      <c r="C2507" s="52"/>
      <c r="D2507" s="53"/>
      <c r="E2507" s="54"/>
      <c r="F2507" s="54"/>
      <c r="G2507" s="59"/>
    </row>
    <row r="2508" spans="2:7" s="3" customFormat="1" ht="12" customHeight="1" x14ac:dyDescent="0.2">
      <c r="B2508" s="45"/>
      <c r="C2508" s="45"/>
      <c r="D2508" s="56"/>
      <c r="E2508" s="45"/>
      <c r="F2508" s="45"/>
      <c r="G2508" s="45"/>
    </row>
    <row r="2509" spans="2:7" s="3" customFormat="1" ht="12" customHeight="1" x14ac:dyDescent="0.2">
      <c r="B2509" s="43" t="s">
        <v>0</v>
      </c>
      <c r="C2509" s="44"/>
      <c r="D2509" s="44"/>
      <c r="E2509" s="44"/>
      <c r="F2509" s="44"/>
      <c r="G2509" s="44"/>
    </row>
    <row r="2510" spans="2:7" s="3" customFormat="1" ht="12" customHeight="1" x14ac:dyDescent="0.2">
      <c r="B2510" s="45"/>
      <c r="C2510" s="45"/>
      <c r="D2510" s="45"/>
      <c r="E2510" s="45"/>
      <c r="F2510" s="45"/>
      <c r="G2510" s="46" t="s">
        <v>700</v>
      </c>
    </row>
    <row r="2511" spans="2:7" s="3" customFormat="1" ht="12" customHeight="1" x14ac:dyDescent="0.2">
      <c r="B2511" s="47" t="s">
        <v>2</v>
      </c>
      <c r="C2511" s="47" t="s">
        <v>3</v>
      </c>
      <c r="D2511" s="47" t="s">
        <v>4</v>
      </c>
      <c r="E2511" s="47" t="s">
        <v>5</v>
      </c>
      <c r="F2511" s="47" t="s">
        <v>6</v>
      </c>
      <c r="G2511" s="48" t="s">
        <v>7</v>
      </c>
    </row>
    <row r="2512" spans="2:7" s="3" customFormat="1" ht="12" customHeight="1" x14ac:dyDescent="0.2">
      <c r="B2512" s="34" t="s">
        <v>701</v>
      </c>
      <c r="C2512" s="35" t="s">
        <v>702</v>
      </c>
      <c r="D2512" s="36"/>
      <c r="E2512" s="37"/>
      <c r="F2512" s="37"/>
      <c r="G2512" s="37"/>
    </row>
    <row r="2513" spans="2:7" s="3" customFormat="1" ht="12" customHeight="1" x14ac:dyDescent="0.2">
      <c r="B2513" s="38"/>
      <c r="C2513" s="39"/>
      <c r="D2513" s="39"/>
      <c r="E2513" s="39"/>
      <c r="F2513" s="39"/>
      <c r="G2513" s="39"/>
    </row>
    <row r="2514" spans="2:7" s="3" customFormat="1" ht="12" customHeight="1" x14ac:dyDescent="0.2">
      <c r="B2514" s="34" t="s">
        <v>703</v>
      </c>
      <c r="C2514" s="35" t="s">
        <v>704</v>
      </c>
      <c r="D2514" s="36"/>
      <c r="E2514" s="37"/>
      <c r="F2514" s="37"/>
      <c r="G2514" s="37"/>
    </row>
    <row r="2515" spans="2:7" s="3" customFormat="1" ht="12" customHeight="1" x14ac:dyDescent="0.2">
      <c r="B2515" s="34"/>
      <c r="C2515" s="40" t="s">
        <v>705</v>
      </c>
      <c r="D2515" s="36" t="s">
        <v>96</v>
      </c>
      <c r="E2515" s="41">
        <v>1</v>
      </c>
      <c r="F2515" s="42">
        <v>10000</v>
      </c>
      <c r="G2515" s="37">
        <f>IF(D2515 = CHAR(37), E2515*F2515/100,E2515*F2515)</f>
        <v>10000</v>
      </c>
    </row>
    <row r="2516" spans="2:7" s="3" customFormat="1" ht="12" customHeight="1" x14ac:dyDescent="0.2">
      <c r="B2516" s="38"/>
      <c r="C2516" s="39"/>
      <c r="D2516" s="39"/>
      <c r="E2516" s="39"/>
      <c r="F2516" s="39"/>
      <c r="G2516" s="39"/>
    </row>
    <row r="2517" spans="2:7" s="3" customFormat="1" ht="12" customHeight="1" x14ac:dyDescent="0.2">
      <c r="B2517" s="34" t="s">
        <v>706</v>
      </c>
      <c r="C2517" s="35" t="s">
        <v>707</v>
      </c>
      <c r="D2517" s="36"/>
      <c r="E2517" s="41"/>
      <c r="F2517" s="37"/>
      <c r="G2517" s="37"/>
    </row>
    <row r="2518" spans="2:7" s="3" customFormat="1" ht="12" customHeight="1" x14ac:dyDescent="0.2">
      <c r="B2518" s="34"/>
      <c r="C2518" s="40" t="s">
        <v>708</v>
      </c>
      <c r="D2518" s="36" t="s">
        <v>96</v>
      </c>
      <c r="E2518" s="41">
        <v>1</v>
      </c>
      <c r="F2518" s="42">
        <v>10000</v>
      </c>
      <c r="G2518" s="37">
        <f>IF(D2518 = CHAR(37), E2518*F2518/100,E2518*F2518)</f>
        <v>10000</v>
      </c>
    </row>
    <row r="2519" spans="2:7" s="3" customFormat="1" ht="12" customHeight="1" x14ac:dyDescent="0.2">
      <c r="B2519" s="38"/>
      <c r="C2519" s="39"/>
      <c r="D2519" s="39"/>
      <c r="E2519" s="39"/>
      <c r="F2519" s="39"/>
      <c r="G2519" s="39"/>
    </row>
    <row r="2520" spans="2:7" s="3" customFormat="1" ht="12" customHeight="1" x14ac:dyDescent="0.2">
      <c r="B2520" s="34"/>
      <c r="C2520" s="40" t="s">
        <v>709</v>
      </c>
      <c r="D2520" s="36" t="s">
        <v>41</v>
      </c>
      <c r="E2520" s="37">
        <f>G2518+G2515</f>
        <v>20000</v>
      </c>
      <c r="F2520" s="42"/>
      <c r="G2520" s="37"/>
    </row>
    <row r="2521" spans="2:7" s="3" customFormat="1" ht="12" customHeight="1" x14ac:dyDescent="0.2">
      <c r="B2521" s="38"/>
      <c r="C2521" s="39"/>
      <c r="D2521" s="39"/>
      <c r="E2521" s="39"/>
      <c r="F2521" s="39"/>
      <c r="G2521" s="39"/>
    </row>
    <row r="2522" spans="2:7" s="4" customFormat="1" ht="13" x14ac:dyDescent="0.2">
      <c r="B2522" s="34" t="s">
        <v>710</v>
      </c>
      <c r="C2522" s="35" t="s">
        <v>711</v>
      </c>
      <c r="D2522" s="36"/>
      <c r="E2522" s="37"/>
      <c r="F2522" s="37"/>
      <c r="G2522" s="37"/>
    </row>
    <row r="2523" spans="2:7" s="1" customFormat="1" ht="26" x14ac:dyDescent="0.2">
      <c r="B2523" s="34"/>
      <c r="C2523" s="40" t="s">
        <v>712</v>
      </c>
      <c r="D2523" s="36"/>
      <c r="E2523" s="37"/>
      <c r="F2523" s="37"/>
      <c r="G2523" s="37"/>
    </row>
    <row r="2524" spans="2:7" s="2" customFormat="1" ht="12" x14ac:dyDescent="0.2">
      <c r="B2524" s="38"/>
      <c r="C2524" s="39"/>
      <c r="D2524" s="39"/>
      <c r="E2524" s="39"/>
      <c r="F2524" s="39"/>
      <c r="G2524" s="39"/>
    </row>
    <row r="2525" spans="2:7" s="3" customFormat="1" ht="43.5" customHeight="1" x14ac:dyDescent="0.2">
      <c r="B2525" s="34"/>
      <c r="C2525" s="40" t="s">
        <v>713</v>
      </c>
      <c r="D2525" s="36" t="s">
        <v>56</v>
      </c>
      <c r="E2525" s="41">
        <v>4</v>
      </c>
      <c r="F2525" s="42"/>
      <c r="G2525" s="37"/>
    </row>
    <row r="2526" spans="2:7" s="3" customFormat="1" ht="12" x14ac:dyDescent="0.2">
      <c r="B2526" s="38"/>
      <c r="C2526" s="39"/>
      <c r="D2526" s="39"/>
      <c r="E2526" s="39"/>
      <c r="F2526" s="39"/>
      <c r="G2526" s="39"/>
    </row>
    <row r="2527" spans="2:7" s="3" customFormat="1" ht="12" customHeight="1" x14ac:dyDescent="0.2">
      <c r="B2527" s="34"/>
      <c r="C2527" s="40" t="s">
        <v>714</v>
      </c>
      <c r="D2527" s="36" t="s">
        <v>56</v>
      </c>
      <c r="E2527" s="41">
        <v>4</v>
      </c>
      <c r="F2527" s="42"/>
      <c r="G2527" s="37"/>
    </row>
    <row r="2528" spans="2:7" s="3" customFormat="1" ht="12" customHeight="1" x14ac:dyDescent="0.2">
      <c r="B2528" s="38"/>
      <c r="C2528" s="39"/>
      <c r="D2528" s="39"/>
      <c r="E2528" s="39"/>
      <c r="F2528" s="39"/>
      <c r="G2528" s="39"/>
    </row>
    <row r="2529" spans="2:7" s="3" customFormat="1" ht="12" customHeight="1" x14ac:dyDescent="0.2">
      <c r="B2529" s="34"/>
      <c r="C2529" s="40" t="s">
        <v>715</v>
      </c>
      <c r="D2529" s="36" t="s">
        <v>56</v>
      </c>
      <c r="E2529" s="41">
        <v>4</v>
      </c>
      <c r="F2529" s="42"/>
      <c r="G2529" s="37"/>
    </row>
    <row r="2530" spans="2:7" s="3" customFormat="1" ht="12" customHeight="1" x14ac:dyDescent="0.2">
      <c r="B2530" s="38"/>
      <c r="C2530" s="39"/>
      <c r="D2530" s="39"/>
      <c r="E2530" s="39"/>
      <c r="F2530" s="39"/>
      <c r="G2530" s="39"/>
    </row>
    <row r="2531" spans="2:7" s="3" customFormat="1" ht="12" customHeight="1" x14ac:dyDescent="0.2">
      <c r="B2531" s="34"/>
      <c r="C2531" s="40" t="s">
        <v>716</v>
      </c>
      <c r="D2531" s="36" t="s">
        <v>56</v>
      </c>
      <c r="E2531" s="41">
        <v>4</v>
      </c>
      <c r="F2531" s="42"/>
      <c r="G2531" s="37"/>
    </row>
    <row r="2532" spans="2:7" s="3" customFormat="1" ht="12" x14ac:dyDescent="0.2">
      <c r="B2532" s="38"/>
      <c r="C2532" s="39"/>
      <c r="D2532" s="39"/>
      <c r="E2532" s="39"/>
      <c r="F2532" s="39"/>
      <c r="G2532" s="39"/>
    </row>
    <row r="2533" spans="2:7" s="3" customFormat="1" ht="12" customHeight="1" x14ac:dyDescent="0.2">
      <c r="B2533" s="34"/>
      <c r="C2533" s="40" t="s">
        <v>717</v>
      </c>
      <c r="D2533" s="36" t="s">
        <v>718</v>
      </c>
      <c r="E2533" s="41">
        <v>4</v>
      </c>
      <c r="F2533" s="42"/>
      <c r="G2533" s="37"/>
    </row>
    <row r="2534" spans="2:7" s="3" customFormat="1" ht="12" customHeight="1" x14ac:dyDescent="0.2">
      <c r="B2534" s="38"/>
      <c r="C2534" s="39"/>
      <c r="D2534" s="39"/>
      <c r="E2534" s="39"/>
      <c r="F2534" s="39"/>
      <c r="G2534" s="39"/>
    </row>
    <row r="2535" spans="2:7" s="3" customFormat="1" ht="12" customHeight="1" x14ac:dyDescent="0.2">
      <c r="B2535" s="34" t="s">
        <v>719</v>
      </c>
      <c r="C2535" s="35" t="s">
        <v>720</v>
      </c>
      <c r="D2535" s="36"/>
      <c r="E2535" s="41"/>
      <c r="F2535" s="37"/>
      <c r="G2535" s="37"/>
    </row>
    <row r="2536" spans="2:7" s="3" customFormat="1" ht="12" customHeight="1" x14ac:dyDescent="0.2">
      <c r="B2536" s="34"/>
      <c r="C2536" s="40" t="s">
        <v>721</v>
      </c>
      <c r="D2536" s="36" t="s">
        <v>14</v>
      </c>
      <c r="E2536" s="41">
        <v>12</v>
      </c>
      <c r="F2536" s="42"/>
      <c r="G2536" s="37"/>
    </row>
    <row r="2537" spans="2:7" s="3" customFormat="1" ht="12" customHeight="1" x14ac:dyDescent="0.2">
      <c r="B2537" s="38"/>
      <c r="C2537" s="39"/>
      <c r="D2537" s="39"/>
      <c r="E2537" s="39"/>
      <c r="F2537" s="39"/>
      <c r="G2537" s="39"/>
    </row>
    <row r="2538" spans="2:7" s="3" customFormat="1" ht="12" customHeight="1" x14ac:dyDescent="0.2">
      <c r="B2538" s="34"/>
      <c r="C2538" s="40" t="s">
        <v>722</v>
      </c>
      <c r="D2538" s="36" t="s">
        <v>718</v>
      </c>
      <c r="E2538" s="41">
        <v>1</v>
      </c>
      <c r="F2538" s="42"/>
      <c r="G2538" s="37"/>
    </row>
    <row r="2539" spans="2:7" s="3" customFormat="1" ht="12" x14ac:dyDescent="0.2">
      <c r="B2539" s="38"/>
      <c r="C2539" s="39"/>
      <c r="D2539" s="39"/>
      <c r="E2539" s="39"/>
      <c r="F2539" s="39"/>
      <c r="G2539" s="39"/>
    </row>
    <row r="2540" spans="2:7" s="3" customFormat="1" ht="12" customHeight="1" x14ac:dyDescent="0.2">
      <c r="B2540" s="34"/>
      <c r="C2540" s="40" t="s">
        <v>723</v>
      </c>
      <c r="D2540" s="36" t="s">
        <v>718</v>
      </c>
      <c r="E2540" s="41">
        <v>1</v>
      </c>
      <c r="F2540" s="42"/>
      <c r="G2540" s="37"/>
    </row>
    <row r="2541" spans="2:7" s="3" customFormat="1" ht="12" x14ac:dyDescent="0.2">
      <c r="B2541" s="38"/>
      <c r="C2541" s="39"/>
      <c r="D2541" s="39"/>
      <c r="E2541" s="39"/>
      <c r="F2541" s="39"/>
      <c r="G2541" s="39"/>
    </row>
    <row r="2542" spans="2:7" s="3" customFormat="1" ht="12" customHeight="1" x14ac:dyDescent="0.2">
      <c r="B2542" s="34" t="s">
        <v>724</v>
      </c>
      <c r="C2542" s="35" t="s">
        <v>725</v>
      </c>
      <c r="D2542" s="36"/>
      <c r="E2542" s="41"/>
      <c r="F2542" s="37"/>
      <c r="G2542" s="37"/>
    </row>
    <row r="2543" spans="2:7" s="3" customFormat="1" ht="12" customHeight="1" x14ac:dyDescent="0.2">
      <c r="B2543" s="34"/>
      <c r="C2543" s="40" t="s">
        <v>726</v>
      </c>
      <c r="D2543" s="36" t="s">
        <v>21</v>
      </c>
      <c r="E2543" s="41">
        <v>1</v>
      </c>
      <c r="F2543" s="42"/>
      <c r="G2543" s="37"/>
    </row>
    <row r="2544" spans="2:7" s="3" customFormat="1" ht="12" customHeight="1" x14ac:dyDescent="0.2">
      <c r="B2544" s="38"/>
      <c r="C2544" s="39"/>
      <c r="D2544" s="39"/>
      <c r="E2544" s="39"/>
      <c r="F2544" s="39"/>
      <c r="G2544" s="39"/>
    </row>
    <row r="2545" spans="2:7" s="3" customFormat="1" ht="12" customHeight="1" x14ac:dyDescent="0.2">
      <c r="B2545" s="34" t="s">
        <v>727</v>
      </c>
      <c r="C2545" s="35" t="s">
        <v>728</v>
      </c>
      <c r="D2545" s="36"/>
      <c r="E2545" s="41"/>
      <c r="F2545" s="37"/>
      <c r="G2545" s="37"/>
    </row>
    <row r="2546" spans="2:7" s="3" customFormat="1" ht="12" customHeight="1" x14ac:dyDescent="0.2">
      <c r="B2546" s="34"/>
      <c r="C2546" s="40" t="s">
        <v>729</v>
      </c>
      <c r="D2546" s="36"/>
      <c r="E2546" s="41"/>
      <c r="F2546" s="37"/>
      <c r="G2546" s="37"/>
    </row>
    <row r="2547" spans="2:7" s="3" customFormat="1" ht="12" customHeight="1" x14ac:dyDescent="0.2">
      <c r="B2547" s="38"/>
      <c r="C2547" s="39"/>
      <c r="D2547" s="39"/>
      <c r="E2547" s="39"/>
      <c r="F2547" s="39"/>
      <c r="G2547" s="39"/>
    </row>
    <row r="2548" spans="2:7" s="3" customFormat="1" ht="12" customHeight="1" x14ac:dyDescent="0.2">
      <c r="B2548" s="34"/>
      <c r="C2548" s="40" t="s">
        <v>730</v>
      </c>
      <c r="D2548" s="36" t="s">
        <v>40</v>
      </c>
      <c r="E2548" s="41">
        <v>1</v>
      </c>
      <c r="F2548" s="42">
        <v>20000</v>
      </c>
      <c r="G2548" s="37">
        <f>IF(D2548 = CHAR(37), E2548*F2548/100,E2548*F2548)</f>
        <v>20000</v>
      </c>
    </row>
    <row r="2549" spans="2:7" s="3" customFormat="1" ht="12" customHeight="1" x14ac:dyDescent="0.2">
      <c r="B2549" s="38"/>
      <c r="C2549" s="39"/>
      <c r="D2549" s="39"/>
      <c r="E2549" s="39"/>
      <c r="F2549" s="39"/>
      <c r="G2549" s="39"/>
    </row>
    <row r="2550" spans="2:7" s="3" customFormat="1" ht="12" customHeight="1" x14ac:dyDescent="0.2">
      <c r="B2550" s="34"/>
      <c r="C2550" s="40" t="s">
        <v>731</v>
      </c>
      <c r="D2550" s="36" t="s">
        <v>40</v>
      </c>
      <c r="E2550" s="41">
        <v>1</v>
      </c>
      <c r="F2550" s="42">
        <v>40000</v>
      </c>
      <c r="G2550" s="37">
        <f>IF(D2550 = CHAR(37), E2550*F2550/100,E2550*F2550)</f>
        <v>40000</v>
      </c>
    </row>
    <row r="2551" spans="2:7" s="3" customFormat="1" ht="12" customHeight="1" x14ac:dyDescent="0.2">
      <c r="B2551" s="38"/>
      <c r="C2551" s="39"/>
      <c r="D2551" s="39"/>
      <c r="E2551" s="39"/>
      <c r="F2551" s="39"/>
      <c r="G2551" s="39"/>
    </row>
    <row r="2552" spans="2:7" s="3" customFormat="1" ht="12" customHeight="1" x14ac:dyDescent="0.2">
      <c r="B2552" s="34"/>
      <c r="C2552" s="40" t="s">
        <v>732</v>
      </c>
      <c r="D2552" s="36" t="s">
        <v>40</v>
      </c>
      <c r="E2552" s="41">
        <v>1</v>
      </c>
      <c r="F2552" s="42">
        <v>40000</v>
      </c>
      <c r="G2552" s="37">
        <f>IF(D2552 = CHAR(37), E2552*F2552/100,E2552*F2552)</f>
        <v>40000</v>
      </c>
    </row>
    <row r="2553" spans="2:7" s="3" customFormat="1" ht="12" customHeight="1" x14ac:dyDescent="0.2">
      <c r="B2553" s="38"/>
      <c r="C2553" s="39"/>
      <c r="D2553" s="39"/>
      <c r="E2553" s="39"/>
      <c r="F2553" s="39"/>
      <c r="G2553" s="39"/>
    </row>
    <row r="2554" spans="2:7" s="3" customFormat="1" ht="26" customHeight="1" x14ac:dyDescent="0.2">
      <c r="B2554" s="34"/>
      <c r="C2554" s="40" t="s">
        <v>877</v>
      </c>
      <c r="D2554" s="36" t="s">
        <v>41</v>
      </c>
      <c r="E2554" s="37">
        <f>G2552+G2550+G2548</f>
        <v>100000</v>
      </c>
      <c r="F2554" s="42"/>
      <c r="G2554" s="37"/>
    </row>
    <row r="2555" spans="2:7" s="3" customFormat="1" ht="12" customHeight="1" x14ac:dyDescent="0.2">
      <c r="B2555" s="38"/>
      <c r="C2555" s="39"/>
      <c r="D2555" s="39"/>
      <c r="E2555" s="39"/>
      <c r="F2555" s="39"/>
      <c r="G2555" s="39"/>
    </row>
    <row r="2556" spans="2:7" s="3" customFormat="1" ht="12" customHeight="1" x14ac:dyDescent="0.2">
      <c r="B2556" s="34"/>
      <c r="C2556" s="40" t="s">
        <v>734</v>
      </c>
      <c r="D2556" s="36"/>
      <c r="E2556" s="37"/>
      <c r="F2556" s="37"/>
      <c r="G2556" s="37"/>
    </row>
    <row r="2557" spans="2:7" s="3" customFormat="1" ht="12" customHeight="1" x14ac:dyDescent="0.2">
      <c r="B2557" s="38"/>
      <c r="C2557" s="39"/>
      <c r="D2557" s="39"/>
      <c r="E2557" s="39"/>
      <c r="F2557" s="39"/>
      <c r="G2557" s="39"/>
    </row>
    <row r="2558" spans="2:7" s="3" customFormat="1" ht="13" x14ac:dyDescent="0.2">
      <c r="B2558" s="34"/>
      <c r="C2558" s="40" t="s">
        <v>735</v>
      </c>
      <c r="D2558" s="36" t="s">
        <v>96</v>
      </c>
      <c r="E2558" s="41">
        <v>1</v>
      </c>
      <c r="F2558" s="42">
        <f>5000*12</f>
        <v>60000</v>
      </c>
      <c r="G2558" s="37">
        <f>IF(D2558 = CHAR(37), E2558*F2558/100,E2558*F2558)</f>
        <v>60000</v>
      </c>
    </row>
    <row r="2559" spans="2:7" s="3" customFormat="1" ht="12" x14ac:dyDescent="0.2">
      <c r="B2559" s="38"/>
      <c r="C2559" s="39"/>
      <c r="D2559" s="39"/>
      <c r="E2559" s="39"/>
      <c r="F2559" s="39"/>
      <c r="G2559" s="39"/>
    </row>
    <row r="2560" spans="2:7" s="3" customFormat="1" ht="26" x14ac:dyDescent="0.2">
      <c r="B2560" s="34"/>
      <c r="C2560" s="40" t="s">
        <v>736</v>
      </c>
      <c r="D2560" s="36" t="s">
        <v>718</v>
      </c>
      <c r="E2560" s="41">
        <v>1</v>
      </c>
      <c r="F2560" s="42"/>
      <c r="G2560" s="37"/>
    </row>
    <row r="2561" spans="2:7" s="3" customFormat="1" ht="12" x14ac:dyDescent="0.2">
      <c r="B2561" s="38"/>
      <c r="C2561" s="39"/>
      <c r="D2561" s="39"/>
      <c r="E2561" s="39"/>
      <c r="F2561" s="39"/>
      <c r="G2561" s="39"/>
    </row>
    <row r="2562" spans="2:7" s="3" customFormat="1" ht="13" x14ac:dyDescent="0.2">
      <c r="B2562" s="34"/>
      <c r="C2562" s="40" t="s">
        <v>737</v>
      </c>
      <c r="D2562" s="36" t="s">
        <v>40</v>
      </c>
      <c r="E2562" s="41">
        <v>1</v>
      </c>
      <c r="F2562" s="42">
        <v>10000</v>
      </c>
      <c r="G2562" s="37">
        <f>IF(D2562 = CHAR(37), E2562*F2562/100,E2562*F2562)</f>
        <v>10000</v>
      </c>
    </row>
    <row r="2563" spans="2:7" s="3" customFormat="1" ht="12" x14ac:dyDescent="0.2">
      <c r="B2563" s="38"/>
      <c r="C2563" s="39"/>
      <c r="D2563" s="39"/>
      <c r="E2563" s="39"/>
      <c r="F2563" s="39"/>
      <c r="G2563" s="39"/>
    </row>
    <row r="2564" spans="2:7" s="3" customFormat="1" ht="13" x14ac:dyDescent="0.2">
      <c r="B2564" s="34"/>
      <c r="C2564" s="40" t="s">
        <v>738</v>
      </c>
      <c r="D2564" s="36" t="s">
        <v>21</v>
      </c>
      <c r="E2564" s="41">
        <v>1</v>
      </c>
      <c r="F2564" s="42"/>
      <c r="G2564" s="37"/>
    </row>
    <row r="2565" spans="2:7" s="3" customFormat="1" ht="12" x14ac:dyDescent="0.2">
      <c r="B2565" s="38"/>
      <c r="C2565" s="39"/>
      <c r="D2565" s="39"/>
      <c r="E2565" s="39"/>
      <c r="F2565" s="39"/>
      <c r="G2565" s="39"/>
    </row>
    <row r="2566" spans="2:7" s="3" customFormat="1" ht="13" x14ac:dyDescent="0.2">
      <c r="B2566" s="34" t="s">
        <v>870</v>
      </c>
      <c r="C2566" s="40" t="s">
        <v>867</v>
      </c>
      <c r="D2566" s="36"/>
      <c r="E2566" s="41"/>
      <c r="F2566" s="37"/>
      <c r="G2566" s="39"/>
    </row>
    <row r="2567" spans="2:7" s="3" customFormat="1" ht="52" x14ac:dyDescent="0.2">
      <c r="B2567" s="34"/>
      <c r="C2567" s="40" t="s">
        <v>871</v>
      </c>
      <c r="D2567" s="36" t="s">
        <v>868</v>
      </c>
      <c r="E2567" s="41">
        <v>1</v>
      </c>
      <c r="F2567" s="37"/>
      <c r="G2567" s="81"/>
    </row>
    <row r="2568" spans="2:7" s="3" customFormat="1" ht="12" x14ac:dyDescent="0.2">
      <c r="B2568" s="34"/>
      <c r="C2568" s="40"/>
      <c r="D2568" s="36"/>
      <c r="E2568" s="41"/>
      <c r="F2568" s="37"/>
      <c r="G2568" s="39"/>
    </row>
    <row r="2569" spans="2:7" s="3" customFormat="1" ht="13" x14ac:dyDescent="0.2">
      <c r="B2569" s="34"/>
      <c r="C2569" s="40" t="s">
        <v>869</v>
      </c>
      <c r="D2569" s="36" t="s">
        <v>41</v>
      </c>
      <c r="E2569" s="41">
        <f>G2567</f>
        <v>0</v>
      </c>
      <c r="F2569" s="37"/>
      <c r="G2569" s="37"/>
    </row>
    <row r="2570" spans="2:7" s="3" customFormat="1" ht="12" x14ac:dyDescent="0.2">
      <c r="B2570" s="34"/>
      <c r="C2570" s="40"/>
      <c r="D2570" s="36"/>
      <c r="E2570" s="41"/>
      <c r="F2570" s="37"/>
      <c r="G2570" s="37"/>
    </row>
    <row r="2571" spans="2:7" s="3" customFormat="1" ht="12" x14ac:dyDescent="0.2">
      <c r="B2571" s="34"/>
      <c r="C2571" s="40"/>
      <c r="D2571" s="36"/>
      <c r="E2571" s="41"/>
      <c r="F2571" s="37"/>
      <c r="G2571" s="37"/>
    </row>
    <row r="2572" spans="2:7" s="3" customFormat="1" ht="12" x14ac:dyDescent="0.2">
      <c r="B2572" s="34"/>
      <c r="C2572" s="40"/>
      <c r="D2572" s="36"/>
      <c r="E2572" s="41"/>
      <c r="F2572" s="37"/>
      <c r="G2572" s="37"/>
    </row>
    <row r="2573" spans="2:7" s="3" customFormat="1" ht="12" x14ac:dyDescent="0.2">
      <c r="B2573" s="34"/>
      <c r="C2573" s="40"/>
      <c r="D2573" s="36"/>
      <c r="E2573" s="41"/>
      <c r="F2573" s="37"/>
      <c r="G2573" s="37"/>
    </row>
    <row r="2574" spans="2:7" s="3" customFormat="1" ht="12" x14ac:dyDescent="0.2">
      <c r="B2574" s="34"/>
      <c r="C2574" s="40"/>
      <c r="D2574" s="36"/>
      <c r="E2574" s="41"/>
      <c r="F2574" s="37"/>
      <c r="G2574" s="37"/>
    </row>
    <row r="2575" spans="2:7" s="3" customFormat="1" ht="12" x14ac:dyDescent="0.2">
      <c r="B2575" s="34"/>
      <c r="C2575" s="40"/>
      <c r="D2575" s="36"/>
      <c r="E2575" s="41"/>
      <c r="F2575" s="37"/>
      <c r="G2575" s="37"/>
    </row>
    <row r="2576" spans="2:7" s="3" customFormat="1" ht="12" x14ac:dyDescent="0.2">
      <c r="B2576" s="38"/>
      <c r="C2576" s="39"/>
      <c r="D2576" s="39"/>
      <c r="E2576" s="39"/>
      <c r="F2576" s="39"/>
      <c r="G2576" s="39"/>
    </row>
    <row r="2577" spans="2:7" s="3" customFormat="1" ht="12" x14ac:dyDescent="0.2">
      <c r="B2577" s="38"/>
      <c r="C2577" s="39"/>
      <c r="D2577" s="39"/>
      <c r="E2577" s="39"/>
      <c r="F2577" s="39"/>
      <c r="G2577" s="39"/>
    </row>
    <row r="2578" spans="2:7" s="3" customFormat="1" ht="28.5" customHeight="1" x14ac:dyDescent="0.2">
      <c r="B2578" s="60" t="s">
        <v>97</v>
      </c>
      <c r="C2578" s="52"/>
      <c r="D2578" s="53"/>
      <c r="E2578" s="54"/>
      <c r="F2578" s="54"/>
      <c r="G2578" s="59"/>
    </row>
    <row r="2579" spans="2:7" s="3" customFormat="1" ht="12" x14ac:dyDescent="0.2">
      <c r="B2579" s="45"/>
      <c r="C2579" s="45"/>
      <c r="D2579" s="56"/>
      <c r="E2579" s="45"/>
      <c r="F2579" s="45"/>
      <c r="G2579" s="45"/>
    </row>
    <row r="2580" spans="2:7" s="3" customFormat="1" ht="12" customHeight="1" x14ac:dyDescent="0.2">
      <c r="B2580" s="43" t="s">
        <v>0</v>
      </c>
      <c r="C2580" s="44"/>
      <c r="D2580" s="44"/>
      <c r="E2580" s="44"/>
      <c r="F2580" s="44"/>
      <c r="G2580" s="44"/>
    </row>
    <row r="2581" spans="2:7" s="3" customFormat="1" ht="12" customHeight="1" thickBot="1" x14ac:dyDescent="0.25">
      <c r="B2581" s="45"/>
      <c r="C2581" s="45"/>
      <c r="D2581" s="56" t="s">
        <v>739</v>
      </c>
      <c r="E2581" s="45"/>
      <c r="F2581" s="45"/>
      <c r="G2581" s="45"/>
    </row>
    <row r="2582" spans="2:7" s="3" customFormat="1" ht="20" customHeight="1" thickBot="1" x14ac:dyDescent="0.25">
      <c r="B2582" s="103" t="s">
        <v>740</v>
      </c>
      <c r="C2582" s="107" t="s">
        <v>3</v>
      </c>
      <c r="D2582" s="174" t="s">
        <v>7</v>
      </c>
      <c r="E2582" s="174"/>
      <c r="F2582" s="174"/>
      <c r="G2582" s="175"/>
    </row>
    <row r="2583" spans="2:7" s="3" customFormat="1" ht="25" customHeight="1" thickBot="1" x14ac:dyDescent="0.25">
      <c r="B2583" s="96" t="s">
        <v>1</v>
      </c>
      <c r="C2583" s="108" t="s">
        <v>741</v>
      </c>
      <c r="D2583" s="172"/>
      <c r="E2583" s="172"/>
      <c r="F2583" s="172"/>
      <c r="G2583" s="173"/>
    </row>
    <row r="2584" spans="2:7" s="3" customFormat="1" ht="12" customHeight="1" thickBot="1" x14ac:dyDescent="0.25">
      <c r="B2584" s="92"/>
      <c r="C2584" s="109"/>
      <c r="D2584" s="104"/>
      <c r="E2584" s="104"/>
      <c r="F2584" s="105"/>
      <c r="G2584" s="106"/>
    </row>
    <row r="2585" spans="2:7" s="3" customFormat="1" ht="23" customHeight="1" thickBot="1" x14ac:dyDescent="0.25">
      <c r="B2585" s="96" t="s">
        <v>98</v>
      </c>
      <c r="C2585" s="108" t="s">
        <v>742</v>
      </c>
      <c r="D2585" s="176"/>
      <c r="E2585" s="176"/>
      <c r="F2585" s="176"/>
      <c r="G2585" s="177"/>
    </row>
    <row r="2586" spans="2:7" s="3" customFormat="1" ht="12" customHeight="1" thickBot="1" x14ac:dyDescent="0.25">
      <c r="B2586" s="92"/>
      <c r="C2586" s="109"/>
      <c r="D2586" s="104"/>
      <c r="E2586" s="104"/>
      <c r="F2586" s="105"/>
      <c r="G2586" s="106"/>
    </row>
    <row r="2587" spans="2:7" s="3" customFormat="1" ht="23.5" customHeight="1" thickBot="1" x14ac:dyDescent="0.25">
      <c r="B2587" s="96" t="s">
        <v>120</v>
      </c>
      <c r="C2587" s="108" t="s">
        <v>743</v>
      </c>
      <c r="D2587" s="176"/>
      <c r="E2587" s="176"/>
      <c r="F2587" s="176"/>
      <c r="G2587" s="177"/>
    </row>
    <row r="2588" spans="2:7" s="3" customFormat="1" ht="12" customHeight="1" thickBot="1" x14ac:dyDescent="0.25">
      <c r="B2588" s="92"/>
      <c r="C2588" s="109"/>
      <c r="D2588" s="104"/>
      <c r="E2588" s="104"/>
      <c r="F2588" s="105"/>
      <c r="G2588" s="106"/>
    </row>
    <row r="2589" spans="2:7" s="3" customFormat="1" ht="22" customHeight="1" thickBot="1" x14ac:dyDescent="0.25">
      <c r="B2589" s="96" t="s">
        <v>258</v>
      </c>
      <c r="C2589" s="108" t="s">
        <v>744</v>
      </c>
      <c r="D2589" s="172"/>
      <c r="E2589" s="172"/>
      <c r="F2589" s="172"/>
      <c r="G2589" s="173"/>
    </row>
    <row r="2590" spans="2:7" s="3" customFormat="1" ht="12" customHeight="1" thickBot="1" x14ac:dyDescent="0.25">
      <c r="B2590" s="92"/>
      <c r="C2590" s="109"/>
      <c r="D2590" s="104"/>
      <c r="E2590" s="104"/>
      <c r="F2590" s="105"/>
      <c r="G2590" s="106"/>
    </row>
    <row r="2591" spans="2:7" s="3" customFormat="1" ht="26" customHeight="1" thickBot="1" x14ac:dyDescent="0.25">
      <c r="B2591" s="96" t="s">
        <v>305</v>
      </c>
      <c r="C2591" s="108" t="s">
        <v>745</v>
      </c>
      <c r="D2591" s="172"/>
      <c r="E2591" s="172"/>
      <c r="F2591" s="172"/>
      <c r="G2591" s="173"/>
    </row>
    <row r="2592" spans="2:7" s="3" customFormat="1" ht="12" customHeight="1" thickBot="1" x14ac:dyDescent="0.25">
      <c r="B2592" s="91"/>
      <c r="C2592" s="109"/>
      <c r="D2592" s="104"/>
      <c r="E2592" s="104"/>
      <c r="F2592" s="105"/>
      <c r="G2592" s="106"/>
    </row>
    <row r="2593" spans="2:7" s="3" customFormat="1" ht="27" customHeight="1" thickBot="1" x14ac:dyDescent="0.25">
      <c r="B2593" s="96" t="s">
        <v>336</v>
      </c>
      <c r="C2593" s="108" t="s">
        <v>746</v>
      </c>
      <c r="D2593" s="172"/>
      <c r="E2593" s="172"/>
      <c r="F2593" s="172"/>
      <c r="G2593" s="173"/>
    </row>
    <row r="2594" spans="2:7" s="3" customFormat="1" ht="12" customHeight="1" thickBot="1" x14ac:dyDescent="0.25">
      <c r="B2594" s="91"/>
      <c r="C2594" s="109"/>
      <c r="D2594" s="104"/>
      <c r="E2594" s="104"/>
      <c r="F2594" s="105"/>
      <c r="G2594" s="106"/>
    </row>
    <row r="2595" spans="2:7" s="4" customFormat="1" ht="34" customHeight="1" thickBot="1" x14ac:dyDescent="0.25">
      <c r="B2595" s="96" t="s">
        <v>352</v>
      </c>
      <c r="C2595" s="108" t="s">
        <v>747</v>
      </c>
      <c r="D2595" s="172"/>
      <c r="E2595" s="172"/>
      <c r="F2595" s="172"/>
      <c r="G2595" s="173"/>
    </row>
    <row r="2596" spans="2:7" s="4" customFormat="1" ht="13" thickBot="1" x14ac:dyDescent="0.25">
      <c r="B2596" s="91"/>
      <c r="C2596" s="109"/>
      <c r="D2596" s="104"/>
      <c r="E2596" s="104"/>
      <c r="F2596" s="105"/>
      <c r="G2596" s="106"/>
    </row>
    <row r="2597" spans="2:7" s="2" customFormat="1" ht="25.5" customHeight="1" thickBot="1" x14ac:dyDescent="0.25">
      <c r="B2597" s="96" t="s">
        <v>851</v>
      </c>
      <c r="C2597" s="108" t="s">
        <v>866</v>
      </c>
      <c r="D2597" s="172"/>
      <c r="E2597" s="172"/>
      <c r="F2597" s="172"/>
      <c r="G2597" s="173"/>
    </row>
    <row r="2598" spans="2:7" s="2" customFormat="1" ht="12" customHeight="1" thickBot="1" x14ac:dyDescent="0.25">
      <c r="B2598" s="91"/>
      <c r="C2598" s="109"/>
      <c r="D2598" s="104"/>
      <c r="E2598" s="104"/>
      <c r="F2598" s="105"/>
      <c r="G2598" s="106"/>
    </row>
    <row r="2599" spans="2:7" s="3" customFormat="1" ht="26" customHeight="1" thickBot="1" x14ac:dyDescent="0.25">
      <c r="B2599" s="96" t="s">
        <v>540</v>
      </c>
      <c r="C2599" s="108" t="s">
        <v>748</v>
      </c>
      <c r="D2599" s="172"/>
      <c r="E2599" s="172"/>
      <c r="F2599" s="172"/>
      <c r="G2599" s="173"/>
    </row>
    <row r="2600" spans="2:7" s="3" customFormat="1" ht="13" thickBot="1" x14ac:dyDescent="0.25">
      <c r="B2600" s="91"/>
      <c r="C2600" s="109"/>
      <c r="D2600" s="104"/>
      <c r="E2600" s="104"/>
      <c r="F2600" s="105"/>
      <c r="G2600" s="106"/>
    </row>
    <row r="2601" spans="2:7" s="3" customFormat="1" ht="26" customHeight="1" thickBot="1" x14ac:dyDescent="0.25">
      <c r="B2601" s="96" t="s">
        <v>541</v>
      </c>
      <c r="C2601" s="108" t="s">
        <v>749</v>
      </c>
      <c r="D2601" s="64"/>
      <c r="E2601" s="64"/>
      <c r="F2601" s="95"/>
      <c r="G2601" s="86"/>
    </row>
    <row r="2602" spans="2:7" s="3" customFormat="1" ht="13" thickBot="1" x14ac:dyDescent="0.25">
      <c r="B2602" s="91"/>
      <c r="C2602" s="109"/>
      <c r="D2602" s="104"/>
      <c r="E2602" s="104"/>
      <c r="F2602" s="105"/>
      <c r="G2602" s="106"/>
    </row>
    <row r="2603" spans="2:7" s="3" customFormat="1" ht="26" customHeight="1" thickBot="1" x14ac:dyDescent="0.25">
      <c r="B2603" s="96" t="s">
        <v>550</v>
      </c>
      <c r="C2603" s="108" t="s">
        <v>750</v>
      </c>
      <c r="D2603" s="172"/>
      <c r="E2603" s="172"/>
      <c r="F2603" s="172"/>
      <c r="G2603" s="173"/>
    </row>
    <row r="2604" spans="2:7" s="3" customFormat="1" ht="13" thickBot="1" x14ac:dyDescent="0.25">
      <c r="B2604" s="91"/>
      <c r="C2604" s="109"/>
      <c r="D2604" s="104"/>
      <c r="E2604" s="104"/>
      <c r="F2604" s="105"/>
      <c r="G2604" s="106"/>
    </row>
    <row r="2605" spans="2:7" s="3" customFormat="1" ht="26" customHeight="1" thickBot="1" x14ac:dyDescent="0.25">
      <c r="B2605" s="96" t="s">
        <v>567</v>
      </c>
      <c r="C2605" s="108" t="s">
        <v>751</v>
      </c>
      <c r="D2605" s="172"/>
      <c r="E2605" s="172"/>
      <c r="F2605" s="172"/>
      <c r="G2605" s="173"/>
    </row>
    <row r="2606" spans="2:7" s="3" customFormat="1" ht="13" thickBot="1" x14ac:dyDescent="0.25">
      <c r="B2606" s="91"/>
      <c r="C2606" s="109"/>
      <c r="D2606" s="104"/>
      <c r="E2606" s="104"/>
      <c r="F2606" s="105"/>
      <c r="G2606" s="106"/>
    </row>
    <row r="2607" spans="2:7" s="3" customFormat="1" ht="27" customHeight="1" thickBot="1" x14ac:dyDescent="0.25">
      <c r="B2607" s="96" t="s">
        <v>581</v>
      </c>
      <c r="C2607" s="108" t="s">
        <v>752</v>
      </c>
      <c r="D2607" s="172"/>
      <c r="E2607" s="172"/>
      <c r="F2607" s="172"/>
      <c r="G2607" s="173"/>
    </row>
    <row r="2608" spans="2:7" s="3" customFormat="1" ht="13" thickBot="1" x14ac:dyDescent="0.25">
      <c r="B2608" s="91"/>
      <c r="C2608" s="109"/>
      <c r="D2608" s="104"/>
      <c r="E2608" s="104"/>
      <c r="F2608" s="105"/>
      <c r="G2608" s="106"/>
    </row>
    <row r="2609" spans="2:7" s="3" customFormat="1" ht="26" customHeight="1" thickBot="1" x14ac:dyDescent="0.25">
      <c r="B2609" s="96" t="s">
        <v>592</v>
      </c>
      <c r="C2609" s="108" t="s">
        <v>753</v>
      </c>
      <c r="D2609" s="172"/>
      <c r="E2609" s="172"/>
      <c r="F2609" s="172"/>
      <c r="G2609" s="173"/>
    </row>
    <row r="2610" spans="2:7" s="3" customFormat="1" ht="13" thickBot="1" x14ac:dyDescent="0.25">
      <c r="B2610" s="91"/>
      <c r="C2610" s="109"/>
      <c r="D2610" s="104"/>
      <c r="E2610" s="104"/>
      <c r="F2610" s="105"/>
      <c r="G2610" s="106"/>
    </row>
    <row r="2611" spans="2:7" s="3" customFormat="1" ht="26" customHeight="1" thickBot="1" x14ac:dyDescent="0.25">
      <c r="B2611" s="96" t="s">
        <v>602</v>
      </c>
      <c r="C2611" s="108" t="s">
        <v>754</v>
      </c>
      <c r="D2611" s="172"/>
      <c r="E2611" s="172"/>
      <c r="F2611" s="172"/>
      <c r="G2611" s="173"/>
    </row>
    <row r="2612" spans="2:7" s="3" customFormat="1" ht="13" thickBot="1" x14ac:dyDescent="0.25">
      <c r="B2612" s="91"/>
      <c r="C2612" s="109"/>
      <c r="D2612" s="104"/>
      <c r="E2612" s="104"/>
      <c r="F2612" s="105"/>
      <c r="G2612" s="106"/>
    </row>
    <row r="2613" spans="2:7" s="3" customFormat="1" ht="26" customHeight="1" thickBot="1" x14ac:dyDescent="0.25">
      <c r="B2613" s="96" t="s">
        <v>619</v>
      </c>
      <c r="C2613" s="108" t="s">
        <v>621</v>
      </c>
      <c r="D2613" s="172"/>
      <c r="E2613" s="172"/>
      <c r="F2613" s="172"/>
      <c r="G2613" s="173"/>
    </row>
    <row r="2614" spans="2:7" s="3" customFormat="1" ht="13" thickBot="1" x14ac:dyDescent="0.25">
      <c r="B2614" s="91"/>
      <c r="C2614" s="109"/>
      <c r="D2614" s="104"/>
      <c r="E2614" s="104"/>
      <c r="F2614" s="105"/>
      <c r="G2614" s="106"/>
    </row>
    <row r="2615" spans="2:7" s="3" customFormat="1" ht="24.5" customHeight="1" thickBot="1" x14ac:dyDescent="0.25">
      <c r="B2615" s="96" t="s">
        <v>635</v>
      </c>
      <c r="C2615" s="108" t="s">
        <v>637</v>
      </c>
      <c r="D2615" s="172"/>
      <c r="E2615" s="172"/>
      <c r="F2615" s="172"/>
      <c r="G2615" s="173"/>
    </row>
    <row r="2616" spans="2:7" s="3" customFormat="1" ht="13" thickBot="1" x14ac:dyDescent="0.25">
      <c r="B2616" s="91"/>
      <c r="C2616" s="109"/>
      <c r="D2616" s="104"/>
      <c r="E2616" s="104"/>
      <c r="F2616" s="105"/>
      <c r="G2616" s="106"/>
    </row>
    <row r="2617" spans="2:7" s="3" customFormat="1" ht="24" customHeight="1" thickBot="1" x14ac:dyDescent="0.25">
      <c r="B2617" s="96" t="s">
        <v>672</v>
      </c>
      <c r="C2617" s="108" t="s">
        <v>755</v>
      </c>
      <c r="D2617" s="172"/>
      <c r="E2617" s="172"/>
      <c r="F2617" s="172"/>
      <c r="G2617" s="173"/>
    </row>
    <row r="2618" spans="2:7" s="3" customFormat="1" ht="13" thickBot="1" x14ac:dyDescent="0.25">
      <c r="B2618" s="91"/>
      <c r="C2618" s="109"/>
      <c r="D2618" s="104"/>
      <c r="E2618" s="104"/>
      <c r="F2618" s="105"/>
      <c r="G2618" s="106"/>
    </row>
    <row r="2619" spans="2:7" s="3" customFormat="1" ht="24" customHeight="1" thickBot="1" x14ac:dyDescent="0.25">
      <c r="B2619" s="96" t="s">
        <v>700</v>
      </c>
      <c r="C2619" s="108" t="s">
        <v>702</v>
      </c>
      <c r="D2619" s="172"/>
      <c r="E2619" s="172"/>
      <c r="F2619" s="172"/>
      <c r="G2619" s="173"/>
    </row>
    <row r="2620" spans="2:7" s="3" customFormat="1" ht="13" thickBot="1" x14ac:dyDescent="0.25">
      <c r="B2620" s="91"/>
      <c r="C2620" s="109"/>
      <c r="D2620" s="104"/>
      <c r="E2620" s="104"/>
      <c r="F2620" s="105"/>
      <c r="G2620" s="106"/>
    </row>
    <row r="2621" spans="2:7" s="3" customFormat="1" ht="24" customHeight="1" thickBot="1" x14ac:dyDescent="0.25">
      <c r="B2621" s="96" t="s">
        <v>693</v>
      </c>
      <c r="C2621" s="108" t="s">
        <v>694</v>
      </c>
      <c r="D2621" s="178"/>
      <c r="E2621" s="179"/>
      <c r="F2621" s="179"/>
      <c r="G2621" s="180"/>
    </row>
    <row r="2622" spans="2:7" s="3" customFormat="1" ht="12" customHeight="1" x14ac:dyDescent="0.2">
      <c r="B2622" s="92"/>
      <c r="C2622" s="109"/>
      <c r="D2622" s="65"/>
      <c r="E2622" s="65"/>
      <c r="F2622" s="114"/>
      <c r="G2622" s="115"/>
    </row>
    <row r="2623" spans="2:7" s="3" customFormat="1" ht="24" customHeight="1" x14ac:dyDescent="0.2">
      <c r="B2623" s="99"/>
      <c r="C2623" s="110" t="s">
        <v>848</v>
      </c>
      <c r="D2623" s="97"/>
      <c r="E2623" s="97"/>
      <c r="F2623" s="116"/>
      <c r="G2623" s="100"/>
    </row>
    <row r="2624" spans="2:7" s="3" customFormat="1" ht="24" customHeight="1" x14ac:dyDescent="0.2">
      <c r="B2624" s="101"/>
      <c r="C2624" s="111" t="s">
        <v>875</v>
      </c>
      <c r="D2624" s="102"/>
      <c r="E2624" s="102"/>
      <c r="F2624" s="117"/>
      <c r="G2624" s="100"/>
    </row>
    <row r="2625" spans="2:7" s="3" customFormat="1" ht="24" customHeight="1" x14ac:dyDescent="0.2">
      <c r="B2625" s="101"/>
      <c r="C2625" s="111" t="s">
        <v>876</v>
      </c>
      <c r="D2625" s="102"/>
      <c r="E2625" s="102"/>
      <c r="F2625" s="117"/>
      <c r="G2625" s="100"/>
    </row>
    <row r="2626" spans="2:7" s="3" customFormat="1" ht="12" x14ac:dyDescent="0.2">
      <c r="B2626" s="93"/>
      <c r="C2626" s="112"/>
      <c r="D2626" s="64"/>
      <c r="E2626" s="64"/>
      <c r="F2626" s="118"/>
      <c r="G2626" s="86"/>
    </row>
    <row r="2627" spans="2:7" s="3" customFormat="1" ht="24" customHeight="1" x14ac:dyDescent="0.2">
      <c r="B2627" s="99"/>
      <c r="C2627" s="110" t="s">
        <v>849</v>
      </c>
      <c r="D2627" s="97"/>
      <c r="E2627" s="97"/>
      <c r="F2627" s="116"/>
      <c r="G2627" s="98"/>
    </row>
    <row r="2628" spans="2:7" s="3" customFormat="1" ht="12" customHeight="1" x14ac:dyDescent="0.2">
      <c r="B2628" s="92"/>
      <c r="C2628" s="109"/>
      <c r="D2628" s="65"/>
      <c r="E2628" s="65"/>
      <c r="F2628" s="87"/>
      <c r="G2628" s="88"/>
    </row>
    <row r="2629" spans="2:7" s="3" customFormat="1" ht="24" customHeight="1" thickBot="1" x14ac:dyDescent="0.25">
      <c r="B2629" s="94"/>
      <c r="C2629" s="113" t="s">
        <v>756</v>
      </c>
      <c r="D2629" s="89"/>
      <c r="E2629" s="89"/>
      <c r="F2629" s="119"/>
      <c r="G2629" s="90"/>
    </row>
    <row r="2630" spans="2:7" s="3" customFormat="1" ht="25.5" customHeight="1" thickBot="1" x14ac:dyDescent="0.25">
      <c r="B2630" s="85" t="s">
        <v>850</v>
      </c>
      <c r="C2630" s="66"/>
      <c r="D2630" s="67"/>
      <c r="E2630" s="67"/>
      <c r="F2630" s="181"/>
      <c r="G2630" s="182"/>
    </row>
    <row r="2631" spans="2:7" s="3" customFormat="1" ht="24" customHeight="1" thickTop="1" x14ac:dyDescent="0.2">
      <c r="B2631" s="65"/>
      <c r="C2631" s="65"/>
      <c r="D2631" s="65"/>
      <c r="E2631" s="65"/>
      <c r="F2631" s="65"/>
      <c r="G2631" s="65"/>
    </row>
    <row r="2632" spans="2:7" s="3" customFormat="1" ht="12" customHeight="1" x14ac:dyDescent="0.2">
      <c r="B2632" s="65"/>
      <c r="C2632" s="65"/>
      <c r="D2632" s="65"/>
      <c r="E2632" s="65"/>
      <c r="F2632" s="65"/>
      <c r="G2632" s="65"/>
    </row>
    <row r="2633" spans="2:7" s="3" customFormat="1" ht="24" customHeight="1" x14ac:dyDescent="0.2">
      <c r="B2633" s="65"/>
      <c r="C2633" s="65"/>
      <c r="D2633" s="65"/>
      <c r="E2633" s="65"/>
      <c r="F2633" s="65"/>
      <c r="G2633" s="65"/>
    </row>
    <row r="2634" spans="2:7" s="4" customFormat="1" ht="20.25" customHeight="1" x14ac:dyDescent="0.2">
      <c r="B2634" s="65"/>
      <c r="C2634" s="65"/>
      <c r="D2634" s="65"/>
      <c r="E2634" s="65"/>
      <c r="F2634" s="65"/>
      <c r="G2634" s="65"/>
    </row>
    <row r="2635" spans="2:7" s="2" customFormat="1" ht="12" customHeight="1" x14ac:dyDescent="0.2">
      <c r="B2635" s="65"/>
      <c r="C2635" s="65"/>
      <c r="D2635" s="65"/>
      <c r="E2635" s="65"/>
      <c r="F2635" s="65"/>
      <c r="G2635" s="65"/>
    </row>
    <row r="2636" spans="2:7" s="1" customFormat="1" ht="14" x14ac:dyDescent="0.2">
      <c r="B2636" s="65"/>
      <c r="C2636" s="65"/>
      <c r="D2636" s="65"/>
      <c r="E2636" s="65"/>
      <c r="F2636" s="65"/>
      <c r="G2636" s="65"/>
    </row>
    <row r="2637" spans="2:7" s="2" customFormat="1" ht="12" x14ac:dyDescent="0.2">
      <c r="B2637" s="65"/>
      <c r="C2637" s="65"/>
      <c r="D2637" s="65"/>
      <c r="E2637" s="65"/>
      <c r="F2637" s="65"/>
      <c r="G2637" s="65"/>
    </row>
    <row r="2638" spans="2:7" s="3" customFormat="1" ht="14.25" customHeight="1" x14ac:dyDescent="0.2">
      <c r="B2638" s="65"/>
      <c r="C2638" s="65"/>
      <c r="D2638" s="65"/>
      <c r="E2638" s="65"/>
      <c r="F2638" s="65"/>
      <c r="G2638" s="65"/>
    </row>
    <row r="2639" spans="2:7" s="4" customFormat="1" ht="19" customHeight="1" x14ac:dyDescent="0.2">
      <c r="B2639" s="65"/>
      <c r="C2639" s="65"/>
      <c r="D2639" s="65"/>
      <c r="E2639" s="65"/>
      <c r="F2639" s="65"/>
      <c r="G2639" s="65"/>
    </row>
    <row r="2640" spans="2:7" s="3" customFormat="1" ht="24" customHeight="1" x14ac:dyDescent="0.2">
      <c r="B2640" s="65"/>
      <c r="C2640" s="65"/>
      <c r="D2640" s="65"/>
      <c r="E2640" s="65"/>
      <c r="F2640" s="65"/>
      <c r="G2640" s="65"/>
    </row>
    <row r="2641" spans="2:7" s="3" customFormat="1" ht="12" customHeight="1" x14ac:dyDescent="0.2">
      <c r="B2641" s="65"/>
      <c r="C2641" s="65"/>
      <c r="D2641" s="65"/>
      <c r="E2641" s="65"/>
      <c r="F2641" s="65"/>
      <c r="G2641" s="65"/>
    </row>
    <row r="2642" spans="2:7" s="3" customFormat="1" ht="24" customHeight="1" x14ac:dyDescent="0.2">
      <c r="B2642" s="65"/>
      <c r="C2642" s="65"/>
      <c r="D2642" s="65"/>
      <c r="E2642" s="65"/>
      <c r="F2642" s="65"/>
      <c r="G2642" s="65"/>
    </row>
    <row r="2643" spans="2:7" s="3" customFormat="1" ht="12" customHeight="1" x14ac:dyDescent="0.2">
      <c r="B2643" s="65"/>
      <c r="C2643" s="65"/>
      <c r="D2643" s="65"/>
      <c r="E2643" s="65"/>
      <c r="F2643" s="65"/>
      <c r="G2643" s="65"/>
    </row>
    <row r="2644" spans="2:7" s="3" customFormat="1" ht="12.75" customHeight="1" x14ac:dyDescent="0.2">
      <c r="B2644" s="65"/>
      <c r="C2644" s="65"/>
      <c r="D2644" s="65"/>
      <c r="E2644" s="65"/>
      <c r="F2644" s="65"/>
      <c r="G2644" s="65"/>
    </row>
    <row r="2645" spans="2:7" s="3" customFormat="1" ht="12" customHeight="1" x14ac:dyDescent="0.2">
      <c r="B2645" s="65"/>
      <c r="C2645" s="65"/>
      <c r="D2645" s="65"/>
      <c r="E2645" s="65"/>
      <c r="F2645" s="65"/>
      <c r="G2645" s="65"/>
    </row>
    <row r="2646" spans="2:7" s="3" customFormat="1" ht="12" customHeight="1" x14ac:dyDescent="0.2">
      <c r="B2646" s="65"/>
      <c r="C2646" s="65"/>
      <c r="D2646" s="65"/>
      <c r="E2646" s="65"/>
      <c r="F2646" s="65"/>
      <c r="G2646" s="65"/>
    </row>
    <row r="2647" spans="2:7" s="4" customFormat="1" ht="20.25" customHeight="1" x14ac:dyDescent="0.2">
      <c r="B2647" s="65"/>
      <c r="C2647" s="65"/>
      <c r="D2647" s="65"/>
      <c r="E2647" s="65"/>
      <c r="F2647" s="65"/>
      <c r="G2647" s="65"/>
    </row>
    <row r="2648" spans="2:7" s="3" customFormat="1" ht="12" customHeight="1" x14ac:dyDescent="0.2">
      <c r="B2648" s="65"/>
      <c r="C2648" s="65"/>
      <c r="D2648" s="65"/>
      <c r="E2648" s="65"/>
      <c r="F2648" s="65"/>
      <c r="G2648" s="65"/>
    </row>
    <row r="2649" spans="2:7" s="3" customFormat="1" ht="12" customHeight="1" x14ac:dyDescent="0.2">
      <c r="B2649" s="65"/>
      <c r="C2649" s="65"/>
      <c r="D2649" s="65"/>
      <c r="E2649" s="65"/>
      <c r="F2649" s="65"/>
      <c r="G2649" s="65"/>
    </row>
    <row r="2650" spans="2:7" s="3" customFormat="1" ht="12" customHeight="1" x14ac:dyDescent="0.2">
      <c r="B2650" s="65"/>
      <c r="C2650" s="65"/>
      <c r="D2650" s="65"/>
      <c r="E2650" s="65"/>
      <c r="F2650" s="65"/>
      <c r="G2650" s="65"/>
    </row>
    <row r="2651" spans="2:7" s="3" customFormat="1" ht="12" customHeight="1" x14ac:dyDescent="0.2">
      <c r="B2651" s="65"/>
      <c r="C2651" s="65"/>
      <c r="D2651" s="65"/>
      <c r="E2651" s="65"/>
      <c r="F2651" s="65"/>
      <c r="G2651" s="65"/>
    </row>
    <row r="2652" spans="2:7" s="3" customFormat="1" ht="12" customHeight="1" x14ac:dyDescent="0.2">
      <c r="B2652" s="65"/>
      <c r="C2652" s="65"/>
      <c r="D2652" s="65"/>
      <c r="E2652" s="65"/>
      <c r="F2652" s="65"/>
      <c r="G2652" s="65"/>
    </row>
    <row r="2653" spans="2:7" s="3" customFormat="1" ht="12" customHeight="1" x14ac:dyDescent="0.2">
      <c r="B2653" s="65"/>
      <c r="C2653" s="65"/>
      <c r="D2653" s="65"/>
      <c r="E2653" s="65"/>
      <c r="F2653" s="65"/>
      <c r="G2653" s="65"/>
    </row>
    <row r="2654" spans="2:7" s="3" customFormat="1" ht="12" customHeight="1" x14ac:dyDescent="0.2">
      <c r="B2654" s="65"/>
      <c r="C2654" s="65"/>
      <c r="D2654" s="65"/>
      <c r="E2654" s="65"/>
      <c r="F2654" s="65"/>
      <c r="G2654" s="65"/>
    </row>
    <row r="2655" spans="2:7" s="3" customFormat="1" ht="12" customHeight="1" x14ac:dyDescent="0.2">
      <c r="B2655" s="65"/>
      <c r="C2655" s="65"/>
      <c r="D2655" s="65"/>
      <c r="E2655" s="65"/>
      <c r="F2655" s="65"/>
      <c r="G2655" s="65"/>
    </row>
    <row r="2656" spans="2:7" s="3" customFormat="1" ht="12" customHeight="1" x14ac:dyDescent="0.2">
      <c r="B2656" s="65"/>
      <c r="C2656" s="65"/>
      <c r="D2656" s="65"/>
      <c r="E2656" s="65"/>
      <c r="F2656" s="65"/>
      <c r="G2656" s="65"/>
    </row>
    <row r="2657" spans="2:7" s="3" customFormat="1" ht="12" customHeight="1" x14ac:dyDescent="0.2">
      <c r="B2657" s="65"/>
      <c r="C2657" s="65"/>
      <c r="D2657" s="65"/>
      <c r="E2657" s="65"/>
      <c r="F2657" s="65"/>
      <c r="G2657" s="65"/>
    </row>
    <row r="2658" spans="2:7" s="3" customFormat="1" ht="12" customHeight="1" x14ac:dyDescent="0.2">
      <c r="B2658" s="65"/>
      <c r="C2658" s="65"/>
      <c r="D2658" s="65"/>
      <c r="E2658" s="65"/>
      <c r="F2658" s="65"/>
      <c r="G2658" s="65"/>
    </row>
    <row r="2659" spans="2:7" s="3" customFormat="1" ht="12" customHeight="1" x14ac:dyDescent="0.2">
      <c r="B2659" s="65"/>
      <c r="C2659" s="65"/>
      <c r="D2659" s="65"/>
      <c r="E2659" s="65"/>
      <c r="F2659" s="65"/>
      <c r="G2659" s="65"/>
    </row>
    <row r="2660" spans="2:7" s="3" customFormat="1" ht="12" customHeight="1" x14ac:dyDescent="0.2">
      <c r="B2660" s="65"/>
      <c r="C2660" s="65"/>
      <c r="D2660" s="65"/>
      <c r="E2660" s="65"/>
      <c r="F2660" s="65"/>
      <c r="G2660" s="65"/>
    </row>
    <row r="2661" spans="2:7" s="3" customFormat="1" ht="12" customHeight="1" x14ac:dyDescent="0.2">
      <c r="B2661" s="65"/>
      <c r="C2661" s="65"/>
      <c r="D2661" s="65"/>
      <c r="E2661" s="65"/>
      <c r="F2661" s="65"/>
      <c r="G2661" s="65"/>
    </row>
    <row r="2662" spans="2:7" s="3" customFormat="1" ht="12" customHeight="1" x14ac:dyDescent="0.2">
      <c r="B2662" s="65"/>
      <c r="C2662" s="65"/>
      <c r="D2662" s="65"/>
      <c r="E2662" s="65"/>
      <c r="F2662" s="65"/>
      <c r="G2662" s="65"/>
    </row>
    <row r="2663" spans="2:7" s="3" customFormat="1" ht="12" customHeight="1" x14ac:dyDescent="0.2">
      <c r="B2663" s="65"/>
      <c r="C2663" s="65"/>
      <c r="D2663" s="65"/>
      <c r="E2663" s="65"/>
      <c r="F2663" s="65"/>
      <c r="G2663" s="65"/>
    </row>
    <row r="2664" spans="2:7" s="3" customFormat="1" ht="12" customHeight="1" x14ac:dyDescent="0.2">
      <c r="B2664" s="65"/>
      <c r="C2664" s="65"/>
      <c r="D2664" s="65"/>
      <c r="E2664" s="65"/>
      <c r="F2664" s="65"/>
      <c r="G2664" s="65"/>
    </row>
    <row r="2665" spans="2:7" s="3" customFormat="1" ht="12" customHeight="1" x14ac:dyDescent="0.2">
      <c r="B2665" s="65"/>
      <c r="C2665" s="65"/>
      <c r="D2665" s="65"/>
      <c r="E2665" s="65"/>
      <c r="F2665" s="65"/>
      <c r="G2665" s="65"/>
    </row>
    <row r="2666" spans="2:7" s="3" customFormat="1" ht="12" customHeight="1" x14ac:dyDescent="0.2">
      <c r="B2666" s="65"/>
      <c r="C2666" s="65"/>
      <c r="D2666" s="65"/>
      <c r="E2666" s="65"/>
      <c r="F2666" s="65"/>
      <c r="G2666" s="65"/>
    </row>
    <row r="2667" spans="2:7" s="3" customFormat="1" ht="12" customHeight="1" x14ac:dyDescent="0.2">
      <c r="B2667" s="65"/>
      <c r="C2667" s="65"/>
      <c r="D2667" s="65"/>
      <c r="E2667" s="65"/>
      <c r="F2667" s="65"/>
      <c r="G2667" s="65"/>
    </row>
    <row r="2668" spans="2:7" s="3" customFormat="1" ht="12" customHeight="1" x14ac:dyDescent="0.2">
      <c r="B2668" s="65"/>
      <c r="C2668" s="65"/>
      <c r="D2668" s="65"/>
      <c r="E2668" s="65"/>
      <c r="F2668" s="65"/>
      <c r="G2668" s="65"/>
    </row>
    <row r="2669" spans="2:7" s="3" customFormat="1" ht="12" customHeight="1" x14ac:dyDescent="0.2">
      <c r="B2669" s="65"/>
      <c r="C2669" s="65"/>
      <c r="D2669" s="65"/>
      <c r="E2669" s="65"/>
      <c r="F2669" s="65"/>
      <c r="G2669" s="65"/>
    </row>
    <row r="2670" spans="2:7" s="3" customFormat="1" ht="12" customHeight="1" x14ac:dyDescent="0.2">
      <c r="B2670" s="65"/>
      <c r="C2670" s="65"/>
      <c r="D2670" s="65"/>
      <c r="E2670" s="65"/>
      <c r="F2670" s="65"/>
      <c r="G2670" s="65"/>
    </row>
    <row r="2671" spans="2:7" s="3" customFormat="1" ht="12" customHeight="1" x14ac:dyDescent="0.2">
      <c r="B2671" s="65"/>
      <c r="C2671" s="65"/>
      <c r="D2671" s="65"/>
      <c r="E2671" s="65"/>
      <c r="F2671" s="65"/>
      <c r="G2671" s="65"/>
    </row>
    <row r="2672" spans="2:7" s="3" customFormat="1" ht="12" customHeight="1" x14ac:dyDescent="0.2">
      <c r="B2672" s="65"/>
      <c r="C2672" s="65"/>
      <c r="D2672" s="65"/>
      <c r="E2672" s="65"/>
      <c r="F2672" s="65"/>
      <c r="G2672" s="65"/>
    </row>
    <row r="2673" spans="2:7" s="3" customFormat="1" ht="12" customHeight="1" x14ac:dyDescent="0.2">
      <c r="B2673" s="65"/>
      <c r="C2673" s="65"/>
      <c r="D2673" s="65"/>
      <c r="E2673" s="65"/>
      <c r="F2673" s="65"/>
      <c r="G2673" s="65"/>
    </row>
    <row r="2674" spans="2:7" s="3" customFormat="1" ht="12" customHeight="1" x14ac:dyDescent="0.2">
      <c r="B2674" s="65"/>
      <c r="C2674" s="65"/>
      <c r="D2674" s="65"/>
      <c r="E2674" s="65"/>
      <c r="F2674" s="65"/>
      <c r="G2674" s="65"/>
    </row>
    <row r="2675" spans="2:7" s="3" customFormat="1" ht="12" customHeight="1" x14ac:dyDescent="0.2">
      <c r="B2675" s="65"/>
      <c r="C2675" s="65"/>
      <c r="D2675" s="65"/>
      <c r="E2675" s="65"/>
      <c r="F2675" s="65"/>
      <c r="G2675" s="65"/>
    </row>
    <row r="2676" spans="2:7" s="3" customFormat="1" ht="12" customHeight="1" x14ac:dyDescent="0.2">
      <c r="B2676" s="65"/>
      <c r="C2676" s="65"/>
      <c r="D2676" s="65"/>
      <c r="E2676" s="65"/>
      <c r="F2676" s="65"/>
      <c r="G2676" s="65"/>
    </row>
    <row r="2677" spans="2:7" s="3" customFormat="1" ht="12" customHeight="1" x14ac:dyDescent="0.2">
      <c r="B2677" s="65"/>
      <c r="C2677" s="65"/>
      <c r="D2677" s="65"/>
      <c r="E2677" s="65"/>
      <c r="F2677" s="65"/>
      <c r="G2677" s="65"/>
    </row>
    <row r="2678" spans="2:7" s="3" customFormat="1" ht="12" customHeight="1" x14ac:dyDescent="0.2">
      <c r="B2678" s="65"/>
      <c r="C2678" s="65"/>
      <c r="D2678" s="65"/>
      <c r="E2678" s="65"/>
      <c r="F2678" s="65"/>
      <c r="G2678" s="65"/>
    </row>
    <row r="2679" spans="2:7" s="3" customFormat="1" ht="12" customHeight="1" x14ac:dyDescent="0.2">
      <c r="B2679" s="65"/>
      <c r="C2679" s="65"/>
      <c r="D2679" s="65"/>
      <c r="E2679" s="65"/>
      <c r="F2679" s="65"/>
      <c r="G2679" s="65"/>
    </row>
    <row r="2680" spans="2:7" s="3" customFormat="1" ht="12" customHeight="1" x14ac:dyDescent="0.2">
      <c r="B2680" s="65"/>
      <c r="C2680" s="65"/>
      <c r="D2680" s="65"/>
      <c r="E2680" s="65"/>
      <c r="F2680" s="65"/>
      <c r="G2680" s="65"/>
    </row>
    <row r="2681" spans="2:7" s="3" customFormat="1" ht="12" customHeight="1" x14ac:dyDescent="0.2">
      <c r="B2681" s="65"/>
      <c r="C2681" s="65"/>
      <c r="D2681" s="65"/>
      <c r="E2681" s="65"/>
      <c r="F2681" s="65"/>
      <c r="G2681" s="65"/>
    </row>
    <row r="2682" spans="2:7" s="3" customFormat="1" ht="12" customHeight="1" x14ac:dyDescent="0.2">
      <c r="B2682" s="65"/>
      <c r="C2682" s="65"/>
      <c r="D2682" s="65"/>
      <c r="E2682" s="65"/>
      <c r="F2682" s="65"/>
      <c r="G2682" s="65"/>
    </row>
    <row r="2683" spans="2:7" s="3" customFormat="1" ht="12" customHeight="1" x14ac:dyDescent="0.2">
      <c r="B2683" s="65"/>
      <c r="C2683" s="65"/>
      <c r="D2683" s="65"/>
      <c r="E2683" s="65"/>
      <c r="F2683" s="65"/>
      <c r="G2683" s="65"/>
    </row>
    <row r="2684" spans="2:7" s="3" customFormat="1" ht="12" customHeight="1" x14ac:dyDescent="0.2">
      <c r="B2684" s="65"/>
      <c r="C2684" s="65"/>
      <c r="D2684" s="65"/>
      <c r="E2684" s="65"/>
      <c r="F2684" s="65"/>
      <c r="G2684" s="65"/>
    </row>
    <row r="2685" spans="2:7" s="3" customFormat="1" ht="12" customHeight="1" x14ac:dyDescent="0.2">
      <c r="B2685" s="65"/>
      <c r="C2685" s="65"/>
      <c r="D2685" s="65"/>
      <c r="E2685" s="65"/>
      <c r="F2685" s="65"/>
      <c r="G2685" s="65"/>
    </row>
    <row r="2686" spans="2:7" s="3" customFormat="1" ht="12" customHeight="1" x14ac:dyDescent="0.2">
      <c r="B2686" s="65"/>
      <c r="C2686" s="65"/>
      <c r="D2686" s="65"/>
      <c r="E2686" s="65"/>
      <c r="F2686" s="65"/>
      <c r="G2686" s="65"/>
    </row>
    <row r="2687" spans="2:7" s="3" customFormat="1" ht="12" customHeight="1" x14ac:dyDescent="0.2">
      <c r="B2687" s="45"/>
      <c r="C2687" s="45"/>
      <c r="D2687" s="56"/>
      <c r="E2687" s="45"/>
      <c r="F2687" s="45"/>
      <c r="G2687" s="45"/>
    </row>
    <row r="2688" spans="2:7" s="3" customFormat="1" ht="12" customHeight="1" x14ac:dyDescent="0.2">
      <c r="B2688" s="68"/>
      <c r="C2688" s="68"/>
      <c r="D2688" s="68"/>
      <c r="E2688" s="68"/>
      <c r="F2688" s="68"/>
      <c r="G2688" s="68"/>
    </row>
    <row r="2689" spans="2:7" s="3" customFormat="1" ht="12" customHeight="1" x14ac:dyDescent="0.2">
      <c r="B2689" s="68"/>
      <c r="C2689" s="68"/>
      <c r="D2689" s="68"/>
      <c r="E2689" s="68"/>
      <c r="F2689" s="68"/>
      <c r="G2689" s="68"/>
    </row>
    <row r="2690" spans="2:7" s="3" customFormat="1" ht="12" customHeight="1" x14ac:dyDescent="0.2">
      <c r="B2690" s="68"/>
      <c r="C2690" s="68"/>
      <c r="D2690" s="68"/>
      <c r="E2690" s="68"/>
      <c r="F2690" s="68"/>
      <c r="G2690" s="68"/>
    </row>
    <row r="2691" spans="2:7" s="3" customFormat="1" ht="12" customHeight="1" x14ac:dyDescent="0.2">
      <c r="B2691" s="68"/>
      <c r="C2691" s="68"/>
      <c r="D2691" s="68"/>
      <c r="E2691" s="68"/>
      <c r="F2691" s="68"/>
      <c r="G2691" s="68"/>
    </row>
    <row r="2692" spans="2:7" s="3" customFormat="1" ht="12" customHeight="1" x14ac:dyDescent="0.2">
      <c r="B2692" s="68"/>
      <c r="C2692" s="68"/>
      <c r="D2692" s="68"/>
      <c r="E2692" s="68"/>
      <c r="F2692" s="68"/>
      <c r="G2692" s="68"/>
    </row>
    <row r="2693" spans="2:7" s="3" customFormat="1" ht="12" customHeight="1" x14ac:dyDescent="0.2">
      <c r="B2693" s="68"/>
      <c r="C2693" s="68"/>
      <c r="D2693" s="68"/>
      <c r="E2693" s="68"/>
      <c r="F2693" s="68"/>
      <c r="G2693" s="68"/>
    </row>
    <row r="2694" spans="2:7" s="3" customFormat="1" ht="12" customHeight="1" x14ac:dyDescent="0.2">
      <c r="B2694" s="68"/>
      <c r="C2694" s="68"/>
      <c r="D2694" s="68"/>
      <c r="E2694" s="68"/>
      <c r="F2694" s="68"/>
      <c r="G2694" s="68"/>
    </row>
    <row r="2695" spans="2:7" s="3" customFormat="1" ht="12" customHeight="1" x14ac:dyDescent="0.2">
      <c r="B2695" s="68"/>
      <c r="C2695" s="68"/>
      <c r="D2695" s="68"/>
      <c r="E2695" s="68"/>
      <c r="F2695" s="68"/>
      <c r="G2695" s="68"/>
    </row>
    <row r="2696" spans="2:7" s="3" customFormat="1" ht="12" customHeight="1" x14ac:dyDescent="0.2">
      <c r="B2696" s="68"/>
      <c r="C2696" s="68"/>
      <c r="D2696" s="68"/>
      <c r="E2696" s="68"/>
      <c r="F2696" s="68"/>
      <c r="G2696" s="68"/>
    </row>
    <row r="2697" spans="2:7" s="3" customFormat="1" ht="12" customHeight="1" x14ac:dyDescent="0.2">
      <c r="B2697" s="68"/>
      <c r="C2697" s="68"/>
      <c r="D2697" s="68"/>
      <c r="E2697" s="68"/>
      <c r="F2697" s="68"/>
      <c r="G2697" s="68"/>
    </row>
    <row r="2698" spans="2:7" s="3" customFormat="1" ht="12" customHeight="1" x14ac:dyDescent="0.2">
      <c r="B2698" s="68"/>
      <c r="C2698" s="68"/>
      <c r="D2698" s="68"/>
      <c r="E2698" s="68"/>
      <c r="F2698" s="68"/>
      <c r="G2698" s="68"/>
    </row>
    <row r="2699" spans="2:7" s="3" customFormat="1" ht="12" customHeight="1" x14ac:dyDescent="0.2">
      <c r="B2699" s="68"/>
      <c r="C2699" s="68"/>
      <c r="D2699" s="68"/>
      <c r="E2699" s="68"/>
      <c r="F2699" s="68"/>
      <c r="G2699" s="68"/>
    </row>
    <row r="2700" spans="2:7" s="3" customFormat="1" ht="12" customHeight="1" x14ac:dyDescent="0.2">
      <c r="B2700" s="68"/>
      <c r="C2700" s="68"/>
      <c r="D2700" s="68"/>
      <c r="E2700" s="68"/>
      <c r="F2700" s="68"/>
      <c r="G2700" s="68"/>
    </row>
    <row r="2701" spans="2:7" s="3" customFormat="1" ht="12" customHeight="1" x14ac:dyDescent="0.2">
      <c r="B2701" s="68"/>
      <c r="C2701" s="68"/>
      <c r="D2701" s="68"/>
      <c r="E2701" s="68"/>
      <c r="F2701" s="68"/>
      <c r="G2701" s="68"/>
    </row>
    <row r="2702" spans="2:7" s="3" customFormat="1" ht="12" customHeight="1" x14ac:dyDescent="0.2">
      <c r="B2702" s="68"/>
      <c r="C2702" s="68"/>
      <c r="D2702" s="68"/>
      <c r="E2702" s="68"/>
      <c r="F2702" s="68"/>
      <c r="G2702" s="68"/>
    </row>
    <row r="2703" spans="2:7" s="3" customFormat="1" ht="12" customHeight="1" x14ac:dyDescent="0.2">
      <c r="B2703" s="68"/>
      <c r="C2703" s="68"/>
      <c r="D2703" s="68"/>
      <c r="E2703" s="68"/>
      <c r="F2703" s="68"/>
      <c r="G2703" s="68"/>
    </row>
    <row r="2704" spans="2:7" s="2" customFormat="1" ht="12" customHeight="1" x14ac:dyDescent="0.2">
      <c r="B2704" s="68"/>
      <c r="C2704" s="68"/>
      <c r="D2704" s="68"/>
      <c r="E2704" s="68"/>
      <c r="F2704" s="68"/>
      <c r="G2704" s="68"/>
    </row>
  </sheetData>
  <mergeCells count="21">
    <mergeCell ref="D2619:G2619"/>
    <mergeCell ref="D2621:G2621"/>
    <mergeCell ref="F2630:G2630"/>
    <mergeCell ref="D2607:G2607"/>
    <mergeCell ref="D2609:G2609"/>
    <mergeCell ref="D2611:G2611"/>
    <mergeCell ref="D2613:G2613"/>
    <mergeCell ref="D2615:G2615"/>
    <mergeCell ref="D2617:G2617"/>
    <mergeCell ref="D2605:G2605"/>
    <mergeCell ref="D2582:G2582"/>
    <mergeCell ref="D2583:G2583"/>
    <mergeCell ref="D2585:G2585"/>
    <mergeCell ref="D2587:G2587"/>
    <mergeCell ref="D2589:G2589"/>
    <mergeCell ref="D2591:G2591"/>
    <mergeCell ref="D2593:G2593"/>
    <mergeCell ref="D2595:G2595"/>
    <mergeCell ref="D2597:G2597"/>
    <mergeCell ref="D2599:G2599"/>
    <mergeCell ref="D2603:G2603"/>
  </mergeCells>
  <pageMargins left="0.59027779999999996" right="0.27569440000000001" top="0.39374999999999999" bottom="0.39374999999999999" header="0.3" footer="0.3"/>
  <pageSetup paperSize="9" scale="74" fitToHeight="0" orientation="portrait" r:id="rId1"/>
  <rowBreaks count="34" manualBreakCount="34">
    <brk id="76" max="7" man="1"/>
    <brk id="151" max="7" man="1"/>
    <brk id="228" max="7" man="1"/>
    <brk id="305" max="7" man="1"/>
    <brk id="384" max="7" man="1"/>
    <brk id="461" max="7" man="1"/>
    <brk id="530" max="7" man="1"/>
    <brk id="603" max="7" man="1"/>
    <brk id="680" max="7" man="1"/>
    <brk id="753" max="7" man="1"/>
    <brk id="829" max="7" man="1"/>
    <brk id="907" max="7" man="1"/>
    <brk id="984" max="7" man="1"/>
    <brk id="1059" max="7" man="1"/>
    <brk id="1133" max="7" man="1"/>
    <brk id="1212" max="7" man="1"/>
    <brk id="1285" max="7" man="1"/>
    <brk id="1357" max="7" man="1"/>
    <brk id="1434" max="7" man="1"/>
    <brk id="1503" max="7" man="1"/>
    <brk id="1578" max="7" man="1"/>
    <brk id="1657" max="7" man="1"/>
    <brk id="1736" max="7" man="1"/>
    <brk id="1816" max="7" man="1"/>
    <brk id="1891" max="7" man="1"/>
    <brk id="1966" max="7" man="1"/>
    <brk id="2042" max="7" man="1"/>
    <brk id="2119" max="7" man="1"/>
    <brk id="2197" max="7" man="1"/>
    <brk id="2276" max="7" man="1"/>
    <brk id="2353" max="7" man="1"/>
    <brk id="2430" max="7" man="1"/>
    <brk id="2508" max="7" man="1"/>
    <brk id="2579" max="7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FF00"/>
  </sheetPr>
  <dimension ref="A1:CE139"/>
  <sheetViews>
    <sheetView topLeftCell="BP1" workbookViewId="0">
      <selection activeCell="F9" sqref="F9"/>
    </sheetView>
  </sheetViews>
  <sheetFormatPr baseColWidth="10" defaultColWidth="9.1640625" defaultRowHeight="13" x14ac:dyDescent="0.15"/>
  <cols>
    <col min="1" max="1" width="9.1640625" style="6"/>
    <col min="2" max="2" width="12" style="7" customWidth="1"/>
    <col min="3" max="3" width="15.33203125" style="6" customWidth="1"/>
    <col min="4" max="4" width="14.6640625" style="7" customWidth="1"/>
    <col min="5" max="5" width="11.83203125" style="8" customWidth="1"/>
    <col min="6" max="6" width="9.6640625" style="6" customWidth="1"/>
    <col min="7" max="7" width="14.33203125" style="8" customWidth="1"/>
    <col min="8" max="8" width="21.1640625" style="8" customWidth="1"/>
    <col min="9" max="9" width="11.1640625" style="6" bestFit="1" customWidth="1"/>
    <col min="10" max="10" width="10" style="6" customWidth="1"/>
    <col min="11" max="12" width="10.6640625" style="6" customWidth="1"/>
    <col min="13" max="13" width="10.33203125" style="6" customWidth="1"/>
    <col min="14" max="14" width="9.83203125" style="6" bestFit="1" customWidth="1"/>
    <col min="15" max="15" width="10.1640625" style="6" customWidth="1"/>
    <col min="16" max="16" width="9.83203125" style="6" bestFit="1" customWidth="1"/>
    <col min="17" max="17" width="10.1640625" style="6" customWidth="1"/>
    <col min="18" max="18" width="9.83203125" style="6" bestFit="1" customWidth="1"/>
    <col min="19" max="19" width="8.33203125" style="6" bestFit="1" customWidth="1"/>
    <col min="20" max="20" width="10.33203125" style="6" customWidth="1"/>
    <col min="21" max="21" width="10.5" style="6" customWidth="1"/>
    <col min="22" max="22" width="9.83203125" style="6" customWidth="1"/>
    <col min="23" max="23" width="9.83203125" style="6" bestFit="1" customWidth="1"/>
    <col min="24" max="24" width="11.5" style="6" customWidth="1"/>
    <col min="25" max="25" width="9.1640625" style="6" customWidth="1"/>
    <col min="26" max="26" width="9.5" style="6" bestFit="1" customWidth="1"/>
    <col min="27" max="27" width="9.1640625" style="6" customWidth="1"/>
    <col min="28" max="28" width="11.1640625" style="6" customWidth="1"/>
    <col min="29" max="29" width="9.83203125" style="6" customWidth="1"/>
    <col min="30" max="30" width="9" style="6" customWidth="1"/>
    <col min="31" max="31" width="8.1640625" style="6" customWidth="1"/>
    <col min="32" max="32" width="10.33203125" style="6" customWidth="1"/>
    <col min="33" max="33" width="10.5" style="6" customWidth="1"/>
    <col min="34" max="34" width="10.1640625" style="6" customWidth="1"/>
    <col min="35" max="35" width="9.5" style="6" customWidth="1"/>
    <col min="36" max="36" width="8.83203125" style="6" customWidth="1"/>
    <col min="37" max="37" width="11.83203125" style="6" customWidth="1"/>
    <col min="38" max="38" width="10.5" style="6" customWidth="1"/>
    <col min="39" max="39" width="9.6640625" style="6" customWidth="1"/>
    <col min="40" max="40" width="9.83203125" style="6" customWidth="1"/>
    <col min="41" max="41" width="12.33203125" style="6" customWidth="1"/>
    <col min="42" max="42" width="12.1640625" style="6" customWidth="1"/>
    <col min="43" max="43" width="10.5" style="6" customWidth="1"/>
    <col min="44" max="44" width="10.6640625" style="6" customWidth="1"/>
    <col min="45" max="45" width="9.1640625" style="6" customWidth="1"/>
    <col min="46" max="46" width="9.5" style="6" bestFit="1" customWidth="1"/>
    <col min="47" max="47" width="9.1640625" style="6" customWidth="1"/>
    <col min="48" max="49" width="9.83203125" style="6" bestFit="1" customWidth="1"/>
    <col min="50" max="50" width="9.5" style="6" customWidth="1"/>
    <col min="51" max="51" width="11.6640625" style="6" bestFit="1" customWidth="1"/>
    <col min="52" max="52" width="11" style="6" customWidth="1"/>
    <col min="53" max="53" width="10.83203125" style="6" customWidth="1"/>
    <col min="54" max="54" width="9.83203125" style="6" bestFit="1" customWidth="1"/>
    <col min="55" max="56" width="10.83203125" style="6" customWidth="1"/>
    <col min="57" max="58" width="9.83203125" style="6" bestFit="1" customWidth="1"/>
    <col min="59" max="59" width="10.1640625" style="6" customWidth="1"/>
    <col min="60" max="60" width="8.6640625" style="6" customWidth="1"/>
    <col min="61" max="61" width="8.83203125" style="6" customWidth="1"/>
    <col min="62" max="63" width="9.83203125" style="6" bestFit="1" customWidth="1"/>
    <col min="64" max="64" width="10" style="6" customWidth="1"/>
    <col min="65" max="65" width="8.1640625" style="6" customWidth="1"/>
    <col min="66" max="67" width="9.83203125" style="6" bestFit="1" customWidth="1"/>
    <col min="68" max="68" width="11" style="6" customWidth="1"/>
    <col min="69" max="69" width="10.1640625" style="6" customWidth="1"/>
    <col min="70" max="70" width="7.5" style="6" customWidth="1"/>
    <col min="71" max="71" width="8" style="6" customWidth="1"/>
    <col min="72" max="72" width="12" style="6" customWidth="1"/>
    <col min="73" max="73" width="10" style="6" customWidth="1"/>
    <col min="74" max="74" width="11.5" style="6" customWidth="1"/>
    <col min="75" max="75" width="8.5" style="6" customWidth="1"/>
    <col min="76" max="76" width="11.1640625" style="6" customWidth="1"/>
    <col min="77" max="77" width="9.6640625" style="6" customWidth="1"/>
    <col min="78" max="79" width="10.5" style="6" customWidth="1"/>
    <col min="80" max="80" width="9.5" style="6" customWidth="1"/>
    <col min="81" max="81" width="10.1640625" style="6" customWidth="1"/>
    <col min="82" max="82" width="12.1640625" style="6" customWidth="1"/>
    <col min="83" max="16384" width="9.1640625" style="6"/>
  </cols>
  <sheetData>
    <row r="1" spans="1:83" x14ac:dyDescent="0.15">
      <c r="B1" s="7" t="s">
        <v>757</v>
      </c>
      <c r="F1" s="6" t="s">
        <v>758</v>
      </c>
      <c r="BD1" s="183"/>
      <c r="BE1" s="183"/>
      <c r="BF1" s="183"/>
    </row>
    <row r="2" spans="1:83" ht="27.75" customHeight="1" x14ac:dyDescent="0.15">
      <c r="A2" s="9"/>
      <c r="B2" s="191" t="s">
        <v>759</v>
      </c>
      <c r="C2" s="193" t="s">
        <v>760</v>
      </c>
      <c r="D2" s="184" t="s">
        <v>761</v>
      </c>
      <c r="E2" s="184"/>
      <c r="F2" s="184"/>
      <c r="G2" s="184"/>
      <c r="H2" s="184"/>
      <c r="I2" s="184"/>
      <c r="J2" s="189" t="s">
        <v>762</v>
      </c>
      <c r="K2" s="189"/>
      <c r="L2" s="184" t="s">
        <v>763</v>
      </c>
      <c r="M2" s="184"/>
      <c r="N2" s="184"/>
      <c r="O2" s="184"/>
      <c r="P2" s="184"/>
      <c r="Q2" s="184"/>
      <c r="R2" s="184"/>
      <c r="S2" s="184"/>
      <c r="T2" s="184"/>
      <c r="U2" s="184" t="s">
        <v>764</v>
      </c>
      <c r="V2" s="184"/>
      <c r="W2" s="184"/>
      <c r="X2" s="184"/>
      <c r="Y2" s="184"/>
      <c r="Z2" s="184"/>
      <c r="AA2" s="184"/>
      <c r="AB2" s="184"/>
      <c r="AC2" s="184"/>
      <c r="AD2" s="184"/>
      <c r="AE2" s="184"/>
      <c r="AF2" s="184"/>
      <c r="AG2" s="184"/>
      <c r="AH2" s="184"/>
      <c r="AI2" s="184"/>
      <c r="AJ2" s="184"/>
      <c r="AK2" s="184"/>
      <c r="AL2" s="184"/>
      <c r="AM2" s="184"/>
      <c r="AN2" s="184"/>
      <c r="AO2" s="184"/>
      <c r="AP2" s="184"/>
      <c r="AQ2" s="184"/>
      <c r="AR2" s="184"/>
      <c r="AS2" s="184"/>
      <c r="AT2" s="184"/>
      <c r="AU2" s="184"/>
      <c r="AV2" s="184"/>
      <c r="AW2" s="184"/>
      <c r="AX2" s="184"/>
      <c r="AY2" s="184"/>
      <c r="AZ2" s="184"/>
      <c r="BA2" s="184"/>
      <c r="BB2" s="184"/>
      <c r="BC2" s="184"/>
      <c r="BD2" s="184"/>
      <c r="BE2" s="184"/>
      <c r="BF2" s="184"/>
      <c r="BG2" s="184"/>
      <c r="BH2" s="184"/>
      <c r="BI2" s="184"/>
      <c r="BJ2" s="184"/>
      <c r="BK2" s="184"/>
      <c r="BL2" s="184"/>
      <c r="BM2" s="184"/>
      <c r="BN2" s="184"/>
      <c r="BO2" s="184"/>
      <c r="BP2" s="184"/>
      <c r="BQ2" s="184" t="s">
        <v>765</v>
      </c>
      <c r="BR2" s="184"/>
      <c r="BS2" s="184"/>
      <c r="BT2" s="184"/>
      <c r="BU2" s="184" t="s">
        <v>766</v>
      </c>
      <c r="BV2" s="184"/>
      <c r="BW2" s="184"/>
      <c r="BX2" s="184"/>
      <c r="BY2" s="184"/>
      <c r="BZ2" s="184" t="s">
        <v>767</v>
      </c>
      <c r="CA2" s="184"/>
      <c r="CB2" s="184" t="s">
        <v>768</v>
      </c>
      <c r="CC2" s="184"/>
      <c r="CD2" s="183" t="s">
        <v>769</v>
      </c>
      <c r="CE2" s="183"/>
    </row>
    <row r="3" spans="1:83" ht="29.5" customHeight="1" x14ac:dyDescent="0.2">
      <c r="A3" s="9"/>
      <c r="B3" s="191"/>
      <c r="C3" s="193"/>
      <c r="D3" s="191" t="s">
        <v>770</v>
      </c>
      <c r="E3" s="192" t="s">
        <v>771</v>
      </c>
      <c r="F3" s="193" t="s">
        <v>772</v>
      </c>
      <c r="G3" s="192" t="s">
        <v>773</v>
      </c>
      <c r="H3" s="184" t="s">
        <v>774</v>
      </c>
      <c r="I3" s="184"/>
      <c r="J3" s="189"/>
      <c r="K3" s="189"/>
      <c r="L3" s="194" t="s">
        <v>775</v>
      </c>
      <c r="M3" s="195"/>
      <c r="N3" s="196"/>
      <c r="O3" s="184" t="s">
        <v>776</v>
      </c>
      <c r="P3" s="184"/>
      <c r="Q3" s="184" t="s">
        <v>777</v>
      </c>
      <c r="R3" s="184"/>
      <c r="S3" s="184" t="s">
        <v>778</v>
      </c>
      <c r="T3" s="184" t="s">
        <v>779</v>
      </c>
      <c r="U3" s="184" t="s">
        <v>780</v>
      </c>
      <c r="V3" s="184"/>
      <c r="W3" s="184"/>
      <c r="X3" s="184"/>
      <c r="Y3" s="184" t="s">
        <v>781</v>
      </c>
      <c r="Z3" s="184"/>
      <c r="AA3" s="184"/>
      <c r="AB3" s="184"/>
      <c r="AC3" s="184"/>
      <c r="AD3" s="9"/>
      <c r="AE3" s="184" t="s">
        <v>782</v>
      </c>
      <c r="AF3" s="184"/>
      <c r="AG3" s="184"/>
      <c r="AH3" s="184"/>
      <c r="AI3" s="184"/>
      <c r="AJ3" s="184" t="s">
        <v>783</v>
      </c>
      <c r="AK3" s="184"/>
      <c r="AL3" s="184"/>
      <c r="AM3" s="184"/>
      <c r="AN3" s="184"/>
      <c r="AO3" s="184" t="s">
        <v>784</v>
      </c>
      <c r="AP3" s="184"/>
      <c r="AQ3" s="184"/>
      <c r="AR3" s="184"/>
      <c r="AS3" s="184" t="s">
        <v>785</v>
      </c>
      <c r="AT3" s="184"/>
      <c r="AU3" s="184"/>
      <c r="AV3" s="184"/>
      <c r="AW3" s="184"/>
      <c r="AX3" s="184" t="s">
        <v>786</v>
      </c>
      <c r="AY3" s="184"/>
      <c r="AZ3" s="184"/>
      <c r="BA3" s="184"/>
      <c r="BB3" s="184"/>
      <c r="BC3" s="184" t="s">
        <v>787</v>
      </c>
      <c r="BD3" s="184"/>
      <c r="BE3" s="184"/>
      <c r="BF3" s="184"/>
      <c r="BG3" s="184" t="s">
        <v>788</v>
      </c>
      <c r="BH3" s="184"/>
      <c r="BI3" s="184"/>
      <c r="BJ3" s="184"/>
      <c r="BK3" s="184"/>
      <c r="BL3" s="184" t="s">
        <v>789</v>
      </c>
      <c r="BM3" s="184"/>
      <c r="BN3" s="184"/>
      <c r="BO3" s="184"/>
      <c r="BP3" s="189" t="s">
        <v>778</v>
      </c>
      <c r="BQ3" s="184" t="s">
        <v>790</v>
      </c>
      <c r="BR3" s="184" t="s">
        <v>791</v>
      </c>
      <c r="BS3" s="184" t="s">
        <v>792</v>
      </c>
      <c r="BT3" s="184" t="s">
        <v>793</v>
      </c>
      <c r="BU3" s="184" t="s">
        <v>794</v>
      </c>
      <c r="BV3" s="184"/>
      <c r="BW3" s="184" t="s">
        <v>795</v>
      </c>
      <c r="BX3" s="184"/>
      <c r="BY3" s="184" t="s">
        <v>796</v>
      </c>
      <c r="BZ3" s="184" t="s">
        <v>797</v>
      </c>
      <c r="CA3" s="184"/>
      <c r="CB3" s="184" t="s">
        <v>798</v>
      </c>
      <c r="CC3" s="184"/>
    </row>
    <row r="4" spans="1:83" ht="14.5" customHeight="1" x14ac:dyDescent="0.15">
      <c r="A4" s="9"/>
      <c r="B4" s="191"/>
      <c r="C4" s="193"/>
      <c r="D4" s="191"/>
      <c r="E4" s="192"/>
      <c r="F4" s="193"/>
      <c r="G4" s="192"/>
      <c r="H4" s="190" t="s">
        <v>799</v>
      </c>
      <c r="I4" s="184" t="s">
        <v>800</v>
      </c>
      <c r="J4" s="184" t="s">
        <v>790</v>
      </c>
      <c r="K4" s="184" t="s">
        <v>801</v>
      </c>
      <c r="L4" s="184" t="s">
        <v>790</v>
      </c>
      <c r="M4" s="184" t="s">
        <v>802</v>
      </c>
      <c r="N4" s="184" t="s">
        <v>803</v>
      </c>
      <c r="O4" s="184" t="s">
        <v>790</v>
      </c>
      <c r="P4" s="184" t="s">
        <v>803</v>
      </c>
      <c r="Q4" s="184" t="s">
        <v>790</v>
      </c>
      <c r="R4" s="184" t="s">
        <v>803</v>
      </c>
      <c r="S4" s="184"/>
      <c r="T4" s="184"/>
      <c r="U4" s="184" t="s">
        <v>790</v>
      </c>
      <c r="V4" s="184" t="s">
        <v>791</v>
      </c>
      <c r="W4" s="184" t="s">
        <v>804</v>
      </c>
      <c r="X4" s="184" t="s">
        <v>803</v>
      </c>
      <c r="Y4" s="184" t="s">
        <v>790</v>
      </c>
      <c r="Z4" s="184" t="s">
        <v>805</v>
      </c>
      <c r="AA4" s="184" t="s">
        <v>806</v>
      </c>
      <c r="AB4" s="184" t="s">
        <v>804</v>
      </c>
      <c r="AC4" s="184" t="s">
        <v>803</v>
      </c>
      <c r="AD4" s="184" t="s">
        <v>790</v>
      </c>
      <c r="AE4" s="184" t="s">
        <v>807</v>
      </c>
      <c r="AF4" s="189" t="s">
        <v>808</v>
      </c>
      <c r="AG4" s="184" t="s">
        <v>804</v>
      </c>
      <c r="AH4" s="184" t="s">
        <v>803</v>
      </c>
      <c r="AI4" s="184" t="s">
        <v>790</v>
      </c>
      <c r="AJ4" s="184" t="s">
        <v>807</v>
      </c>
      <c r="AK4" s="189" t="s">
        <v>808</v>
      </c>
      <c r="AL4" s="184" t="s">
        <v>804</v>
      </c>
      <c r="AM4" s="184" t="s">
        <v>803</v>
      </c>
      <c r="AN4" s="184" t="s">
        <v>790</v>
      </c>
      <c r="AO4" s="184" t="s">
        <v>805</v>
      </c>
      <c r="AP4" s="184" t="s">
        <v>806</v>
      </c>
      <c r="AQ4" s="184" t="s">
        <v>804</v>
      </c>
      <c r="AR4" s="184" t="s">
        <v>803</v>
      </c>
      <c r="AS4" s="184" t="s">
        <v>790</v>
      </c>
      <c r="AT4" s="184" t="s">
        <v>805</v>
      </c>
      <c r="AU4" s="184" t="s">
        <v>806</v>
      </c>
      <c r="AV4" s="184" t="s">
        <v>804</v>
      </c>
      <c r="AW4" s="184" t="s">
        <v>803</v>
      </c>
      <c r="AX4" s="184" t="s">
        <v>790</v>
      </c>
      <c r="AY4" s="184" t="s">
        <v>809</v>
      </c>
      <c r="AZ4" s="184" t="s">
        <v>806</v>
      </c>
      <c r="BA4" s="184" t="s">
        <v>804</v>
      </c>
      <c r="BB4" s="184" t="s">
        <v>803</v>
      </c>
      <c r="BC4" s="184" t="s">
        <v>790</v>
      </c>
      <c r="BD4" s="184" t="s">
        <v>791</v>
      </c>
      <c r="BE4" s="184" t="s">
        <v>804</v>
      </c>
      <c r="BF4" s="184" t="s">
        <v>803</v>
      </c>
      <c r="BG4" s="184" t="s">
        <v>810</v>
      </c>
      <c r="BH4" s="184" t="s">
        <v>790</v>
      </c>
      <c r="BI4" s="184" t="s">
        <v>791</v>
      </c>
      <c r="BJ4" s="184" t="s">
        <v>804</v>
      </c>
      <c r="BK4" s="184" t="s">
        <v>803</v>
      </c>
      <c r="BL4" s="184" t="s">
        <v>790</v>
      </c>
      <c r="BM4" s="184" t="s">
        <v>791</v>
      </c>
      <c r="BN4" s="184" t="s">
        <v>804</v>
      </c>
      <c r="BO4" s="184" t="s">
        <v>803</v>
      </c>
      <c r="BP4" s="189"/>
      <c r="BQ4" s="184"/>
      <c r="BR4" s="184"/>
      <c r="BS4" s="184"/>
      <c r="BT4" s="184"/>
      <c r="BU4" s="184" t="s">
        <v>790</v>
      </c>
      <c r="BV4" s="184" t="s">
        <v>811</v>
      </c>
      <c r="BW4" s="184" t="s">
        <v>790</v>
      </c>
      <c r="BX4" s="184" t="s">
        <v>811</v>
      </c>
      <c r="BY4" s="184"/>
      <c r="BZ4" s="184" t="s">
        <v>790</v>
      </c>
      <c r="CA4" s="184" t="s">
        <v>811</v>
      </c>
      <c r="CB4" s="184" t="s">
        <v>790</v>
      </c>
      <c r="CC4" s="184" t="s">
        <v>812</v>
      </c>
    </row>
    <row r="5" spans="1:83" ht="24" customHeight="1" x14ac:dyDescent="0.15">
      <c r="A5" s="9"/>
      <c r="B5" s="191"/>
      <c r="C5" s="193"/>
      <c r="D5" s="191"/>
      <c r="E5" s="192"/>
      <c r="F5" s="193"/>
      <c r="G5" s="192"/>
      <c r="H5" s="190"/>
      <c r="I5" s="184"/>
      <c r="J5" s="184"/>
      <c r="K5" s="184"/>
      <c r="L5" s="184"/>
      <c r="M5" s="184"/>
      <c r="N5" s="184"/>
      <c r="O5" s="184"/>
      <c r="P5" s="184"/>
      <c r="Q5" s="184"/>
      <c r="R5" s="184"/>
      <c r="S5" s="184"/>
      <c r="T5" s="184"/>
      <c r="U5" s="184"/>
      <c r="V5" s="184"/>
      <c r="W5" s="184"/>
      <c r="X5" s="184"/>
      <c r="Y5" s="184"/>
      <c r="Z5" s="184"/>
      <c r="AA5" s="184"/>
      <c r="AB5" s="184"/>
      <c r="AC5" s="184"/>
      <c r="AD5" s="184"/>
      <c r="AE5" s="184"/>
      <c r="AF5" s="189"/>
      <c r="AG5" s="184"/>
      <c r="AH5" s="184"/>
      <c r="AI5" s="184"/>
      <c r="AJ5" s="184"/>
      <c r="AK5" s="189"/>
      <c r="AL5" s="184"/>
      <c r="AM5" s="184"/>
      <c r="AN5" s="184"/>
      <c r="AO5" s="184"/>
      <c r="AP5" s="184"/>
      <c r="AQ5" s="184"/>
      <c r="AR5" s="184"/>
      <c r="AS5" s="184"/>
      <c r="AT5" s="184"/>
      <c r="AU5" s="184"/>
      <c r="AV5" s="184"/>
      <c r="AW5" s="184"/>
      <c r="AX5" s="184"/>
      <c r="AY5" s="184"/>
      <c r="AZ5" s="184"/>
      <c r="BA5" s="184"/>
      <c r="BB5" s="184"/>
      <c r="BC5" s="184"/>
      <c r="BD5" s="184"/>
      <c r="BE5" s="184"/>
      <c r="BF5" s="184"/>
      <c r="BG5" s="184"/>
      <c r="BH5" s="184"/>
      <c r="BI5" s="184"/>
      <c r="BJ5" s="184"/>
      <c r="BK5" s="184"/>
      <c r="BL5" s="184"/>
      <c r="BM5" s="184"/>
      <c r="BN5" s="184"/>
      <c r="BO5" s="184"/>
      <c r="BP5" s="189"/>
      <c r="BQ5" s="184"/>
      <c r="BR5" s="184"/>
      <c r="BS5" s="184"/>
      <c r="BT5" s="184"/>
      <c r="BU5" s="184"/>
      <c r="BV5" s="184"/>
      <c r="BW5" s="184"/>
      <c r="BX5" s="184"/>
      <c r="BY5" s="184"/>
      <c r="BZ5" s="184"/>
      <c r="CA5" s="184"/>
      <c r="CB5" s="184"/>
      <c r="CC5" s="184"/>
    </row>
    <row r="6" spans="1:83" x14ac:dyDescent="0.15">
      <c r="A6" s="9"/>
      <c r="B6" s="10"/>
      <c r="C6" s="9" t="s">
        <v>813</v>
      </c>
      <c r="D6" s="10">
        <f>6</f>
        <v>6</v>
      </c>
      <c r="E6" s="11">
        <f>D6</f>
        <v>6</v>
      </c>
      <c r="F6" s="9">
        <f>413</f>
        <v>413</v>
      </c>
      <c r="G6" s="11">
        <f>F6</f>
        <v>413</v>
      </c>
      <c r="H6" s="11">
        <f>6</f>
        <v>6</v>
      </c>
      <c r="I6" s="9">
        <f>10</f>
        <v>10</v>
      </c>
      <c r="J6" s="9">
        <v>0</v>
      </c>
      <c r="K6" s="9">
        <f>G6*(E6+2)</f>
        <v>3304</v>
      </c>
      <c r="L6" s="9">
        <v>0</v>
      </c>
      <c r="M6" s="9">
        <v>0</v>
      </c>
      <c r="N6" s="9">
        <f>G6*(E6+2)*0.22</f>
        <v>726.88</v>
      </c>
      <c r="O6" s="9">
        <v>0</v>
      </c>
      <c r="P6" s="9">
        <f>G6*(E6+2)*0.5</f>
        <v>1652</v>
      </c>
      <c r="Q6" s="9">
        <v>0</v>
      </c>
      <c r="R6" s="9">
        <v>0</v>
      </c>
      <c r="S6" s="9">
        <f>+N6*L6/100+P6*O6/100+R6*Q6/100</f>
        <v>0</v>
      </c>
      <c r="T6" s="9">
        <f>N6+P6+R6</f>
        <v>2378.88</v>
      </c>
      <c r="U6" s="9">
        <v>0</v>
      </c>
      <c r="V6" s="9">
        <v>0</v>
      </c>
      <c r="W6" s="9">
        <f>+X6*U6/100</f>
        <v>0</v>
      </c>
      <c r="X6" s="9">
        <f>(+G6*(D6+1.6)+(I6*I6/2)*H6)*0.15</f>
        <v>515.82000000000005</v>
      </c>
      <c r="Y6" s="9">
        <v>0</v>
      </c>
      <c r="Z6" s="9">
        <v>0</v>
      </c>
      <c r="AA6" s="9">
        <f>G6-G6</f>
        <v>0</v>
      </c>
      <c r="AB6" s="9">
        <f>15*Z6*7</f>
        <v>0</v>
      </c>
      <c r="AC6" s="9">
        <f>Z6*AA6*7</f>
        <v>0</v>
      </c>
      <c r="AD6" s="9">
        <v>0</v>
      </c>
      <c r="AE6" s="9">
        <f>2.5</f>
        <v>2.5</v>
      </c>
      <c r="AF6" s="9">
        <f>8*F6*35%</f>
        <v>1156.4000000000001</v>
      </c>
      <c r="AG6" s="9"/>
      <c r="AH6" s="9">
        <f>AE6*AF6</f>
        <v>2891</v>
      </c>
      <c r="AI6" s="9">
        <v>0</v>
      </c>
      <c r="AJ6" s="9">
        <f>1</f>
        <v>1</v>
      </c>
      <c r="AK6" s="9">
        <f>AF6</f>
        <v>1156.4000000000001</v>
      </c>
      <c r="AL6" s="9"/>
      <c r="AM6" s="9">
        <f>AJ6*AK6</f>
        <v>1156.4000000000001</v>
      </c>
      <c r="AN6" s="9">
        <v>0</v>
      </c>
      <c r="AO6" s="9">
        <v>0</v>
      </c>
      <c r="AP6" s="9">
        <v>0</v>
      </c>
      <c r="AQ6" s="9">
        <f>+AR6*AD6/100</f>
        <v>0</v>
      </c>
      <c r="AR6" s="9">
        <f>+AO6*AP6*7</f>
        <v>0</v>
      </c>
      <c r="AS6" s="9">
        <v>0</v>
      </c>
      <c r="AT6" s="9">
        <v>0</v>
      </c>
      <c r="AU6" s="9">
        <f>AA6</f>
        <v>0</v>
      </c>
      <c r="AV6" s="9">
        <f>+AW6*AS6/100</f>
        <v>0</v>
      </c>
      <c r="AW6" s="9">
        <f>AT6*AU6*7</f>
        <v>0</v>
      </c>
      <c r="AX6" s="9">
        <v>0</v>
      </c>
      <c r="AY6" s="9">
        <v>0</v>
      </c>
      <c r="AZ6" s="9">
        <f>AP6</f>
        <v>0</v>
      </c>
      <c r="BA6" s="9">
        <f>+BB6*AX6/100</f>
        <v>0</v>
      </c>
      <c r="BB6" s="9">
        <f>AZ6*AY6</f>
        <v>0</v>
      </c>
      <c r="BC6" s="9">
        <v>0</v>
      </c>
      <c r="BD6" s="9">
        <v>0</v>
      </c>
      <c r="BE6" s="9">
        <f>+BF6*BC6/100</f>
        <v>0</v>
      </c>
      <c r="BF6" s="9">
        <f>(+G6*(D6+1.3)+(I6*I6/2)*H6)*0.16</f>
        <v>530.38400000000001</v>
      </c>
      <c r="BG6" s="9">
        <v>0</v>
      </c>
      <c r="BH6" s="9">
        <v>0</v>
      </c>
      <c r="BI6" s="9">
        <v>0</v>
      </c>
      <c r="BJ6" s="9">
        <f>+BK6*BH6/100</f>
        <v>0</v>
      </c>
      <c r="BK6" s="9">
        <f>(+G6*(D6+1)+(I6*I6/2)*H6)*0.16</f>
        <v>510.56</v>
      </c>
      <c r="BL6" s="9">
        <v>0</v>
      </c>
      <c r="BM6" s="9">
        <v>0</v>
      </c>
      <c r="BN6" s="9">
        <f>+BO6*BL6/100</f>
        <v>0</v>
      </c>
      <c r="BO6" s="9">
        <f>(+G6*(D6+0.6)+(I6*I6/2)*H6)*0.16</f>
        <v>484.12799999999999</v>
      </c>
      <c r="BP6" s="9">
        <v>0</v>
      </c>
      <c r="BQ6" s="9">
        <v>0</v>
      </c>
      <c r="BR6" s="9">
        <v>0</v>
      </c>
      <c r="BS6" s="9">
        <f>+BT6*BQ6/100</f>
        <v>0</v>
      </c>
      <c r="BT6" s="9">
        <f>((+G6*D6+0.15)+(I6*I6/2)*H55)</f>
        <v>2478.15</v>
      </c>
      <c r="BU6" s="9">
        <v>0</v>
      </c>
      <c r="BV6" s="9">
        <f>(+F6*1.055)-BX6</f>
        <v>247.19499999999999</v>
      </c>
      <c r="BW6" s="9">
        <v>0</v>
      </c>
      <c r="BX6" s="9">
        <f>2*3.142*I6*H6/2</f>
        <v>188.52</v>
      </c>
      <c r="BY6" s="9">
        <f>+BX6*BW6/100+BV6*BU6/100</f>
        <v>0</v>
      </c>
      <c r="BZ6" s="9">
        <v>0</v>
      </c>
      <c r="CA6" s="9">
        <v>0</v>
      </c>
      <c r="CB6" s="9">
        <v>0</v>
      </c>
      <c r="CC6" s="9">
        <v>0</v>
      </c>
    </row>
    <row r="7" spans="1:83" x14ac:dyDescent="0.15">
      <c r="A7" s="9"/>
      <c r="B7" s="10"/>
      <c r="C7" s="9" t="s">
        <v>814</v>
      </c>
      <c r="D7" s="10">
        <f>6</f>
        <v>6</v>
      </c>
      <c r="E7" s="11">
        <f>D7</f>
        <v>6</v>
      </c>
      <c r="F7" s="9">
        <f>273</f>
        <v>273</v>
      </c>
      <c r="G7" s="11">
        <f>F7</f>
        <v>273</v>
      </c>
      <c r="H7" s="11">
        <f>0</f>
        <v>0</v>
      </c>
      <c r="I7" s="9">
        <f>10</f>
        <v>10</v>
      </c>
      <c r="J7" s="9">
        <v>0</v>
      </c>
      <c r="K7" s="9">
        <f>G7*(E7+2)</f>
        <v>2184</v>
      </c>
      <c r="L7" s="9">
        <v>0</v>
      </c>
      <c r="M7" s="9">
        <v>0</v>
      </c>
      <c r="N7" s="9">
        <f>G7*(E7+2)*0.22</f>
        <v>480.48</v>
      </c>
      <c r="O7" s="9">
        <v>0</v>
      </c>
      <c r="P7" s="9">
        <f>G7*(E7+2)*0.5</f>
        <v>1092</v>
      </c>
      <c r="Q7" s="9">
        <v>0</v>
      </c>
      <c r="R7" s="9">
        <v>0</v>
      </c>
      <c r="S7" s="9">
        <f>+N7*L7/100+P7*O7/100+R7*Q7/100</f>
        <v>0</v>
      </c>
      <c r="T7" s="9">
        <f>N7+P7+R7</f>
        <v>1572.48</v>
      </c>
      <c r="U7" s="9">
        <v>0</v>
      </c>
      <c r="V7" s="9">
        <v>0</v>
      </c>
      <c r="W7" s="9">
        <f>+X7*U7/100</f>
        <v>0</v>
      </c>
      <c r="X7" s="9">
        <f>(+G7*(D7+1.6)+(I7*I7/2)*H7)*0.15</f>
        <v>311.22000000000003</v>
      </c>
      <c r="Y7" s="9">
        <v>0</v>
      </c>
      <c r="Z7" s="9">
        <v>0</v>
      </c>
      <c r="AA7" s="9">
        <f>G7-G7</f>
        <v>0</v>
      </c>
      <c r="AB7" s="9">
        <f>+AC7*Y7/100</f>
        <v>0</v>
      </c>
      <c r="AC7" s="9">
        <f>Z7*AA7*7</f>
        <v>0</v>
      </c>
      <c r="AD7" s="9">
        <v>0</v>
      </c>
      <c r="AE7" s="9">
        <f t="shared" ref="AE7:AE10" si="0">2.5</f>
        <v>2.5</v>
      </c>
      <c r="AF7" s="9">
        <f>8*F7*15%</f>
        <v>327.60000000000002</v>
      </c>
      <c r="AG7" s="9"/>
      <c r="AH7" s="9">
        <f t="shared" ref="AH7:AH10" si="1">AE7*AF7</f>
        <v>819</v>
      </c>
      <c r="AI7" s="9">
        <v>0</v>
      </c>
      <c r="AJ7" s="9">
        <f>1</f>
        <v>1</v>
      </c>
      <c r="AK7" s="9">
        <f t="shared" ref="AK7:AK10" si="2">AF7</f>
        <v>327.60000000000002</v>
      </c>
      <c r="AL7" s="9"/>
      <c r="AM7" s="9">
        <f t="shared" ref="AM7:AM10" si="3">AJ7*AK7</f>
        <v>327.60000000000002</v>
      </c>
      <c r="AN7" s="9">
        <v>0</v>
      </c>
      <c r="AO7" s="9">
        <v>0</v>
      </c>
      <c r="AP7" s="9">
        <v>0</v>
      </c>
      <c r="AQ7" s="9">
        <f>+AR7*AD7/100</f>
        <v>0</v>
      </c>
      <c r="AR7" s="9">
        <f>+AO7*AP7*(D7+0.9)</f>
        <v>0</v>
      </c>
      <c r="AS7" s="9">
        <v>0</v>
      </c>
      <c r="AT7" s="9">
        <v>0</v>
      </c>
      <c r="AU7" s="9">
        <f>AA7</f>
        <v>0</v>
      </c>
      <c r="AV7" s="9">
        <f>+AW7*AS7/100</f>
        <v>0</v>
      </c>
      <c r="AW7" s="9">
        <f>AT7*AU7*7</f>
        <v>0</v>
      </c>
      <c r="AX7" s="9">
        <v>0</v>
      </c>
      <c r="AY7" s="9">
        <v>0</v>
      </c>
      <c r="AZ7" s="9">
        <f>AP7</f>
        <v>0</v>
      </c>
      <c r="BA7" s="9">
        <f>+BB7*AX7/100</f>
        <v>0</v>
      </c>
      <c r="BB7" s="9">
        <f>AY7*AZ7*6.2</f>
        <v>0</v>
      </c>
      <c r="BC7" s="9">
        <v>0</v>
      </c>
      <c r="BD7" s="9">
        <v>0</v>
      </c>
      <c r="BE7" s="9">
        <f>+BF7*BC7/100</f>
        <v>0</v>
      </c>
      <c r="BF7" s="9">
        <f>(+G7*(D7+1.3)+(I7*I7/2)*H7)*0.16</f>
        <v>318.86399999999998</v>
      </c>
      <c r="BG7" s="9">
        <v>0</v>
      </c>
      <c r="BH7" s="9">
        <v>0</v>
      </c>
      <c r="BI7" s="9">
        <v>0</v>
      </c>
      <c r="BJ7" s="9">
        <f>+BK7*BH7/100</f>
        <v>0</v>
      </c>
      <c r="BK7" s="9">
        <f>(+G7*(D7+1)+(I7*I7/2)*H7)*0.16</f>
        <v>305.76</v>
      </c>
      <c r="BL7" s="9">
        <v>0</v>
      </c>
      <c r="BM7" s="9">
        <v>0</v>
      </c>
      <c r="BN7" s="9">
        <f>+BO7*BL7/100</f>
        <v>0</v>
      </c>
      <c r="BO7" s="9">
        <f>(+G7*(D7+0.6)+(I7*I7/2)*H7)*0.16</f>
        <v>288.28800000000001</v>
      </c>
      <c r="BP7" s="9">
        <v>0</v>
      </c>
      <c r="BQ7" s="9">
        <v>0</v>
      </c>
      <c r="BR7" s="9">
        <v>0</v>
      </c>
      <c r="BS7" s="9">
        <f>+BT7*BQ7/100</f>
        <v>0</v>
      </c>
      <c r="BT7" s="9">
        <f>((+G7*D7+0.15)+(I7*I7/2)*H56)</f>
        <v>1638.15</v>
      </c>
      <c r="BU7" s="9">
        <v>0</v>
      </c>
      <c r="BV7" s="9">
        <f>(+F7*1.055)-BX7</f>
        <v>288.01499999999999</v>
      </c>
      <c r="BW7" s="9">
        <v>0</v>
      </c>
      <c r="BX7" s="9">
        <f t="shared" ref="BX7:BX8" si="4">2*3.142*I7*H7/2</f>
        <v>0</v>
      </c>
      <c r="BY7" s="9">
        <f>+BX7*BW7/100+BV7*BU7/100</f>
        <v>0</v>
      </c>
      <c r="BZ7" s="9">
        <v>0</v>
      </c>
      <c r="CA7" s="9">
        <v>0</v>
      </c>
      <c r="CB7" s="9">
        <v>0</v>
      </c>
      <c r="CC7" s="9">
        <f>CA7*2</f>
        <v>0</v>
      </c>
    </row>
    <row r="8" spans="1:83" x14ac:dyDescent="0.15">
      <c r="A8" s="9"/>
      <c r="B8" s="10"/>
      <c r="C8" s="12" t="s">
        <v>815</v>
      </c>
      <c r="D8" s="10">
        <f>6</f>
        <v>6</v>
      </c>
      <c r="E8" s="11">
        <f t="shared" ref="E8:E10" si="5">D8</f>
        <v>6</v>
      </c>
      <c r="F8" s="9">
        <f>310</f>
        <v>310</v>
      </c>
      <c r="G8" s="11">
        <f t="shared" ref="G8:G9" si="6">F8</f>
        <v>310</v>
      </c>
      <c r="H8" s="11">
        <f>4</f>
        <v>4</v>
      </c>
      <c r="I8" s="9">
        <f>10</f>
        <v>10</v>
      </c>
      <c r="J8" s="9">
        <v>0</v>
      </c>
      <c r="K8" s="9">
        <f>G8*(E8+2)</f>
        <v>2480</v>
      </c>
      <c r="L8" s="9">
        <v>0</v>
      </c>
      <c r="M8" s="9">
        <v>0</v>
      </c>
      <c r="N8" s="9">
        <f>G8*(E8+2)*0.22</f>
        <v>545.6</v>
      </c>
      <c r="O8" s="9">
        <v>0</v>
      </c>
      <c r="P8" s="9">
        <f>G8*(E8+2)*0.5</f>
        <v>1240</v>
      </c>
      <c r="Q8" s="9">
        <v>0</v>
      </c>
      <c r="R8" s="9">
        <v>0</v>
      </c>
      <c r="S8" s="9">
        <f>+N8*L8/100+P8*O8/100+R8*Q8/100</f>
        <v>0</v>
      </c>
      <c r="T8" s="9">
        <f>N8+P8+R8</f>
        <v>1785.6</v>
      </c>
      <c r="U8" s="9">
        <v>0</v>
      </c>
      <c r="V8" s="9">
        <v>0</v>
      </c>
      <c r="W8" s="9">
        <f t="shared" ref="W8:W9" si="7">+X8*U8/100</f>
        <v>0</v>
      </c>
      <c r="X8" s="9">
        <f>(+G8*(D8+1.6)+(I8*I8/2)*H8)*0.15</f>
        <v>383.4</v>
      </c>
      <c r="Y8" s="9">
        <v>0</v>
      </c>
      <c r="Z8" s="9">
        <v>0</v>
      </c>
      <c r="AA8" s="9">
        <f>G8-G8</f>
        <v>0</v>
      </c>
      <c r="AB8" s="9">
        <f>+AC8*Y8/100</f>
        <v>0</v>
      </c>
      <c r="AC8" s="9">
        <f>Z8*AA8*7</f>
        <v>0</v>
      </c>
      <c r="AD8" s="9">
        <v>0</v>
      </c>
      <c r="AE8" s="9">
        <f t="shared" si="0"/>
        <v>2.5</v>
      </c>
      <c r="AF8" s="9">
        <f>8*F8*30%</f>
        <v>744</v>
      </c>
      <c r="AG8" s="9"/>
      <c r="AH8" s="9">
        <f t="shared" si="1"/>
        <v>1860</v>
      </c>
      <c r="AI8" s="9">
        <v>0</v>
      </c>
      <c r="AJ8" s="9">
        <f>1</f>
        <v>1</v>
      </c>
      <c r="AK8" s="9">
        <f t="shared" si="2"/>
        <v>744</v>
      </c>
      <c r="AL8" s="9"/>
      <c r="AM8" s="9">
        <f t="shared" si="3"/>
        <v>744</v>
      </c>
      <c r="AN8" s="9">
        <v>0</v>
      </c>
      <c r="AO8" s="9">
        <v>0</v>
      </c>
      <c r="AP8" s="9">
        <v>0</v>
      </c>
      <c r="AQ8" s="9">
        <f>+AR8*AD8/100</f>
        <v>0</v>
      </c>
      <c r="AR8" s="9">
        <f>+AO8*AP8*(D8+0.9)</f>
        <v>0</v>
      </c>
      <c r="AS8" s="9">
        <v>0</v>
      </c>
      <c r="AT8" s="9">
        <v>0</v>
      </c>
      <c r="AU8" s="9">
        <v>0</v>
      </c>
      <c r="AV8" s="9">
        <v>0</v>
      </c>
      <c r="AW8" s="9">
        <v>0</v>
      </c>
      <c r="AX8" s="9">
        <v>0</v>
      </c>
      <c r="AY8" s="9">
        <v>0</v>
      </c>
      <c r="AZ8" s="9">
        <v>0</v>
      </c>
      <c r="BA8" s="9">
        <v>0</v>
      </c>
      <c r="BB8" s="9">
        <v>0</v>
      </c>
      <c r="BC8" s="9">
        <v>0</v>
      </c>
      <c r="BD8" s="9">
        <v>0</v>
      </c>
      <c r="BE8" s="9"/>
      <c r="BF8" s="9">
        <f>(+G8*(D8+1.3)+(I8*I8/2)*H8)*0.16</f>
        <v>394.08</v>
      </c>
      <c r="BG8" s="9">
        <v>0</v>
      </c>
      <c r="BH8" s="9">
        <v>0</v>
      </c>
      <c r="BI8" s="9">
        <v>0</v>
      </c>
      <c r="BJ8" s="9">
        <f>+BK8*BH8/100</f>
        <v>0</v>
      </c>
      <c r="BK8" s="9">
        <f>(+G8*(D8+1)+(I8*I8/2)*H8)*0.16</f>
        <v>379.2</v>
      </c>
      <c r="BL8" s="9">
        <v>0</v>
      </c>
      <c r="BM8" s="9">
        <v>0</v>
      </c>
      <c r="BN8" s="9">
        <f>+BO8*BL8/100</f>
        <v>0</v>
      </c>
      <c r="BO8" s="9">
        <f>(+G8*(D8+0.6)+(I8*I8/2)*H8)*0.16</f>
        <v>359.36</v>
      </c>
      <c r="BP8" s="9">
        <v>0</v>
      </c>
      <c r="BQ8" s="9">
        <v>0</v>
      </c>
      <c r="BR8" s="9">
        <v>0</v>
      </c>
      <c r="BS8" s="9">
        <f>+BT8*BQ8/100</f>
        <v>0</v>
      </c>
      <c r="BT8" s="9">
        <f>((+G8*D8+0.15)+(I8*I8/2)*H57)</f>
        <v>1860.15</v>
      </c>
      <c r="BU8" s="9">
        <v>0</v>
      </c>
      <c r="BV8" s="9">
        <f>(+F8*1.055)-BX8</f>
        <v>201.37</v>
      </c>
      <c r="BW8" s="9">
        <v>0</v>
      </c>
      <c r="BX8" s="9">
        <f t="shared" si="4"/>
        <v>125.68</v>
      </c>
      <c r="BY8" s="9">
        <f t="shared" ref="BY8:BY9" si="8">+BX8*BW8/100+BV8*BU8/100</f>
        <v>0</v>
      </c>
      <c r="BZ8" s="9">
        <v>0</v>
      </c>
      <c r="CA8" s="9">
        <v>0</v>
      </c>
      <c r="CB8" s="9">
        <v>0</v>
      </c>
      <c r="CC8" s="9">
        <f>CA8*2</f>
        <v>0</v>
      </c>
    </row>
    <row r="9" spans="1:83" x14ac:dyDescent="0.15">
      <c r="A9" s="9"/>
      <c r="B9" s="10"/>
      <c r="C9" s="9" t="s">
        <v>816</v>
      </c>
      <c r="D9" s="10">
        <f>6</f>
        <v>6</v>
      </c>
      <c r="E9" s="11">
        <f t="shared" si="5"/>
        <v>6</v>
      </c>
      <c r="F9" s="9">
        <v>99</v>
      </c>
      <c r="G9" s="11">
        <f t="shared" si="6"/>
        <v>99</v>
      </c>
      <c r="H9" s="11">
        <f>2</f>
        <v>2</v>
      </c>
      <c r="I9" s="9">
        <f>10</f>
        <v>10</v>
      </c>
      <c r="J9" s="9">
        <v>0</v>
      </c>
      <c r="K9" s="9">
        <f>G9*(E9+2)</f>
        <v>792</v>
      </c>
      <c r="L9" s="9">
        <v>0</v>
      </c>
      <c r="M9" s="9">
        <v>0</v>
      </c>
      <c r="N9" s="9">
        <f>G9*(E9+2)*0.22</f>
        <v>174.24</v>
      </c>
      <c r="O9" s="9">
        <v>0</v>
      </c>
      <c r="P9" s="9">
        <f>G9*(E9+2)*0.5</f>
        <v>396</v>
      </c>
      <c r="Q9" s="9">
        <v>0</v>
      </c>
      <c r="R9" s="9">
        <v>0</v>
      </c>
      <c r="S9" s="9">
        <f>+N9*L9/100+P9*O9/100+R9*Q9/100</f>
        <v>0</v>
      </c>
      <c r="T9" s="9">
        <f>N9+P9+R9</f>
        <v>570.24</v>
      </c>
      <c r="U9" s="9">
        <v>0</v>
      </c>
      <c r="V9" s="9">
        <v>0</v>
      </c>
      <c r="W9" s="9">
        <f t="shared" si="7"/>
        <v>0</v>
      </c>
      <c r="X9" s="9">
        <f>(+G9*(D9+1.6)+(I9*I9/2)*H9)*0.15</f>
        <v>127.86</v>
      </c>
      <c r="Y9" s="9">
        <v>0</v>
      </c>
      <c r="Z9" s="9">
        <v>0</v>
      </c>
      <c r="AA9" s="9">
        <f>G9-G9</f>
        <v>0</v>
      </c>
      <c r="AB9" s="9">
        <f>+AC9*Y9/100</f>
        <v>0</v>
      </c>
      <c r="AC9" s="9">
        <f>Z9*AA9*7</f>
        <v>0</v>
      </c>
      <c r="AD9" s="9">
        <v>0</v>
      </c>
      <c r="AE9" s="9">
        <f t="shared" si="0"/>
        <v>2.5</v>
      </c>
      <c r="AF9" s="9">
        <f>8*F9*10%</f>
        <v>79.2</v>
      </c>
      <c r="AG9" s="9"/>
      <c r="AH9" s="9">
        <f t="shared" si="1"/>
        <v>198</v>
      </c>
      <c r="AI9" s="9">
        <v>0</v>
      </c>
      <c r="AJ9" s="9">
        <f>1</f>
        <v>1</v>
      </c>
      <c r="AK9" s="9">
        <f t="shared" si="2"/>
        <v>79.2</v>
      </c>
      <c r="AL9" s="9"/>
      <c r="AM9" s="9">
        <f t="shared" si="3"/>
        <v>79.2</v>
      </c>
      <c r="AN9" s="9">
        <v>0</v>
      </c>
      <c r="AO9" s="9">
        <v>0</v>
      </c>
      <c r="AP9" s="9">
        <v>0</v>
      </c>
      <c r="AQ9" s="9">
        <v>0</v>
      </c>
      <c r="AR9" s="9">
        <v>0</v>
      </c>
      <c r="AS9" s="9">
        <v>0</v>
      </c>
      <c r="AT9" s="9">
        <v>0</v>
      </c>
      <c r="AU9" s="9">
        <v>0</v>
      </c>
      <c r="AV9" s="9">
        <v>0</v>
      </c>
      <c r="AW9" s="9">
        <f>AT9*AU9*7</f>
        <v>0</v>
      </c>
      <c r="AX9" s="9">
        <v>0</v>
      </c>
      <c r="AY9" s="9">
        <v>0</v>
      </c>
      <c r="AZ9" s="9">
        <v>0</v>
      </c>
      <c r="BA9" s="9">
        <v>0</v>
      </c>
      <c r="BB9" s="9">
        <v>0</v>
      </c>
      <c r="BC9" s="9">
        <v>0</v>
      </c>
      <c r="BD9" s="9">
        <v>0</v>
      </c>
      <c r="BE9" s="9">
        <v>0</v>
      </c>
      <c r="BF9" s="9">
        <f>(+G9*(D9+1.3)+(I9*I9/2)*H9)*0.16</f>
        <v>131.63200000000001</v>
      </c>
      <c r="BG9" s="9">
        <v>0</v>
      </c>
      <c r="BH9" s="9">
        <v>0</v>
      </c>
      <c r="BI9" s="9">
        <v>0</v>
      </c>
      <c r="BJ9" s="9">
        <f>+BK9*BH9/100</f>
        <v>0</v>
      </c>
      <c r="BK9" s="9">
        <f>(+G9*(D9+1)+(I9*I9/2)*H9)*0.16</f>
        <v>126.88</v>
      </c>
      <c r="BL9" s="9">
        <v>0</v>
      </c>
      <c r="BM9" s="9">
        <v>0</v>
      </c>
      <c r="BN9" s="9">
        <f>+BO9*BL9/100</f>
        <v>0</v>
      </c>
      <c r="BO9" s="9">
        <f>(+G9*(D9+0.6)+(I9*I9/2)*H9)*0.16</f>
        <v>120.544</v>
      </c>
      <c r="BP9" s="9">
        <v>0</v>
      </c>
      <c r="BQ9" s="9">
        <v>0</v>
      </c>
      <c r="BR9" s="9">
        <v>0</v>
      </c>
      <c r="BS9" s="9"/>
      <c r="BT9" s="9">
        <f>((+G9*D9+0.15)+(I9*I9/2)*H58)</f>
        <v>594.15</v>
      </c>
      <c r="BU9" s="9">
        <v>0</v>
      </c>
      <c r="BV9" s="9">
        <f>(+F9*1.055)-BX9</f>
        <v>41.604999999999997</v>
      </c>
      <c r="BW9" s="9">
        <v>0</v>
      </c>
      <c r="BX9" s="9">
        <f>2*3.142*I9*H9/2</f>
        <v>62.84</v>
      </c>
      <c r="BY9" s="9">
        <f t="shared" si="8"/>
        <v>0</v>
      </c>
      <c r="BZ9" s="9">
        <v>0</v>
      </c>
      <c r="CA9" s="9">
        <v>0</v>
      </c>
      <c r="CB9" s="9">
        <v>0</v>
      </c>
      <c r="CC9" s="9">
        <f>CA9*2</f>
        <v>0</v>
      </c>
    </row>
    <row r="10" spans="1:83" ht="16.25" customHeight="1" x14ac:dyDescent="0.15">
      <c r="A10" s="9"/>
      <c r="B10" s="10"/>
      <c r="C10" s="9" t="s">
        <v>817</v>
      </c>
      <c r="D10" s="10">
        <f>6</f>
        <v>6</v>
      </c>
      <c r="E10" s="11">
        <f t="shared" si="5"/>
        <v>6</v>
      </c>
      <c r="F10" s="9">
        <v>65</v>
      </c>
      <c r="G10" s="11">
        <f>F10</f>
        <v>65</v>
      </c>
      <c r="H10" s="11">
        <f>1</f>
        <v>1</v>
      </c>
      <c r="I10" s="9">
        <f>10</f>
        <v>10</v>
      </c>
      <c r="J10" s="9">
        <v>0</v>
      </c>
      <c r="K10" s="9">
        <f>G10*(E10+2)</f>
        <v>520</v>
      </c>
      <c r="L10" s="9">
        <v>0</v>
      </c>
      <c r="M10" s="9">
        <v>0</v>
      </c>
      <c r="N10" s="9">
        <f>G10*(E10+2)*0.22</f>
        <v>114.4</v>
      </c>
      <c r="O10" s="9">
        <v>0</v>
      </c>
      <c r="P10" s="9">
        <f>G10*(E10+2)*0.5</f>
        <v>260</v>
      </c>
      <c r="Q10" s="9">
        <v>0</v>
      </c>
      <c r="R10" s="9">
        <v>0</v>
      </c>
      <c r="S10" s="9">
        <f>+N10*L10/100+P10*O10/100+R10*Q10/100</f>
        <v>0</v>
      </c>
      <c r="T10" s="9">
        <f>N10+P10+R10</f>
        <v>374.4</v>
      </c>
      <c r="U10" s="9">
        <v>0</v>
      </c>
      <c r="V10" s="9">
        <v>0</v>
      </c>
      <c r="W10" s="9">
        <f>+X10*U10/100</f>
        <v>0</v>
      </c>
      <c r="X10" s="9">
        <f>(+G10*(D10+1.6)+(I10*I10/2)*H10)*0.15</f>
        <v>81.599999999999994</v>
      </c>
      <c r="Y10" s="9">
        <v>0</v>
      </c>
      <c r="Z10" s="9">
        <v>0</v>
      </c>
      <c r="AA10" s="9">
        <f>G10-G10</f>
        <v>0</v>
      </c>
      <c r="AB10" s="9">
        <f>+AC10*Y10/100</f>
        <v>0</v>
      </c>
      <c r="AC10" s="9">
        <f>Z10*AA10*7</f>
        <v>0</v>
      </c>
      <c r="AD10" s="9">
        <v>0</v>
      </c>
      <c r="AE10" s="9">
        <f t="shared" si="0"/>
        <v>2.5</v>
      </c>
      <c r="AF10" s="9">
        <f>8*F10*10%</f>
        <v>52</v>
      </c>
      <c r="AG10" s="9"/>
      <c r="AH10" s="9">
        <f t="shared" si="1"/>
        <v>130</v>
      </c>
      <c r="AI10" s="9">
        <v>0</v>
      </c>
      <c r="AJ10" s="9">
        <f>1</f>
        <v>1</v>
      </c>
      <c r="AK10" s="9">
        <f t="shared" si="2"/>
        <v>52</v>
      </c>
      <c r="AL10" s="9"/>
      <c r="AM10" s="9">
        <f t="shared" si="3"/>
        <v>52</v>
      </c>
      <c r="AN10" s="9">
        <v>0</v>
      </c>
      <c r="AO10" s="9">
        <v>0</v>
      </c>
      <c r="AP10" s="9">
        <v>0</v>
      </c>
      <c r="AQ10" s="9">
        <v>0</v>
      </c>
      <c r="AR10" s="9">
        <f>+AO10*AP10*7</f>
        <v>0</v>
      </c>
      <c r="AS10" s="9">
        <v>0</v>
      </c>
      <c r="AT10" s="9">
        <v>0</v>
      </c>
      <c r="AU10" s="9">
        <v>0</v>
      </c>
      <c r="AV10" s="9">
        <f>+AW10*AS10/100</f>
        <v>0</v>
      </c>
      <c r="AW10" s="9">
        <f>AT10*AU10*6.2</f>
        <v>0</v>
      </c>
      <c r="AX10" s="9">
        <v>0</v>
      </c>
      <c r="AY10" s="9">
        <v>0</v>
      </c>
      <c r="AZ10" s="9">
        <v>0</v>
      </c>
      <c r="BA10" s="9">
        <f>+BB10*AX10/100</f>
        <v>0</v>
      </c>
      <c r="BB10" s="9">
        <f>AY10*AZ10*6.2</f>
        <v>0</v>
      </c>
      <c r="BC10" s="9">
        <v>0</v>
      </c>
      <c r="BD10" s="9">
        <v>0</v>
      </c>
      <c r="BE10" s="9">
        <f>+BF10*BC10/100</f>
        <v>0</v>
      </c>
      <c r="BF10" s="9">
        <f>(+G10*(D10+1.3)+(I10*I10/2)*H10)*0.16</f>
        <v>83.92</v>
      </c>
      <c r="BG10" s="9">
        <v>0</v>
      </c>
      <c r="BH10" s="9">
        <v>0</v>
      </c>
      <c r="BI10" s="9">
        <v>0</v>
      </c>
      <c r="BJ10" s="9">
        <f>+BK10*BH10/100</f>
        <v>0</v>
      </c>
      <c r="BK10" s="9">
        <f>(+G10*(D10+1)+(I10*I10/2)*H10)*0.16</f>
        <v>80.8</v>
      </c>
      <c r="BL10" s="9">
        <v>0</v>
      </c>
      <c r="BM10" s="9">
        <v>0</v>
      </c>
      <c r="BN10" s="9">
        <f>+BO10*BL10/100</f>
        <v>0</v>
      </c>
      <c r="BO10" s="9">
        <f>(+G10*(D10+0.6)+(I10*I10/2)*H10)*0.16</f>
        <v>76.64</v>
      </c>
      <c r="BP10" s="9">
        <v>0</v>
      </c>
      <c r="BQ10" s="9">
        <v>0</v>
      </c>
      <c r="BR10" s="9">
        <v>0</v>
      </c>
      <c r="BS10" s="9">
        <f>+BT10*BQ10/100</f>
        <v>0</v>
      </c>
      <c r="BT10" s="9">
        <f>((+G10*D10+0.15)+(I10*I10/2)*H59)</f>
        <v>390.15</v>
      </c>
      <c r="BU10" s="9">
        <v>0</v>
      </c>
      <c r="BV10" s="9">
        <f>(+F10*1.055)-BX10</f>
        <v>37.155000000000001</v>
      </c>
      <c r="BW10" s="9">
        <v>0</v>
      </c>
      <c r="BX10" s="9">
        <f>2*3.142*I10*H10/2</f>
        <v>31.42</v>
      </c>
      <c r="BY10" s="9">
        <f>+BX10*BW10/100+BV10*BU10/100</f>
        <v>0</v>
      </c>
      <c r="BZ10" s="9">
        <v>0</v>
      </c>
      <c r="CA10" s="9">
        <v>0</v>
      </c>
      <c r="CB10" s="9">
        <v>0</v>
      </c>
      <c r="CC10" s="9">
        <f>CA10*2</f>
        <v>0</v>
      </c>
    </row>
    <row r="11" spans="1:83" x14ac:dyDescent="0.15">
      <c r="A11" s="9"/>
      <c r="B11" s="10"/>
      <c r="C11" s="9"/>
      <c r="D11" s="10"/>
      <c r="E11" s="11"/>
      <c r="F11" s="9"/>
      <c r="G11" s="11"/>
      <c r="H11" s="11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  <c r="AH11" s="9"/>
      <c r="AI11" s="9"/>
      <c r="AJ11" s="9"/>
      <c r="AK11" s="9"/>
      <c r="AL11" s="9"/>
      <c r="AM11" s="9"/>
      <c r="AN11" s="9"/>
      <c r="AO11" s="9"/>
      <c r="AP11" s="9"/>
      <c r="AQ11" s="9"/>
      <c r="AR11" s="9"/>
      <c r="AS11" s="9"/>
      <c r="AT11" s="9"/>
      <c r="AU11" s="9"/>
      <c r="AV11" s="9"/>
      <c r="AW11" s="9"/>
      <c r="AX11" s="9"/>
      <c r="AY11" s="9"/>
      <c r="AZ11" s="9"/>
      <c r="BA11" s="9"/>
      <c r="BB11" s="9"/>
      <c r="BC11" s="9"/>
      <c r="BD11" s="9"/>
      <c r="BE11" s="9"/>
      <c r="BF11" s="9"/>
      <c r="BG11" s="9"/>
      <c r="BH11" s="9"/>
      <c r="BI11" s="9"/>
      <c r="BJ11" s="9"/>
      <c r="BK11" s="9"/>
      <c r="BL11" s="9"/>
      <c r="BM11" s="9"/>
      <c r="BN11" s="9"/>
      <c r="BO11" s="9"/>
      <c r="BP11" s="9"/>
      <c r="BQ11" s="9"/>
      <c r="BR11" s="9"/>
      <c r="BS11" s="9"/>
      <c r="BT11" s="9"/>
      <c r="BU11" s="9"/>
      <c r="BV11" s="9"/>
      <c r="BW11" s="9"/>
      <c r="BX11" s="9"/>
      <c r="BY11" s="9"/>
      <c r="BZ11" s="9"/>
      <c r="CA11" s="9"/>
      <c r="CB11" s="9"/>
      <c r="CC11" s="9"/>
    </row>
    <row r="12" spans="1:83" x14ac:dyDescent="0.15">
      <c r="A12" s="9"/>
      <c r="B12" s="10"/>
      <c r="C12" s="9"/>
      <c r="D12" s="10"/>
      <c r="E12" s="11"/>
      <c r="F12" s="9"/>
      <c r="G12" s="11"/>
      <c r="H12" s="11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  <c r="AF12" s="9"/>
      <c r="AG12" s="9"/>
      <c r="AH12" s="9"/>
      <c r="AI12" s="9"/>
      <c r="AJ12" s="9"/>
      <c r="AK12" s="9"/>
      <c r="AL12" s="9"/>
      <c r="AM12" s="9"/>
      <c r="AN12" s="9"/>
      <c r="AO12" s="9"/>
      <c r="AP12" s="9"/>
      <c r="AQ12" s="9"/>
      <c r="AR12" s="9"/>
      <c r="AS12" s="9"/>
      <c r="AT12" s="9"/>
      <c r="AU12" s="9"/>
      <c r="AV12" s="9"/>
      <c r="AW12" s="9"/>
      <c r="AX12" s="9"/>
      <c r="AY12" s="9"/>
      <c r="AZ12" s="9"/>
      <c r="BA12" s="9"/>
      <c r="BB12" s="9"/>
      <c r="BC12" s="9"/>
      <c r="BD12" s="9"/>
      <c r="BE12" s="9"/>
      <c r="BF12" s="9"/>
      <c r="BG12" s="9"/>
      <c r="BH12" s="9"/>
      <c r="BI12" s="9"/>
      <c r="BJ12" s="9"/>
      <c r="BK12" s="9"/>
      <c r="BL12" s="9"/>
      <c r="BM12" s="9"/>
      <c r="BN12" s="9"/>
      <c r="BO12" s="9"/>
      <c r="BP12" s="9"/>
      <c r="BQ12" s="9"/>
      <c r="BR12" s="9"/>
      <c r="BS12" s="9"/>
      <c r="BT12" s="9"/>
      <c r="BU12" s="9"/>
      <c r="BV12" s="9"/>
      <c r="BW12" s="9"/>
      <c r="BX12" s="9"/>
      <c r="BY12" s="9"/>
      <c r="BZ12" s="9"/>
      <c r="CA12" s="9"/>
      <c r="CB12" s="9"/>
      <c r="CC12" s="9"/>
    </row>
    <row r="13" spans="1:83" x14ac:dyDescent="0.15">
      <c r="A13" s="9"/>
      <c r="B13" s="10"/>
      <c r="C13" s="9"/>
      <c r="D13" s="10"/>
      <c r="E13" s="11"/>
      <c r="F13" s="9"/>
      <c r="G13" s="11"/>
      <c r="H13" s="11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  <c r="AH13" s="9"/>
      <c r="AI13" s="9"/>
      <c r="AJ13" s="9"/>
      <c r="AK13" s="9"/>
      <c r="AL13" s="9"/>
      <c r="AM13" s="9"/>
      <c r="AN13" s="9"/>
      <c r="AO13" s="9"/>
      <c r="AP13" s="9"/>
      <c r="AQ13" s="9"/>
      <c r="AR13" s="9"/>
      <c r="AS13" s="9"/>
      <c r="AT13" s="9"/>
      <c r="AU13" s="9"/>
      <c r="AV13" s="9"/>
      <c r="AW13" s="9"/>
      <c r="AX13" s="9"/>
      <c r="AY13" s="9"/>
      <c r="AZ13" s="9"/>
      <c r="BA13" s="9"/>
      <c r="BB13" s="9"/>
      <c r="BC13" s="9"/>
      <c r="BD13" s="9"/>
      <c r="BE13" s="9"/>
      <c r="BF13" s="9"/>
      <c r="BG13" s="9"/>
      <c r="BH13" s="9"/>
      <c r="BI13" s="9"/>
      <c r="BJ13" s="9"/>
      <c r="BK13" s="9"/>
      <c r="BL13" s="9"/>
      <c r="BM13" s="9"/>
      <c r="BN13" s="9"/>
      <c r="BO13" s="9"/>
      <c r="BP13" s="9"/>
      <c r="BQ13" s="9"/>
      <c r="BR13" s="9"/>
      <c r="BS13" s="9"/>
      <c r="BT13" s="9"/>
      <c r="BU13" s="9"/>
      <c r="BV13" s="9"/>
      <c r="BW13" s="9"/>
      <c r="BX13" s="9"/>
      <c r="BY13" s="9"/>
      <c r="BZ13" s="9"/>
      <c r="CA13" s="9"/>
      <c r="CB13" s="9"/>
      <c r="CC13" s="9"/>
    </row>
    <row r="14" spans="1:83" x14ac:dyDescent="0.15">
      <c r="A14" s="9"/>
      <c r="B14" s="188" t="s">
        <v>818</v>
      </c>
      <c r="C14" s="184"/>
      <c r="D14" s="184"/>
      <c r="E14" s="184"/>
      <c r="F14" s="184"/>
      <c r="G14" s="11">
        <f>SUM(G6:G11)</f>
        <v>1160</v>
      </c>
      <c r="H14" s="184"/>
      <c r="I14" s="184"/>
      <c r="J14" s="184">
        <f>SUM(K6:K11)</f>
        <v>9280</v>
      </c>
      <c r="K14" s="184"/>
      <c r="L14" s="184">
        <f>SUM(N6:N10)</f>
        <v>2041.6</v>
      </c>
      <c r="M14" s="184"/>
      <c r="N14" s="184"/>
      <c r="O14" s="184">
        <f>SUM(P6:P11)</f>
        <v>4640</v>
      </c>
      <c r="P14" s="184"/>
      <c r="Q14" s="184">
        <f>SUM(R6:R13)</f>
        <v>0</v>
      </c>
      <c r="R14" s="184"/>
      <c r="S14" s="9">
        <f>SUM(S6:S13)</f>
        <v>0</v>
      </c>
      <c r="T14" s="9">
        <f>SUM(T6:T13)</f>
        <v>6681.6</v>
      </c>
      <c r="U14" s="184">
        <f>SUM(X6:X13)</f>
        <v>1419.9</v>
      </c>
      <c r="V14" s="184">
        <f>SUM(X7:X13)</f>
        <v>904.08</v>
      </c>
      <c r="W14" s="184"/>
      <c r="X14" s="184"/>
      <c r="Y14" s="184">
        <f>SUM(AC6:AC11)</f>
        <v>0</v>
      </c>
      <c r="Z14" s="184"/>
      <c r="AA14" s="184"/>
      <c r="AB14" s="184"/>
      <c r="AC14" s="184"/>
      <c r="AD14" s="186"/>
      <c r="AE14" s="187"/>
      <c r="AF14" s="187"/>
      <c r="AG14" s="187"/>
      <c r="AH14" s="13">
        <f>SUM(AH6:AH13)</f>
        <v>5898</v>
      </c>
      <c r="AI14" s="9"/>
      <c r="AJ14" s="186"/>
      <c r="AK14" s="187"/>
      <c r="AL14" s="187"/>
      <c r="AM14" s="13">
        <f>SUM(AM6:AM13)</f>
        <v>2359.1999999999998</v>
      </c>
      <c r="AN14" s="9"/>
      <c r="AO14" s="9"/>
      <c r="AP14" s="9"/>
      <c r="AQ14" s="9"/>
      <c r="AR14" s="9"/>
      <c r="AS14" s="184">
        <f>SUM(AW6:AW13)</f>
        <v>0</v>
      </c>
      <c r="AT14" s="184"/>
      <c r="AU14" s="184"/>
      <c r="AV14" s="184"/>
      <c r="AW14" s="184"/>
      <c r="AX14" s="184">
        <f>SUM(BB6:BB13)</f>
        <v>0</v>
      </c>
      <c r="AY14" s="184"/>
      <c r="AZ14" s="184"/>
      <c r="BA14" s="184"/>
      <c r="BB14" s="184"/>
      <c r="BC14" s="184">
        <f>SUM(BF6:BF13)</f>
        <v>1458.88</v>
      </c>
      <c r="BD14" s="184"/>
      <c r="BE14" s="184"/>
      <c r="BF14" s="184"/>
      <c r="BG14" s="184">
        <f>SUM(BK6:BK13)</f>
        <v>1403.2</v>
      </c>
      <c r="BH14" s="184"/>
      <c r="BI14" s="184"/>
      <c r="BJ14" s="184"/>
      <c r="BK14" s="184"/>
      <c r="BL14" s="184">
        <f>SUM(BO6:BO13)</f>
        <v>1328.96</v>
      </c>
      <c r="BM14" s="184"/>
      <c r="BN14" s="184"/>
      <c r="BO14" s="184"/>
      <c r="BP14" s="9"/>
      <c r="BQ14" s="184">
        <f>SUM(BT6:BT13)</f>
        <v>6960.75</v>
      </c>
      <c r="BR14" s="184"/>
      <c r="BS14" s="184"/>
      <c r="BT14" s="184"/>
      <c r="BU14" s="184">
        <f>SUM(BV6:BV13)+(8*7)</f>
        <v>871.34</v>
      </c>
      <c r="BV14" s="184"/>
      <c r="BW14" s="184">
        <f>SUM(BX6:BX13)</f>
        <v>408.46</v>
      </c>
      <c r="BX14" s="184"/>
      <c r="BY14" s="9">
        <f>SUM(BY6:BY13)</f>
        <v>0</v>
      </c>
      <c r="BZ14" s="184">
        <f>SUM(CA6:CA13)</f>
        <v>0</v>
      </c>
      <c r="CA14" s="184"/>
      <c r="CB14" s="184">
        <f>SUM(CC6:CC13)</f>
        <v>0</v>
      </c>
      <c r="CC14" s="184"/>
    </row>
    <row r="15" spans="1:83" x14ac:dyDescent="0.15">
      <c r="B15" s="185"/>
      <c r="C15" s="183"/>
      <c r="D15" s="183"/>
      <c r="E15" s="183"/>
      <c r="F15" s="183"/>
      <c r="G15" s="183"/>
      <c r="H15" s="183"/>
      <c r="I15" s="183"/>
      <c r="J15" s="183"/>
      <c r="K15" s="183"/>
      <c r="L15" s="183"/>
      <c r="M15" s="183"/>
      <c r="N15" s="183"/>
      <c r="O15" s="183"/>
      <c r="P15" s="183"/>
      <c r="Q15" s="183"/>
      <c r="R15" s="183"/>
      <c r="U15" s="183"/>
      <c r="V15" s="183"/>
      <c r="W15" s="183"/>
      <c r="X15" s="183"/>
      <c r="Y15" s="183"/>
      <c r="Z15" s="183"/>
      <c r="AA15" s="183"/>
      <c r="AB15" s="183"/>
      <c r="AC15" s="183"/>
      <c r="AD15" s="183"/>
      <c r="AE15" s="183"/>
      <c r="AF15" s="183"/>
      <c r="AG15" s="183"/>
      <c r="AH15" s="183"/>
      <c r="AI15" s="183"/>
      <c r="AJ15" s="183"/>
      <c r="AK15" s="183"/>
      <c r="AL15" s="183"/>
      <c r="AM15" s="183"/>
      <c r="AN15" s="183"/>
      <c r="AO15" s="183"/>
      <c r="AP15" s="183"/>
      <c r="AQ15" s="183"/>
      <c r="AR15" s="183"/>
      <c r="AS15" s="183"/>
      <c r="AT15" s="183"/>
      <c r="AU15" s="183"/>
      <c r="AV15" s="183"/>
      <c r="AW15" s="183"/>
      <c r="AX15" s="183"/>
      <c r="AY15" s="183"/>
      <c r="AZ15" s="183"/>
      <c r="BA15" s="183"/>
      <c r="BB15" s="183"/>
      <c r="BC15" s="183"/>
      <c r="BD15" s="183"/>
      <c r="BE15" s="183"/>
      <c r="BF15" s="183"/>
      <c r="BG15" s="183"/>
      <c r="BH15" s="183"/>
      <c r="BI15" s="183"/>
      <c r="BJ15" s="183"/>
      <c r="BK15" s="183"/>
      <c r="BL15" s="183"/>
      <c r="BM15" s="183"/>
      <c r="BN15" s="183"/>
      <c r="BO15" s="183"/>
      <c r="BQ15" s="183"/>
      <c r="BR15" s="183"/>
      <c r="BS15" s="183"/>
      <c r="BT15" s="183"/>
      <c r="BU15" s="183"/>
      <c r="BV15" s="183"/>
      <c r="BW15" s="183"/>
      <c r="BX15" s="183"/>
      <c r="BZ15" s="183"/>
      <c r="CA15" s="183"/>
      <c r="CB15" s="183"/>
      <c r="CC15" s="183"/>
    </row>
    <row r="139" spans="3:3" x14ac:dyDescent="0.15">
      <c r="C139" s="6" t="s">
        <v>819</v>
      </c>
    </row>
  </sheetData>
  <mergeCells count="146">
    <mergeCell ref="CD2:CE2"/>
    <mergeCell ref="D3:D5"/>
    <mergeCell ref="E3:E5"/>
    <mergeCell ref="F3:F5"/>
    <mergeCell ref="G3:G5"/>
    <mergeCell ref="H3:I3"/>
    <mergeCell ref="BD1:BF1"/>
    <mergeCell ref="B2:B5"/>
    <mergeCell ref="C2:C5"/>
    <mergeCell ref="D2:I2"/>
    <mergeCell ref="J2:K3"/>
    <mergeCell ref="L2:T2"/>
    <mergeCell ref="U2:BP2"/>
    <mergeCell ref="L3:N3"/>
    <mergeCell ref="O3:P3"/>
    <mergeCell ref="Q3:R3"/>
    <mergeCell ref="AJ3:AN3"/>
    <mergeCell ref="V4:V5"/>
    <mergeCell ref="W4:W5"/>
    <mergeCell ref="X4:X5"/>
    <mergeCell ref="Y4:Y5"/>
    <mergeCell ref="BQ2:BT2"/>
    <mergeCell ref="BU2:BY2"/>
    <mergeCell ref="BZ2:CA2"/>
    <mergeCell ref="CB2:CC2"/>
    <mergeCell ref="BW3:BX3"/>
    <mergeCell ref="BY3:BY5"/>
    <mergeCell ref="BZ3:CA3"/>
    <mergeCell ref="CB3:CC3"/>
    <mergeCell ref="H4:H5"/>
    <mergeCell ref="I4:I5"/>
    <mergeCell ref="J4:J5"/>
    <mergeCell ref="K4:K5"/>
    <mergeCell ref="L4:L5"/>
    <mergeCell ref="M4:M5"/>
    <mergeCell ref="BP3:BP5"/>
    <mergeCell ref="BQ3:BQ5"/>
    <mergeCell ref="BR3:BR5"/>
    <mergeCell ref="BS3:BS5"/>
    <mergeCell ref="BT3:BT5"/>
    <mergeCell ref="BU3:BV3"/>
    <mergeCell ref="BU4:BU5"/>
    <mergeCell ref="BV4:BV5"/>
    <mergeCell ref="AO3:AR3"/>
    <mergeCell ref="AS3:AW3"/>
    <mergeCell ref="AX3:BB3"/>
    <mergeCell ref="BC3:BF3"/>
    <mergeCell ref="BG3:BK3"/>
    <mergeCell ref="BL3:BO3"/>
    <mergeCell ref="Z4:Z5"/>
    <mergeCell ref="AA4:AA5"/>
    <mergeCell ref="AB4:AB5"/>
    <mergeCell ref="AC4:AC5"/>
    <mergeCell ref="AD4:AD5"/>
    <mergeCell ref="AE4:AE5"/>
    <mergeCell ref="N4:N5"/>
    <mergeCell ref="O4:O5"/>
    <mergeCell ref="P4:P5"/>
    <mergeCell ref="Q4:Q5"/>
    <mergeCell ref="R4:R5"/>
    <mergeCell ref="U4:U5"/>
    <mergeCell ref="S3:S5"/>
    <mergeCell ref="T3:T5"/>
    <mergeCell ref="U3:X3"/>
    <mergeCell ref="Y3:AC3"/>
    <mergeCell ref="AE3:AI3"/>
    <mergeCell ref="AO4:AO5"/>
    <mergeCell ref="AP4:AP5"/>
    <mergeCell ref="AQ4:AQ5"/>
    <mergeCell ref="AF4:AF5"/>
    <mergeCell ref="AG4:AG5"/>
    <mergeCell ref="AH4:AH5"/>
    <mergeCell ref="AI4:AI5"/>
    <mergeCell ref="AJ4:AJ5"/>
    <mergeCell ref="AK4:AK5"/>
    <mergeCell ref="CC4:CC5"/>
    <mergeCell ref="BJ4:BJ5"/>
    <mergeCell ref="BK4:BK5"/>
    <mergeCell ref="BL4:BL5"/>
    <mergeCell ref="BM4:BM5"/>
    <mergeCell ref="BN4:BN5"/>
    <mergeCell ref="BO4:BO5"/>
    <mergeCell ref="BD4:BD5"/>
    <mergeCell ref="BE4:BE5"/>
    <mergeCell ref="BF4:BF5"/>
    <mergeCell ref="BG4:BG5"/>
    <mergeCell ref="BH4:BH5"/>
    <mergeCell ref="BI4:BI5"/>
    <mergeCell ref="J14:K14"/>
    <mergeCell ref="L14:N14"/>
    <mergeCell ref="O14:P14"/>
    <mergeCell ref="Q14:R14"/>
    <mergeCell ref="BW4:BW5"/>
    <mergeCell ref="BX4:BX5"/>
    <mergeCell ref="BZ4:BZ5"/>
    <mergeCell ref="CA4:CA5"/>
    <mergeCell ref="CB4:CB5"/>
    <mergeCell ref="AX4:AX5"/>
    <mergeCell ref="AY4:AY5"/>
    <mergeCell ref="AZ4:AZ5"/>
    <mergeCell ref="BA4:BA5"/>
    <mergeCell ref="BB4:BB5"/>
    <mergeCell ref="BC4:BC5"/>
    <mergeCell ref="AR4:AR5"/>
    <mergeCell ref="AS4:AS5"/>
    <mergeCell ref="AT4:AT5"/>
    <mergeCell ref="AU4:AU5"/>
    <mergeCell ref="AV4:AV5"/>
    <mergeCell ref="AW4:AW5"/>
    <mergeCell ref="AL4:AL5"/>
    <mergeCell ref="AM4:AM5"/>
    <mergeCell ref="AN4:AN5"/>
    <mergeCell ref="BZ14:CA14"/>
    <mergeCell ref="CB14:CC14"/>
    <mergeCell ref="B15:I15"/>
    <mergeCell ref="J15:K15"/>
    <mergeCell ref="L15:N15"/>
    <mergeCell ref="O15:P15"/>
    <mergeCell ref="Q15:R15"/>
    <mergeCell ref="U15:X15"/>
    <mergeCell ref="Y15:AC15"/>
    <mergeCell ref="AD15:AR15"/>
    <mergeCell ref="BC14:BF14"/>
    <mergeCell ref="BG14:BK14"/>
    <mergeCell ref="BL14:BO14"/>
    <mergeCell ref="BQ14:BT14"/>
    <mergeCell ref="BU14:BV14"/>
    <mergeCell ref="BW14:BX14"/>
    <mergeCell ref="U14:X14"/>
    <mergeCell ref="Y14:AC14"/>
    <mergeCell ref="AD14:AG14"/>
    <mergeCell ref="AJ14:AL14"/>
    <mergeCell ref="AS14:AW14"/>
    <mergeCell ref="AX14:BB14"/>
    <mergeCell ref="B14:F14"/>
    <mergeCell ref="H14:I14"/>
    <mergeCell ref="BU15:BV15"/>
    <mergeCell ref="BW15:BX15"/>
    <mergeCell ref="BZ15:CA15"/>
    <mergeCell ref="CB15:CC15"/>
    <mergeCell ref="AS15:AW15"/>
    <mergeCell ref="AX15:BB15"/>
    <mergeCell ref="BC15:BF15"/>
    <mergeCell ref="BG15:BK15"/>
    <mergeCell ref="BL15:BO15"/>
    <mergeCell ref="BQ15:BT15"/>
  </mergeCells>
  <dataValidations count="2">
    <dataValidation type="whole" allowBlank="1" showInputMessage="1" showErrorMessage="1" error="Type in % between 0 to 100" sqref="CB6:CB13 AI6:AI13 L6:L13 Y6:Y13 U6:V13 BU6:BU13 BC6:BD13 AS6:AS13 AX6:AX13 O6:O13 AN6:AN13 Q6:Q13 J6:J13 BG6:BI13 BL6:BM13 BW6:BW13 BQ6:BR13 AD6:AD13 BZ6:BZ13" xr:uid="{00000000-0002-0000-0200-000000000000}">
      <formula1>0</formula1>
      <formula2>100</formula2>
    </dataValidation>
    <dataValidation type="list" allowBlank="1" showInputMessage="1" showErrorMessage="1" sqref="C6:C13" xr:uid="{00000000-0002-0000-0200-000001000000}">
      <formula1>Road</formula1>
    </dataValidation>
  </dataValidation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FF00"/>
  </sheetPr>
  <dimension ref="B1:P17"/>
  <sheetViews>
    <sheetView topLeftCell="B1" workbookViewId="0">
      <selection activeCell="J17" sqref="J17"/>
    </sheetView>
  </sheetViews>
  <sheetFormatPr baseColWidth="10" defaultColWidth="8.83203125" defaultRowHeight="13" x14ac:dyDescent="0.15"/>
  <cols>
    <col min="1" max="1" width="8.83203125" style="6"/>
    <col min="2" max="2" width="12.83203125" style="7" customWidth="1"/>
    <col min="3" max="3" width="14" style="8" customWidth="1"/>
    <col min="4" max="4" width="13" style="8" customWidth="1"/>
    <col min="5" max="6" width="8.83203125" style="6"/>
    <col min="7" max="7" width="10.83203125" style="6" customWidth="1"/>
    <col min="8" max="8" width="10.6640625" style="6" customWidth="1"/>
    <col min="9" max="9" width="11.83203125" style="6" customWidth="1"/>
    <col min="10" max="10" width="10" style="6" customWidth="1"/>
    <col min="11" max="14" width="8.83203125" style="6"/>
    <col min="15" max="15" width="12.83203125" style="6" customWidth="1"/>
    <col min="16" max="16384" width="8.83203125" style="6"/>
  </cols>
  <sheetData>
    <row r="1" spans="2:16" ht="14" thickBot="1" x14ac:dyDescent="0.2"/>
    <row r="2" spans="2:16" x14ac:dyDescent="0.15">
      <c r="B2" s="197" t="s">
        <v>820</v>
      </c>
      <c r="C2" s="198"/>
      <c r="D2" s="198"/>
      <c r="E2" s="198"/>
      <c r="F2" s="198"/>
      <c r="G2" s="199"/>
    </row>
    <row r="3" spans="2:16" ht="14" thickBot="1" x14ac:dyDescent="0.2">
      <c r="B3" s="200"/>
      <c r="C3" s="201"/>
      <c r="D3" s="201"/>
      <c r="E3" s="201"/>
      <c r="F3" s="201"/>
      <c r="G3" s="202"/>
    </row>
    <row r="4" spans="2:16" ht="14" thickBot="1" x14ac:dyDescent="0.2"/>
    <row r="5" spans="2:16" ht="13.25" customHeight="1" x14ac:dyDescent="0.15">
      <c r="B5" s="203" t="s">
        <v>821</v>
      </c>
      <c r="C5" s="197" t="s">
        <v>822</v>
      </c>
      <c r="D5" s="198"/>
      <c r="E5" s="198"/>
      <c r="F5" s="198"/>
      <c r="G5" s="198"/>
      <c r="H5" s="198"/>
      <c r="I5" s="198"/>
      <c r="J5" s="198"/>
      <c r="K5" s="198"/>
      <c r="L5" s="198"/>
      <c r="M5" s="198"/>
      <c r="N5" s="198"/>
      <c r="O5" s="198"/>
      <c r="P5" s="199"/>
    </row>
    <row r="6" spans="2:16" ht="14" thickBot="1" x14ac:dyDescent="0.2">
      <c r="B6" s="204"/>
      <c r="C6" s="200"/>
      <c r="D6" s="201"/>
      <c r="E6" s="201"/>
      <c r="F6" s="201"/>
      <c r="G6" s="201"/>
      <c r="H6" s="201"/>
      <c r="I6" s="201"/>
      <c r="J6" s="201"/>
      <c r="K6" s="201"/>
      <c r="L6" s="201"/>
      <c r="M6" s="201"/>
      <c r="N6" s="201"/>
      <c r="O6" s="201"/>
      <c r="P6" s="202"/>
    </row>
    <row r="7" spans="2:16" s="19" customFormat="1" ht="27.75" customHeight="1" thickBot="1" x14ac:dyDescent="0.25">
      <c r="B7" s="205"/>
      <c r="C7" s="14" t="s">
        <v>823</v>
      </c>
      <c r="D7" s="15" t="s">
        <v>824</v>
      </c>
      <c r="E7" s="16" t="s">
        <v>823</v>
      </c>
      <c r="F7" s="17" t="s">
        <v>824</v>
      </c>
      <c r="G7" s="207" t="s">
        <v>825</v>
      </c>
      <c r="H7" s="208"/>
      <c r="I7" s="208"/>
      <c r="J7" s="209"/>
      <c r="K7" s="210" t="s">
        <v>826</v>
      </c>
      <c r="L7" s="211"/>
      <c r="M7" s="211"/>
      <c r="N7" s="212"/>
      <c r="O7" s="18" t="s">
        <v>827</v>
      </c>
      <c r="P7" s="18" t="s">
        <v>828</v>
      </c>
    </row>
    <row r="8" spans="2:16" s="19" customFormat="1" ht="16.75" customHeight="1" thickBot="1" x14ac:dyDescent="0.25">
      <c r="B8" s="206"/>
      <c r="C8" s="20" t="s">
        <v>829</v>
      </c>
      <c r="D8" s="21" t="s">
        <v>829</v>
      </c>
      <c r="E8" s="22"/>
      <c r="F8" s="22"/>
      <c r="G8" s="23" t="s">
        <v>806</v>
      </c>
      <c r="H8" s="22" t="s">
        <v>830</v>
      </c>
      <c r="I8" s="22" t="s">
        <v>831</v>
      </c>
      <c r="J8" s="22" t="s">
        <v>832</v>
      </c>
      <c r="K8" s="24" t="s">
        <v>806</v>
      </c>
      <c r="L8" s="24" t="s">
        <v>830</v>
      </c>
      <c r="M8" s="24" t="s">
        <v>831</v>
      </c>
      <c r="N8" s="24" t="s">
        <v>832</v>
      </c>
      <c r="O8" s="25" t="s">
        <v>36</v>
      </c>
      <c r="P8" s="26" t="s">
        <v>119</v>
      </c>
    </row>
    <row r="10" spans="2:16" ht="16.75" customHeight="1" x14ac:dyDescent="0.15">
      <c r="B10" s="7" t="s">
        <v>813</v>
      </c>
      <c r="C10" s="8">
        <f>0</f>
        <v>0</v>
      </c>
      <c r="D10" s="8">
        <f>413+15</f>
        <v>428</v>
      </c>
      <c r="G10" s="27">
        <f>D10-C10</f>
        <v>428</v>
      </c>
      <c r="H10" s="27">
        <f>1.2+0.4</f>
        <v>1.6</v>
      </c>
      <c r="I10" s="27">
        <f>0.1+0.15+0.15+0.2</f>
        <v>0.6</v>
      </c>
      <c r="J10" s="27">
        <f>G10*H10*I10</f>
        <v>410.88</v>
      </c>
      <c r="K10" s="27">
        <f>G10</f>
        <v>428</v>
      </c>
      <c r="L10" s="27">
        <f>H10-0.3</f>
        <v>1.3</v>
      </c>
      <c r="M10" s="27">
        <f>0.2</f>
        <v>0.2</v>
      </c>
      <c r="N10" s="27">
        <f>K10*L10*M10</f>
        <v>111.28</v>
      </c>
      <c r="O10" s="27">
        <f>K10*1.2*0.12</f>
        <v>61.631999999999998</v>
      </c>
      <c r="P10" s="27">
        <f>K10*1.12</f>
        <v>479.36</v>
      </c>
    </row>
    <row r="11" spans="2:16" x14ac:dyDescent="0.15">
      <c r="B11" s="7" t="s">
        <v>814</v>
      </c>
      <c r="C11" s="8">
        <f>0</f>
        <v>0</v>
      </c>
      <c r="D11" s="8">
        <f>273+15</f>
        <v>288</v>
      </c>
      <c r="G11" s="27">
        <f>D11-C11</f>
        <v>288</v>
      </c>
      <c r="H11" s="27">
        <f>1.2+0.4</f>
        <v>1.6</v>
      </c>
      <c r="I11" s="27">
        <f t="shared" ref="I11:I14" si="0">0.1+0.15+0.15+0.2</f>
        <v>0.6</v>
      </c>
      <c r="J11" s="27">
        <f>G11*H11*I11</f>
        <v>276.48</v>
      </c>
      <c r="K11" s="27">
        <f>G11</f>
        <v>288</v>
      </c>
      <c r="L11" s="27">
        <f>H11-0.3</f>
        <v>1.3</v>
      </c>
      <c r="M11" s="27">
        <f t="shared" ref="M11:M14" si="1">0.2</f>
        <v>0.2</v>
      </c>
      <c r="N11" s="27">
        <f>K11*L11*M11</f>
        <v>74.88</v>
      </c>
      <c r="O11" s="27">
        <f t="shared" ref="O11:O14" si="2">K11*1.2*0.12</f>
        <v>41.472000000000001</v>
      </c>
      <c r="P11" s="27">
        <f t="shared" ref="P11:P14" si="3">K11*1.12</f>
        <v>322.56</v>
      </c>
    </row>
    <row r="12" spans="2:16" ht="13.25" customHeight="1" x14ac:dyDescent="0.15">
      <c r="B12" s="7" t="s">
        <v>833</v>
      </c>
      <c r="C12" s="8">
        <f>0</f>
        <v>0</v>
      </c>
      <c r="D12" s="8">
        <f>310+15</f>
        <v>325</v>
      </c>
      <c r="G12" s="27">
        <f>D12-C12</f>
        <v>325</v>
      </c>
      <c r="H12" s="27">
        <f>1.2+0.4</f>
        <v>1.6</v>
      </c>
      <c r="I12" s="27">
        <f t="shared" si="0"/>
        <v>0.6</v>
      </c>
      <c r="J12" s="27">
        <f>G12*H12*I12</f>
        <v>312</v>
      </c>
      <c r="K12" s="27">
        <f>G12</f>
        <v>325</v>
      </c>
      <c r="L12" s="27">
        <f>H12-0.3</f>
        <v>1.3</v>
      </c>
      <c r="M12" s="27">
        <f t="shared" si="1"/>
        <v>0.2</v>
      </c>
      <c r="N12" s="27">
        <f>K12*L12*M12</f>
        <v>84.5</v>
      </c>
      <c r="O12" s="27">
        <f t="shared" si="2"/>
        <v>46.8</v>
      </c>
      <c r="P12" s="27">
        <f t="shared" si="3"/>
        <v>364</v>
      </c>
    </row>
    <row r="13" spans="2:16" x14ac:dyDescent="0.15">
      <c r="B13" s="7" t="s">
        <v>816</v>
      </c>
      <c r="C13" s="8">
        <f>0</f>
        <v>0</v>
      </c>
      <c r="D13" s="8">
        <f>99+20</f>
        <v>119</v>
      </c>
      <c r="G13" s="27">
        <f t="shared" ref="G13:G14" si="4">D13-C13</f>
        <v>119</v>
      </c>
      <c r="H13" s="27">
        <f t="shared" ref="H13:H14" si="5">1.2+0.4</f>
        <v>1.6</v>
      </c>
      <c r="I13" s="27">
        <f t="shared" si="0"/>
        <v>0.6</v>
      </c>
      <c r="J13" s="27">
        <f t="shared" ref="J13:J14" si="6">G13*H13*I13</f>
        <v>114.24</v>
      </c>
      <c r="K13" s="27">
        <f t="shared" ref="K13:K14" si="7">G13</f>
        <v>119</v>
      </c>
      <c r="L13" s="27">
        <f t="shared" ref="L13:L14" si="8">H13-0.3</f>
        <v>1.3</v>
      </c>
      <c r="M13" s="27">
        <f t="shared" si="1"/>
        <v>0.2</v>
      </c>
      <c r="N13" s="27">
        <f t="shared" ref="N13:N14" si="9">K13*L13*M13</f>
        <v>30.94</v>
      </c>
      <c r="O13" s="27">
        <f t="shared" si="2"/>
        <v>17.135999999999999</v>
      </c>
      <c r="P13" s="27">
        <f t="shared" si="3"/>
        <v>133.28</v>
      </c>
    </row>
    <row r="14" spans="2:16" x14ac:dyDescent="0.15">
      <c r="B14" s="7" t="s">
        <v>817</v>
      </c>
      <c r="C14" s="8">
        <f>0</f>
        <v>0</v>
      </c>
      <c r="D14" s="8">
        <f>(65+30)*2</f>
        <v>190</v>
      </c>
      <c r="G14" s="27">
        <f t="shared" si="4"/>
        <v>190</v>
      </c>
      <c r="H14" s="27">
        <f t="shared" si="5"/>
        <v>1.6</v>
      </c>
      <c r="I14" s="27">
        <f t="shared" si="0"/>
        <v>0.6</v>
      </c>
      <c r="J14" s="27">
        <f t="shared" si="6"/>
        <v>182.4</v>
      </c>
      <c r="K14" s="27">
        <f t="shared" si="7"/>
        <v>190</v>
      </c>
      <c r="L14" s="27">
        <f t="shared" si="8"/>
        <v>1.3</v>
      </c>
      <c r="M14" s="27">
        <f t="shared" si="1"/>
        <v>0.2</v>
      </c>
      <c r="N14" s="27">
        <f t="shared" si="9"/>
        <v>49.4</v>
      </c>
      <c r="O14" s="27">
        <f t="shared" si="2"/>
        <v>27.36</v>
      </c>
      <c r="P14" s="27">
        <f t="shared" si="3"/>
        <v>212.8</v>
      </c>
    </row>
    <row r="15" spans="2:16" x14ac:dyDescent="0.15">
      <c r="G15" s="27"/>
      <c r="H15" s="27"/>
      <c r="I15" s="27"/>
      <c r="J15" s="27"/>
      <c r="K15" s="27"/>
      <c r="L15" s="27"/>
      <c r="M15" s="27"/>
      <c r="N15" s="27"/>
      <c r="O15" s="27"/>
      <c r="P15" s="27"/>
    </row>
    <row r="16" spans="2:16" ht="14" thickBot="1" x14ac:dyDescent="0.2">
      <c r="G16" s="27"/>
      <c r="H16" s="27"/>
      <c r="I16" s="27"/>
      <c r="J16" s="27"/>
      <c r="K16" s="27"/>
      <c r="L16" s="27"/>
      <c r="M16" s="27"/>
      <c r="N16" s="27"/>
      <c r="O16" s="27"/>
      <c r="P16" s="27"/>
    </row>
    <row r="17" spans="2:16" ht="14" thickBot="1" x14ac:dyDescent="0.2">
      <c r="B17" s="28" t="s">
        <v>834</v>
      </c>
      <c r="C17" s="29"/>
      <c r="D17" s="29">
        <f>SUM(D10:D16)</f>
        <v>1350</v>
      </c>
      <c r="E17" s="30"/>
      <c r="F17" s="30"/>
      <c r="G17" s="31">
        <f>SUM(G10:G16)</f>
        <v>1350</v>
      </c>
      <c r="H17" s="31" t="s">
        <v>835</v>
      </c>
      <c r="I17" s="31" t="s">
        <v>835</v>
      </c>
      <c r="J17" s="31">
        <f>SUM(J10:J16)</f>
        <v>1296</v>
      </c>
      <c r="K17" s="31" t="s">
        <v>835</v>
      </c>
      <c r="L17" s="31" t="s">
        <v>835</v>
      </c>
      <c r="M17" s="31" t="s">
        <v>835</v>
      </c>
      <c r="N17" s="31">
        <f>SUM(N10:N16)</f>
        <v>351</v>
      </c>
      <c r="O17" s="31">
        <f>SUM(O10:O16)</f>
        <v>194.4</v>
      </c>
      <c r="P17" s="32">
        <f>SUM(P10:P16)</f>
        <v>1512</v>
      </c>
    </row>
  </sheetData>
  <mergeCells count="5">
    <mergeCell ref="B2:G3"/>
    <mergeCell ref="B5:B8"/>
    <mergeCell ref="C5:P6"/>
    <mergeCell ref="G7:J7"/>
    <mergeCell ref="K7:N7"/>
  </mergeCells>
  <dataValidations count="1">
    <dataValidation type="list" allowBlank="1" showInputMessage="1" showErrorMessage="1" sqref="B10:B14" xr:uid="{00000000-0002-0000-0300-000000000000}">
      <formula1>Road</formula1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2</vt:i4>
      </vt:variant>
    </vt:vector>
  </HeadingPairs>
  <TitlesOfParts>
    <vt:vector size="6" baseType="lpstr">
      <vt:lpstr>Schedule Priced</vt:lpstr>
      <vt:lpstr>Schedule Blank</vt:lpstr>
      <vt:lpstr>Roads Qty's</vt:lpstr>
      <vt:lpstr>SW Qty's</vt:lpstr>
      <vt:lpstr>'Schedule Blank'!Print_Area</vt:lpstr>
      <vt:lpstr>'Schedule Priced'!Print_Area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Malani Kilian</dc:creator>
  <cp:lastModifiedBy>Microsoft Office User</cp:lastModifiedBy>
  <cp:lastPrinted>2025-09-02T21:57:34Z</cp:lastPrinted>
  <dcterms:created xsi:type="dcterms:W3CDTF">2023-02-23T11:55:39Z</dcterms:created>
  <dcterms:modified xsi:type="dcterms:W3CDTF">2025-09-30T11:43:10Z</dcterms:modified>
</cp:coreProperties>
</file>