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mkharibv_eskom_co_za/Documents/Desktop/work file/NEW CANTEEN CONTRACT SAP DOCUMENTS 2025/"/>
    </mc:Choice>
  </mc:AlternateContent>
  <xr:revisionPtr revIDLastSave="0" documentId="8_{21D6B873-C921-4F66-9E50-FA68F42E2F26}" xr6:coauthVersionLast="47" xr6:coauthVersionMax="47" xr10:uidLastSave="{00000000-0000-0000-0000-000000000000}"/>
  <bookViews>
    <workbookView xWindow="-110" yWindow="-110" windowWidth="19420" windowHeight="10300" firstSheet="1" activeTab="2" xr2:uid="{00000000-000D-0000-FFFF-FFFF00000000}"/>
  </bookViews>
  <sheets>
    <sheet name="Sheet1" sheetId="12" state="hidden" r:id="rId1"/>
    <sheet name="Estimate " sheetId="17" r:id="rId2"/>
    <sheet name="Price breakdown-1" sheetId="16" r:id="rId3"/>
    <sheet name="Price Breakdown " sheetId="3" state="hidden" r:id="rId4"/>
    <sheet name="Price Comparison " sheetId="5" state="hidden" r:id="rId5"/>
    <sheet name="M.S Thugwana Taxi" sheetId="1" state="hidden" r:id="rId6"/>
    <sheet name="BLF SIKHOSANA" sheetId="2" state="hidden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DAT15">'[1]E StoresJul09'!$M$2:$M$19</definedName>
    <definedName name="_Fill" hidden="1">#REF!</definedName>
    <definedName name="_Order1" hidden="1">255</definedName>
    <definedName name="_recorder">#REF!</definedName>
    <definedName name="_test">#REF!</definedName>
    <definedName name="_test1">#REF!</definedName>
    <definedName name="_wat">#REF!</definedName>
    <definedName name="a">#REF!</definedName>
    <definedName name="ADT">[2]Hauling!#REF!</definedName>
    <definedName name="Allowable">#REF!</definedName>
    <definedName name="Angle_of_Skew">#REF!</definedName>
    <definedName name="B_D">#REF!</definedName>
    <definedName name="Chainage__SV">#REF!</definedName>
    <definedName name="Costs">#REF!</definedName>
    <definedName name="Cul._Or_Pipes">#REF!</definedName>
    <definedName name="cv">#REF!</definedName>
    <definedName name="DA">#REF!</definedName>
    <definedName name="DATA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2">#REF!</definedName>
    <definedName name="DATA3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_xlnm.Database">[3]ALVXXL01!$AV$24:$BH$106</definedName>
    <definedName name="DAYS_ACTIVE">#REF!</definedName>
    <definedName name="ddd">#REF!</definedName>
    <definedName name="ddddd">#REF!</definedName>
    <definedName name="ddddddd">#REF!</definedName>
    <definedName name="dooa">#REF!</definedName>
    <definedName name="eee">#REF!</definedName>
    <definedName name="Excel_BuiltIn_Recorder_0">#REF!</definedName>
    <definedName name="i">#REF!</definedName>
    <definedName name="Idle">#REF!</definedName>
    <definedName name="ioi">#REF!</definedName>
    <definedName name="Item_No.">#REF!</definedName>
    <definedName name="KOOS">#REF!</definedName>
    <definedName name="Length__m">#REF!</definedName>
    <definedName name="MagisterialDistrict">'[4]Diesel Zone List'!$H$4:$H$431</definedName>
    <definedName name="Meter">#REF!</definedName>
    <definedName name="Number_of_Headwalls">#REF!</definedName>
    <definedName name="Number_of_Pipes">#REF!</definedName>
    <definedName name="ON_SITE">#REF!</definedName>
    <definedName name="Piet">#REF!</definedName>
    <definedName name="piet1">#REF!</definedName>
    <definedName name="PLANT1">'[5]Rates 08-09'!$B$4:$B$784</definedName>
    <definedName name="Possible">#REF!</definedName>
    <definedName name="_xlnm.Print_Area" localSheetId="6">'BLF SIKHOSANA'!$A$1:$K$18</definedName>
    <definedName name="_xlnm.Print_Area" localSheetId="1">'Estimate '!$A$2:$I$67</definedName>
    <definedName name="_xlnm.Print_Area" localSheetId="5">'M.S Thugwana Taxi'!$A$1:$L$18</definedName>
    <definedName name="_xlnm.Print_Area" localSheetId="3">'Price Breakdown '!$A$1:$Q$22</definedName>
    <definedName name="_xlnm.Print_Area" localSheetId="4">'Price Comparison '!$A$1:$Q$19</definedName>
    <definedName name="_xlnm.Recorder">#REF!</definedName>
    <definedName name="Road">#REF!</definedName>
    <definedName name="SA">#REF!</definedName>
    <definedName name="Section">#REF!</definedName>
    <definedName name="Service">#REF!</definedName>
    <definedName name="Size__mm">#REF!</definedName>
    <definedName name="sss">#REF!</definedName>
    <definedName name="start">#REF!</definedName>
    <definedName name="Telly">#REF!</definedName>
    <definedName name="test">#REF!</definedName>
    <definedName name="TEST0">#REF!</definedName>
    <definedName name="test1">#REF!</definedName>
    <definedName name="test2">#REF!</definedName>
    <definedName name="TESTHKEY">#REF!</definedName>
    <definedName name="TESTKEYS">#REF!</definedName>
    <definedName name="TESTVKEY">#REF!</definedName>
    <definedName name="TOTAL">#REF!</definedName>
    <definedName name="Total_Length">#REF!</definedName>
    <definedName name="tut">[3]ALVXXL01!$AV$24:$BH$106</definedName>
    <definedName name="Vibro">#REF!</definedName>
    <definedName name="VLOOKUP1">'[5]Rates 08-09'!$B$4:$E$784</definedName>
    <definedName name="wat">#REF!</definedName>
    <definedName name="xdgdsgf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0" i="16" l="1"/>
  <c r="C112" i="16"/>
  <c r="C119" i="16"/>
  <c r="C110" i="16"/>
  <c r="C103" i="16" l="1"/>
  <c r="E79" i="16" l="1"/>
  <c r="E41" i="16"/>
  <c r="F37" i="17" l="1"/>
  <c r="F39" i="17" s="1"/>
  <c r="F45" i="17" s="1"/>
  <c r="F47" i="17" s="1"/>
  <c r="F49" i="17" s="1"/>
  <c r="F14" i="12"/>
  <c r="G14" i="12" s="1"/>
  <c r="K24" i="12"/>
  <c r="J16" i="12"/>
  <c r="F15" i="12"/>
  <c r="I15" i="12" s="1"/>
  <c r="J15" i="12" s="1"/>
  <c r="F12" i="12"/>
  <c r="G12" i="12" s="1"/>
  <c r="F8" i="12"/>
  <c r="G8" i="12" s="1"/>
  <c r="F7" i="12"/>
  <c r="G7" i="12" s="1"/>
  <c r="F6" i="12"/>
  <c r="G6" i="12" s="1"/>
  <c r="I7" i="12" l="1"/>
  <c r="J7" i="12" s="1"/>
  <c r="I6" i="12"/>
  <c r="J6" i="12" s="1"/>
  <c r="I8" i="12"/>
  <c r="J8" i="12" s="1"/>
  <c r="G15" i="12"/>
  <c r="F13" i="12" l="1"/>
  <c r="G13" i="12" l="1"/>
  <c r="I13" i="12"/>
  <c r="J13" i="12" s="1"/>
  <c r="F11" i="12" l="1"/>
  <c r="F10" i="12"/>
  <c r="G11" i="12" l="1"/>
  <c r="I11" i="12"/>
  <c r="J11" i="12" s="1"/>
  <c r="G10" i="12"/>
  <c r="I10" i="12"/>
  <c r="J10" i="12" s="1"/>
  <c r="J18" i="12" l="1"/>
  <c r="J20" i="12" s="1"/>
  <c r="J23" i="12" s="1"/>
  <c r="J24" i="12" s="1"/>
  <c r="F9" i="12"/>
  <c r="G9" i="12" s="1"/>
  <c r="F16" i="12" l="1"/>
  <c r="G16" i="12" s="1"/>
  <c r="G18" i="12" s="1"/>
  <c r="G20" i="12" s="1"/>
  <c r="O17" i="5" l="1"/>
  <c r="P17" i="5" s="1"/>
  <c r="L17" i="5"/>
  <c r="M17" i="5" s="1"/>
  <c r="I17" i="5"/>
  <c r="J17" i="5" s="1"/>
  <c r="O16" i="5"/>
  <c r="P16" i="5" s="1"/>
  <c r="L16" i="5"/>
  <c r="M16" i="5" s="1"/>
  <c r="I16" i="5"/>
  <c r="J16" i="5" s="1"/>
  <c r="O15" i="5"/>
  <c r="P15" i="5" s="1"/>
  <c r="L15" i="5"/>
  <c r="M15" i="5" s="1"/>
  <c r="I15" i="5"/>
  <c r="J15" i="5" s="1"/>
  <c r="O14" i="5"/>
  <c r="P14" i="5" s="1"/>
  <c r="L14" i="5"/>
  <c r="M14" i="5" s="1"/>
  <c r="I14" i="5"/>
  <c r="J14" i="5" s="1"/>
  <c r="O13" i="5"/>
  <c r="P13" i="5" s="1"/>
  <c r="L13" i="5"/>
  <c r="M13" i="5" s="1"/>
  <c r="I13" i="5"/>
  <c r="J13" i="5" s="1"/>
  <c r="O12" i="5"/>
  <c r="P12" i="5" s="1"/>
  <c r="L12" i="5"/>
  <c r="M12" i="5" s="1"/>
  <c r="I12" i="5"/>
  <c r="J12" i="5" s="1"/>
  <c r="O11" i="5"/>
  <c r="P11" i="5" s="1"/>
  <c r="L11" i="5"/>
  <c r="M11" i="5" s="1"/>
  <c r="I11" i="5"/>
  <c r="J11" i="5" s="1"/>
  <c r="O10" i="5"/>
  <c r="P10" i="5" s="1"/>
  <c r="L10" i="5"/>
  <c r="M10" i="5" s="1"/>
  <c r="I10" i="5"/>
  <c r="J10" i="5" s="1"/>
  <c r="O9" i="5"/>
  <c r="P9" i="5" s="1"/>
  <c r="L9" i="5"/>
  <c r="M9" i="5" s="1"/>
  <c r="I9" i="5"/>
  <c r="J9" i="5" s="1"/>
  <c r="O8" i="5"/>
  <c r="P8" i="5" s="1"/>
  <c r="L8" i="5"/>
  <c r="M8" i="5" s="1"/>
  <c r="I8" i="5"/>
  <c r="J8" i="5" s="1"/>
  <c r="O7" i="5"/>
  <c r="P7" i="5" s="1"/>
  <c r="L7" i="5"/>
  <c r="M7" i="5" s="1"/>
  <c r="I7" i="5"/>
  <c r="J7" i="5" s="1"/>
  <c r="O6" i="5"/>
  <c r="P6" i="5" s="1"/>
  <c r="L6" i="5"/>
  <c r="M6" i="5" s="1"/>
  <c r="I6" i="5"/>
  <c r="J6" i="5" s="1"/>
  <c r="O5" i="5"/>
  <c r="P5" i="5" s="1"/>
  <c r="L5" i="5"/>
  <c r="M5" i="5" s="1"/>
  <c r="I5" i="5"/>
  <c r="J5" i="5" s="1"/>
  <c r="J18" i="5" l="1"/>
  <c r="M18" i="5"/>
  <c r="P18" i="5"/>
  <c r="O9" i="3" l="1"/>
  <c r="P9" i="3" s="1"/>
  <c r="O10" i="3"/>
  <c r="P10" i="3" s="1"/>
  <c r="O11" i="3"/>
  <c r="P11" i="3" s="1"/>
  <c r="O12" i="3"/>
  <c r="P12" i="3" s="1"/>
  <c r="O13" i="3"/>
  <c r="P13" i="3" s="1"/>
  <c r="O14" i="3"/>
  <c r="P14" i="3" s="1"/>
  <c r="O15" i="3"/>
  <c r="P15" i="3" s="1"/>
  <c r="O16" i="3"/>
  <c r="P16" i="3" s="1"/>
  <c r="O17" i="3"/>
  <c r="P17" i="3" s="1"/>
  <c r="O18" i="3"/>
  <c r="P18" i="3" s="1"/>
  <c r="O19" i="3"/>
  <c r="P19" i="3" s="1"/>
  <c r="O20" i="3"/>
  <c r="P20" i="3" s="1"/>
  <c r="O8" i="3"/>
  <c r="P8" i="3" s="1"/>
  <c r="L9" i="3"/>
  <c r="M9" i="3" s="1"/>
  <c r="L10" i="3"/>
  <c r="M10" i="3" s="1"/>
  <c r="L11" i="3"/>
  <c r="M11" i="3" s="1"/>
  <c r="L12" i="3"/>
  <c r="M12" i="3" s="1"/>
  <c r="L13" i="3"/>
  <c r="M13" i="3" s="1"/>
  <c r="L14" i="3"/>
  <c r="M14" i="3" s="1"/>
  <c r="L15" i="3"/>
  <c r="M15" i="3" s="1"/>
  <c r="L16" i="3"/>
  <c r="M16" i="3" s="1"/>
  <c r="L17" i="3"/>
  <c r="M17" i="3" s="1"/>
  <c r="L18" i="3"/>
  <c r="M18" i="3" s="1"/>
  <c r="L19" i="3"/>
  <c r="M19" i="3" s="1"/>
  <c r="L20" i="3"/>
  <c r="M20" i="3" s="1"/>
  <c r="L8" i="3"/>
  <c r="M8" i="3" s="1"/>
  <c r="I20" i="3"/>
  <c r="J20" i="3" s="1"/>
  <c r="I19" i="3"/>
  <c r="J19" i="3" s="1"/>
  <c r="I18" i="3"/>
  <c r="J18" i="3" s="1"/>
  <c r="I17" i="3"/>
  <c r="J17" i="3" s="1"/>
  <c r="I16" i="3"/>
  <c r="J16" i="3" s="1"/>
  <c r="I15" i="3"/>
  <c r="J15" i="3" s="1"/>
  <c r="I14" i="3"/>
  <c r="J14" i="3" s="1"/>
  <c r="I13" i="3"/>
  <c r="J13" i="3" s="1"/>
  <c r="I12" i="3"/>
  <c r="J12" i="3" s="1"/>
  <c r="I11" i="3"/>
  <c r="J11" i="3" s="1"/>
  <c r="I10" i="3"/>
  <c r="J10" i="3" s="1"/>
  <c r="I9" i="3"/>
  <c r="J9" i="3" s="1"/>
  <c r="I8" i="3"/>
  <c r="J8" i="3" s="1"/>
  <c r="P21" i="3" l="1"/>
  <c r="M21" i="3"/>
  <c r="J21" i="3"/>
  <c r="I3" i="2" l="1"/>
  <c r="J3" i="2" s="1"/>
  <c r="I15" i="2"/>
  <c r="J15" i="2" s="1"/>
  <c r="I14" i="2"/>
  <c r="J14" i="2" s="1"/>
  <c r="I13" i="2"/>
  <c r="J13" i="2" s="1"/>
  <c r="I12" i="2"/>
  <c r="J12" i="2" s="1"/>
  <c r="I11" i="2"/>
  <c r="J11" i="2" s="1"/>
  <c r="I10" i="2"/>
  <c r="J10" i="2" s="1"/>
  <c r="I9" i="2"/>
  <c r="J9" i="2" s="1"/>
  <c r="I8" i="2"/>
  <c r="J8" i="2" s="1"/>
  <c r="I7" i="2"/>
  <c r="J7" i="2" s="1"/>
  <c r="I6" i="2"/>
  <c r="J6" i="2" s="1"/>
  <c r="I5" i="2"/>
  <c r="J5" i="2" s="1"/>
  <c r="I4" i="2"/>
  <c r="J4" i="2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3" i="1"/>
  <c r="J3" i="1" s="1"/>
  <c r="I16" i="1" l="1"/>
  <c r="J16" i="1"/>
  <c r="I16" i="2"/>
  <c r="J16" i="2"/>
</calcChain>
</file>

<file path=xl/sharedStrings.xml><?xml version="1.0" encoding="utf-8"?>
<sst xmlns="http://schemas.openxmlformats.org/spreadsheetml/2006/main" count="451" uniqueCount="229">
  <si>
    <t xml:space="preserve">1 x 14 Seater </t>
  </si>
  <si>
    <t xml:space="preserve">Bus Type </t>
  </si>
  <si>
    <t xml:space="preserve">Description </t>
  </si>
  <si>
    <t xml:space="preserve">Current Route </t>
  </si>
  <si>
    <t xml:space="preserve">Transport Employees from Emalahleni (Tasbert Park and Sourounding Areas) to Hendrina Power Station </t>
  </si>
  <si>
    <t xml:space="preserve">Transport Employees from Emalahleni (Duvha Park Ext 1 &amp; 3 and Sourounding Areas) to Hendrina Power Station </t>
  </si>
  <si>
    <t xml:space="preserve">Transport Employees from Emalahleni (Kwaguqa, Old Location, Alkerville Lynville, Overline and Sourounding Areas) to Hendrina Power Station </t>
  </si>
  <si>
    <t xml:space="preserve">Transport Employees from Emalahleni (Eskom Park, Ext 18 Ext 16 Ext 3 and Sourounding Areas) to Hendrina Power Station </t>
  </si>
  <si>
    <t xml:space="preserve">Transport Employees from Emalahleni (Reyno Ridge, Del Judor Ben fleur and Sourounding Areas) to Hendrina Power Station </t>
  </si>
  <si>
    <t xml:space="preserve">Transport Employees from Emalahleni (Klarinet, CBD, Jacarro Park, Die Heuwel and Sourounding Areas) to Hendrina Power Station </t>
  </si>
  <si>
    <t xml:space="preserve">Transport Employees from Emalahleni (Ext 18, Ext 12, Ext 5, Ext 4 Vosman and Sourounding Areas) to Hendrina Power Station </t>
  </si>
  <si>
    <t xml:space="preserve">Transport Employees from Emalahleni (Die Heuwel, Ext 10 and Sourounding Areas) to Hendrina Power Station </t>
  </si>
  <si>
    <t xml:space="preserve">Transport Employees from Emalahleni (Ext 12, Tasbert Park, Duvha Park, Uthingo Park and Sourounding Areas) to Hendrina Power Station </t>
  </si>
  <si>
    <t xml:space="preserve">Transport Employees from Emalahleni (Ridge way, Kayalami Estate, Reyno Ridge and Sourounding Areas) to Hendrina Power Station </t>
  </si>
  <si>
    <t xml:space="preserve">Transport Shift Employees from Emalahleni (KwaGuqa and Sourounding Areas) to Hendrina Power Station </t>
  </si>
  <si>
    <t xml:space="preserve">Transport Shift Employees from Emalahleni (Duvha Park and Sourounding Areas) to Hendrina Power Station </t>
  </si>
  <si>
    <t xml:space="preserve">Transport Shift Employees from Emalahleni (Klarinet and Sourounding Areas) to Hendrina Power Station </t>
  </si>
  <si>
    <t>Estimated km per day</t>
  </si>
  <si>
    <t>Estimated km per month</t>
  </si>
  <si>
    <t>Days Per Month</t>
  </si>
  <si>
    <t>Rate Per km</t>
  </si>
  <si>
    <t>Rate Per Month</t>
  </si>
  <si>
    <t xml:space="preserve">Value </t>
  </si>
  <si>
    <t xml:space="preserve">QS ESTIMATE </t>
  </si>
  <si>
    <t>MS THUGWANA TAXI</t>
  </si>
  <si>
    <t>BLF SIKHOSANA</t>
  </si>
  <si>
    <t>4600065175 HENDRINA POWER STATION DATED DEC 2018</t>
  </si>
  <si>
    <t>4600065630 KRIEL POWER STATION DATED APRIL 2019</t>
  </si>
  <si>
    <t>EVALUATION REPORT</t>
  </si>
  <si>
    <t>HENDRINA POWER STATION  (DOC NO)</t>
  </si>
  <si>
    <t xml:space="preserve">Item </t>
  </si>
  <si>
    <t xml:space="preserve">PRICE LIST </t>
  </si>
  <si>
    <t>Item</t>
  </si>
  <si>
    <t>Description</t>
  </si>
  <si>
    <t xml:space="preserve">Quantity </t>
  </si>
  <si>
    <t xml:space="preserve">Rates Based </t>
  </si>
  <si>
    <t xml:space="preserve">Unit Price </t>
  </si>
  <si>
    <t xml:space="preserve">Unit </t>
  </si>
  <si>
    <t>Total Price</t>
  </si>
  <si>
    <t>Cost per month</t>
  </si>
  <si>
    <t xml:space="preserve">CLEANING OF RECLAIM AND OVERLAND CONVEYORS AT HENDRINA POWER STATION FOR A PERIOD OF 3 YEARS </t>
  </si>
  <si>
    <t xml:space="preserve">Medicals </t>
  </si>
  <si>
    <t>PPE</t>
  </si>
  <si>
    <t>Transport</t>
  </si>
  <si>
    <t xml:space="preserve">Labour - Safety Officer </t>
  </si>
  <si>
    <t xml:space="preserve">Labour - Site manager </t>
  </si>
  <si>
    <t xml:space="preserve">Labour - Admin </t>
  </si>
  <si>
    <t>Labour - General Workers (10 Off)</t>
  </si>
  <si>
    <t>Labour - Team leader (2 off)</t>
  </si>
  <si>
    <t xml:space="preserve">Standby Allowance </t>
  </si>
  <si>
    <t xml:space="preserve">Overtime Provision </t>
  </si>
  <si>
    <t>Yearly</t>
  </si>
  <si>
    <t>Monthly</t>
  </si>
  <si>
    <t xml:space="preserve">Labour - Supervisor </t>
  </si>
  <si>
    <t xml:space="preserve">Offer price </t>
  </si>
  <si>
    <t>Hendrina Order 4503230210</t>
  </si>
  <si>
    <t xml:space="preserve">CLEANING OF RECLAIM </t>
  </si>
  <si>
    <t>QTY</t>
  </si>
  <si>
    <t>cost excluding the 4 general workers</t>
  </si>
  <si>
    <t>Each</t>
  </si>
  <si>
    <t>TOTAL COST - ESKOM &amp; ERI CATERING</t>
  </si>
  <si>
    <t>TOTAL COST: SPECIAL CATERING</t>
  </si>
  <si>
    <t>Festive Catering</t>
  </si>
  <si>
    <t>BILL NO. 3</t>
  </si>
  <si>
    <t>TOTAL COST: SUBSIDISED ESKOM MEALS</t>
  </si>
  <si>
    <t>Per Pack</t>
  </si>
  <si>
    <t>Per Plate</t>
  </si>
  <si>
    <t>Bacon and Egg</t>
  </si>
  <si>
    <t>Cheese, Ham and Tomato</t>
  </si>
  <si>
    <t>Cheese and Ham</t>
  </si>
  <si>
    <t>Cheese and Tomato</t>
  </si>
  <si>
    <t>Subsidised Take Away Meals</t>
  </si>
  <si>
    <t>BILL NO. 2</t>
  </si>
  <si>
    <t>VARIABLE PORTION</t>
  </si>
  <si>
    <t>Management Fee</t>
  </si>
  <si>
    <t>Swab Tests</t>
  </si>
  <si>
    <t>Pest Control</t>
  </si>
  <si>
    <t>Once-off</t>
  </si>
  <si>
    <t>Compliance with OSH Act (safety file)</t>
  </si>
  <si>
    <t>OSHA Compliance</t>
  </si>
  <si>
    <t>Cleaner x 8</t>
  </si>
  <si>
    <t>Drivers x 2</t>
  </si>
  <si>
    <t>Cooks x 10</t>
  </si>
  <si>
    <t>Assistant Chef x 2</t>
  </si>
  <si>
    <t>Senior Chef x 1</t>
  </si>
  <si>
    <t>Storeman Inventory Control x 1</t>
  </si>
  <si>
    <t>Site Manager x 1</t>
  </si>
  <si>
    <t>Monthly Management Fees</t>
  </si>
  <si>
    <t>Transport employees (home-work-home)</t>
  </si>
  <si>
    <t>Time Charge Items</t>
  </si>
  <si>
    <t>Sum</t>
  </si>
  <si>
    <t xml:space="preserve">Make provision to provide all items as per the Health and Safety requirements - Pest control to be established / R962 certification / Waste management to be established etc. </t>
  </si>
  <si>
    <t>PPE for all employees</t>
  </si>
  <si>
    <t>Medical Surveillance for all employees</t>
  </si>
  <si>
    <t>Removal of site establishment on completion and clean up all kitchen and dining hall areas to the satisfaction of the Eskom Service Manager</t>
  </si>
  <si>
    <t>Site Establishment - Office furniture, kitchen equipment, kitchen utensilis etc.</t>
  </si>
  <si>
    <t>Fixed Charge and Value Related Items</t>
  </si>
  <si>
    <t>PRELIMINARIES &amp; GENERAL</t>
  </si>
  <si>
    <t>BILL NO 1</t>
  </si>
  <si>
    <t>Fixed Portion</t>
  </si>
  <si>
    <t>Total Cost</t>
  </si>
  <si>
    <t>Rate</t>
  </si>
  <si>
    <t>Qty</t>
  </si>
  <si>
    <t>Unit</t>
  </si>
  <si>
    <t>Bill of Quantity / Price List</t>
  </si>
  <si>
    <t>Canteen and Catering Service for Hendrina Power Station for 60 months</t>
  </si>
  <si>
    <t>Exit Medical on Contract End Date</t>
  </si>
  <si>
    <t>IT Costs - will be cancelled when Eskom's own system is in place</t>
  </si>
  <si>
    <t>Quarterly</t>
  </si>
  <si>
    <t>Cleaning of Extraction Fans</t>
  </si>
  <si>
    <t>Bacon, Egg and Cheese</t>
  </si>
  <si>
    <t>Subsidised Special Meals (all to be served with a salad/chips)</t>
  </si>
  <si>
    <t>Hampers during festive period (incl. small packet of chips, chocolate, small biltong pack etc. packaged as a hamper)</t>
  </si>
  <si>
    <t xml:space="preserve">Nomsa Khoza </t>
  </si>
  <si>
    <t>Transport for meal deliveries on-site: 2 x Vehicles</t>
  </si>
  <si>
    <t>Consumables (i.e. mop heads, hygiene brooms, dustmops, sweeper, feather dusters, dust masks, ear plugs, gloves etc.)</t>
  </si>
  <si>
    <t xml:space="preserve">Cleaning equipment (High pressure machine, Floor scrubber)                 </t>
  </si>
  <si>
    <t>Administration Clerk /Cashier x 8</t>
  </si>
  <si>
    <t>Cook Supervisor x 4</t>
  </si>
  <si>
    <t>Fast food Assistant x 4 (Tuck Shop)</t>
  </si>
  <si>
    <t>Twice a year</t>
  </si>
  <si>
    <t>TOTAL COST: BILL NO 1</t>
  </si>
  <si>
    <t>Subsidised Meals (if a person does not want starch double portion of Veg and Salad will be served), Beef Stew Boneless</t>
  </si>
  <si>
    <t>Subsidised meal of the day - must comprise of a portion of any of 1 x 200 g type of meat, 1 x 100 g portion of vegetables, 1 x 100 g portion salad,1 x 200 g portion of starch, 1 fruit and 1 drink (Coke Soft Buddy 440 ml/ Juice Minute Maid 330 ml/ Oasis Water 500 ml/Milk 500 ml.</t>
  </si>
  <si>
    <t xml:space="preserve">Dagwood Roll (with a portion of chips or salad)                                                                                                                    </t>
  </si>
  <si>
    <t xml:space="preserve">Chicken Wrap served with chips or Salad)                                                                                                                    </t>
  </si>
  <si>
    <t xml:space="preserve">Chicken Wrap served with chips or Salad)                                                                                                                    
                                                                                              </t>
  </si>
  <si>
    <t>Sandwiches (Toasted or Plain, Brown or White Bread) served with 100 g Chips</t>
  </si>
  <si>
    <t>Chicken Mayo</t>
  </si>
  <si>
    <t>Tuna Mayo</t>
  </si>
  <si>
    <t>Toasted/plain Chicken Mayo Tramezzini served with Salad or Chips</t>
  </si>
  <si>
    <t>Toasted/plain Tuna Mayo Tramezzini served with Salad or Chips</t>
  </si>
  <si>
    <t>Toasted/plain Bacon, Egg &amp; Cheese Tramezzini served with Salad or Chips</t>
  </si>
  <si>
    <t>Pasta (Ham and Cheese) served with salad</t>
  </si>
  <si>
    <t>Bacon, egg and cheese Tramezzini served with chips or salad</t>
  </si>
  <si>
    <t>Spaghetti Bolognaise (served with salad)</t>
  </si>
  <si>
    <t>Vegetarian Meals (served with salad)</t>
  </si>
  <si>
    <t>170 g Fish (Hake) (served with chips/salad)</t>
  </si>
  <si>
    <t>Russians (served with 200 g chips &amp; 2 slice of bread or hotdog roll)</t>
  </si>
  <si>
    <t>Frankfurter (served with 200 g chips &amp; 2 slice of bread or hotdog roll)</t>
  </si>
  <si>
    <t>Fried Chips Full portion 200 g</t>
  </si>
  <si>
    <t>Salads</t>
  </si>
  <si>
    <t>200 g Chicken Salad</t>
  </si>
  <si>
    <t>200 g Tuna Salad</t>
  </si>
  <si>
    <t>200 g Greek Salad</t>
  </si>
  <si>
    <t>Breakfast Options on brown or white bread</t>
  </si>
  <si>
    <t>Health Pack Option served with 2 variety of fruits ( 150 g)</t>
  </si>
  <si>
    <t xml:space="preserve">SPECIAL CATERING (PLASTIC CATERING TRAY BLACK WITH DIVISIONS 435mm DIAM P452, lid &amp; base) WITH GARNISH AND DIP
</t>
  </si>
  <si>
    <t>Vegetarian Platter (serves 10 people)</t>
  </si>
  <si>
    <t>10 x Cheese Puffs
10 x Vegetable Spring roll
10 x Vegetable Samosas
10 x Mini Pizza
10 x Sundried Tomato Quiche
10 x Jalapeno &amp; Cheese Rissole
200 ml x Sweet Chilli deep or with herb cheese dip</t>
  </si>
  <si>
    <t>Mixed Platter 1 M 1)</t>
  </si>
  <si>
    <t>10 x Beef Meatballs
10 x Chicken Kebab (Fillet)
10 x Beef Sausage roll
10 x Cocktail Pork Ribs
10 x Beef Bobotie quiche &amp; Mince
10 x Fish Cocktails
10 x Veg Spring rolls
200 ml Sweet Chilli deep</t>
  </si>
  <si>
    <t>Mixed Platter 2 (M 2)</t>
  </si>
  <si>
    <t>10 x Ribs
10 x Veg quiches
10 x Beef kebabs
10 x Meatballs
10 x Drumstick
10 x Chicken Cordon Blue
10 x Mini Cheese Pizza
10 x Veg samosa</t>
  </si>
  <si>
    <t>Chicken Platter 1 (C 1)</t>
  </si>
  <si>
    <t>10 x Chicken Sausage roll
10 x Chicken Samosa
 10 x Chicken Nuggets
10 x Chicken Rissole
10 x Buffalo Wings
10 x Chicken Drumstick
1 x 200 Sweet Chilli Sauce dip</t>
  </si>
  <si>
    <t>Sweet Platter</t>
  </si>
  <si>
    <t>10 x Carrot Cake Slices
10 x Koeksisters
10 x Sweet Spring roll
10 x Spring roll Choc nut fudge
10 x Mini Milk Tarts</t>
  </si>
  <si>
    <t>Halaal Platter</t>
  </si>
  <si>
    <t>Halal Platters will be adapted from the normal and sourced from a certified kitchen</t>
  </si>
  <si>
    <t>Fruit Platter</t>
  </si>
  <si>
    <t>Spanspek
Strawberry
Sweet Melon
Pineapple
Kiwi
Mix Grapes
1 x 200 ml Yogurt dip</t>
  </si>
  <si>
    <t>Muffin Platter 3 x 5 Assorted flavours (150 g)</t>
  </si>
  <si>
    <t>Assorted muffins, savoury and sweet (including bran)</t>
  </si>
  <si>
    <t>Festive braai pack (Christmas Day and New Years' Day) for Operating, Protective Services and Maintenance employees and desert
1 x 200 g Wors
1 x 200 g steak
Option 2
1 x 260 – 300 g Leg quarter
1 x 150 g Chicken Kebab
All served with
1 x Hotdog roll
1 x 200 g Pap, portioned
2 x 100 g Assorted Salad, portioned
1 x 440 ml coke buddy/330 ml / 500 ml water
Dessert (Malva pudding with custard/ chocolate pudding/ Fruit Salad with 100 ml yoghurt)</t>
  </si>
  <si>
    <t>Festive Hampers (1 x 36 g Simba chips, 1 x 52 g chocolate (bar one, lunch bar, crispy mint,1 x 50 g biltong, 1 x 500 ml water or 1 x 330 ml minute maid</t>
  </si>
  <si>
    <t>As and when Required (Events) for 5 years per head count</t>
  </si>
  <si>
    <t>Sport day (sports day pack-healthy Sammie (Sandwich), variety of 2 fruits, 100ml yoghurt, 500ml Powerade and energy bar, pack) 100 x4x5 = 2000</t>
  </si>
  <si>
    <t xml:space="preserve">Police Clearance </t>
  </si>
  <si>
    <t>HENDRINA POWER STATION
QS PRELIMINARY COST ESTIMATE</t>
  </si>
  <si>
    <t>Reference No	             F/ESK823
Revision	                     1
Page number	             1 of 1                                    Next Review Date       	May 2028</t>
  </si>
  <si>
    <t>CLIENT</t>
  </si>
  <si>
    <t>SCOPE SUMMARY</t>
  </si>
  <si>
    <t>PLANT LOCATION</t>
  </si>
  <si>
    <t>ESTIMATE NO</t>
  </si>
  <si>
    <t>DRAWINGS</t>
  </si>
  <si>
    <t>SPECIFICATION</t>
  </si>
  <si>
    <t>COST ESTIMATE ASSUMPTIONS</t>
  </si>
  <si>
    <t>COST ESTIMATE EXCLUSIONS</t>
  </si>
  <si>
    <t>ESTIMATED COST</t>
  </si>
  <si>
    <t>ADD: COST ESCALATION (Pre-Tender)</t>
  </si>
  <si>
    <t>ESTIMATED COST AT THE TIME OF TENDER</t>
  </si>
  <si>
    <t>ADD: CONTINGENCY:</t>
  </si>
  <si>
    <t>%</t>
  </si>
  <si>
    <t>ADD: COST ESCALATION (Post Tender)</t>
  </si>
  <si>
    <t>TOTAL (EXCL VAT)</t>
  </si>
  <si>
    <t xml:space="preserve">VAT AMOUNT </t>
  </si>
  <si>
    <t>TOTAL (INCL VAT)</t>
  </si>
  <si>
    <t>CPA PROPOSAL</t>
  </si>
  <si>
    <t>Proportion</t>
  </si>
  <si>
    <t xml:space="preserve">Table Used </t>
  </si>
  <si>
    <t xml:space="preserve">Index Used </t>
  </si>
  <si>
    <t xml:space="preserve">Non Adjustable </t>
  </si>
  <si>
    <t>PREPARED BY</t>
  </si>
  <si>
    <t>DESIGNATION</t>
  </si>
  <si>
    <t>DATE</t>
  </si>
  <si>
    <t>SIGNATURE</t>
  </si>
  <si>
    <t xml:space="preserve">Support Services </t>
  </si>
  <si>
    <t xml:space="preserve">Provision of Catering and Canteen Services for a Period of 5 Years </t>
  </si>
  <si>
    <t xml:space="preserve">Canteen </t>
  </si>
  <si>
    <t xml:space="preserve">Seifsa </t>
  </si>
  <si>
    <t>C3-All hourly paid employees</t>
  </si>
  <si>
    <t xml:space="preserve">Woman’s day x 1500   (1500 x 5 =7500) - 3 course meal                                                                                                                                                              </t>
  </si>
  <si>
    <t xml:space="preserve">Managers awards x 800 (800 x 5 = 4000)-3 course meal </t>
  </si>
  <si>
    <t>Heritage Day  2000 (2000x 5 =10000 -  (Sandwich and Main meal)</t>
  </si>
  <si>
    <t>Men’s day 200  (200x 5 =1000) - Main meal and dessert</t>
  </si>
  <si>
    <t>Quality day  2000 (2000 X 5 = 10 000) - Braai and dessert</t>
  </si>
  <si>
    <t>Safety campaign day Mar/Dec - Braai</t>
  </si>
  <si>
    <t>Train race 100x5=500 (Energey bar, Power raid, Water)</t>
  </si>
  <si>
    <t>VIP visit (GM’s office)-Breakfast and Main meal</t>
  </si>
  <si>
    <t xml:space="preserve">OPS Challenge 30 x5= 150-Breakfast and Main meal </t>
  </si>
  <si>
    <t>EWAP 150x60 = 9000 (Snackpack)</t>
  </si>
  <si>
    <t>YPN  (Main meal and Snackpack)</t>
  </si>
  <si>
    <t>Mandela Day (Sandwich and snackpack)</t>
  </si>
  <si>
    <t xml:space="preserve">Each </t>
  </si>
  <si>
    <t>Medical Centre wellnessday (Health pack with power raid)</t>
  </si>
  <si>
    <t>Communication/Stakeholder events (Main meal)</t>
  </si>
  <si>
    <t>Take a boy or girl child to work (Breakfast, Main meal and Snackpack)</t>
  </si>
  <si>
    <t>Arbour day (Sandwich and Main Meal)</t>
  </si>
  <si>
    <t>Miscellaneous events and Audits  (3 Course meal)</t>
  </si>
  <si>
    <t>The estimate is based on provided scope of work and market related prices for food.</t>
  </si>
  <si>
    <t>The cost is exclusive of post tender contract escalation as this will be covered under clause X1 of the contract.</t>
  </si>
  <si>
    <t xml:space="preserve">L2(B)-Transport </t>
  </si>
  <si>
    <t>D4(CPI)</t>
  </si>
  <si>
    <t>Snr Advisor PrQS</t>
  </si>
  <si>
    <t>10/11/2025</t>
  </si>
  <si>
    <t>Environmental Health Officer x 1</t>
  </si>
  <si>
    <t>Option 1 = 1 x Energy bar, 2 x different fruit, 1 x 180 g leg quoter or 180 g Hake fillet, 1 x 23 g Provita wholewheat sachet, 1 x laughing Cow cheese wedge, 1 x 175 g flavoured yoghurt, 1 x 330 ml 100% juice or 500 ml water
Option 2 = 1 x Bran muffin, 2 x different fruit, 2 x boiled egg, 1 x 175 g Yoghurt, 1 x 330 ml 100% juice or 500 ml water
There must be at least one healthy meal available every day in addition to the Health Pack described above i.e. wrap with grilled chicken, salads</t>
  </si>
  <si>
    <t>Option 1: Full Breakfast - 2 fried eggs, 3 rashers of bacon, grilled tomato, 100 g boerewors, 100 g chips and 2 slices of toast
Option 2: Full Breakfast 2 x fried eggs, 4 x chicken wings, 100 g Chips, 2 slices of cheese and 2 slice of bread (toast brown or white)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</si>
</sst>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"/>
    <numFmt numFmtId="165" formatCode="_ &quot;R&quot;\ * #,##0.00_ ;_ &quot;R&quot;\ * \-#,##0.00_ ;_ &quot;R&quot;\ * &quot;-&quot;??_ ;_ @_ 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000000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4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4" fontId="1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/>
    <xf numFmtId="164" fontId="2" fillId="0" borderId="0" xfId="0" applyNumberFormat="1" applyFont="1"/>
    <xf numFmtId="164" fontId="2" fillId="2" borderId="0" xfId="0" applyNumberFormat="1" applyFont="1" applyFill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10" xfId="0" applyFont="1" applyFill="1" applyBorder="1"/>
    <xf numFmtId="0" fontId="2" fillId="5" borderId="10" xfId="0" applyFont="1" applyFill="1" applyBorder="1" applyAlignment="1">
      <alignment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 wrapText="1"/>
    </xf>
    <xf numFmtId="164" fontId="1" fillId="3" borderId="13" xfId="0" applyNumberFormat="1" applyFont="1" applyFill="1" applyBorder="1" applyAlignment="1">
      <alignment horizontal="center" vertical="center" wrapText="1"/>
    </xf>
    <xf numFmtId="164" fontId="1" fillId="2" borderId="13" xfId="0" applyNumberFormat="1" applyFont="1" applyFill="1" applyBorder="1" applyAlignment="1">
      <alignment horizontal="center" vertical="center" wrapText="1"/>
    </xf>
    <xf numFmtId="164" fontId="1" fillId="4" borderId="13" xfId="0" applyNumberFormat="1" applyFont="1" applyFill="1" applyBorder="1" applyAlignment="1">
      <alignment horizontal="center" vertical="center" wrapText="1"/>
    </xf>
    <xf numFmtId="164" fontId="1" fillId="4" borderId="14" xfId="0" applyNumberFormat="1" applyFont="1" applyFill="1" applyBorder="1" applyAlignment="1">
      <alignment horizontal="center" vertical="center" wrapText="1"/>
    </xf>
    <xf numFmtId="164" fontId="1" fillId="4" borderId="22" xfId="0" applyNumberFormat="1" applyFont="1" applyFill="1" applyBorder="1" applyAlignment="1">
      <alignment horizontal="center" vertical="center" wrapText="1"/>
    </xf>
    <xf numFmtId="164" fontId="1" fillId="2" borderId="12" xfId="0" applyNumberFormat="1" applyFont="1" applyFill="1" applyBorder="1" applyAlignment="1">
      <alignment horizontal="center" vertical="center" wrapText="1"/>
    </xf>
    <xf numFmtId="164" fontId="1" fillId="2" borderId="14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/>
    <xf numFmtId="164" fontId="1" fillId="0" borderId="7" xfId="0" applyNumberFormat="1" applyFont="1" applyBorder="1"/>
    <xf numFmtId="164" fontId="1" fillId="0" borderId="2" xfId="0" applyNumberFormat="1" applyFont="1" applyBorder="1"/>
    <xf numFmtId="164" fontId="1" fillId="3" borderId="10" xfId="0" applyNumberFormat="1" applyFont="1" applyFill="1" applyBorder="1"/>
    <xf numFmtId="164" fontId="1" fillId="2" borderId="9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4" borderId="21" xfId="0" applyNumberFormat="1" applyFont="1" applyFill="1" applyBorder="1"/>
    <xf numFmtId="164" fontId="1" fillId="4" borderId="10" xfId="0" applyNumberFormat="1" applyFont="1" applyFill="1" applyBorder="1"/>
    <xf numFmtId="164" fontId="1" fillId="4" borderId="11" xfId="0" applyNumberFormat="1" applyFont="1" applyFill="1" applyBorder="1"/>
    <xf numFmtId="0" fontId="1" fillId="5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5" borderId="16" xfId="0" applyFont="1" applyFill="1" applyBorder="1"/>
    <xf numFmtId="164" fontId="1" fillId="3" borderId="12" xfId="0" applyNumberFormat="1" applyFont="1" applyFill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3" borderId="9" xfId="0" applyNumberFormat="1" applyFont="1" applyFill="1" applyBorder="1"/>
    <xf numFmtId="164" fontId="1" fillId="3" borderId="11" xfId="0" applyNumberFormat="1" applyFont="1" applyFill="1" applyBorder="1"/>
    <xf numFmtId="164" fontId="1" fillId="0" borderId="6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23" xfId="0" applyNumberFormat="1" applyFont="1" applyBorder="1" applyAlignment="1">
      <alignment horizontal="center"/>
    </xf>
    <xf numFmtId="164" fontId="1" fillId="0" borderId="24" xfId="0" applyNumberFormat="1" applyFont="1" applyBorder="1" applyAlignment="1">
      <alignment horizontal="center"/>
    </xf>
    <xf numFmtId="0" fontId="1" fillId="0" borderId="0" xfId="0" applyFont="1" applyAlignment="1">
      <alignment horizontal="left" wrapText="1"/>
    </xf>
    <xf numFmtId="164" fontId="2" fillId="0" borderId="0" xfId="0" applyNumberFormat="1" applyFont="1" applyAlignment="1">
      <alignment horizontal="left"/>
    </xf>
    <xf numFmtId="164" fontId="1" fillId="3" borderId="42" xfId="0" applyNumberFormat="1" applyFont="1" applyFill="1" applyBorder="1" applyAlignment="1">
      <alignment horizontal="center"/>
    </xf>
    <xf numFmtId="164" fontId="4" fillId="3" borderId="46" xfId="0" applyNumberFormat="1" applyFont="1" applyFill="1" applyBorder="1" applyAlignment="1">
      <alignment horizontal="left" vertical="center"/>
    </xf>
    <xf numFmtId="0" fontId="4" fillId="3" borderId="46" xfId="0" applyFont="1" applyFill="1" applyBorder="1" applyAlignment="1">
      <alignment horizontal="center" vertical="center"/>
    </xf>
    <xf numFmtId="164" fontId="4" fillId="3" borderId="47" xfId="0" applyNumberFormat="1" applyFont="1" applyFill="1" applyBorder="1" applyAlignment="1">
      <alignment horizontal="center" vertical="center" wrapText="1"/>
    </xf>
    <xf numFmtId="164" fontId="4" fillId="3" borderId="47" xfId="0" applyNumberFormat="1" applyFont="1" applyFill="1" applyBorder="1" applyAlignment="1">
      <alignment horizontal="left" vertical="center"/>
    </xf>
    <xf numFmtId="0" fontId="2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vertical="center" wrapText="1"/>
    </xf>
    <xf numFmtId="0" fontId="3" fillId="0" borderId="47" xfId="0" applyFont="1" applyBorder="1" applyAlignment="1">
      <alignment vertical="center"/>
    </xf>
    <xf numFmtId="164" fontId="3" fillId="0" borderId="46" xfId="0" applyNumberFormat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/>
    </xf>
    <xf numFmtId="164" fontId="3" fillId="0" borderId="47" xfId="0" applyNumberFormat="1" applyFont="1" applyBorder="1" applyAlignment="1">
      <alignment horizontal="left" vertical="center"/>
    </xf>
    <xf numFmtId="0" fontId="4" fillId="7" borderId="51" xfId="0" applyFont="1" applyFill="1" applyBorder="1" applyAlignment="1">
      <alignment horizontal="center" vertical="center" wrapText="1"/>
    </xf>
    <xf numFmtId="164" fontId="4" fillId="3" borderId="52" xfId="0" applyNumberFormat="1" applyFont="1" applyFill="1" applyBorder="1" applyAlignment="1">
      <alignment horizontal="left" vertical="center"/>
    </xf>
    <xf numFmtId="0" fontId="4" fillId="3" borderId="52" xfId="0" applyFont="1" applyFill="1" applyBorder="1" applyAlignment="1">
      <alignment horizontal="center" vertical="center"/>
    </xf>
    <xf numFmtId="164" fontId="4" fillId="3" borderId="5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3" fillId="0" borderId="46" xfId="0" applyNumberFormat="1" applyFont="1" applyBorder="1" applyAlignment="1">
      <alignment horizontal="center"/>
    </xf>
    <xf numFmtId="164" fontId="4" fillId="3" borderId="46" xfId="0" applyNumberFormat="1" applyFont="1" applyFill="1" applyBorder="1" applyAlignment="1">
      <alignment horizontal="center" vertical="center"/>
    </xf>
    <xf numFmtId="44" fontId="3" fillId="0" borderId="46" xfId="0" applyNumberFormat="1" applyFont="1" applyBorder="1" applyAlignment="1">
      <alignment horizontal="center"/>
    </xf>
    <xf numFmtId="0" fontId="9" fillId="0" borderId="0" xfId="0" applyFont="1"/>
    <xf numFmtId="0" fontId="2" fillId="7" borderId="49" xfId="0" applyFont="1" applyFill="1" applyBorder="1" applyAlignment="1">
      <alignment vertical="center"/>
    </xf>
    <xf numFmtId="0" fontId="2" fillId="6" borderId="44" xfId="0" applyFont="1" applyFill="1" applyBorder="1" applyAlignment="1">
      <alignment vertical="center"/>
    </xf>
    <xf numFmtId="164" fontId="3" fillId="0" borderId="46" xfId="0" applyNumberFormat="1" applyFont="1" applyBorder="1" applyAlignment="1">
      <alignment horizontal="center"/>
    </xf>
    <xf numFmtId="164" fontId="3" fillId="0" borderId="47" xfId="0" applyNumberFormat="1" applyFont="1" applyBorder="1" applyAlignment="1">
      <alignment horizontal="center"/>
    </xf>
    <xf numFmtId="164" fontId="1" fillId="6" borderId="0" xfId="0" applyNumberFormat="1" applyFont="1" applyFill="1" applyAlignment="1">
      <alignment horizontal="center" vertical="center"/>
    </xf>
    <xf numFmtId="164" fontId="8" fillId="6" borderId="0" xfId="0" applyNumberFormat="1" applyFont="1" applyFill="1"/>
    <xf numFmtId="164" fontId="2" fillId="3" borderId="0" xfId="0" applyNumberFormat="1" applyFont="1" applyFill="1" applyAlignment="1">
      <alignment horizontal="left"/>
    </xf>
    <xf numFmtId="0" fontId="2" fillId="3" borderId="0" xfId="0" applyFont="1" applyFill="1"/>
    <xf numFmtId="44" fontId="8" fillId="2" borderId="1" xfId="0" applyNumberFormat="1" applyFont="1" applyFill="1" applyBorder="1"/>
    <xf numFmtId="0" fontId="2" fillId="6" borderId="0" xfId="0" applyFont="1" applyFill="1"/>
    <xf numFmtId="0" fontId="2" fillId="6" borderId="0" xfId="0" applyFont="1" applyFill="1" applyAlignment="1">
      <alignment horizontal="center"/>
    </xf>
    <xf numFmtId="164" fontId="2" fillId="6" borderId="0" xfId="0" applyNumberFormat="1" applyFont="1" applyFill="1" applyAlignment="1">
      <alignment horizontal="left"/>
    </xf>
    <xf numFmtId="164" fontId="1" fillId="6" borderId="0" xfId="0" applyNumberFormat="1" applyFont="1" applyFill="1" applyAlignment="1">
      <alignment horizontal="left"/>
    </xf>
    <xf numFmtId="0" fontId="5" fillId="0" borderId="0" xfId="0" applyFont="1"/>
    <xf numFmtId="0" fontId="4" fillId="9" borderId="46" xfId="0" applyFont="1" applyFill="1" applyBorder="1" applyAlignment="1">
      <alignment horizontal="center" vertical="center"/>
    </xf>
    <xf numFmtId="164" fontId="4" fillId="9" borderId="47" xfId="0" applyNumberFormat="1" applyFont="1" applyFill="1" applyBorder="1" applyAlignment="1">
      <alignment horizontal="center" vertical="center" wrapText="1"/>
    </xf>
    <xf numFmtId="164" fontId="4" fillId="9" borderId="47" xfId="0" applyNumberFormat="1" applyFont="1" applyFill="1" applyBorder="1" applyAlignment="1">
      <alignment horizontal="left" vertical="center"/>
    </xf>
    <xf numFmtId="0" fontId="4" fillId="9" borderId="52" xfId="0" applyFont="1" applyFill="1" applyBorder="1" applyAlignment="1">
      <alignment horizontal="center" vertical="center"/>
    </xf>
    <xf numFmtId="164" fontId="4" fillId="9" borderId="51" xfId="0" applyNumberFormat="1" applyFont="1" applyFill="1" applyBorder="1" applyAlignment="1">
      <alignment horizontal="left" vertical="center"/>
    </xf>
    <xf numFmtId="44" fontId="3" fillId="2" borderId="50" xfId="0" applyNumberFormat="1" applyFont="1" applyFill="1" applyBorder="1"/>
    <xf numFmtId="44" fontId="3" fillId="2" borderId="46" xfId="0" applyNumberFormat="1" applyFont="1" applyFill="1" applyBorder="1" applyAlignment="1">
      <alignment horizontal="center"/>
    </xf>
    <xf numFmtId="0" fontId="5" fillId="6" borderId="0" xfId="0" applyFont="1" applyFill="1"/>
    <xf numFmtId="0" fontId="10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vertical="center" wrapText="1"/>
    </xf>
    <xf numFmtId="164" fontId="11" fillId="0" borderId="46" xfId="0" applyNumberFormat="1" applyFont="1" applyBorder="1" applyAlignment="1">
      <alignment horizontal="center"/>
    </xf>
    <xf numFmtId="1" fontId="11" fillId="0" borderId="46" xfId="0" applyNumberFormat="1" applyFont="1" applyBorder="1" applyAlignment="1">
      <alignment horizontal="center"/>
    </xf>
    <xf numFmtId="44" fontId="11" fillId="0" borderId="46" xfId="0" applyNumberFormat="1" applyFont="1" applyBorder="1" applyAlignment="1">
      <alignment horizontal="center"/>
    </xf>
    <xf numFmtId="164" fontId="11" fillId="0" borderId="47" xfId="0" applyNumberFormat="1" applyFont="1" applyBorder="1" applyAlignment="1">
      <alignment horizontal="center"/>
    </xf>
    <xf numFmtId="0" fontId="10" fillId="6" borderId="48" xfId="0" applyFont="1" applyFill="1" applyBorder="1" applyAlignment="1">
      <alignment horizontal="center" vertical="center"/>
    </xf>
    <xf numFmtId="0" fontId="12" fillId="6" borderId="47" xfId="0" applyFont="1" applyFill="1" applyBorder="1" applyAlignment="1">
      <alignment vertical="center" wrapText="1"/>
    </xf>
    <xf numFmtId="164" fontId="11" fillId="6" borderId="46" xfId="0" applyNumberFormat="1" applyFont="1" applyFill="1" applyBorder="1" applyAlignment="1">
      <alignment horizontal="center"/>
    </xf>
    <xf numFmtId="1" fontId="11" fillId="6" borderId="46" xfId="0" applyNumberFormat="1" applyFont="1" applyFill="1" applyBorder="1" applyAlignment="1">
      <alignment horizontal="center"/>
    </xf>
    <xf numFmtId="44" fontId="11" fillId="6" borderId="46" xfId="0" applyNumberFormat="1" applyFont="1" applyFill="1" applyBorder="1" applyAlignment="1">
      <alignment horizontal="center"/>
    </xf>
    <xf numFmtId="164" fontId="11" fillId="6" borderId="47" xfId="0" applyNumberFormat="1" applyFont="1" applyFill="1" applyBorder="1" applyAlignment="1">
      <alignment horizontal="center"/>
    </xf>
    <xf numFmtId="44" fontId="3" fillId="0" borderId="45" xfId="0" applyNumberFormat="1" applyFont="1" applyBorder="1"/>
    <xf numFmtId="44" fontId="3" fillId="0" borderId="59" xfId="0" applyNumberFormat="1" applyFont="1" applyBorder="1"/>
    <xf numFmtId="164" fontId="3" fillId="0" borderId="59" xfId="0" applyNumberFormat="1" applyFont="1" applyBorder="1"/>
    <xf numFmtId="164" fontId="3" fillId="0" borderId="50" xfId="0" applyNumberFormat="1" applyFont="1" applyBorder="1"/>
    <xf numFmtId="0" fontId="2" fillId="2" borderId="0" xfId="0" applyFont="1" applyFill="1"/>
    <xf numFmtId="0" fontId="2" fillId="2" borderId="48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vertical="center" wrapText="1"/>
    </xf>
    <xf numFmtId="164" fontId="3" fillId="2" borderId="46" xfId="0" applyNumberFormat="1" applyFont="1" applyFill="1" applyBorder="1" applyAlignment="1">
      <alignment horizontal="center"/>
    </xf>
    <xf numFmtId="1" fontId="3" fillId="2" borderId="46" xfId="0" applyNumberFormat="1" applyFont="1" applyFill="1" applyBorder="1" applyAlignment="1">
      <alignment horizontal="center"/>
    </xf>
    <xf numFmtId="164" fontId="3" fillId="2" borderId="47" xfId="0" applyNumberFormat="1" applyFont="1" applyFill="1" applyBorder="1" applyAlignment="1">
      <alignment horizontal="center"/>
    </xf>
    <xf numFmtId="0" fontId="0" fillId="2" borderId="0" xfId="0" applyFill="1"/>
    <xf numFmtId="0" fontId="5" fillId="2" borderId="0" xfId="0" applyFont="1" applyFill="1"/>
    <xf numFmtId="0" fontId="10" fillId="2" borderId="48" xfId="0" applyFont="1" applyFill="1" applyBorder="1" applyAlignment="1">
      <alignment horizontal="center" vertical="center"/>
    </xf>
    <xf numFmtId="0" fontId="12" fillId="2" borderId="47" xfId="0" applyFont="1" applyFill="1" applyBorder="1" applyAlignment="1">
      <alignment vertical="center" wrapText="1"/>
    </xf>
    <xf numFmtId="164" fontId="11" fillId="2" borderId="46" xfId="0" applyNumberFormat="1" applyFont="1" applyFill="1" applyBorder="1" applyAlignment="1">
      <alignment horizontal="center"/>
    </xf>
    <xf numFmtId="1" fontId="11" fillId="2" borderId="46" xfId="0" applyNumberFormat="1" applyFont="1" applyFill="1" applyBorder="1" applyAlignment="1">
      <alignment horizontal="center"/>
    </xf>
    <xf numFmtId="44" fontId="11" fillId="2" borderId="46" xfId="0" applyNumberFormat="1" applyFont="1" applyFill="1" applyBorder="1" applyAlignment="1">
      <alignment horizontal="center"/>
    </xf>
    <xf numFmtId="164" fontId="11" fillId="2" borderId="47" xfId="0" applyNumberFormat="1" applyFont="1" applyFill="1" applyBorder="1" applyAlignment="1">
      <alignment horizontal="center"/>
    </xf>
    <xf numFmtId="44" fontId="3" fillId="2" borderId="59" xfId="0" applyNumberFormat="1" applyFont="1" applyFill="1" applyBorder="1"/>
    <xf numFmtId="164" fontId="3" fillId="2" borderId="59" xfId="0" applyNumberFormat="1" applyFont="1" applyFill="1" applyBorder="1"/>
    <xf numFmtId="164" fontId="3" fillId="0" borderId="60" xfId="0" applyNumberFormat="1" applyFont="1" applyBorder="1" applyAlignment="1">
      <alignment horizontal="center"/>
    </xf>
    <xf numFmtId="164" fontId="3" fillId="0" borderId="61" xfId="0" applyNumberFormat="1" applyFont="1" applyBorder="1" applyAlignment="1">
      <alignment horizontal="center"/>
    </xf>
    <xf numFmtId="164" fontId="11" fillId="2" borderId="61" xfId="0" applyNumberFormat="1" applyFont="1" applyFill="1" applyBorder="1" applyAlignment="1">
      <alignment horizontal="center"/>
    </xf>
    <xf numFmtId="164" fontId="3" fillId="2" borderId="58" xfId="0" applyNumberFormat="1" applyFont="1" applyFill="1" applyBorder="1" applyAlignment="1">
      <alignment horizontal="center"/>
    </xf>
    <xf numFmtId="164" fontId="3" fillId="2" borderId="61" xfId="0" applyNumberFormat="1" applyFont="1" applyFill="1" applyBorder="1" applyAlignment="1">
      <alignment horizontal="center"/>
    </xf>
    <xf numFmtId="164" fontId="3" fillId="6" borderId="59" xfId="0" applyNumberFormat="1" applyFont="1" applyFill="1" applyBorder="1"/>
    <xf numFmtId="0" fontId="0" fillId="6" borderId="0" xfId="0" applyFill="1"/>
    <xf numFmtId="1" fontId="11" fillId="0" borderId="61" xfId="0" applyNumberFormat="1" applyFont="1" applyBorder="1" applyAlignment="1">
      <alignment horizontal="center"/>
    </xf>
    <xf numFmtId="1" fontId="11" fillId="6" borderId="61" xfId="0" applyNumberFormat="1" applyFont="1" applyFill="1" applyBorder="1" applyAlignment="1">
      <alignment horizontal="center"/>
    </xf>
    <xf numFmtId="1" fontId="3" fillId="0" borderId="58" xfId="0" applyNumberFormat="1" applyFont="1" applyBorder="1" applyAlignment="1">
      <alignment horizontal="center"/>
    </xf>
    <xf numFmtId="44" fontId="3" fillId="2" borderId="47" xfId="0" applyNumberFormat="1" applyFont="1" applyFill="1" applyBorder="1" applyAlignment="1">
      <alignment horizontal="center"/>
    </xf>
    <xf numFmtId="44" fontId="3" fillId="8" borderId="59" xfId="0" applyNumberFormat="1" applyFont="1" applyFill="1" applyBorder="1"/>
    <xf numFmtId="44" fontId="3" fillId="8" borderId="50" xfId="0" applyNumberFormat="1" applyFont="1" applyFill="1" applyBorder="1"/>
    <xf numFmtId="44" fontId="1" fillId="0" borderId="0" xfId="0" applyNumberFormat="1" applyFont="1" applyAlignment="1">
      <alignment horizontal="left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8" xfId="0" applyBorder="1"/>
    <xf numFmtId="0" fontId="0" fillId="0" borderId="2" xfId="0" applyBorder="1"/>
    <xf numFmtId="0" fontId="0" fillId="5" borderId="2" xfId="0" applyFill="1" applyBorder="1"/>
    <xf numFmtId="0" fontId="0" fillId="5" borderId="2" xfId="0" applyFill="1" applyBorder="1" applyAlignment="1">
      <alignment horizontal="center"/>
    </xf>
    <xf numFmtId="164" fontId="0" fillId="5" borderId="2" xfId="0" applyNumberForma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13" fillId="0" borderId="2" xfId="0" applyFont="1" applyBorder="1" applyAlignment="1">
      <alignment horizontal="center"/>
    </xf>
    <xf numFmtId="0" fontId="13" fillId="0" borderId="18" xfId="0" applyFont="1" applyBorder="1"/>
    <xf numFmtId="0" fontId="13" fillId="0" borderId="0" xfId="0" applyFont="1"/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0" fillId="0" borderId="1" xfId="0" applyBorder="1" applyAlignment="1">
      <alignment vertical="center" wrapText="1"/>
    </xf>
    <xf numFmtId="164" fontId="0" fillId="0" borderId="23" xfId="0" applyNumberFormat="1" applyBorder="1" applyAlignment="1">
      <alignment horizontal="center"/>
    </xf>
    <xf numFmtId="0" fontId="9" fillId="0" borderId="1" xfId="0" applyFont="1" applyBorder="1" applyAlignment="1">
      <alignment wrapText="1"/>
    </xf>
    <xf numFmtId="44" fontId="9" fillId="0" borderId="1" xfId="0" applyNumberFormat="1" applyFont="1" applyBorder="1"/>
    <xf numFmtId="44" fontId="0" fillId="0" borderId="0" xfId="0" applyNumberFormat="1" applyAlignment="1">
      <alignment horizontal="center"/>
    </xf>
    <xf numFmtId="44" fontId="0" fillId="0" borderId="1" xfId="0" applyNumberFormat="1" applyBorder="1" applyAlignment="1">
      <alignment horizontal="center"/>
    </xf>
    <xf numFmtId="44" fontId="9" fillId="0" borderId="0" xfId="0" applyNumberFormat="1" applyFont="1" applyAlignment="1">
      <alignment horizontal="center"/>
    </xf>
    <xf numFmtId="44" fontId="0" fillId="0" borderId="0" xfId="1" applyNumberFormat="1" applyFont="1" applyAlignment="1">
      <alignment horizontal="center"/>
    </xf>
    <xf numFmtId="0" fontId="9" fillId="7" borderId="1" xfId="0" applyFont="1" applyFill="1" applyBorder="1" applyAlignment="1">
      <alignment wrapText="1"/>
    </xf>
    <xf numFmtId="0" fontId="9" fillId="7" borderId="1" xfId="0" applyFont="1" applyFill="1" applyBorder="1"/>
    <xf numFmtId="44" fontId="9" fillId="7" borderId="1" xfId="0" applyNumberFormat="1" applyFont="1" applyFill="1" applyBorder="1"/>
    <xf numFmtId="0" fontId="0" fillId="7" borderId="0" xfId="0" applyFill="1"/>
    <xf numFmtId="0" fontId="0" fillId="7" borderId="1" xfId="0" applyFill="1" applyBorder="1" applyAlignment="1">
      <alignment wrapText="1"/>
    </xf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44" fontId="9" fillId="0" borderId="1" xfId="0" applyNumberFormat="1" applyFont="1" applyBorder="1" applyAlignment="1">
      <alignment horizontal="center"/>
    </xf>
    <xf numFmtId="44" fontId="0" fillId="0" borderId="2" xfId="0" applyNumberFormat="1" applyBorder="1" applyAlignment="1">
      <alignment horizontal="center"/>
    </xf>
    <xf numFmtId="44" fontId="0" fillId="5" borderId="2" xfId="0" applyNumberFormat="1" applyFill="1" applyBorder="1" applyAlignment="1">
      <alignment horizontal="center"/>
    </xf>
    <xf numFmtId="44" fontId="9" fillId="5" borderId="66" xfId="0" applyNumberFormat="1" applyFont="1" applyFill="1" applyBorder="1" applyAlignment="1">
      <alignment horizontal="center"/>
    </xf>
    <xf numFmtId="0" fontId="9" fillId="0" borderId="55" xfId="0" applyFont="1" applyBorder="1"/>
    <xf numFmtId="44" fontId="0" fillId="0" borderId="56" xfId="0" applyNumberFormat="1" applyBorder="1" applyAlignment="1">
      <alignment horizontal="center"/>
    </xf>
    <xf numFmtId="44" fontId="13" fillId="0" borderId="23" xfId="0" applyNumberFormat="1" applyFont="1" applyBorder="1" applyAlignment="1">
      <alignment horizontal="center"/>
    </xf>
    <xf numFmtId="44" fontId="9" fillId="0" borderId="66" xfId="0" applyNumberFormat="1" applyFont="1" applyBorder="1" applyAlignment="1">
      <alignment horizontal="center"/>
    </xf>
    <xf numFmtId="0" fontId="0" fillId="0" borderId="55" xfId="0" applyBorder="1"/>
    <xf numFmtId="44" fontId="0" fillId="0" borderId="1" xfId="0" applyNumberFormat="1" applyBorder="1"/>
    <xf numFmtId="44" fontId="0" fillId="7" borderId="1" xfId="0" applyNumberFormat="1" applyFill="1" applyBorder="1" applyAlignment="1">
      <alignment horizontal="center"/>
    </xf>
    <xf numFmtId="44" fontId="9" fillId="5" borderId="67" xfId="0" applyNumberFormat="1" applyFont="1" applyFill="1" applyBorder="1" applyAlignment="1">
      <alignment horizontal="center"/>
    </xf>
    <xf numFmtId="0" fontId="0" fillId="0" borderId="29" xfId="0" applyBorder="1"/>
    <xf numFmtId="0" fontId="11" fillId="10" borderId="18" xfId="0" applyFont="1" applyFill="1" applyBorder="1"/>
    <xf numFmtId="0" fontId="11" fillId="10" borderId="34" xfId="0" applyFont="1" applyFill="1" applyBorder="1"/>
    <xf numFmtId="0" fontId="17" fillId="10" borderId="0" xfId="0" applyFont="1" applyFill="1"/>
    <xf numFmtId="49" fontId="12" fillId="10" borderId="0" xfId="0" applyNumberFormat="1" applyFont="1" applyFill="1" applyAlignment="1">
      <alignment vertical="top"/>
    </xf>
    <xf numFmtId="0" fontId="17" fillId="10" borderId="29" xfId="0" applyFont="1" applyFill="1" applyBorder="1"/>
    <xf numFmtId="0" fontId="17" fillId="10" borderId="8" xfId="0" applyFont="1" applyFill="1" applyBorder="1"/>
    <xf numFmtId="0" fontId="17" fillId="10" borderId="75" xfId="0" applyFont="1" applyFill="1" applyBorder="1"/>
    <xf numFmtId="0" fontId="17" fillId="10" borderId="54" xfId="0" applyFont="1" applyFill="1" applyBorder="1"/>
    <xf numFmtId="0" fontId="17" fillId="10" borderId="70" xfId="0" applyFont="1" applyFill="1" applyBorder="1"/>
    <xf numFmtId="0" fontId="17" fillId="10" borderId="28" xfId="0" applyFont="1" applyFill="1" applyBorder="1"/>
    <xf numFmtId="0" fontId="11" fillId="10" borderId="0" xfId="0" applyFont="1" applyFill="1" applyAlignment="1">
      <alignment vertical="top"/>
    </xf>
    <xf numFmtId="0" fontId="12" fillId="10" borderId="54" xfId="0" applyFont="1" applyFill="1" applyBorder="1"/>
    <xf numFmtId="0" fontId="11" fillId="10" borderId="55" xfId="0" applyFont="1" applyFill="1" applyBorder="1"/>
    <xf numFmtId="0" fontId="17" fillId="10" borderId="55" xfId="0" applyFont="1" applyFill="1" applyBorder="1"/>
    <xf numFmtId="0" fontId="12" fillId="10" borderId="18" xfId="0" applyFont="1" applyFill="1" applyBorder="1"/>
    <xf numFmtId="165" fontId="15" fillId="0" borderId="0" xfId="0" applyNumberFormat="1" applyFont="1"/>
    <xf numFmtId="9" fontId="17" fillId="10" borderId="0" xfId="0" applyNumberFormat="1" applyFont="1" applyFill="1"/>
    <xf numFmtId="0" fontId="12" fillId="10" borderId="55" xfId="0" applyFont="1" applyFill="1" applyBorder="1"/>
    <xf numFmtId="0" fontId="11" fillId="10" borderId="55" xfId="0" applyFont="1" applyFill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0" fontId="11" fillId="10" borderId="0" xfId="0" applyFont="1" applyFill="1" applyAlignment="1">
      <alignment horizontal="right"/>
    </xf>
    <xf numFmtId="9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2" fillId="10" borderId="65" xfId="0" applyFont="1" applyFill="1" applyBorder="1"/>
    <xf numFmtId="0" fontId="17" fillId="10" borderId="31" xfId="0" applyFont="1" applyFill="1" applyBorder="1"/>
    <xf numFmtId="9" fontId="1" fillId="0" borderId="1" xfId="0" applyNumberFormat="1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43" fontId="15" fillId="0" borderId="0" xfId="0" applyNumberFormat="1" applyFont="1"/>
    <xf numFmtId="0" fontId="11" fillId="10" borderId="18" xfId="0" applyFont="1" applyFill="1" applyBorder="1" applyAlignment="1">
      <alignment horizontal="left"/>
    </xf>
    <xf numFmtId="49" fontId="11" fillId="10" borderId="34" xfId="0" quotePrefix="1" applyNumberFormat="1" applyFont="1" applyFill="1" applyBorder="1"/>
    <xf numFmtId="0" fontId="17" fillId="10" borderId="72" xfId="0" applyFont="1" applyFill="1" applyBorder="1"/>
    <xf numFmtId="49" fontId="11" fillId="6" borderId="34" xfId="0" applyNumberFormat="1" applyFont="1" applyFill="1" applyBorder="1"/>
    <xf numFmtId="164" fontId="1" fillId="0" borderId="0" xfId="0" applyNumberFormat="1" applyFont="1" applyAlignment="1">
      <alignment horizontal="center" vertical="center"/>
    </xf>
    <xf numFmtId="0" fontId="1" fillId="0" borderId="39" xfId="0" applyFont="1" applyBorder="1" applyAlignment="1">
      <alignment horizontal="left" wrapText="1"/>
    </xf>
    <xf numFmtId="0" fontId="1" fillId="0" borderId="40" xfId="0" applyFont="1" applyBorder="1" applyAlignment="1">
      <alignment horizontal="left" wrapText="1"/>
    </xf>
    <xf numFmtId="0" fontId="1" fillId="7" borderId="41" xfId="0" applyFont="1" applyFill="1" applyBorder="1" applyAlignment="1">
      <alignment horizontal="center"/>
    </xf>
    <xf numFmtId="0" fontId="1" fillId="7" borderId="42" xfId="0" applyFont="1" applyFill="1" applyBorder="1" applyAlignment="1">
      <alignment horizontal="center"/>
    </xf>
    <xf numFmtId="164" fontId="1" fillId="3" borderId="43" xfId="0" applyNumberFormat="1" applyFont="1" applyFill="1" applyBorder="1" applyAlignment="1">
      <alignment horizontal="center"/>
    </xf>
    <xf numFmtId="164" fontId="1" fillId="9" borderId="57" xfId="0" applyNumberFormat="1" applyFont="1" applyFill="1" applyBorder="1" applyAlignment="1">
      <alignment horizontal="center"/>
    </xf>
    <xf numFmtId="164" fontId="1" fillId="9" borderId="58" xfId="0" applyNumberFormat="1" applyFont="1" applyFill="1" applyBorder="1" applyAlignment="1">
      <alignment horizontal="center"/>
    </xf>
    <xf numFmtId="0" fontId="2" fillId="7" borderId="44" xfId="0" applyFont="1" applyFill="1" applyBorder="1" applyAlignment="1">
      <alignment horizontal="center" vertical="center"/>
    </xf>
    <xf numFmtId="0" fontId="2" fillId="7" borderId="49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164" fontId="1" fillId="9" borderId="59" xfId="0" applyNumberFormat="1" applyFont="1" applyFill="1" applyBorder="1" applyAlignment="1">
      <alignment horizontal="center"/>
    </xf>
    <xf numFmtId="164" fontId="1" fillId="9" borderId="50" xfId="0" applyNumberFormat="1" applyFont="1" applyFill="1" applyBorder="1" applyAlignment="1">
      <alignment horizontal="center"/>
    </xf>
    <xf numFmtId="0" fontId="11" fillId="10" borderId="71" xfId="0" applyFont="1" applyFill="1" applyBorder="1"/>
    <xf numFmtId="0" fontId="11" fillId="10" borderId="23" xfId="0" applyFont="1" applyFill="1" applyBorder="1"/>
    <xf numFmtId="49" fontId="11" fillId="6" borderId="18" xfId="0" applyNumberFormat="1" applyFont="1" applyFill="1" applyBorder="1" applyAlignment="1">
      <alignment horizontal="left" wrapText="1"/>
    </xf>
    <xf numFmtId="49" fontId="11" fillId="6" borderId="34" xfId="0" applyNumberFormat="1" applyFont="1" applyFill="1" applyBorder="1" applyAlignment="1">
      <alignment horizontal="left" wrapText="1"/>
    </xf>
    <xf numFmtId="49" fontId="11" fillId="6" borderId="72" xfId="0" applyNumberFormat="1" applyFont="1" applyFill="1" applyBorder="1" applyAlignment="1">
      <alignment horizontal="left" wrapText="1"/>
    </xf>
    <xf numFmtId="0" fontId="3" fillId="6" borderId="25" xfId="0" applyFont="1" applyFill="1" applyBorder="1" applyAlignment="1">
      <alignment vertical="center"/>
    </xf>
    <xf numFmtId="0" fontId="3" fillId="6" borderId="26" xfId="0" applyFont="1" applyFill="1" applyBorder="1" applyAlignment="1">
      <alignment vertical="center"/>
    </xf>
    <xf numFmtId="0" fontId="3" fillId="6" borderId="28" xfId="0" applyFont="1" applyFill="1" applyBorder="1" applyAlignment="1">
      <alignment vertical="center"/>
    </xf>
    <xf numFmtId="0" fontId="3" fillId="6" borderId="0" xfId="0" applyFont="1" applyFill="1" applyAlignment="1">
      <alignment vertical="center"/>
    </xf>
    <xf numFmtId="0" fontId="3" fillId="6" borderId="35" xfId="0" applyFont="1" applyFill="1" applyBorder="1" applyAlignment="1">
      <alignment vertical="center"/>
    </xf>
    <xf numFmtId="0" fontId="3" fillId="6" borderId="31" xfId="0" applyFont="1" applyFill="1" applyBorder="1" applyAlignment="1">
      <alignment vertical="center"/>
    </xf>
    <xf numFmtId="0" fontId="7" fillId="6" borderId="25" xfId="0" applyFont="1" applyFill="1" applyBorder="1" applyAlignment="1" applyProtection="1">
      <alignment horizontal="center" vertical="center" wrapText="1"/>
      <protection locked="0"/>
    </xf>
    <xf numFmtId="0" fontId="7" fillId="6" borderId="26" xfId="0" applyFont="1" applyFill="1" applyBorder="1" applyAlignment="1" applyProtection="1">
      <alignment horizontal="center" vertical="center"/>
      <protection locked="0"/>
    </xf>
    <xf numFmtId="0" fontId="7" fillId="6" borderId="28" xfId="0" applyFont="1" applyFill="1" applyBorder="1" applyAlignment="1" applyProtection="1">
      <alignment horizontal="center" vertical="center"/>
      <protection locked="0"/>
    </xf>
    <xf numFmtId="0" fontId="7" fillId="6" borderId="0" xfId="0" applyFont="1" applyFill="1" applyAlignment="1" applyProtection="1">
      <alignment horizontal="center" vertical="center"/>
      <protection locked="0"/>
    </xf>
    <xf numFmtId="0" fontId="7" fillId="6" borderId="35" xfId="0" applyFont="1" applyFill="1" applyBorder="1" applyAlignment="1" applyProtection="1">
      <alignment horizontal="center" vertical="center"/>
      <protection locked="0"/>
    </xf>
    <xf numFmtId="0" fontId="7" fillId="6" borderId="31" xfId="0" applyFont="1" applyFill="1" applyBorder="1" applyAlignment="1" applyProtection="1">
      <alignment horizontal="center" vertical="center"/>
      <protection locked="0"/>
    </xf>
    <xf numFmtId="0" fontId="7" fillId="6" borderId="25" xfId="0" applyFont="1" applyFill="1" applyBorder="1" applyAlignment="1" applyProtection="1">
      <alignment horizontal="left" vertical="center" wrapText="1"/>
      <protection locked="0"/>
    </xf>
    <xf numFmtId="0" fontId="7" fillId="6" borderId="27" xfId="0" applyFont="1" applyFill="1" applyBorder="1" applyAlignment="1" applyProtection="1">
      <alignment horizontal="left" vertical="center" wrapText="1"/>
      <protection locked="0"/>
    </xf>
    <xf numFmtId="0" fontId="7" fillId="6" borderId="28" xfId="0" applyFont="1" applyFill="1" applyBorder="1" applyAlignment="1" applyProtection="1">
      <alignment horizontal="left" vertical="center" wrapText="1"/>
      <protection locked="0"/>
    </xf>
    <xf numFmtId="0" fontId="7" fillId="6" borderId="29" xfId="0" applyFont="1" applyFill="1" applyBorder="1" applyAlignment="1" applyProtection="1">
      <alignment horizontal="left" vertical="center" wrapText="1"/>
      <protection locked="0"/>
    </xf>
    <xf numFmtId="0" fontId="7" fillId="6" borderId="35" xfId="0" applyFont="1" applyFill="1" applyBorder="1" applyAlignment="1" applyProtection="1">
      <alignment horizontal="left" vertical="center" wrapText="1"/>
      <protection locked="0"/>
    </xf>
    <xf numFmtId="0" fontId="7" fillId="6" borderId="33" xfId="0" applyFont="1" applyFill="1" applyBorder="1" applyAlignment="1" applyProtection="1">
      <alignment horizontal="left" vertical="center" wrapText="1"/>
      <protection locked="0"/>
    </xf>
    <xf numFmtId="0" fontId="11" fillId="10" borderId="68" xfId="0" applyFont="1" applyFill="1" applyBorder="1"/>
    <xf numFmtId="0" fontId="11" fillId="10" borderId="20" xfId="0" applyFont="1" applyFill="1" applyBorder="1"/>
    <xf numFmtId="49" fontId="11" fillId="6" borderId="15" xfId="0" applyNumberFormat="1" applyFont="1" applyFill="1" applyBorder="1" applyAlignment="1">
      <alignment horizontal="left"/>
    </xf>
    <xf numFmtId="49" fontId="11" fillId="6" borderId="69" xfId="0" applyNumberFormat="1" applyFont="1" applyFill="1" applyBorder="1" applyAlignment="1">
      <alignment horizontal="left"/>
    </xf>
    <xf numFmtId="49" fontId="11" fillId="6" borderId="54" xfId="0" applyNumberFormat="1" applyFont="1" applyFill="1" applyBorder="1" applyAlignment="1">
      <alignment horizontal="left"/>
    </xf>
    <xf numFmtId="49" fontId="11" fillId="6" borderId="70" xfId="0" applyNumberFormat="1" applyFont="1" applyFill="1" applyBorder="1" applyAlignment="1">
      <alignment horizontal="left"/>
    </xf>
    <xf numFmtId="44" fontId="12" fillId="10" borderId="18" xfId="0" applyNumberFormat="1" applyFont="1" applyFill="1" applyBorder="1" applyAlignment="1">
      <alignment horizontal="center"/>
    </xf>
    <xf numFmtId="0" fontId="12" fillId="10" borderId="34" xfId="0" applyFont="1" applyFill="1" applyBorder="1" applyAlignment="1">
      <alignment horizontal="center"/>
    </xf>
    <xf numFmtId="0" fontId="12" fillId="10" borderId="72" xfId="0" applyFont="1" applyFill="1" applyBorder="1" applyAlignment="1">
      <alignment horizontal="center"/>
    </xf>
    <xf numFmtId="0" fontId="11" fillId="10" borderId="71" xfId="0" applyFont="1" applyFill="1" applyBorder="1" applyAlignment="1">
      <alignment horizontal="left"/>
    </xf>
    <xf numFmtId="0" fontId="11" fillId="10" borderId="23" xfId="0" applyFont="1" applyFill="1" applyBorder="1" applyAlignment="1">
      <alignment horizontal="left"/>
    </xf>
    <xf numFmtId="0" fontId="12" fillId="10" borderId="73" xfId="0" applyFont="1" applyFill="1" applyBorder="1" applyAlignment="1">
      <alignment horizontal="right"/>
    </xf>
    <xf numFmtId="0" fontId="12" fillId="10" borderId="24" xfId="0" applyFont="1" applyFill="1" applyBorder="1" applyAlignment="1">
      <alignment horizontal="right"/>
    </xf>
    <xf numFmtId="0" fontId="11" fillId="10" borderId="19" xfId="0" applyFont="1" applyFill="1" applyBorder="1" applyAlignment="1">
      <alignment vertical="center"/>
    </xf>
    <xf numFmtId="0" fontId="11" fillId="10" borderId="53" xfId="0" applyFont="1" applyFill="1" applyBorder="1" applyAlignment="1">
      <alignment vertical="center"/>
    </xf>
    <xf numFmtId="0" fontId="11" fillId="10" borderId="74" xfId="0" applyFont="1" applyFill="1" applyBorder="1" applyAlignment="1">
      <alignment vertical="center"/>
    </xf>
    <xf numFmtId="0" fontId="11" fillId="10" borderId="55" xfId="0" applyFont="1" applyFill="1" applyBorder="1" applyAlignment="1">
      <alignment vertical="center"/>
    </xf>
    <xf numFmtId="0" fontId="11" fillId="10" borderId="0" xfId="0" applyFont="1" applyFill="1" applyAlignment="1">
      <alignment vertical="center"/>
    </xf>
    <xf numFmtId="0" fontId="11" fillId="10" borderId="29" xfId="0" applyFont="1" applyFill="1" applyBorder="1" applyAlignment="1">
      <alignment vertical="center"/>
    </xf>
    <xf numFmtId="0" fontId="11" fillId="10" borderId="17" xfId="0" applyFont="1" applyFill="1" applyBorder="1" applyAlignment="1">
      <alignment vertical="center"/>
    </xf>
    <xf numFmtId="0" fontId="11" fillId="10" borderId="54" xfId="0" applyFont="1" applyFill="1" applyBorder="1" applyAlignment="1">
      <alignment vertical="center"/>
    </xf>
    <xf numFmtId="0" fontId="11" fillId="10" borderId="70" xfId="0" applyFont="1" applyFill="1" applyBorder="1" applyAlignment="1">
      <alignment vertical="center"/>
    </xf>
    <xf numFmtId="0" fontId="12" fillId="10" borderId="32" xfId="0" applyFont="1" applyFill="1" applyBorder="1" applyAlignment="1">
      <alignment horizontal="right"/>
    </xf>
    <xf numFmtId="0" fontId="12" fillId="10" borderId="22" xfId="0" applyFont="1" applyFill="1" applyBorder="1" applyAlignment="1">
      <alignment horizontal="right"/>
    </xf>
    <xf numFmtId="0" fontId="11" fillId="10" borderId="19" xfId="0" applyFont="1" applyFill="1" applyBorder="1" applyAlignment="1">
      <alignment wrapText="1"/>
    </xf>
    <xf numFmtId="0" fontId="11" fillId="10" borderId="53" xfId="0" applyFont="1" applyFill="1" applyBorder="1" applyAlignment="1">
      <alignment wrapText="1"/>
    </xf>
    <xf numFmtId="0" fontId="11" fillId="10" borderId="74" xfId="0" applyFont="1" applyFill="1" applyBorder="1" applyAlignment="1">
      <alignment wrapText="1"/>
    </xf>
    <xf numFmtId="0" fontId="11" fillId="10" borderId="55" xfId="0" applyFont="1" applyFill="1" applyBorder="1" applyAlignment="1">
      <alignment wrapText="1"/>
    </xf>
    <xf numFmtId="0" fontId="11" fillId="10" borderId="0" xfId="0" applyFont="1" applyFill="1" applyAlignment="1">
      <alignment wrapText="1"/>
    </xf>
    <xf numFmtId="0" fontId="11" fillId="10" borderId="29" xfId="0" applyFont="1" applyFill="1" applyBorder="1" applyAlignment="1">
      <alignment wrapText="1"/>
    </xf>
    <xf numFmtId="0" fontId="11" fillId="10" borderId="17" xfId="0" applyFont="1" applyFill="1" applyBorder="1" applyAlignment="1">
      <alignment wrapText="1"/>
    </xf>
    <xf numFmtId="0" fontId="11" fillId="10" borderId="54" xfId="0" applyFont="1" applyFill="1" applyBorder="1" applyAlignment="1">
      <alignment wrapText="1"/>
    </xf>
    <xf numFmtId="0" fontId="11" fillId="10" borderId="70" xfId="0" applyFont="1" applyFill="1" applyBorder="1" applyAlignment="1">
      <alignment wrapText="1"/>
    </xf>
    <xf numFmtId="0" fontId="12" fillId="10" borderId="18" xfId="0" applyFont="1" applyFill="1" applyBorder="1" applyAlignment="1">
      <alignment horizontal="left"/>
    </xf>
    <xf numFmtId="0" fontId="12" fillId="10" borderId="34" xfId="0" applyFont="1" applyFill="1" applyBorder="1" applyAlignment="1">
      <alignment horizontal="left"/>
    </xf>
    <xf numFmtId="0" fontId="12" fillId="10" borderId="72" xfId="0" applyFont="1" applyFill="1" applyBorder="1" applyAlignment="1">
      <alignment horizontal="left"/>
    </xf>
    <xf numFmtId="0" fontId="11" fillId="10" borderId="19" xfId="0" applyFont="1" applyFill="1" applyBorder="1" applyAlignment="1">
      <alignment horizontal="left"/>
    </xf>
    <xf numFmtId="0" fontId="11" fillId="10" borderId="53" xfId="0" applyFont="1" applyFill="1" applyBorder="1" applyAlignment="1">
      <alignment horizontal="left"/>
    </xf>
    <xf numFmtId="0" fontId="11" fillId="10" borderId="74" xfId="0" applyFont="1" applyFill="1" applyBorder="1" applyAlignment="1">
      <alignment horizontal="left"/>
    </xf>
    <xf numFmtId="0" fontId="11" fillId="10" borderId="55" xfId="0" applyFont="1" applyFill="1" applyBorder="1" applyAlignment="1">
      <alignment horizontal="center"/>
    </xf>
    <xf numFmtId="0" fontId="11" fillId="10" borderId="0" xfId="0" applyFont="1" applyFill="1" applyAlignment="1">
      <alignment horizontal="center"/>
    </xf>
    <xf numFmtId="0" fontId="11" fillId="10" borderId="29" xfId="0" applyFont="1" applyFill="1" applyBorder="1" applyAlignment="1">
      <alignment horizontal="center"/>
    </xf>
    <xf numFmtId="44" fontId="17" fillId="10" borderId="18" xfId="0" applyNumberFormat="1" applyFont="1" applyFill="1" applyBorder="1" applyAlignment="1">
      <alignment horizontal="center"/>
    </xf>
    <xf numFmtId="0" fontId="17" fillId="10" borderId="34" xfId="0" applyFont="1" applyFill="1" applyBorder="1" applyAlignment="1">
      <alignment horizontal="center"/>
    </xf>
    <xf numFmtId="0" fontId="17" fillId="10" borderId="72" xfId="0" applyFont="1" applyFill="1" applyBorder="1" applyAlignment="1">
      <alignment horizontal="center"/>
    </xf>
    <xf numFmtId="0" fontId="19" fillId="10" borderId="15" xfId="0" applyFont="1" applyFill="1" applyBorder="1" applyAlignment="1">
      <alignment horizontal="center"/>
    </xf>
    <xf numFmtId="0" fontId="19" fillId="10" borderId="76" xfId="0" applyFont="1" applyFill="1" applyBorder="1" applyAlignment="1">
      <alignment horizontal="center"/>
    </xf>
    <xf numFmtId="0" fontId="19" fillId="10" borderId="18" xfId="0" applyFont="1" applyFill="1" applyBorder="1" applyAlignment="1">
      <alignment horizontal="center"/>
    </xf>
    <xf numFmtId="0" fontId="19" fillId="10" borderId="72" xfId="0" applyFont="1" applyFill="1" applyBorder="1" applyAlignment="1">
      <alignment horizontal="center"/>
    </xf>
    <xf numFmtId="0" fontId="20" fillId="10" borderId="25" xfId="0" applyFont="1" applyFill="1" applyBorder="1" applyAlignment="1">
      <alignment horizontal="left"/>
    </xf>
    <xf numFmtId="0" fontId="20" fillId="10" borderId="26" xfId="0" applyFont="1" applyFill="1" applyBorder="1" applyAlignment="1">
      <alignment horizontal="left"/>
    </xf>
    <xf numFmtId="0" fontId="20" fillId="10" borderId="27" xfId="0" applyFont="1" applyFill="1" applyBorder="1" applyAlignment="1">
      <alignment horizontal="left"/>
    </xf>
    <xf numFmtId="0" fontId="20" fillId="10" borderId="32" xfId="0" applyFont="1" applyFill="1" applyBorder="1" applyAlignment="1">
      <alignment horizontal="left"/>
    </xf>
    <xf numFmtId="0" fontId="20" fillId="10" borderId="54" xfId="0" applyFont="1" applyFill="1" applyBorder="1" applyAlignment="1">
      <alignment horizontal="left"/>
    </xf>
    <xf numFmtId="0" fontId="20" fillId="10" borderId="70" xfId="0" applyFont="1" applyFill="1" applyBorder="1" applyAlignment="1">
      <alignment horizontal="left"/>
    </xf>
    <xf numFmtId="0" fontId="11" fillId="10" borderId="55" xfId="0" applyFont="1" applyFill="1" applyBorder="1" applyAlignment="1">
      <alignment horizontal="left"/>
    </xf>
    <xf numFmtId="0" fontId="11" fillId="10" borderId="0" xfId="0" applyFont="1" applyFill="1" applyAlignment="1">
      <alignment horizontal="left"/>
    </xf>
    <xf numFmtId="9" fontId="17" fillId="10" borderId="18" xfId="0" applyNumberFormat="1" applyFont="1" applyFill="1" applyBorder="1" applyAlignment="1">
      <alignment horizontal="center"/>
    </xf>
    <xf numFmtId="9" fontId="17" fillId="10" borderId="34" xfId="0" applyNumberFormat="1" applyFont="1" applyFill="1" applyBorder="1" applyAlignment="1">
      <alignment horizontal="center"/>
    </xf>
    <xf numFmtId="9" fontId="17" fillId="10" borderId="72" xfId="0" applyNumberFormat="1" applyFont="1" applyFill="1" applyBorder="1" applyAlignment="1">
      <alignment horizontal="center"/>
    </xf>
    <xf numFmtId="0" fontId="17" fillId="10" borderId="18" xfId="0" applyFont="1" applyFill="1" applyBorder="1" applyAlignment="1">
      <alignment horizontal="center"/>
    </xf>
    <xf numFmtId="44" fontId="20" fillId="10" borderId="18" xfId="0" applyNumberFormat="1" applyFont="1" applyFill="1" applyBorder="1" applyAlignment="1">
      <alignment horizontal="center"/>
    </xf>
    <xf numFmtId="0" fontId="20" fillId="10" borderId="34" xfId="0" applyFont="1" applyFill="1" applyBorder="1" applyAlignment="1">
      <alignment horizontal="center"/>
    </xf>
    <xf numFmtId="0" fontId="20" fillId="10" borderId="72" xfId="0" applyFont="1" applyFill="1" applyBorder="1" applyAlignment="1">
      <alignment horizontal="center"/>
    </xf>
    <xf numFmtId="0" fontId="18" fillId="10" borderId="28" xfId="0" applyFont="1" applyFill="1" applyBorder="1"/>
    <xf numFmtId="0" fontId="18" fillId="10" borderId="35" xfId="0" applyFont="1" applyFill="1" applyBorder="1"/>
    <xf numFmtId="0" fontId="19" fillId="10" borderId="16" xfId="0" applyFont="1" applyFill="1" applyBorder="1" applyAlignment="1">
      <alignment horizontal="center"/>
    </xf>
    <xf numFmtId="0" fontId="19" fillId="10" borderId="77" xfId="0" applyFont="1" applyFill="1" applyBorder="1" applyAlignment="1">
      <alignment horizontal="center"/>
    </xf>
    <xf numFmtId="0" fontId="17" fillId="10" borderId="0" xfId="0" applyFont="1" applyFill="1" applyAlignment="1">
      <alignment horizontal="left"/>
    </xf>
    <xf numFmtId="0" fontId="17" fillId="10" borderId="29" xfId="0" applyFont="1" applyFill="1" applyBorder="1" applyAlignment="1">
      <alignment horizontal="left"/>
    </xf>
    <xf numFmtId="0" fontId="17" fillId="10" borderId="31" xfId="0" applyFont="1" applyFill="1" applyBorder="1" applyAlignment="1">
      <alignment horizontal="left"/>
    </xf>
    <xf numFmtId="0" fontId="17" fillId="10" borderId="33" xfId="0" applyFont="1" applyFill="1" applyBorder="1" applyAlignment="1">
      <alignment horizontal="left"/>
    </xf>
    <xf numFmtId="0" fontId="17" fillId="10" borderId="19" xfId="0" applyFont="1" applyFill="1" applyBorder="1" applyAlignment="1">
      <alignment horizontal="left"/>
    </xf>
    <xf numFmtId="0" fontId="17" fillId="10" borderId="53" xfId="0" applyFont="1" applyFill="1" applyBorder="1" applyAlignment="1">
      <alignment horizontal="left"/>
    </xf>
    <xf numFmtId="0" fontId="17" fillId="10" borderId="74" xfId="0" applyFont="1" applyFill="1" applyBorder="1" applyAlignment="1">
      <alignment horizontal="left"/>
    </xf>
    <xf numFmtId="0" fontId="20" fillId="10" borderId="73" xfId="0" applyFont="1" applyFill="1" applyBorder="1" applyAlignment="1">
      <alignment horizontal="left"/>
    </xf>
    <xf numFmtId="0" fontId="20" fillId="10" borderId="53" xfId="0" applyFont="1" applyFill="1" applyBorder="1" applyAlignment="1">
      <alignment horizontal="left"/>
    </xf>
    <xf numFmtId="0" fontId="20" fillId="10" borderId="74" xfId="0" applyFont="1" applyFill="1" applyBorder="1" applyAlignment="1">
      <alignment horizontal="left"/>
    </xf>
    <xf numFmtId="0" fontId="1" fillId="0" borderId="18" xfId="0" applyFont="1" applyBorder="1" applyAlignment="1">
      <alignment horizontal="center" vertical="top" wrapText="1"/>
    </xf>
    <xf numFmtId="0" fontId="1" fillId="0" borderId="3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1" fillId="10" borderId="55" xfId="0" applyFont="1" applyFill="1" applyBorder="1" applyAlignment="1">
      <alignment horizontal="right"/>
    </xf>
    <xf numFmtId="0" fontId="11" fillId="10" borderId="0" xfId="0" applyFont="1" applyFill="1" applyAlignment="1">
      <alignment horizontal="right"/>
    </xf>
    <xf numFmtId="0" fontId="2" fillId="0" borderId="18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9" fillId="0" borderId="63" xfId="0" applyFont="1" applyBorder="1"/>
    <xf numFmtId="0" fontId="9" fillId="0" borderId="30" xfId="0" applyFont="1" applyBorder="1"/>
    <xf numFmtId="0" fontId="9" fillId="0" borderId="62" xfId="0" applyFont="1" applyBorder="1"/>
    <xf numFmtId="0" fontId="9" fillId="5" borderId="18" xfId="0" applyFont="1" applyFill="1" applyBorder="1"/>
    <xf numFmtId="0" fontId="9" fillId="5" borderId="34" xfId="0" applyFont="1" applyFill="1" applyBorder="1"/>
    <xf numFmtId="0" fontId="9" fillId="5" borderId="23" xfId="0" applyFont="1" applyFill="1" applyBorder="1"/>
    <xf numFmtId="0" fontId="9" fillId="5" borderId="63" xfId="0" applyFont="1" applyFill="1" applyBorder="1"/>
    <xf numFmtId="0" fontId="0" fillId="5" borderId="30" xfId="0" applyFill="1" applyBorder="1"/>
    <xf numFmtId="0" fontId="0" fillId="5" borderId="62" xfId="0" applyFill="1" applyBorder="1"/>
    <xf numFmtId="0" fontId="0" fillId="5" borderId="34" xfId="0" applyFill="1" applyBorder="1"/>
    <xf numFmtId="0" fontId="0" fillId="5" borderId="23" xfId="0" applyFill="1" applyBorder="1"/>
    <xf numFmtId="0" fontId="16" fillId="5" borderId="18" xfId="0" applyFont="1" applyFill="1" applyBorder="1" applyAlignment="1">
      <alignment wrapText="1"/>
    </xf>
    <xf numFmtId="0" fontId="16" fillId="5" borderId="34" xfId="0" applyFont="1" applyFill="1" applyBorder="1"/>
    <xf numFmtId="0" fontId="16" fillId="5" borderId="23" xfId="0" applyFont="1" applyFill="1" applyBorder="1"/>
    <xf numFmtId="0" fontId="9" fillId="5" borderId="65" xfId="0" applyFont="1" applyFill="1" applyBorder="1"/>
    <xf numFmtId="0" fontId="9" fillId="5" borderId="31" xfId="0" applyFont="1" applyFill="1" applyBorder="1"/>
    <xf numFmtId="0" fontId="9" fillId="5" borderId="64" xfId="0" applyFont="1" applyFill="1" applyBorder="1"/>
    <xf numFmtId="0" fontId="9" fillId="5" borderId="30" xfId="0" applyFont="1" applyFill="1" applyBorder="1"/>
    <xf numFmtId="0" fontId="9" fillId="5" borderId="62" xfId="0" applyFont="1" applyFill="1" applyBorder="1"/>
    <xf numFmtId="0" fontId="1" fillId="5" borderId="3" xfId="0" applyFont="1" applyFill="1" applyBorder="1" applyAlignment="1">
      <alignment horizontal="center" wrapText="1"/>
    </xf>
    <xf numFmtId="0" fontId="1" fillId="5" borderId="4" xfId="0" applyFont="1" applyFill="1" applyBorder="1" applyAlignment="1">
      <alignment horizontal="center" wrapText="1"/>
    </xf>
    <xf numFmtId="0" fontId="1" fillId="5" borderId="15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164" fontId="1" fillId="3" borderId="3" xfId="0" applyNumberFormat="1" applyFont="1" applyFill="1" applyBorder="1" applyAlignment="1">
      <alignment horizontal="center" vertical="center"/>
    </xf>
    <xf numFmtId="164" fontId="1" fillId="3" borderId="4" xfId="0" applyNumberFormat="1" applyFont="1" applyFill="1" applyBorder="1" applyAlignment="1">
      <alignment horizontal="center" vertical="center"/>
    </xf>
    <xf numFmtId="164" fontId="1" fillId="3" borderId="5" xfId="0" applyNumberFormat="1" applyFont="1" applyFill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/>
    </xf>
    <xf numFmtId="164" fontId="1" fillId="3" borderId="10" xfId="0" applyNumberFormat="1" applyFont="1" applyFill="1" applyBorder="1" applyAlignment="1">
      <alignment horizontal="center" vertical="center"/>
    </xf>
    <xf numFmtId="164" fontId="1" fillId="3" borderId="11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1" fillId="4" borderId="20" xfId="0" applyNumberFormat="1" applyFont="1" applyFill="1" applyBorder="1" applyAlignment="1">
      <alignment horizontal="center" vertical="center"/>
    </xf>
    <xf numFmtId="164" fontId="1" fillId="4" borderId="4" xfId="0" applyNumberFormat="1" applyFont="1" applyFill="1" applyBorder="1" applyAlignment="1">
      <alignment horizontal="center" vertical="center"/>
    </xf>
    <xf numFmtId="164" fontId="1" fillId="4" borderId="5" xfId="0" applyNumberFormat="1" applyFont="1" applyFill="1" applyBorder="1" applyAlignment="1">
      <alignment horizontal="center" vertical="center"/>
    </xf>
    <xf numFmtId="164" fontId="1" fillId="4" borderId="21" xfId="0" applyNumberFormat="1" applyFont="1" applyFill="1" applyBorder="1" applyAlignment="1">
      <alignment horizontal="center" vertical="center"/>
    </xf>
    <xf numFmtId="164" fontId="1" fillId="4" borderId="10" xfId="0" applyNumberFormat="1" applyFont="1" applyFill="1" applyBorder="1" applyAlignment="1">
      <alignment horizontal="center" vertical="center"/>
    </xf>
    <xf numFmtId="164" fontId="1" fillId="4" borderId="11" xfId="0" applyNumberFormat="1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64" fontId="1" fillId="2" borderId="5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164" fontId="1" fillId="2" borderId="10" xfId="0" applyNumberFormat="1" applyFont="1" applyFill="1" applyBorder="1" applyAlignment="1">
      <alignment horizontal="center" vertical="center" wrapText="1"/>
    </xf>
    <xf numFmtId="164" fontId="1" fillId="2" borderId="11" xfId="0" applyNumberFormat="1" applyFont="1" applyFill="1" applyBorder="1" applyAlignment="1">
      <alignment horizontal="center" vertical="center" wrapText="1"/>
    </xf>
    <xf numFmtId="164" fontId="1" fillId="4" borderId="20" xfId="0" applyNumberFormat="1" applyFont="1" applyFill="1" applyBorder="1" applyAlignment="1">
      <alignment horizontal="center" vertical="center" wrapText="1"/>
    </xf>
    <xf numFmtId="164" fontId="1" fillId="4" borderId="4" xfId="0" applyNumberFormat="1" applyFont="1" applyFill="1" applyBorder="1" applyAlignment="1">
      <alignment horizontal="center" vertical="center" wrapText="1"/>
    </xf>
    <xf numFmtId="164" fontId="1" fillId="4" borderId="5" xfId="0" applyNumberFormat="1" applyFont="1" applyFill="1" applyBorder="1" applyAlignment="1">
      <alignment horizontal="center" vertical="center" wrapText="1"/>
    </xf>
    <xf numFmtId="164" fontId="1" fillId="4" borderId="21" xfId="0" applyNumberFormat="1" applyFont="1" applyFill="1" applyBorder="1" applyAlignment="1">
      <alignment horizontal="center" vertical="center" wrapText="1"/>
    </xf>
    <xf numFmtId="164" fontId="1" fillId="4" borderId="10" xfId="0" applyNumberFormat="1" applyFont="1" applyFill="1" applyBorder="1" applyAlignment="1">
      <alignment horizontal="center" vertical="center" wrapText="1"/>
    </xf>
    <xf numFmtId="164" fontId="1" fillId="4" borderId="1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79DEE"/>
      <color rgb="FFF4D6F1"/>
      <color rgb="FFDACCFE"/>
      <color rgb="FFA568D2"/>
      <color rgb="FF24E2FC"/>
      <color rgb="FFDEE9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489857</xdr:colOff>
      <xdr:row>4</xdr:row>
      <xdr:rowOff>36284</xdr:rowOff>
    </xdr:from>
    <xdr:to>
      <xdr:col>2</xdr:col>
      <xdr:colOff>490176</xdr:colOff>
      <xdr:row>6</xdr:row>
      <xdr:rowOff>14833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77CB3D-DC45-43E4-8004-D55251F97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0857" y="779234"/>
          <a:ext cx="1168719" cy="346849"/>
        </a:xfrm>
        <a:prstGeom prst="rect">
          <a:avLst/>
        </a:prstGeom>
      </xdr:spPr>
    </xdr:pic>
    <xdr:clientData/>
  </xdr:twoCellAnchor>
  <xdr:twoCellAnchor editAs="oneCell">
    <xdr:from>
      <xdr:col>4</xdr:col>
      <xdr:colOff>45357</xdr:colOff>
      <xdr:row>64</xdr:row>
      <xdr:rowOff>27213</xdr:rowOff>
    </xdr:from>
    <xdr:to>
      <xdr:col>4</xdr:col>
      <xdr:colOff>677655</xdr:colOff>
      <xdr:row>65</xdr:row>
      <xdr:rowOff>317499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32F6CC-A242-D371-C4E3-09B4E31D1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08071" y="12817927"/>
          <a:ext cx="632298" cy="471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370417</xdr:colOff>
      <xdr:row>1</xdr:row>
      <xdr:rowOff>0</xdr:rowOff>
    </xdr:from>
    <xdr:to>
      <xdr:col>2</xdr:col>
      <xdr:colOff>2162796</xdr:colOff>
      <xdr:row>3</xdr:row>
      <xdr:rowOff>170565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E7BB46-E234-4CAD-B76D-DE96458B7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5750" y="179917"/>
          <a:ext cx="1792379" cy="53039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WSJHB-SERVER\Home\Documents%20and%20Settings\Cees.Vogel\Local%20Settings\Temporary%20Internet%20Files\Content.Outlook\SF0195U5\MatlaInvoices%20(5)%20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WSJHB-SERVER\Home\Users\cees.vogel\Roshcon\MobilePlant\Hauling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WSJHB-SERVER\Home\SAPworkdir\ALVXXL01.XXL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nsport%20model%2030t%20Trucks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WSJHB-SERVER\Home\Documents%20and%20Settings\Vusi.Msiza\My%20Documents\2010\Kendal\DD\DD44%20May10revF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hozano\Documents\Eskom\Tender%20Estimates\Estimates\02.Coal%20Conveyor%20Cleaning\Preliminary%20Cost%20Estimate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Graph"/>
      <sheetName val="Escalation"/>
      <sheetName val="CE Reg"/>
      <sheetName val="Int P Rate"/>
      <sheetName val="27"/>
      <sheetName val="27Mar10 "/>
      <sheetName val="26"/>
      <sheetName val="26Feb10"/>
      <sheetName val="25"/>
      <sheetName val="25Jan10"/>
      <sheetName val="24"/>
      <sheetName val="24Dec09"/>
      <sheetName val="23"/>
      <sheetName val="23Nov09"/>
      <sheetName val="22"/>
      <sheetName val="22Oct09"/>
      <sheetName val="21"/>
      <sheetName val="21Sep09"/>
      <sheetName val="20"/>
      <sheetName val="20Aug09"/>
      <sheetName val="19"/>
      <sheetName val="19Jul09 "/>
      <sheetName val="E StoresJul09"/>
      <sheetName val="18"/>
      <sheetName val="18Jun09"/>
      <sheetName val="17"/>
      <sheetName val="17May09"/>
      <sheetName val="E StoresMay09"/>
      <sheetName val="16"/>
      <sheetName val="16Apr09"/>
      <sheetName val="E StoresApr09"/>
      <sheetName val="15"/>
      <sheetName val="15Mar09"/>
      <sheetName val="14"/>
      <sheetName val="14Feb09"/>
      <sheetName val="13"/>
      <sheetName val="13Jan09"/>
      <sheetName val="12"/>
      <sheetName val="12Dec08"/>
      <sheetName val="11"/>
      <sheetName val="11Nov08"/>
      <sheetName val="10"/>
      <sheetName val="10Oct08"/>
      <sheetName val="9"/>
      <sheetName val="9Sep08"/>
      <sheetName val="8"/>
      <sheetName val="8Aug08"/>
      <sheetName val="7"/>
      <sheetName val="7Jul08"/>
      <sheetName val="Plt Feb-June 08"/>
      <sheetName val="6"/>
      <sheetName val="6Jun08"/>
      <sheetName val="5"/>
      <sheetName val="5May08"/>
      <sheetName val="4"/>
      <sheetName val="4Apr08"/>
      <sheetName val="3"/>
      <sheetName val="3Mar08"/>
      <sheetName val="Plt Jan-Feb 08"/>
      <sheetName val="2"/>
      <sheetName val="2Feb08"/>
      <sheetName val="1"/>
      <sheetName val="1Jan08"/>
      <sheetName val="IFS"/>
      <sheetName val="Data Analysis"/>
      <sheetName val="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M2">
            <v>72.5</v>
          </cell>
        </row>
        <row r="3">
          <cell r="M3">
            <v>629.79999999999995</v>
          </cell>
        </row>
        <row r="4">
          <cell r="M4">
            <v>153.31</v>
          </cell>
        </row>
        <row r="5">
          <cell r="M5">
            <v>5400</v>
          </cell>
        </row>
        <row r="6">
          <cell r="M6">
            <v>2513</v>
          </cell>
        </row>
        <row r="7">
          <cell r="M7">
            <v>4494.55</v>
          </cell>
        </row>
        <row r="8">
          <cell r="M8">
            <v>501</v>
          </cell>
        </row>
        <row r="9">
          <cell r="M9">
            <v>107.62</v>
          </cell>
        </row>
        <row r="10">
          <cell r="M10">
            <v>159.62</v>
          </cell>
        </row>
        <row r="11">
          <cell r="M11">
            <v>275</v>
          </cell>
        </row>
        <row r="12">
          <cell r="M12">
            <v>106.02</v>
          </cell>
        </row>
        <row r="13">
          <cell r="M13">
            <v>49.5</v>
          </cell>
        </row>
        <row r="14">
          <cell r="M14">
            <v>1321.1</v>
          </cell>
        </row>
        <row r="15">
          <cell r="M15">
            <v>509.52</v>
          </cell>
        </row>
        <row r="16">
          <cell r="M16">
            <v>1320</v>
          </cell>
        </row>
        <row r="17">
          <cell r="M17">
            <v>324.85000000000002</v>
          </cell>
        </row>
        <row r="18">
          <cell r="M18">
            <v>351.26</v>
          </cell>
        </row>
        <row r="19">
          <cell r="M19">
            <v>54.79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uling"/>
      <sheetName val="ADTs"/>
      <sheetName val="Water cart"/>
      <sheetName val="BDs"/>
      <sheetName val="FELs"/>
      <sheetName val="MGs"/>
      <sheetName val="Rollers"/>
      <sheetName val="Bulking"/>
      <sheetName val="BD base calcs"/>
      <sheetName val="Sheet2"/>
    </sheetNames>
    <sheetDataSet>
      <sheetData sheetId="0">
        <row r="46">
          <cell r="A46" t="str">
            <v>FEL CAT 988H OWN</v>
          </cell>
        </row>
      </sheetData>
      <sheetData sheetId="1"/>
      <sheetData sheetId="2"/>
      <sheetData sheetId="3"/>
      <sheetData sheetId="4">
        <row r="2">
          <cell r="K2" t="str">
            <v>Volume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VXXL01"/>
      <sheetName val="Sheet1"/>
    </sheetNames>
    <sheetDataSet>
      <sheetData sheetId="0">
        <row r="24">
          <cell r="AW24" t="str">
            <v>S1</v>
          </cell>
          <cell r="AX24" t="str">
            <v>S2</v>
          </cell>
          <cell r="AY24" t="str">
            <v>S3</v>
          </cell>
          <cell r="AZ24" t="str">
            <v>S4</v>
          </cell>
          <cell r="BA24" t="str">
            <v>S5</v>
          </cell>
          <cell r="BB24" t="str">
            <v>S6</v>
          </cell>
          <cell r="BC24" t="str">
            <v>S7</v>
          </cell>
          <cell r="BD24" t="str">
            <v>S8</v>
          </cell>
          <cell r="BE24" t="str">
            <v>S9</v>
          </cell>
          <cell r="BF24" t="str">
            <v>S10</v>
          </cell>
          <cell r="BG24" t="str">
            <v>S11</v>
          </cell>
          <cell r="BH24" t="str">
            <v>S12</v>
          </cell>
        </row>
        <row r="25">
          <cell r="AV25" t="str">
            <v>Lo</v>
          </cell>
          <cell r="AW25" t="str">
            <v xml:space="preserve"> </v>
          </cell>
          <cell r="AX25" t="str">
            <v>Material description</v>
          </cell>
          <cell r="AY25" t="str">
            <v>Material</v>
          </cell>
          <cell r="AZ25" t="str">
            <v>Per</v>
          </cell>
          <cell r="BA25" t="str">
            <v>Name</v>
          </cell>
          <cell r="BB25" t="str">
            <v>Cost elem.</v>
          </cell>
          <cell r="BC25" t="str">
            <v>Cost ctr</v>
          </cell>
          <cell r="BD25" t="str">
            <v>User</v>
          </cell>
          <cell r="BE25" t="str">
            <v>Val.in RC</v>
          </cell>
          <cell r="BF25" t="str">
            <v>Postg date</v>
          </cell>
          <cell r="BG25" t="str">
            <v>Doc. date</v>
          </cell>
        </row>
        <row r="26">
          <cell r="AV26">
            <v>100</v>
          </cell>
          <cell r="AW26" t="str">
            <v>+</v>
          </cell>
          <cell r="AX26" t="str">
            <v/>
          </cell>
          <cell r="AY26" t="str">
            <v/>
          </cell>
          <cell r="AZ26" t="str">
            <v>007</v>
          </cell>
          <cell r="BA26" t="str">
            <v>CTR 2000/306534</v>
          </cell>
          <cell r="BB26" t="str">
            <v>400000</v>
          </cell>
          <cell r="BC26" t="str">
            <v>306534</v>
          </cell>
          <cell r="BD26" t="str">
            <v>A67923</v>
          </cell>
          <cell r="BE26">
            <v>3096.49</v>
          </cell>
          <cell r="BF26">
            <v>37833</v>
          </cell>
          <cell r="BG26">
            <v>37833</v>
          </cell>
        </row>
        <row r="27">
          <cell r="AV27">
            <v>200</v>
          </cell>
          <cell r="AW27" t="str">
            <v>+</v>
          </cell>
          <cell r="AX27" t="str">
            <v/>
          </cell>
          <cell r="AY27" t="str">
            <v/>
          </cell>
          <cell r="AZ27" t="str">
            <v>007</v>
          </cell>
          <cell r="BA27" t="str">
            <v>LATE CHARGES APPROPIATIONO/N 4500369971</v>
          </cell>
          <cell r="BB27" t="str">
            <v>400000</v>
          </cell>
          <cell r="BC27" t="str">
            <v>306534</v>
          </cell>
          <cell r="BD27" t="str">
            <v>A54001</v>
          </cell>
          <cell r="BE27">
            <v>-90.97</v>
          </cell>
          <cell r="BF27">
            <v>37823</v>
          </cell>
          <cell r="BG27">
            <v>37823</v>
          </cell>
        </row>
        <row r="28">
          <cell r="AV28">
            <v>300</v>
          </cell>
          <cell r="AW28" t="str">
            <v>+</v>
          </cell>
          <cell r="AX28" t="str">
            <v>BALLAST:M400A,MERCURY VAPOUR,220VAC-50HZ</v>
          </cell>
          <cell r="AY28" t="str">
            <v>0147237</v>
          </cell>
          <cell r="AZ28" t="str">
            <v>007</v>
          </cell>
          <cell r="BA28" t="str">
            <v>C NEL(CHARL)</v>
          </cell>
          <cell r="BB28" t="str">
            <v>400000</v>
          </cell>
          <cell r="BC28" t="str">
            <v>306534</v>
          </cell>
          <cell r="BD28" t="str">
            <v>D56781</v>
          </cell>
          <cell r="BE28">
            <v>565</v>
          </cell>
          <cell r="BF28">
            <v>37804</v>
          </cell>
          <cell r="BG28">
            <v>37804</v>
          </cell>
        </row>
        <row r="29">
          <cell r="AV29">
            <v>400</v>
          </cell>
          <cell r="AW29" t="str">
            <v>+</v>
          </cell>
          <cell r="AX29" t="str">
            <v>BAR,FLAT:10 MM X 25 MM,6 M LG,MILD STL</v>
          </cell>
          <cell r="AY29" t="str">
            <v>0017085</v>
          </cell>
          <cell r="AZ29" t="str">
            <v>007</v>
          </cell>
          <cell r="BA29" t="str">
            <v>c nel(lift)</v>
          </cell>
          <cell r="BB29" t="str">
            <v>400000</v>
          </cell>
          <cell r="BC29" t="str">
            <v>306534</v>
          </cell>
          <cell r="BD29" t="str">
            <v>D80692</v>
          </cell>
          <cell r="BE29">
            <v>50</v>
          </cell>
          <cell r="BF29">
            <v>37810</v>
          </cell>
          <cell r="BG29">
            <v>37810</v>
          </cell>
        </row>
        <row r="30">
          <cell r="AV30">
            <v>500</v>
          </cell>
          <cell r="AW30" t="str">
            <v>+</v>
          </cell>
          <cell r="AX30" t="str">
            <v>BELT,V:10 MM TOP WD,8 MM THK,2.03 M OC</v>
          </cell>
          <cell r="AY30" t="str">
            <v>0028725</v>
          </cell>
          <cell r="AZ30" t="str">
            <v>007</v>
          </cell>
          <cell r="BA30" t="str">
            <v>C NEL(DES NEL FOR SCRUBBER PUMPS)</v>
          </cell>
          <cell r="BB30" t="str">
            <v>400000</v>
          </cell>
          <cell r="BC30" t="str">
            <v>306534</v>
          </cell>
          <cell r="BD30" t="str">
            <v>D80692</v>
          </cell>
          <cell r="BE30">
            <v>105.92</v>
          </cell>
          <cell r="BF30">
            <v>37804</v>
          </cell>
          <cell r="BG30">
            <v>37804</v>
          </cell>
        </row>
        <row r="31">
          <cell r="AV31">
            <v>600</v>
          </cell>
          <cell r="AW31" t="str">
            <v>+</v>
          </cell>
          <cell r="AX31" t="str">
            <v>BEVERAGE:RIC0FFY,COFFEE,750 GRAM TIN</v>
          </cell>
          <cell r="AY31" t="str">
            <v>0017032</v>
          </cell>
          <cell r="AZ31" t="str">
            <v>007</v>
          </cell>
          <cell r="BA31" t="str">
            <v>c nel (willie)</v>
          </cell>
          <cell r="BB31" t="str">
            <v>400000</v>
          </cell>
          <cell r="BC31" t="str">
            <v>306534</v>
          </cell>
          <cell r="BD31" t="str">
            <v>D56781</v>
          </cell>
          <cell r="BE31">
            <v>295.64999999999998</v>
          </cell>
          <cell r="BF31">
            <v>37816</v>
          </cell>
          <cell r="BG31">
            <v>37816</v>
          </cell>
        </row>
        <row r="32">
          <cell r="AV32">
            <v>700</v>
          </cell>
          <cell r="AW32" t="str">
            <v>+</v>
          </cell>
          <cell r="AX32" t="str">
            <v>BEVERAGE:RIC0FFY,COFFEE,750 GRAM TIN</v>
          </cell>
          <cell r="AY32" t="str">
            <v>0017032</v>
          </cell>
          <cell r="AZ32" t="str">
            <v>007</v>
          </cell>
          <cell r="BA32" t="str">
            <v>C NEL(D NEL)</v>
          </cell>
          <cell r="BB32" t="str">
            <v>400000</v>
          </cell>
          <cell r="BC32" t="str">
            <v>306534</v>
          </cell>
          <cell r="BD32" t="str">
            <v>D25774</v>
          </cell>
          <cell r="BE32">
            <v>146.4</v>
          </cell>
          <cell r="BF32">
            <v>37830</v>
          </cell>
          <cell r="BG32">
            <v>37830</v>
          </cell>
        </row>
        <row r="33">
          <cell r="AV33">
            <v>800</v>
          </cell>
          <cell r="AW33" t="str">
            <v>+</v>
          </cell>
          <cell r="AX33" t="str">
            <v>BEVERAGE:TEA,250 GRAM BOX</v>
          </cell>
          <cell r="AY33" t="str">
            <v>0017033</v>
          </cell>
          <cell r="AZ33" t="str">
            <v>007</v>
          </cell>
          <cell r="BA33" t="str">
            <v>c nel (willie)</v>
          </cell>
          <cell r="BB33" t="str">
            <v>400000</v>
          </cell>
          <cell r="BC33" t="str">
            <v>306534</v>
          </cell>
          <cell r="BD33" t="str">
            <v>D25774</v>
          </cell>
          <cell r="BE33">
            <v>253.3</v>
          </cell>
          <cell r="BF33">
            <v>37830</v>
          </cell>
          <cell r="BG33">
            <v>37830</v>
          </cell>
        </row>
        <row r="34">
          <cell r="AV34">
            <v>900</v>
          </cell>
          <cell r="AW34" t="str">
            <v>+</v>
          </cell>
          <cell r="AX34" t="str">
            <v>BEVERAGE:TEA,250 GRAM BOX</v>
          </cell>
          <cell r="AY34" t="str">
            <v>0017033</v>
          </cell>
          <cell r="AZ34" t="str">
            <v>007</v>
          </cell>
          <cell r="BA34" t="str">
            <v>C NEL(D NEL)</v>
          </cell>
          <cell r="BB34" t="str">
            <v>400000</v>
          </cell>
          <cell r="BC34" t="str">
            <v>306534</v>
          </cell>
          <cell r="BD34" t="str">
            <v>D25774</v>
          </cell>
          <cell r="BE34">
            <v>149</v>
          </cell>
          <cell r="BF34">
            <v>37830</v>
          </cell>
          <cell r="BG34">
            <v>37830</v>
          </cell>
        </row>
        <row r="35">
          <cell r="AV35">
            <v>1000</v>
          </cell>
          <cell r="AW35" t="str">
            <v>+</v>
          </cell>
          <cell r="AX35" t="str">
            <v>BLOCK,TERM:CS15BK,SCREW,12 CIRCUIT,12 MM</v>
          </cell>
          <cell r="AY35" t="str">
            <v>0124516</v>
          </cell>
          <cell r="AZ35" t="str">
            <v>007</v>
          </cell>
          <cell r="BA35" t="str">
            <v>C NEL(CHARL)</v>
          </cell>
          <cell r="BB35" t="str">
            <v>400000</v>
          </cell>
          <cell r="BC35" t="str">
            <v>306534</v>
          </cell>
          <cell r="BD35" t="str">
            <v>D56781</v>
          </cell>
          <cell r="BE35">
            <v>29.42</v>
          </cell>
          <cell r="BF35">
            <v>37804</v>
          </cell>
          <cell r="BG35">
            <v>37804</v>
          </cell>
        </row>
        <row r="36">
          <cell r="AV36">
            <v>1100</v>
          </cell>
          <cell r="AW36" t="str">
            <v>+</v>
          </cell>
          <cell r="AX36" t="str">
            <v>BLOCK,TERM:CS5BK,SCREW,12 CIRCUIT,6MM SQ</v>
          </cell>
          <cell r="AY36" t="str">
            <v>0124497</v>
          </cell>
          <cell r="AZ36" t="str">
            <v>007</v>
          </cell>
          <cell r="BA36" t="str">
            <v>C NEL(CHARL)</v>
          </cell>
          <cell r="BB36" t="str">
            <v>400000</v>
          </cell>
          <cell r="BC36" t="str">
            <v>306534</v>
          </cell>
          <cell r="BD36" t="str">
            <v>D56781</v>
          </cell>
          <cell r="BE36">
            <v>12.74</v>
          </cell>
          <cell r="BF36">
            <v>37804</v>
          </cell>
          <cell r="BG36">
            <v>37804</v>
          </cell>
        </row>
        <row r="37">
          <cell r="AV37">
            <v>1200</v>
          </cell>
          <cell r="AW37" t="str">
            <v>+</v>
          </cell>
          <cell r="AX37" t="str">
            <v>BOLT:HEX,16MM DIA,50MM LG,GR 4.6,BLACK M</v>
          </cell>
          <cell r="AY37" t="str">
            <v>0083583</v>
          </cell>
          <cell r="AZ37" t="str">
            <v>007</v>
          </cell>
          <cell r="BA37" t="str">
            <v>c nel(charl for conveyor 22,24)</v>
          </cell>
          <cell r="BB37" t="str">
            <v>400000</v>
          </cell>
          <cell r="BC37" t="str">
            <v>306534</v>
          </cell>
          <cell r="BD37" t="str">
            <v>D55750</v>
          </cell>
          <cell r="BE37">
            <v>137.53</v>
          </cell>
          <cell r="BF37">
            <v>37833</v>
          </cell>
          <cell r="BG37">
            <v>37833</v>
          </cell>
        </row>
        <row r="38">
          <cell r="AV38">
            <v>1300</v>
          </cell>
          <cell r="AW38" t="str">
            <v>+</v>
          </cell>
          <cell r="AX38" t="str">
            <v>BOLT:HEX,16MM DIA,50MM LG,GR 4.6,BLACK M</v>
          </cell>
          <cell r="AY38" t="str">
            <v>0083583</v>
          </cell>
          <cell r="AZ38" t="str">
            <v>007</v>
          </cell>
          <cell r="BA38" t="str">
            <v>C NEL(D NEL FOR CONV  31,32)</v>
          </cell>
          <cell r="BB38" t="str">
            <v>400000</v>
          </cell>
          <cell r="BC38" t="str">
            <v>306534</v>
          </cell>
          <cell r="BD38" t="str">
            <v>D72503</v>
          </cell>
          <cell r="BE38">
            <v>91.69</v>
          </cell>
          <cell r="BF38">
            <v>37824</v>
          </cell>
          <cell r="BG38">
            <v>37824</v>
          </cell>
        </row>
        <row r="39">
          <cell r="AV39">
            <v>1400</v>
          </cell>
          <cell r="AW39" t="str">
            <v>+</v>
          </cell>
          <cell r="AX39" t="str">
            <v>BOLT:HEX,24MM,100MM LG,GR 4.6,BLACK MILD</v>
          </cell>
          <cell r="AY39" t="str">
            <v>0084613</v>
          </cell>
          <cell r="AZ39" t="str">
            <v>007</v>
          </cell>
          <cell r="BA39" t="str">
            <v>c nel</v>
          </cell>
          <cell r="BB39" t="str">
            <v>400000</v>
          </cell>
          <cell r="BC39" t="str">
            <v>306534</v>
          </cell>
          <cell r="BD39" t="str">
            <v>B03200</v>
          </cell>
          <cell r="BE39">
            <v>1740.01</v>
          </cell>
          <cell r="BF39">
            <v>37805</v>
          </cell>
          <cell r="BG39">
            <v>37805</v>
          </cell>
        </row>
        <row r="40">
          <cell r="AV40">
            <v>1500</v>
          </cell>
          <cell r="AW40" t="str">
            <v>+</v>
          </cell>
          <cell r="AX40" t="str">
            <v>BOLT:HEX,30 MM,180 MM LG,GR 8.8,HTS</v>
          </cell>
          <cell r="AY40" t="str">
            <v>0085472</v>
          </cell>
          <cell r="AZ40" t="str">
            <v>007</v>
          </cell>
          <cell r="BA40" t="str">
            <v>c nel(des for a2,a3)</v>
          </cell>
          <cell r="BB40" t="str">
            <v>400000</v>
          </cell>
          <cell r="BC40" t="str">
            <v>306534</v>
          </cell>
          <cell r="BD40" t="str">
            <v>D72503</v>
          </cell>
          <cell r="BE40">
            <v>406</v>
          </cell>
          <cell r="BF40">
            <v>37810</v>
          </cell>
          <cell r="BG40">
            <v>37810</v>
          </cell>
        </row>
        <row r="41">
          <cell r="AV41">
            <v>1600</v>
          </cell>
          <cell r="AW41" t="str">
            <v>+</v>
          </cell>
          <cell r="AX41" t="str">
            <v>BOOTS:STL TOE,270 (9),BLACK RUBBER</v>
          </cell>
          <cell r="AY41" t="str">
            <v>0017016</v>
          </cell>
          <cell r="AZ41" t="str">
            <v>007</v>
          </cell>
          <cell r="BA41" t="str">
            <v>C NEL (RICHARD)</v>
          </cell>
          <cell r="BB41" t="str">
            <v>400000</v>
          </cell>
          <cell r="BC41" t="str">
            <v>306534</v>
          </cell>
          <cell r="BD41" t="str">
            <v>D48912</v>
          </cell>
          <cell r="BE41">
            <v>112.08</v>
          </cell>
          <cell r="BF41">
            <v>37811</v>
          </cell>
          <cell r="BG41">
            <v>37811</v>
          </cell>
        </row>
        <row r="42">
          <cell r="AV42">
            <v>1700</v>
          </cell>
          <cell r="AW42" t="str">
            <v>+</v>
          </cell>
          <cell r="AX42" t="str">
            <v>BOOTS:STL TOE,270 (9),BROWN,STYLE INYATH</v>
          </cell>
          <cell r="AY42" t="str">
            <v>0161024</v>
          </cell>
          <cell r="AZ42" t="str">
            <v>007</v>
          </cell>
          <cell r="BA42" t="str">
            <v>c nel(for eskom)</v>
          </cell>
          <cell r="BB42" t="str">
            <v>400000</v>
          </cell>
          <cell r="BC42" t="str">
            <v>306534</v>
          </cell>
          <cell r="BD42" t="str">
            <v>D56781</v>
          </cell>
          <cell r="BE42">
            <v>178.91</v>
          </cell>
          <cell r="BF42">
            <v>37816</v>
          </cell>
          <cell r="BG42">
            <v>37816</v>
          </cell>
        </row>
        <row r="43">
          <cell r="AV43">
            <v>1800</v>
          </cell>
          <cell r="AW43" t="str">
            <v>+</v>
          </cell>
          <cell r="AX43" t="str">
            <v>BOOTS:STL TOE,285 (11),BROWN,STYLE UNITE</v>
          </cell>
          <cell r="AY43" t="str">
            <v>0161026</v>
          </cell>
          <cell r="AZ43" t="str">
            <v>007</v>
          </cell>
          <cell r="BA43" t="str">
            <v>c nel(vickus)</v>
          </cell>
          <cell r="BB43" t="str">
            <v>400000</v>
          </cell>
          <cell r="BC43" t="str">
            <v>306534</v>
          </cell>
          <cell r="BD43" t="str">
            <v>D56781</v>
          </cell>
          <cell r="BE43">
            <v>178.5</v>
          </cell>
          <cell r="BF43">
            <v>37816</v>
          </cell>
          <cell r="BG43">
            <v>37816</v>
          </cell>
        </row>
        <row r="44">
          <cell r="AV44">
            <v>1900</v>
          </cell>
          <cell r="AW44" t="str">
            <v>+</v>
          </cell>
          <cell r="AX44" t="str">
            <v>CHANNEL,STRUCT:76 MM X 38 MM,6 M LG</v>
          </cell>
          <cell r="AY44" t="str">
            <v>0017188</v>
          </cell>
          <cell r="AZ44" t="str">
            <v>007</v>
          </cell>
          <cell r="BA44" t="str">
            <v>C NEL  (D NEL FOR CONVEYOR 31,32)</v>
          </cell>
          <cell r="BB44" t="str">
            <v>400000</v>
          </cell>
          <cell r="BC44" t="str">
            <v>306534</v>
          </cell>
          <cell r="BD44" t="str">
            <v>D80692</v>
          </cell>
          <cell r="BE44">
            <v>394</v>
          </cell>
          <cell r="BF44">
            <v>37825</v>
          </cell>
          <cell r="BG44">
            <v>37825</v>
          </cell>
        </row>
        <row r="45">
          <cell r="AV45">
            <v>2000</v>
          </cell>
          <cell r="AW45" t="str">
            <v>+</v>
          </cell>
          <cell r="AX45" t="str">
            <v>CHANNEL,STRUCT:76 MM X 38 MM,6 M LG</v>
          </cell>
          <cell r="AY45" t="str">
            <v>0017188</v>
          </cell>
          <cell r="AZ45" t="str">
            <v>007</v>
          </cell>
          <cell r="BA45" t="str">
            <v>c nel(d nel)</v>
          </cell>
          <cell r="BB45" t="str">
            <v>400000</v>
          </cell>
          <cell r="BC45" t="str">
            <v>306534</v>
          </cell>
          <cell r="BD45" t="str">
            <v>D56781</v>
          </cell>
          <cell r="BE45">
            <v>394</v>
          </cell>
          <cell r="BF45">
            <v>37819</v>
          </cell>
          <cell r="BG45">
            <v>37819</v>
          </cell>
        </row>
        <row r="46">
          <cell r="AV46">
            <v>2100</v>
          </cell>
          <cell r="AW46" t="str">
            <v>+</v>
          </cell>
          <cell r="AX46" t="str">
            <v>CLOTH:CLEANING,COTTON,IRREGULAR</v>
          </cell>
          <cell r="AY46" t="str">
            <v>0016814</v>
          </cell>
          <cell r="AZ46" t="str">
            <v>007</v>
          </cell>
          <cell r="BA46" t="str">
            <v>c nel (des nel )</v>
          </cell>
          <cell r="BB46" t="str">
            <v>400000</v>
          </cell>
          <cell r="BC46" t="str">
            <v>306534</v>
          </cell>
          <cell r="BD46" t="str">
            <v>D56781</v>
          </cell>
          <cell r="BE46">
            <v>354</v>
          </cell>
          <cell r="BF46">
            <v>37816</v>
          </cell>
          <cell r="BG46">
            <v>37816</v>
          </cell>
        </row>
        <row r="47">
          <cell r="AV47">
            <v>2200</v>
          </cell>
          <cell r="AW47" t="str">
            <v>+</v>
          </cell>
          <cell r="AX47" t="str">
            <v>COATING:KER0DEX 71,BARRIER CREAM,5 KG PL</v>
          </cell>
          <cell r="AY47" t="str">
            <v>0157665</v>
          </cell>
          <cell r="AZ47" t="str">
            <v>007</v>
          </cell>
          <cell r="BA47" t="str">
            <v>C NEL(D NEL)</v>
          </cell>
          <cell r="BB47" t="str">
            <v>400000</v>
          </cell>
          <cell r="BC47" t="str">
            <v>306534</v>
          </cell>
          <cell r="BD47" t="str">
            <v>D72503</v>
          </cell>
          <cell r="BE47">
            <v>72.5</v>
          </cell>
          <cell r="BF47">
            <v>37824</v>
          </cell>
          <cell r="BG47">
            <v>37824</v>
          </cell>
        </row>
        <row r="48">
          <cell r="AV48">
            <v>2300</v>
          </cell>
          <cell r="AW48" t="str">
            <v>+</v>
          </cell>
          <cell r="AX48" t="str">
            <v>COUPLING,VARIABLE SPEED SCOOP SCR 24</v>
          </cell>
          <cell r="AY48" t="str">
            <v>0059167</v>
          </cell>
          <cell r="AZ48" t="str">
            <v>007</v>
          </cell>
          <cell r="BA48" t="str">
            <v>C.NEL 6365</v>
          </cell>
          <cell r="BB48" t="str">
            <v>400000</v>
          </cell>
          <cell r="BC48" t="str">
            <v>306534</v>
          </cell>
          <cell r="BD48" t="str">
            <v>D80693</v>
          </cell>
          <cell r="BE48">
            <v>-70426</v>
          </cell>
          <cell r="BF48">
            <v>37825</v>
          </cell>
          <cell r="BG48">
            <v>37825</v>
          </cell>
        </row>
        <row r="49">
          <cell r="AV49">
            <v>2400</v>
          </cell>
          <cell r="AW49" t="str">
            <v>+</v>
          </cell>
          <cell r="AX49" t="str">
            <v>ELECTRODE,TRANSARC GOUGE 3,15    075-903</v>
          </cell>
          <cell r="AY49" t="str">
            <v>0035364</v>
          </cell>
          <cell r="AZ49" t="str">
            <v>007</v>
          </cell>
          <cell r="BA49" t="str">
            <v>C NEL(CHRIS FOR ASH DAMS)</v>
          </cell>
          <cell r="BB49" t="str">
            <v>400000</v>
          </cell>
          <cell r="BC49" t="str">
            <v>306534</v>
          </cell>
          <cell r="BD49" t="str">
            <v>D80692</v>
          </cell>
          <cell r="BE49">
            <v>492.75</v>
          </cell>
          <cell r="BF49">
            <v>37804</v>
          </cell>
          <cell r="BG49">
            <v>37804</v>
          </cell>
        </row>
        <row r="50">
          <cell r="AV50">
            <v>2500</v>
          </cell>
          <cell r="AW50" t="str">
            <v>+</v>
          </cell>
          <cell r="AX50" t="str">
            <v>ELECTRODE,WLDG:075-002,2.5 MM DIA</v>
          </cell>
          <cell r="AY50" t="str">
            <v>0035116</v>
          </cell>
          <cell r="AZ50" t="str">
            <v>007</v>
          </cell>
          <cell r="BA50" t="str">
            <v>C NEL(DES FOR WORKSHOP)</v>
          </cell>
          <cell r="BB50" t="str">
            <v>400000</v>
          </cell>
          <cell r="BC50" t="str">
            <v>306534</v>
          </cell>
          <cell r="BD50" t="str">
            <v>D80692</v>
          </cell>
          <cell r="BE50">
            <v>152.69999999999999</v>
          </cell>
          <cell r="BF50">
            <v>37804</v>
          </cell>
          <cell r="BG50">
            <v>37804</v>
          </cell>
        </row>
        <row r="51">
          <cell r="AV51">
            <v>2600</v>
          </cell>
          <cell r="AW51" t="str">
            <v>+</v>
          </cell>
          <cell r="AX51" t="str">
            <v>FERRULE,CRIMP CU  10,0SQ NON INSUL F10</v>
          </cell>
          <cell r="AY51" t="str">
            <v>0125058</v>
          </cell>
          <cell r="AZ51" t="str">
            <v>007</v>
          </cell>
          <cell r="BA51" t="str">
            <v>c nel(vickus)for motors</v>
          </cell>
          <cell r="BB51" t="str">
            <v>400000</v>
          </cell>
          <cell r="BC51" t="str">
            <v>306534</v>
          </cell>
          <cell r="BD51" t="str">
            <v>D55750</v>
          </cell>
          <cell r="BE51">
            <v>32.880000000000003</v>
          </cell>
          <cell r="BF51">
            <v>37812</v>
          </cell>
          <cell r="BG51">
            <v>37812</v>
          </cell>
        </row>
        <row r="52">
          <cell r="AV52">
            <v>2700</v>
          </cell>
          <cell r="AW52" t="str">
            <v>+</v>
          </cell>
          <cell r="AX52" t="str">
            <v>FERRULE,CRIMP CU  16,0SQ NON INSUL</v>
          </cell>
          <cell r="AY52" t="str">
            <v>0124474</v>
          </cell>
          <cell r="AZ52" t="str">
            <v>007</v>
          </cell>
          <cell r="BA52" t="str">
            <v>c nel(vickus)for motors</v>
          </cell>
          <cell r="BB52" t="str">
            <v>400000</v>
          </cell>
          <cell r="BC52" t="str">
            <v>306534</v>
          </cell>
          <cell r="BD52" t="str">
            <v>D55750</v>
          </cell>
          <cell r="BE52">
            <v>50.85</v>
          </cell>
          <cell r="BF52">
            <v>37812</v>
          </cell>
          <cell r="BG52">
            <v>37812</v>
          </cell>
        </row>
        <row r="53">
          <cell r="AV53">
            <v>2800</v>
          </cell>
          <cell r="AW53" t="str">
            <v>+</v>
          </cell>
          <cell r="AX53" t="str">
            <v>FERRULE,CRIMP CU  25,0SQ NON INSUL F25</v>
          </cell>
          <cell r="AY53" t="str">
            <v>0125059</v>
          </cell>
          <cell r="AZ53" t="str">
            <v>007</v>
          </cell>
          <cell r="BA53" t="str">
            <v>c nel(vickus)</v>
          </cell>
          <cell r="BB53" t="str">
            <v>400000</v>
          </cell>
          <cell r="BC53" t="str">
            <v>306534</v>
          </cell>
          <cell r="BD53" t="str">
            <v>D56781</v>
          </cell>
          <cell r="BE53">
            <v>80</v>
          </cell>
          <cell r="BF53">
            <v>37816</v>
          </cell>
          <cell r="BG53">
            <v>37816</v>
          </cell>
        </row>
        <row r="54">
          <cell r="AV54">
            <v>2900</v>
          </cell>
          <cell r="AW54" t="str">
            <v>+</v>
          </cell>
          <cell r="AX54" t="str">
            <v>FERRULE,CRIMP CU  35,0SQ BUTT TYPE</v>
          </cell>
          <cell r="AY54" t="str">
            <v>0124473</v>
          </cell>
          <cell r="AZ54" t="str">
            <v>007</v>
          </cell>
          <cell r="BA54" t="str">
            <v>c nel(vickus)</v>
          </cell>
          <cell r="BB54" t="str">
            <v>400000</v>
          </cell>
          <cell r="BC54" t="str">
            <v>306534</v>
          </cell>
          <cell r="BD54" t="str">
            <v>D56781</v>
          </cell>
          <cell r="BE54">
            <v>37.409999999999997</v>
          </cell>
          <cell r="BF54">
            <v>37816</v>
          </cell>
          <cell r="BG54">
            <v>37816</v>
          </cell>
        </row>
        <row r="55">
          <cell r="AV55">
            <v>3000</v>
          </cell>
          <cell r="AW55" t="str">
            <v>+</v>
          </cell>
          <cell r="AX55" t="str">
            <v>FERRULE,PRE-INSULATED CRIMP BVS-1 RED</v>
          </cell>
          <cell r="AY55" t="str">
            <v>0125050</v>
          </cell>
          <cell r="AZ55" t="str">
            <v>007</v>
          </cell>
          <cell r="BA55" t="str">
            <v>C NEL(CHARL)</v>
          </cell>
          <cell r="BB55" t="str">
            <v>400000</v>
          </cell>
          <cell r="BC55" t="str">
            <v>306534</v>
          </cell>
          <cell r="BD55" t="str">
            <v>D56781</v>
          </cell>
          <cell r="BE55">
            <v>16.93</v>
          </cell>
          <cell r="BF55">
            <v>37804</v>
          </cell>
          <cell r="BG55">
            <v>37804</v>
          </cell>
        </row>
        <row r="56">
          <cell r="AV56">
            <v>3100</v>
          </cell>
          <cell r="AW56" t="str">
            <v>+</v>
          </cell>
          <cell r="AX56" t="str">
            <v>FILTER,PRIMARY WASH 500X500X50MM</v>
          </cell>
          <cell r="AY56" t="str">
            <v>0039919</v>
          </cell>
          <cell r="AZ56" t="str">
            <v>007</v>
          </cell>
          <cell r="BA56" t="str">
            <v>C NEL(DES NEL)CENTAC</v>
          </cell>
          <cell r="BB56" t="str">
            <v>400000</v>
          </cell>
          <cell r="BC56" t="str">
            <v>306534</v>
          </cell>
          <cell r="BD56" t="str">
            <v>D72503</v>
          </cell>
          <cell r="BE56">
            <v>480.26</v>
          </cell>
          <cell r="BF56">
            <v>37805</v>
          </cell>
          <cell r="BG56">
            <v>37805</v>
          </cell>
        </row>
        <row r="57">
          <cell r="AV57">
            <v>3200</v>
          </cell>
          <cell r="AW57" t="str">
            <v>+</v>
          </cell>
          <cell r="AX57" t="str">
            <v>FLUID:PENETRATING,500 ML CAN</v>
          </cell>
          <cell r="AY57" t="str">
            <v>0161470</v>
          </cell>
          <cell r="AZ57" t="str">
            <v>007</v>
          </cell>
          <cell r="BA57" t="str">
            <v>C NEL(D NEL FOR WORKSHOP)</v>
          </cell>
          <cell r="BB57" t="str">
            <v>400000</v>
          </cell>
          <cell r="BC57" t="str">
            <v>306534</v>
          </cell>
          <cell r="BD57" t="str">
            <v>D72503</v>
          </cell>
          <cell r="BE57">
            <v>139.76</v>
          </cell>
          <cell r="BF57">
            <v>37824</v>
          </cell>
          <cell r="BG57">
            <v>37824</v>
          </cell>
        </row>
        <row r="58">
          <cell r="AV58">
            <v>3300</v>
          </cell>
          <cell r="AW58" t="str">
            <v>+</v>
          </cell>
          <cell r="AX58" t="str">
            <v>FOODSTUFF:CASTER SUGAR,1 KG PLASTIC BAG</v>
          </cell>
          <cell r="AY58" t="str">
            <v>0161161</v>
          </cell>
          <cell r="AZ58" t="str">
            <v>007</v>
          </cell>
          <cell r="BA58" t="str">
            <v>c nel(willie )</v>
          </cell>
          <cell r="BB58" t="str">
            <v>400000</v>
          </cell>
          <cell r="BC58" t="str">
            <v>306534</v>
          </cell>
          <cell r="BD58" t="str">
            <v>D56781</v>
          </cell>
          <cell r="BE58">
            <v>306</v>
          </cell>
          <cell r="BF58">
            <v>37816</v>
          </cell>
          <cell r="BG58">
            <v>37816</v>
          </cell>
        </row>
        <row r="59">
          <cell r="AV59">
            <v>3400</v>
          </cell>
          <cell r="AW59" t="str">
            <v>+</v>
          </cell>
          <cell r="AX59" t="str">
            <v>GAS:340006,ACETYLENE,99.0 %,8.6 KG CYLIN</v>
          </cell>
          <cell r="AY59" t="str">
            <v>0016191</v>
          </cell>
          <cell r="AZ59" t="str">
            <v>007</v>
          </cell>
          <cell r="BA59" t="str">
            <v>C NEL(CHRIS FOR ASH DAMS)</v>
          </cell>
          <cell r="BB59" t="str">
            <v>400000</v>
          </cell>
          <cell r="BC59" t="str">
            <v>306534</v>
          </cell>
          <cell r="BD59" t="str">
            <v>D55750</v>
          </cell>
          <cell r="BE59">
            <v>408.42</v>
          </cell>
          <cell r="BF59">
            <v>37826</v>
          </cell>
          <cell r="BG59">
            <v>37826</v>
          </cell>
        </row>
        <row r="60">
          <cell r="AV60">
            <v>3500</v>
          </cell>
          <cell r="AW60" t="str">
            <v>+</v>
          </cell>
          <cell r="AX60" t="str">
            <v>GAS:340006,ACETYLENE,99.0 %,8.6 KG CYLIN</v>
          </cell>
          <cell r="AY60" t="str">
            <v>0016191</v>
          </cell>
          <cell r="AZ60" t="str">
            <v>007</v>
          </cell>
          <cell r="BA60" t="str">
            <v>C NEL(FOR WORKSHOP)</v>
          </cell>
          <cell r="BB60" t="str">
            <v>400000</v>
          </cell>
          <cell r="BC60" t="str">
            <v>306534</v>
          </cell>
          <cell r="BD60" t="str">
            <v>D80692</v>
          </cell>
          <cell r="BE60">
            <v>212.35</v>
          </cell>
          <cell r="BF60">
            <v>37803</v>
          </cell>
          <cell r="BG60">
            <v>37803</v>
          </cell>
        </row>
        <row r="61">
          <cell r="AV61">
            <v>3600</v>
          </cell>
          <cell r="AW61" t="str">
            <v>+</v>
          </cell>
          <cell r="AX61" t="str">
            <v>GAS:340006,ACETYLENE,99.0 %,8.6 KG CYLIN</v>
          </cell>
          <cell r="AY61" t="str">
            <v>0016191</v>
          </cell>
          <cell r="AZ61" t="str">
            <v>007</v>
          </cell>
          <cell r="BA61" t="str">
            <v>They were never collected by customer</v>
          </cell>
          <cell r="BB61" t="str">
            <v>400000</v>
          </cell>
          <cell r="BC61" t="str">
            <v>306534</v>
          </cell>
          <cell r="BD61" t="str">
            <v>B03200</v>
          </cell>
          <cell r="BE61">
            <v>-408.42</v>
          </cell>
          <cell r="BF61">
            <v>37832</v>
          </cell>
          <cell r="BG61">
            <v>37832</v>
          </cell>
        </row>
        <row r="62">
          <cell r="AV62">
            <v>3700</v>
          </cell>
          <cell r="AW62" t="str">
            <v>+</v>
          </cell>
          <cell r="AX62" t="str">
            <v>GAS:340304,OXYGEN TECH,99.5 %,11.5 KG CY</v>
          </cell>
          <cell r="AY62" t="str">
            <v>0016181</v>
          </cell>
          <cell r="AZ62" t="str">
            <v>007</v>
          </cell>
          <cell r="BA62" t="str">
            <v>c nel(ash dams)</v>
          </cell>
          <cell r="BB62" t="str">
            <v>400000</v>
          </cell>
          <cell r="BC62" t="str">
            <v>306534</v>
          </cell>
          <cell r="BD62" t="str">
            <v>D55750</v>
          </cell>
          <cell r="BE62">
            <v>31.05</v>
          </cell>
          <cell r="BF62">
            <v>37833</v>
          </cell>
          <cell r="BG62">
            <v>37833</v>
          </cell>
        </row>
        <row r="63">
          <cell r="AV63">
            <v>3800</v>
          </cell>
          <cell r="AW63" t="str">
            <v>+</v>
          </cell>
          <cell r="AX63" t="str">
            <v>GAS:340304,OXYGEN TECH,99.5 %,11.5 KG CY</v>
          </cell>
          <cell r="AY63" t="str">
            <v>0016181</v>
          </cell>
          <cell r="AZ63" t="str">
            <v>007</v>
          </cell>
          <cell r="BA63" t="str">
            <v>C NEL(CHRIS ASH DAMS)</v>
          </cell>
          <cell r="BB63" t="str">
            <v>400000</v>
          </cell>
          <cell r="BC63" t="str">
            <v>306534</v>
          </cell>
          <cell r="BD63" t="str">
            <v>D80692</v>
          </cell>
          <cell r="BE63">
            <v>93.17</v>
          </cell>
          <cell r="BF63">
            <v>37832</v>
          </cell>
          <cell r="BG63">
            <v>37832</v>
          </cell>
        </row>
        <row r="64">
          <cell r="AV64">
            <v>3900</v>
          </cell>
          <cell r="AW64" t="str">
            <v>+</v>
          </cell>
          <cell r="AX64" t="str">
            <v>GAS:340304,OXYGEN TECH,99.5 %,11.5 KG CY</v>
          </cell>
          <cell r="AY64" t="str">
            <v>0016181</v>
          </cell>
          <cell r="AZ64" t="str">
            <v>007</v>
          </cell>
          <cell r="BA64" t="str">
            <v>C NEL(DES FOR WORKSHOP)</v>
          </cell>
          <cell r="BB64" t="str">
            <v>400000</v>
          </cell>
          <cell r="BC64" t="str">
            <v>306534</v>
          </cell>
          <cell r="BD64" t="str">
            <v>D80692</v>
          </cell>
          <cell r="BE64">
            <v>31.05</v>
          </cell>
          <cell r="BF64">
            <v>37832</v>
          </cell>
          <cell r="BG64">
            <v>37832</v>
          </cell>
        </row>
        <row r="65">
          <cell r="AV65">
            <v>4000</v>
          </cell>
          <cell r="AW65" t="str">
            <v>+</v>
          </cell>
          <cell r="AX65" t="str">
            <v>GAS:340304,OXYGEN TECH,99.5 %,11.5 KG CY</v>
          </cell>
          <cell r="AY65" t="str">
            <v>0016181</v>
          </cell>
          <cell r="AZ65" t="str">
            <v>007</v>
          </cell>
          <cell r="BA65" t="str">
            <v>c nel(workshop)</v>
          </cell>
          <cell r="BB65" t="str">
            <v>400000</v>
          </cell>
          <cell r="BC65" t="str">
            <v>306534</v>
          </cell>
          <cell r="BD65" t="str">
            <v>D72503</v>
          </cell>
          <cell r="BE65">
            <v>31.11</v>
          </cell>
          <cell r="BF65">
            <v>37818</v>
          </cell>
          <cell r="BG65">
            <v>37818</v>
          </cell>
        </row>
        <row r="66">
          <cell r="AV66">
            <v>4100</v>
          </cell>
          <cell r="AW66" t="str">
            <v>+</v>
          </cell>
          <cell r="AX66" t="str">
            <v>GAUGE,PRESSURE 0-4000 KPA 100 1/2 LE LF</v>
          </cell>
          <cell r="AY66" t="str">
            <v>0155913</v>
          </cell>
          <cell r="AZ66" t="str">
            <v>007</v>
          </cell>
          <cell r="BA66" t="str">
            <v>C NEL</v>
          </cell>
          <cell r="BB66" t="str">
            <v>400000</v>
          </cell>
          <cell r="BC66" t="str">
            <v>306534</v>
          </cell>
          <cell r="BD66" t="str">
            <v>D56781</v>
          </cell>
          <cell r="BE66">
            <v>924.86</v>
          </cell>
          <cell r="BF66">
            <v>37805</v>
          </cell>
          <cell r="BG66">
            <v>37805</v>
          </cell>
        </row>
        <row r="67">
          <cell r="AV67">
            <v>4200</v>
          </cell>
          <cell r="AW67" t="str">
            <v>+</v>
          </cell>
          <cell r="AX67" t="str">
            <v>GAUGE,PRESSURE 0-4000 KPA 100 1/2 LE LF</v>
          </cell>
          <cell r="AY67" t="str">
            <v>0155913</v>
          </cell>
          <cell r="AZ67" t="str">
            <v>007</v>
          </cell>
          <cell r="BA67" t="str">
            <v>C NEL</v>
          </cell>
          <cell r="BB67" t="str">
            <v>400000</v>
          </cell>
          <cell r="BC67" t="str">
            <v>306534</v>
          </cell>
          <cell r="BD67" t="str">
            <v>D80692</v>
          </cell>
          <cell r="BE67">
            <v>1387.28</v>
          </cell>
          <cell r="BF67">
            <v>37805</v>
          </cell>
          <cell r="BG67">
            <v>37805</v>
          </cell>
        </row>
        <row r="68">
          <cell r="AV68">
            <v>4300</v>
          </cell>
          <cell r="AW68" t="str">
            <v>+</v>
          </cell>
          <cell r="AX68" t="str">
            <v>GLOVE,NITRON RONDO 0400 ACID+ALCALI RESI</v>
          </cell>
          <cell r="AY68" t="str">
            <v>0175339</v>
          </cell>
          <cell r="AZ68" t="str">
            <v>007</v>
          </cell>
          <cell r="BA68" t="str">
            <v>c nel(willie)</v>
          </cell>
          <cell r="BB68" t="str">
            <v>400000</v>
          </cell>
          <cell r="BC68" t="str">
            <v>306534</v>
          </cell>
          <cell r="BD68" t="str">
            <v>D56781</v>
          </cell>
          <cell r="BE68">
            <v>257</v>
          </cell>
          <cell r="BF68">
            <v>37816</v>
          </cell>
          <cell r="BG68">
            <v>37816</v>
          </cell>
        </row>
        <row r="69">
          <cell r="AV69">
            <v>4400</v>
          </cell>
          <cell r="AW69" t="str">
            <v>+</v>
          </cell>
          <cell r="AX69" t="str">
            <v>GLOVES:WORK,LARGE,25 CM LG,PLAIN CUFF</v>
          </cell>
          <cell r="AY69" t="str">
            <v>0160653</v>
          </cell>
          <cell r="AZ69" t="str">
            <v>007</v>
          </cell>
          <cell r="BA69" t="str">
            <v>c nel(willie)</v>
          </cell>
          <cell r="BB69" t="str">
            <v>400000</v>
          </cell>
          <cell r="BC69" t="str">
            <v>306534</v>
          </cell>
          <cell r="BD69" t="str">
            <v>D56781</v>
          </cell>
          <cell r="BE69">
            <v>179.75</v>
          </cell>
          <cell r="BF69">
            <v>37816</v>
          </cell>
          <cell r="BG69">
            <v>37816</v>
          </cell>
        </row>
        <row r="70">
          <cell r="AV70">
            <v>4500</v>
          </cell>
          <cell r="AW70" t="str">
            <v>+</v>
          </cell>
          <cell r="AX70" t="str">
            <v>IGNITOR,LAMP HPS 100-400W</v>
          </cell>
          <cell r="AY70" t="str">
            <v>0147244</v>
          </cell>
          <cell r="AZ70" t="str">
            <v>007</v>
          </cell>
          <cell r="BA70" t="str">
            <v>C NEL(CHARL)</v>
          </cell>
          <cell r="BB70" t="str">
            <v>400000</v>
          </cell>
          <cell r="BC70" t="str">
            <v>306534</v>
          </cell>
          <cell r="BD70" t="str">
            <v>D56781</v>
          </cell>
          <cell r="BE70">
            <v>531</v>
          </cell>
          <cell r="BF70">
            <v>37804</v>
          </cell>
          <cell r="BG70">
            <v>37804</v>
          </cell>
        </row>
        <row r="71">
          <cell r="AV71">
            <v>4600</v>
          </cell>
          <cell r="AW71" t="str">
            <v>+</v>
          </cell>
          <cell r="AX71" t="str">
            <v>LAMP 230V 60W CL 60x105 BA22D      D3143</v>
          </cell>
          <cell r="AY71" t="str">
            <v>0015032</v>
          </cell>
          <cell r="AZ71" t="str">
            <v>007</v>
          </cell>
          <cell r="BA71" t="str">
            <v>c nel(titos)</v>
          </cell>
          <cell r="BB71" t="str">
            <v>400000</v>
          </cell>
          <cell r="BC71" t="str">
            <v>306534</v>
          </cell>
          <cell r="BD71" t="str">
            <v>D72503</v>
          </cell>
          <cell r="BE71">
            <v>8.75</v>
          </cell>
          <cell r="BF71">
            <v>37818</v>
          </cell>
          <cell r="BG71">
            <v>37818</v>
          </cell>
        </row>
        <row r="72">
          <cell r="AV72">
            <v>4700</v>
          </cell>
          <cell r="AW72" t="str">
            <v>+</v>
          </cell>
          <cell r="AX72" t="str">
            <v>LAMP,HID:NHT360LX,360W,GOLIATH ES,HIGH P</v>
          </cell>
          <cell r="AY72" t="str">
            <v>0146133</v>
          </cell>
          <cell r="AZ72" t="str">
            <v>007</v>
          </cell>
          <cell r="BA72" t="str">
            <v>C NEL(CHARL)</v>
          </cell>
          <cell r="BB72" t="str">
            <v>400000</v>
          </cell>
          <cell r="BC72" t="str">
            <v>306534</v>
          </cell>
          <cell r="BD72" t="str">
            <v>D56781</v>
          </cell>
          <cell r="BE72">
            <v>8470</v>
          </cell>
          <cell r="BF72">
            <v>37804</v>
          </cell>
          <cell r="BG72">
            <v>37804</v>
          </cell>
        </row>
        <row r="73">
          <cell r="AV73">
            <v>4800</v>
          </cell>
          <cell r="AW73" t="str">
            <v>+</v>
          </cell>
          <cell r="AX73" t="str">
            <v>LUG,INSUL PIN RED PTV1-10</v>
          </cell>
          <cell r="AY73" t="str">
            <v>0124778</v>
          </cell>
          <cell r="AZ73" t="str">
            <v>007</v>
          </cell>
          <cell r="BA73" t="str">
            <v>C NEL(CHARL)</v>
          </cell>
          <cell r="BB73" t="str">
            <v>400000</v>
          </cell>
          <cell r="BC73" t="str">
            <v>306534</v>
          </cell>
          <cell r="BD73" t="str">
            <v>D56781</v>
          </cell>
          <cell r="BE73">
            <v>81</v>
          </cell>
          <cell r="BF73">
            <v>37804</v>
          </cell>
          <cell r="BG73">
            <v>37804</v>
          </cell>
        </row>
        <row r="74">
          <cell r="AV74">
            <v>4900</v>
          </cell>
          <cell r="AW74" t="str">
            <v>+</v>
          </cell>
          <cell r="AX74" t="str">
            <v>LUG,INSUL PIN RED PTV1-10</v>
          </cell>
          <cell r="AY74" t="str">
            <v>0124778</v>
          </cell>
          <cell r="AZ74" t="str">
            <v>007</v>
          </cell>
          <cell r="BA74" t="str">
            <v>C NEL(CHARL)</v>
          </cell>
          <cell r="BB74" t="str">
            <v>400000</v>
          </cell>
          <cell r="BC74" t="str">
            <v>306534</v>
          </cell>
          <cell r="BD74" t="str">
            <v>D56781</v>
          </cell>
          <cell r="BE74">
            <v>81</v>
          </cell>
          <cell r="BF74">
            <v>37804</v>
          </cell>
          <cell r="BG74">
            <v>37804</v>
          </cell>
        </row>
        <row r="75">
          <cell r="AV75">
            <v>5000</v>
          </cell>
          <cell r="AW75" t="str">
            <v>+</v>
          </cell>
          <cell r="AX75" t="str">
            <v>LUG,INSUL RING BLUE  5MM STUD   DUPL.</v>
          </cell>
          <cell r="AY75" t="str">
            <v>0125052</v>
          </cell>
          <cell r="AZ75" t="str">
            <v>007</v>
          </cell>
          <cell r="BA75" t="str">
            <v>C NEL(CHARL)</v>
          </cell>
          <cell r="BB75" t="str">
            <v>400000</v>
          </cell>
          <cell r="BC75" t="str">
            <v>306534</v>
          </cell>
          <cell r="BD75" t="str">
            <v>D56781</v>
          </cell>
          <cell r="BE75">
            <v>20.83</v>
          </cell>
          <cell r="BF75">
            <v>37804</v>
          </cell>
          <cell r="BG75">
            <v>37804</v>
          </cell>
        </row>
        <row r="76">
          <cell r="AV76">
            <v>5100</v>
          </cell>
          <cell r="AW76" t="str">
            <v>+</v>
          </cell>
          <cell r="AX76" t="str">
            <v>LUG,INSUL RING RED   5MM STUD   TWINGRIP</v>
          </cell>
          <cell r="AY76" t="str">
            <v>0124792</v>
          </cell>
          <cell r="AZ76" t="str">
            <v>007</v>
          </cell>
          <cell r="BA76" t="str">
            <v>C NEL(CHARL)</v>
          </cell>
          <cell r="BB76" t="str">
            <v>400000</v>
          </cell>
          <cell r="BC76" t="str">
            <v>306534</v>
          </cell>
          <cell r="BD76" t="str">
            <v>D56781</v>
          </cell>
          <cell r="BE76">
            <v>15.51</v>
          </cell>
          <cell r="BF76">
            <v>37804</v>
          </cell>
          <cell r="BG76">
            <v>37804</v>
          </cell>
        </row>
        <row r="77">
          <cell r="AV77">
            <v>5200</v>
          </cell>
          <cell r="AW77" t="str">
            <v>+</v>
          </cell>
          <cell r="AX77" t="str">
            <v>NIPPLE,BARREL STEAM  15MM PIPE THD</v>
          </cell>
          <cell r="AY77" t="str">
            <v>0057345</v>
          </cell>
          <cell r="AZ77" t="str">
            <v>007</v>
          </cell>
          <cell r="BA77" t="str">
            <v>C NEL(CON 31,32 D NEL)</v>
          </cell>
          <cell r="BB77" t="str">
            <v>400000</v>
          </cell>
          <cell r="BC77" t="str">
            <v>306534</v>
          </cell>
          <cell r="BD77" t="str">
            <v>D72503</v>
          </cell>
          <cell r="BE77">
            <v>8.9600000000000009</v>
          </cell>
          <cell r="BF77">
            <v>37824</v>
          </cell>
          <cell r="BG77">
            <v>37824</v>
          </cell>
        </row>
        <row r="78">
          <cell r="AV78">
            <v>5300</v>
          </cell>
          <cell r="AW78" t="str">
            <v>+</v>
          </cell>
          <cell r="AX78" t="str">
            <v>NIPPLE,BARREL STEAM  20MM PIPE THD</v>
          </cell>
          <cell r="AY78" t="str">
            <v>0057347</v>
          </cell>
          <cell r="AZ78" t="str">
            <v>007</v>
          </cell>
          <cell r="BA78" t="str">
            <v>C NEL(FOR CONVEYOR 31,32)D NEL</v>
          </cell>
          <cell r="BB78" t="str">
            <v>400000</v>
          </cell>
          <cell r="BC78" t="str">
            <v>306534</v>
          </cell>
          <cell r="BD78" t="str">
            <v>D72503</v>
          </cell>
          <cell r="BE78">
            <v>9.51</v>
          </cell>
          <cell r="BF78">
            <v>37824</v>
          </cell>
          <cell r="BG78">
            <v>37824</v>
          </cell>
        </row>
        <row r="79">
          <cell r="AV79">
            <v>5400</v>
          </cell>
          <cell r="AW79" t="str">
            <v>+</v>
          </cell>
          <cell r="AX79" t="str">
            <v>NUT,HEX:16 MM DIA,2 MM THREADS</v>
          </cell>
          <cell r="AY79" t="str">
            <v>0087638</v>
          </cell>
          <cell r="AZ79" t="str">
            <v>007</v>
          </cell>
          <cell r="BA79" t="str">
            <v>c nel(charl for con 22,24)</v>
          </cell>
          <cell r="BB79" t="str">
            <v>400000</v>
          </cell>
          <cell r="BC79" t="str">
            <v>306534</v>
          </cell>
          <cell r="BD79" t="str">
            <v>D55750</v>
          </cell>
          <cell r="BE79">
            <v>399.51</v>
          </cell>
          <cell r="BF79">
            <v>37833</v>
          </cell>
          <cell r="BG79">
            <v>37833</v>
          </cell>
        </row>
        <row r="80">
          <cell r="AV80">
            <v>5500</v>
          </cell>
          <cell r="AW80" t="str">
            <v>+</v>
          </cell>
          <cell r="AX80" t="str">
            <v>OIL SEAL  60,00X 80,00X10</v>
          </cell>
          <cell r="AY80" t="str">
            <v>0094402</v>
          </cell>
          <cell r="AZ80" t="str">
            <v>007</v>
          </cell>
          <cell r="BA80" t="str">
            <v>c nel</v>
          </cell>
          <cell r="BB80" t="str">
            <v>400000</v>
          </cell>
          <cell r="BC80" t="str">
            <v>306534</v>
          </cell>
          <cell r="BD80" t="str">
            <v>D80692</v>
          </cell>
          <cell r="BE80">
            <v>48</v>
          </cell>
          <cell r="BF80">
            <v>37820</v>
          </cell>
          <cell r="BG80">
            <v>37820</v>
          </cell>
        </row>
        <row r="81">
          <cell r="AV81">
            <v>5600</v>
          </cell>
          <cell r="AW81" t="str">
            <v>+</v>
          </cell>
          <cell r="AX81" t="str">
            <v>OVERALLS:ACID PROOF,GREEN,117 CM</v>
          </cell>
          <cell r="AY81" t="str">
            <v>0160781</v>
          </cell>
          <cell r="AZ81" t="str">
            <v>007</v>
          </cell>
          <cell r="BA81" t="str">
            <v>C NEL(FOR BOY (ESKOM)</v>
          </cell>
          <cell r="BB81" t="str">
            <v>400000</v>
          </cell>
          <cell r="BC81" t="str">
            <v>306534</v>
          </cell>
          <cell r="BD81" t="str">
            <v>D56781</v>
          </cell>
          <cell r="BE81">
            <v>141.96</v>
          </cell>
          <cell r="BF81">
            <v>37804</v>
          </cell>
          <cell r="BG81">
            <v>37804</v>
          </cell>
        </row>
        <row r="82">
          <cell r="AV82">
            <v>5700</v>
          </cell>
          <cell r="AW82" t="str">
            <v>+</v>
          </cell>
          <cell r="AX82" t="str">
            <v>PACKING,KLINGERIT GREY 3,0MM,C4324</v>
          </cell>
          <cell r="AY82" t="str">
            <v>0094338</v>
          </cell>
          <cell r="AZ82" t="str">
            <v>007</v>
          </cell>
          <cell r="BA82" t="str">
            <v>C NEL(DES NEL)</v>
          </cell>
          <cell r="BB82" t="str">
            <v>400000</v>
          </cell>
          <cell r="BC82" t="str">
            <v>306534</v>
          </cell>
          <cell r="BD82" t="str">
            <v>D80692</v>
          </cell>
          <cell r="BE82">
            <v>755.05</v>
          </cell>
          <cell r="BF82">
            <v>37832</v>
          </cell>
          <cell r="BG82">
            <v>37832</v>
          </cell>
        </row>
        <row r="83">
          <cell r="AV83">
            <v>5800</v>
          </cell>
          <cell r="AW83" t="str">
            <v>+</v>
          </cell>
          <cell r="AX83" t="str">
            <v>PAPER:A4,210 MM WD X 297 MM LG,WHITE</v>
          </cell>
          <cell r="AY83" t="str">
            <v>0016512</v>
          </cell>
          <cell r="AZ83" t="str">
            <v>007</v>
          </cell>
          <cell r="BA83" t="str">
            <v>c nel(wandie)</v>
          </cell>
          <cell r="BB83" t="str">
            <v>400000</v>
          </cell>
          <cell r="BC83" t="str">
            <v>306534</v>
          </cell>
          <cell r="BD83" t="str">
            <v>D55750</v>
          </cell>
          <cell r="BE83">
            <v>755</v>
          </cell>
          <cell r="BF83">
            <v>37819</v>
          </cell>
          <cell r="BG83">
            <v>37819</v>
          </cell>
        </row>
        <row r="84">
          <cell r="AV84">
            <v>5900</v>
          </cell>
          <cell r="AW84" t="str">
            <v>+</v>
          </cell>
          <cell r="AX84" t="str">
            <v>PLATE,METAL:MILD STEEL,1200X2500X25MM,GR</v>
          </cell>
          <cell r="AY84" t="str">
            <v>0162358</v>
          </cell>
          <cell r="AZ84" t="str">
            <v>007</v>
          </cell>
          <cell r="BA84" t="str">
            <v>c nel(conveyor 32)</v>
          </cell>
          <cell r="BB84" t="str">
            <v>400000</v>
          </cell>
          <cell r="BC84" t="str">
            <v>306534</v>
          </cell>
          <cell r="BD84" t="str">
            <v>D61709</v>
          </cell>
          <cell r="BE84">
            <v>2735.91</v>
          </cell>
          <cell r="BF84">
            <v>37811</v>
          </cell>
          <cell r="BG84">
            <v>37811</v>
          </cell>
        </row>
        <row r="85">
          <cell r="AV85">
            <v>6000</v>
          </cell>
          <cell r="AW85" t="str">
            <v>+</v>
          </cell>
          <cell r="AX85" t="str">
            <v>RUBBER SHEET RED 1220X1220X10MM LINATEX</v>
          </cell>
          <cell r="AY85" t="str">
            <v>0105522</v>
          </cell>
          <cell r="AZ85" t="str">
            <v>007</v>
          </cell>
          <cell r="BA85" t="str">
            <v>c nel(des nel workshop)</v>
          </cell>
          <cell r="BB85" t="str">
            <v>400000</v>
          </cell>
          <cell r="BC85" t="str">
            <v>306534</v>
          </cell>
          <cell r="BD85" t="str">
            <v>D72503</v>
          </cell>
          <cell r="BE85">
            <v>1736</v>
          </cell>
          <cell r="BF85">
            <v>37818</v>
          </cell>
          <cell r="BG85">
            <v>37818</v>
          </cell>
        </row>
        <row r="86">
          <cell r="AV86">
            <v>6100</v>
          </cell>
          <cell r="AW86" t="str">
            <v>+</v>
          </cell>
          <cell r="AX86" t="str">
            <v>RUBBER SHEET RED 1220X1220X10MM LINATEX</v>
          </cell>
          <cell r="AY86" t="str">
            <v>0105522</v>
          </cell>
          <cell r="AZ86" t="str">
            <v>007</v>
          </cell>
          <cell r="BA86" t="str">
            <v>c nel(r for workshop for gasket</v>
          </cell>
          <cell r="BB86" t="str">
            <v>400000</v>
          </cell>
          <cell r="BC86" t="str">
            <v>306534</v>
          </cell>
          <cell r="BD86" t="str">
            <v>D55750</v>
          </cell>
          <cell r="BE86">
            <v>868</v>
          </cell>
          <cell r="BF86">
            <v>37812</v>
          </cell>
          <cell r="BG86">
            <v>37812</v>
          </cell>
        </row>
        <row r="87">
          <cell r="AV87">
            <v>6200</v>
          </cell>
          <cell r="AW87" t="str">
            <v>+</v>
          </cell>
          <cell r="AX87" t="str">
            <v>SEALANT,SILICONE CLEAR 781         310ML</v>
          </cell>
          <cell r="AY87" t="str">
            <v>0160198</v>
          </cell>
          <cell r="AZ87" t="str">
            <v>007</v>
          </cell>
          <cell r="BA87" t="str">
            <v>C NEL(DES NEL)CENTAC&amp;WORKSHOP</v>
          </cell>
          <cell r="BB87" t="str">
            <v>400000</v>
          </cell>
          <cell r="BC87" t="str">
            <v>306534</v>
          </cell>
          <cell r="BD87" t="str">
            <v>D72503</v>
          </cell>
          <cell r="BE87">
            <v>187.95</v>
          </cell>
          <cell r="BF87">
            <v>37805</v>
          </cell>
          <cell r="BG87">
            <v>37805</v>
          </cell>
        </row>
        <row r="88">
          <cell r="AV88">
            <v>6300</v>
          </cell>
          <cell r="AW88" t="str">
            <v>+</v>
          </cell>
          <cell r="AX88" t="str">
            <v>SOLVENT:ICE113,DEGREASER,25 L DRUM</v>
          </cell>
          <cell r="AY88" t="str">
            <v>0157675</v>
          </cell>
          <cell r="AZ88" t="str">
            <v>007</v>
          </cell>
          <cell r="BA88" t="str">
            <v>c nel(ash dams)</v>
          </cell>
          <cell r="BB88" t="str">
            <v>400000</v>
          </cell>
          <cell r="BC88" t="str">
            <v>306534</v>
          </cell>
          <cell r="BD88" t="str">
            <v>D55750</v>
          </cell>
          <cell r="BE88">
            <v>131.75</v>
          </cell>
          <cell r="BF88">
            <v>37833</v>
          </cell>
          <cell r="BG88">
            <v>37833</v>
          </cell>
        </row>
        <row r="89">
          <cell r="AV89">
            <v>6400</v>
          </cell>
          <cell r="AW89" t="str">
            <v>+</v>
          </cell>
          <cell r="AX89" t="str">
            <v>SOLVENT:ICE113,DEGREASER,25 L DRUM</v>
          </cell>
          <cell r="AY89" t="str">
            <v>0157675</v>
          </cell>
          <cell r="AZ89" t="str">
            <v>007</v>
          </cell>
          <cell r="BA89" t="str">
            <v>C NEL(DES FOR WORKSHOP)</v>
          </cell>
          <cell r="BB89" t="str">
            <v>400000</v>
          </cell>
          <cell r="BC89" t="str">
            <v>306534</v>
          </cell>
          <cell r="BD89" t="str">
            <v>D80692</v>
          </cell>
          <cell r="BE89">
            <v>131.75</v>
          </cell>
          <cell r="BF89">
            <v>37832</v>
          </cell>
          <cell r="BG89">
            <v>37832</v>
          </cell>
        </row>
        <row r="90">
          <cell r="AV90">
            <v>6500</v>
          </cell>
          <cell r="AW90" t="str">
            <v>+</v>
          </cell>
          <cell r="AX90" t="str">
            <v>SOLVENT:ICE113,DEGREASER,25 L DRUM</v>
          </cell>
          <cell r="AY90" t="str">
            <v>0157675</v>
          </cell>
          <cell r="AZ90" t="str">
            <v>007</v>
          </cell>
          <cell r="BA90" t="str">
            <v>c nel(des nel workshop)</v>
          </cell>
          <cell r="BB90" t="str">
            <v>400000</v>
          </cell>
          <cell r="BC90" t="str">
            <v>306534</v>
          </cell>
          <cell r="BD90" t="str">
            <v>D56781</v>
          </cell>
          <cell r="BE90">
            <v>133.78</v>
          </cell>
          <cell r="BF90">
            <v>37806</v>
          </cell>
          <cell r="BG90">
            <v>37806</v>
          </cell>
        </row>
        <row r="91">
          <cell r="AV91">
            <v>6600</v>
          </cell>
          <cell r="AW91" t="str">
            <v>+</v>
          </cell>
          <cell r="AX91" t="str">
            <v>TERM,PRE-IN DISCON F 6,3 FDV2-250 BLUE</v>
          </cell>
          <cell r="AY91" t="str">
            <v>0125055</v>
          </cell>
          <cell r="AZ91" t="str">
            <v>007</v>
          </cell>
          <cell r="BA91" t="str">
            <v>C NEL(CHARL)</v>
          </cell>
          <cell r="BB91" t="str">
            <v>400000</v>
          </cell>
          <cell r="BC91" t="str">
            <v>306534</v>
          </cell>
          <cell r="BD91" t="str">
            <v>D56781</v>
          </cell>
          <cell r="BE91">
            <v>16.940000000000001</v>
          </cell>
          <cell r="BF91">
            <v>37804</v>
          </cell>
          <cell r="BG91">
            <v>37804</v>
          </cell>
        </row>
        <row r="92">
          <cell r="AV92">
            <v>6700</v>
          </cell>
          <cell r="AW92" t="str">
            <v>+</v>
          </cell>
          <cell r="AX92" t="str">
            <v>TERM,PRE-IN DISCON M 6,3 MDV1-250 RED</v>
          </cell>
          <cell r="AY92" t="str">
            <v>0124697</v>
          </cell>
          <cell r="AZ92" t="str">
            <v>007</v>
          </cell>
          <cell r="BA92" t="str">
            <v>C NEL(SHARL)</v>
          </cell>
          <cell r="BB92" t="str">
            <v>400000</v>
          </cell>
          <cell r="BC92" t="str">
            <v>306534</v>
          </cell>
          <cell r="BD92" t="str">
            <v>D56781</v>
          </cell>
          <cell r="BE92">
            <v>26</v>
          </cell>
          <cell r="BF92">
            <v>37804</v>
          </cell>
          <cell r="BG92">
            <v>37804</v>
          </cell>
        </row>
        <row r="93">
          <cell r="AV93">
            <v>6800</v>
          </cell>
          <cell r="AW93" t="str">
            <v>+</v>
          </cell>
          <cell r="AX93" t="str">
            <v>TERM,PRE-IN DISCON M 6,3 MDV2-250 BLUE</v>
          </cell>
          <cell r="AY93" t="str">
            <v>0125046</v>
          </cell>
          <cell r="AZ93" t="str">
            <v>007</v>
          </cell>
          <cell r="BA93" t="str">
            <v>C NEL(CHARL)</v>
          </cell>
          <cell r="BB93" t="str">
            <v>400000</v>
          </cell>
          <cell r="BC93" t="str">
            <v>306534</v>
          </cell>
          <cell r="BD93" t="str">
            <v>D56781</v>
          </cell>
          <cell r="BE93">
            <v>23.63</v>
          </cell>
          <cell r="BF93">
            <v>37804</v>
          </cell>
          <cell r="BG93">
            <v>37804</v>
          </cell>
        </row>
        <row r="94">
          <cell r="AV94">
            <v>6900</v>
          </cell>
          <cell r="AW94" t="str">
            <v>+</v>
          </cell>
          <cell r="AX94" t="str">
            <v>TERM,PRE-IN PIN PTV2-10 BLUE</v>
          </cell>
          <cell r="AY94" t="str">
            <v>0125044</v>
          </cell>
          <cell r="AZ94" t="str">
            <v>007</v>
          </cell>
          <cell r="BA94" t="str">
            <v>C NEL(CHARL)</v>
          </cell>
          <cell r="BB94" t="str">
            <v>400000</v>
          </cell>
          <cell r="BC94" t="str">
            <v>306534</v>
          </cell>
          <cell r="BD94" t="str">
            <v>D56781</v>
          </cell>
          <cell r="BE94">
            <v>84</v>
          </cell>
          <cell r="BF94">
            <v>37804</v>
          </cell>
          <cell r="BG94">
            <v>37804</v>
          </cell>
        </row>
        <row r="95">
          <cell r="AV95">
            <v>7000</v>
          </cell>
          <cell r="AW95" t="str">
            <v>+</v>
          </cell>
          <cell r="AX95" t="str">
            <v>TERM,PRE-IN SPADE M5 SVS1-5 RED</v>
          </cell>
          <cell r="AY95" t="str">
            <v>0125049</v>
          </cell>
          <cell r="AZ95" t="str">
            <v>007</v>
          </cell>
          <cell r="BA95" t="str">
            <v>C NEL(C NEL)</v>
          </cell>
          <cell r="BB95" t="str">
            <v>400000</v>
          </cell>
          <cell r="BC95" t="str">
            <v>306534</v>
          </cell>
          <cell r="BD95" t="str">
            <v>D56781</v>
          </cell>
          <cell r="BE95">
            <v>22</v>
          </cell>
          <cell r="BF95">
            <v>37804</v>
          </cell>
          <cell r="BG95">
            <v>37804</v>
          </cell>
        </row>
        <row r="96">
          <cell r="AV96">
            <v>7100</v>
          </cell>
          <cell r="AW96" t="str">
            <v>+</v>
          </cell>
          <cell r="AX96" t="str">
            <v>TERMINAL,FEMALE INSULATED 6.35MM BLUE</v>
          </cell>
          <cell r="AY96" t="str">
            <v>0125045</v>
          </cell>
          <cell r="AZ96" t="str">
            <v>007</v>
          </cell>
          <cell r="BA96" t="str">
            <v>C NEL(SHARL)</v>
          </cell>
          <cell r="BB96" t="str">
            <v>400000</v>
          </cell>
          <cell r="BC96" t="str">
            <v>306534</v>
          </cell>
          <cell r="BD96" t="str">
            <v>D56781</v>
          </cell>
          <cell r="BE96">
            <v>44.42</v>
          </cell>
          <cell r="BF96">
            <v>37804</v>
          </cell>
          <cell r="BG96">
            <v>37804</v>
          </cell>
        </row>
        <row r="97">
          <cell r="AV97">
            <v>7200</v>
          </cell>
          <cell r="AW97" t="str">
            <v>+</v>
          </cell>
          <cell r="AX97" t="str">
            <v>TOWEL:HAND,COTTON,540 MM WD X 1.020 M LG</v>
          </cell>
          <cell r="AY97" t="str">
            <v>0158439</v>
          </cell>
          <cell r="AZ97" t="str">
            <v>007</v>
          </cell>
          <cell r="BA97" t="str">
            <v>c nel</v>
          </cell>
          <cell r="BB97" t="str">
            <v>400000</v>
          </cell>
          <cell r="BC97" t="str">
            <v>306534</v>
          </cell>
          <cell r="BD97" t="str">
            <v>D25774</v>
          </cell>
          <cell r="BE97">
            <v>109.5</v>
          </cell>
          <cell r="BF97">
            <v>37826</v>
          </cell>
          <cell r="BG97">
            <v>37826</v>
          </cell>
        </row>
        <row r="98">
          <cell r="AV98">
            <v>7300</v>
          </cell>
          <cell r="AW98" t="str">
            <v>+</v>
          </cell>
          <cell r="AX98" t="str">
            <v>VALVE,BALL  15NB 123R IPV</v>
          </cell>
          <cell r="AY98" t="str">
            <v>0071929</v>
          </cell>
          <cell r="AZ98" t="str">
            <v>007</v>
          </cell>
          <cell r="BA98" t="str">
            <v>C NEL(DES NEL )SEAL WATER</v>
          </cell>
          <cell r="BB98" t="str">
            <v>400000</v>
          </cell>
          <cell r="BC98" t="str">
            <v>306534</v>
          </cell>
          <cell r="BD98" t="str">
            <v>D72503</v>
          </cell>
          <cell r="BE98">
            <v>240</v>
          </cell>
          <cell r="BF98">
            <v>37805</v>
          </cell>
          <cell r="BG98">
            <v>37805</v>
          </cell>
        </row>
        <row r="99">
          <cell r="AV99">
            <v>7400</v>
          </cell>
          <cell r="AW99" t="str">
            <v>+</v>
          </cell>
          <cell r="AX99" t="str">
            <v>VALVE,BALL  15NB 123R IPV</v>
          </cell>
          <cell r="AY99" t="str">
            <v>0071929</v>
          </cell>
          <cell r="AZ99" t="str">
            <v>007</v>
          </cell>
          <cell r="BA99" t="str">
            <v>C NEL(DES NEL )SEAL WATER</v>
          </cell>
          <cell r="BB99" t="str">
            <v>400000</v>
          </cell>
          <cell r="BC99" t="str">
            <v>306534</v>
          </cell>
          <cell r="BD99" t="str">
            <v>D80692</v>
          </cell>
          <cell r="BE99">
            <v>240</v>
          </cell>
          <cell r="BF99">
            <v>37816</v>
          </cell>
          <cell r="BG99">
            <v>37816</v>
          </cell>
        </row>
        <row r="100">
          <cell r="AV100">
            <v>7500</v>
          </cell>
          <cell r="AW100" t="str">
            <v>+</v>
          </cell>
          <cell r="AX100" t="str">
            <v>VALVE,BALL CARBON STEEL 1IN BSP</v>
          </cell>
          <cell r="AY100" t="str">
            <v>0074954</v>
          </cell>
          <cell r="AZ100" t="str">
            <v>007</v>
          </cell>
          <cell r="BA100" t="str">
            <v>C NEL(DES NEL SEAL WATER)</v>
          </cell>
          <cell r="BB100" t="str">
            <v>400000</v>
          </cell>
          <cell r="BC100" t="str">
            <v>306534</v>
          </cell>
          <cell r="BD100" t="str">
            <v>D72503</v>
          </cell>
          <cell r="BE100">
            <v>224.8</v>
          </cell>
          <cell r="BF100">
            <v>37805</v>
          </cell>
          <cell r="BG100">
            <v>37805</v>
          </cell>
        </row>
        <row r="101">
          <cell r="AV101">
            <v>7600</v>
          </cell>
          <cell r="AW101" t="str">
            <v>+</v>
          </cell>
          <cell r="AX101" t="str">
            <v>VALVE,BALL CARBON STEEL 1IN BSP</v>
          </cell>
          <cell r="AY101" t="str">
            <v>0074954</v>
          </cell>
          <cell r="AZ101" t="str">
            <v>007</v>
          </cell>
          <cell r="BA101" t="str">
            <v>C NEL(DES NEL SEAL WATER)</v>
          </cell>
          <cell r="BB101" t="str">
            <v>400000</v>
          </cell>
          <cell r="BC101" t="str">
            <v>306534</v>
          </cell>
          <cell r="BD101" t="str">
            <v>D25774</v>
          </cell>
          <cell r="BE101">
            <v>179</v>
          </cell>
          <cell r="BF101">
            <v>37833</v>
          </cell>
          <cell r="BG101">
            <v>37833</v>
          </cell>
        </row>
        <row r="102">
          <cell r="AV102">
            <v>7700</v>
          </cell>
          <cell r="AW102" t="str">
            <v>+</v>
          </cell>
          <cell r="AX102" t="str">
            <v>VALVE,BALL: 1/2 IN,800 PSI,100 LB @ 230</v>
          </cell>
          <cell r="AY102" t="str">
            <v>0074489</v>
          </cell>
          <cell r="AZ102" t="str">
            <v>007</v>
          </cell>
          <cell r="BA102" t="str">
            <v>c nel</v>
          </cell>
          <cell r="BB102" t="str">
            <v>400000</v>
          </cell>
          <cell r="BC102" t="str">
            <v>306534</v>
          </cell>
          <cell r="BD102" t="str">
            <v>D25774</v>
          </cell>
          <cell r="BE102">
            <v>240</v>
          </cell>
          <cell r="BF102">
            <v>37833</v>
          </cell>
          <cell r="BG102">
            <v>37833</v>
          </cell>
        </row>
        <row r="103">
          <cell r="AV103">
            <v>7800</v>
          </cell>
          <cell r="AW103" t="str">
            <v>+</v>
          </cell>
          <cell r="AX103" t="str">
            <v>V-BELT 13X1380 13N SPA</v>
          </cell>
          <cell r="AY103" t="str">
            <v>0028833</v>
          </cell>
          <cell r="AZ103" t="str">
            <v>007</v>
          </cell>
          <cell r="BA103" t="str">
            <v>c nel</v>
          </cell>
          <cell r="BB103" t="str">
            <v>400000</v>
          </cell>
          <cell r="BC103" t="str">
            <v>306534</v>
          </cell>
          <cell r="BD103" t="str">
            <v>D55750</v>
          </cell>
          <cell r="BE103">
            <v>38.479999999999997</v>
          </cell>
          <cell r="BF103">
            <v>37813</v>
          </cell>
          <cell r="BG103">
            <v>37813</v>
          </cell>
        </row>
        <row r="104">
          <cell r="AV104">
            <v>7900</v>
          </cell>
          <cell r="AW104" t="str">
            <v>+</v>
          </cell>
          <cell r="AX104" t="str">
            <v>V-BELT 13X2240 13N SPA</v>
          </cell>
          <cell r="AY104" t="str">
            <v>0028938</v>
          </cell>
          <cell r="AZ104" t="str">
            <v>007</v>
          </cell>
          <cell r="BA104" t="str">
            <v>C NEL R</v>
          </cell>
          <cell r="BB104" t="str">
            <v>400000</v>
          </cell>
          <cell r="BC104" t="str">
            <v>306534</v>
          </cell>
          <cell r="BD104" t="str">
            <v>D72503</v>
          </cell>
          <cell r="BE104">
            <v>231.36</v>
          </cell>
          <cell r="BF104">
            <v>37824</v>
          </cell>
          <cell r="BG104">
            <v>37824</v>
          </cell>
        </row>
        <row r="105">
          <cell r="AV105">
            <v>8000</v>
          </cell>
          <cell r="AW105" t="str">
            <v>+</v>
          </cell>
          <cell r="AX105" t="str">
            <v>V-BELT 16X3170 16N SPB</v>
          </cell>
          <cell r="AY105" t="str">
            <v>0028727</v>
          </cell>
          <cell r="AZ105" t="str">
            <v>007</v>
          </cell>
          <cell r="BA105" t="str">
            <v>C NEL R</v>
          </cell>
          <cell r="BB105" t="str">
            <v>400000</v>
          </cell>
          <cell r="BC105" t="str">
            <v>306534</v>
          </cell>
          <cell r="BD105" t="str">
            <v>D72503</v>
          </cell>
          <cell r="BE105">
            <v>65.069999999999993</v>
          </cell>
          <cell r="BF105">
            <v>37824</v>
          </cell>
          <cell r="BG105">
            <v>37824</v>
          </cell>
        </row>
        <row r="106">
          <cell r="AV106">
            <v>8100</v>
          </cell>
          <cell r="AW106" t="str">
            <v>+</v>
          </cell>
          <cell r="AX106" t="str">
            <v>WASHER,FLAT:BLACK MILD STEEL,16 MM NOM,1</v>
          </cell>
          <cell r="AY106" t="str">
            <v>0087702</v>
          </cell>
          <cell r="AZ106" t="str">
            <v>007</v>
          </cell>
          <cell r="BA106" t="str">
            <v>C NEL(DES NEL)</v>
          </cell>
          <cell r="BB106" t="str">
            <v>400000</v>
          </cell>
          <cell r="BC106" t="str">
            <v>306534</v>
          </cell>
          <cell r="BD106" t="str">
            <v>D72503</v>
          </cell>
          <cell r="BE106">
            <v>100</v>
          </cell>
          <cell r="BF106">
            <v>37824</v>
          </cell>
          <cell r="BG106">
            <v>37824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put"/>
      <sheetName val="Assumps"/>
      <sheetName val="Instr"/>
      <sheetName val="Indic"/>
      <sheetName val="RUC"/>
      <sheetName val="WEng"/>
      <sheetName val="11"/>
      <sheetName val="Accident"/>
      <sheetName val="Diesel Price by Zone"/>
      <sheetName val="Diesel Zon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>
        <row r="4">
          <cell r="H4" t="str">
            <v>ABERDEEN</v>
          </cell>
        </row>
        <row r="5">
          <cell r="H5" t="str">
            <v>ADELAIDE</v>
          </cell>
        </row>
        <row r="6">
          <cell r="H6" t="str">
            <v>ALBANY</v>
          </cell>
        </row>
        <row r="7">
          <cell r="H7" t="str">
            <v>ALBERTON</v>
          </cell>
        </row>
        <row r="8">
          <cell r="H8" t="str">
            <v>ALEXANDRIA</v>
          </cell>
        </row>
        <row r="9">
          <cell r="H9" t="str">
            <v>ALFRED (KWAZULU)</v>
          </cell>
        </row>
        <row r="10">
          <cell r="H10" t="str">
            <v>ALFRED (NATAL)</v>
          </cell>
        </row>
        <row r="11">
          <cell r="H11" t="str">
            <v>ALIWAL NORTH</v>
          </cell>
        </row>
        <row r="12">
          <cell r="H12" t="str">
            <v>AMERSFOORT</v>
          </cell>
        </row>
        <row r="13">
          <cell r="H13" t="str">
            <v>BABANANGO (KWAZULU)</v>
          </cell>
        </row>
        <row r="14">
          <cell r="H14" t="str">
            <v>BABANANGO (NATAL)</v>
          </cell>
        </row>
        <row r="15">
          <cell r="H15" t="str">
            <v>BAFOKENG</v>
          </cell>
        </row>
        <row r="16">
          <cell r="H16" t="str">
            <v>BALFOUR</v>
          </cell>
        </row>
        <row r="17">
          <cell r="H17" t="str">
            <v>BARBERTON (TVL)</v>
          </cell>
        </row>
        <row r="18">
          <cell r="H18" t="str">
            <v>BARKLY EAST</v>
          </cell>
        </row>
        <row r="19">
          <cell r="H19" t="str">
            <v>BARKLY WEST</v>
          </cell>
        </row>
        <row r="20">
          <cell r="H20" t="str">
            <v>BATHURST</v>
          </cell>
        </row>
        <row r="21">
          <cell r="H21" t="str">
            <v>BEAUFORT WEST</v>
          </cell>
        </row>
        <row r="22">
          <cell r="H22" t="str">
            <v>BEDFORD</v>
          </cell>
        </row>
        <row r="23">
          <cell r="H23" t="str">
            <v>BELFAST</v>
          </cell>
        </row>
        <row r="24">
          <cell r="H24" t="str">
            <v>BELLVILLE</v>
          </cell>
        </row>
        <row r="25">
          <cell r="H25" t="str">
            <v>BENONI</v>
          </cell>
        </row>
        <row r="26">
          <cell r="H26" t="str">
            <v>BEREA</v>
          </cell>
        </row>
        <row r="27">
          <cell r="H27" t="str">
            <v>BERGVILLE (KWAZULU)</v>
          </cell>
        </row>
        <row r="28">
          <cell r="H28" t="str">
            <v>BERGVILLE (NATAL)</v>
          </cell>
        </row>
        <row r="29">
          <cell r="H29" t="str">
            <v>BETHAL</v>
          </cell>
        </row>
        <row r="30">
          <cell r="H30" t="str">
            <v>BETHLEHEM</v>
          </cell>
        </row>
        <row r="31">
          <cell r="H31" t="str">
            <v>BETHULIE</v>
          </cell>
        </row>
        <row r="32">
          <cell r="H32" t="str">
            <v>BIZANA</v>
          </cell>
        </row>
        <row r="33">
          <cell r="H33" t="str">
            <v>BLOEMFONTEIN</v>
          </cell>
        </row>
        <row r="34">
          <cell r="H34" t="str">
            <v>BLOEMHOF</v>
          </cell>
        </row>
        <row r="35">
          <cell r="H35" t="str">
            <v>BOCHUM</v>
          </cell>
        </row>
        <row r="36">
          <cell r="H36" t="str">
            <v>BOKSBURG</v>
          </cell>
        </row>
        <row r="37">
          <cell r="H37" t="str">
            <v>BOLOBEDU</v>
          </cell>
        </row>
        <row r="38">
          <cell r="H38" t="str">
            <v>BOSHOF</v>
          </cell>
        </row>
        <row r="39">
          <cell r="H39" t="str">
            <v>BOTHAVILLE</v>
          </cell>
        </row>
        <row r="40">
          <cell r="H40" t="str">
            <v>BOTSHABELO</v>
          </cell>
        </row>
        <row r="41">
          <cell r="H41" t="str">
            <v>BRAKPAN</v>
          </cell>
        </row>
        <row r="42">
          <cell r="H42" t="str">
            <v>BRANDFORT</v>
          </cell>
        </row>
        <row r="43">
          <cell r="H43" t="str">
            <v>BREDASDORP</v>
          </cell>
        </row>
        <row r="44">
          <cell r="H44" t="str">
            <v>BRITS</v>
          </cell>
        </row>
        <row r="45">
          <cell r="H45" t="str">
            <v>BRITSTOWN</v>
          </cell>
        </row>
        <row r="46">
          <cell r="H46" t="str">
            <v>BRONKHORSTSPRUIT</v>
          </cell>
        </row>
        <row r="47">
          <cell r="H47" t="str">
            <v>BULTFONTEIN</v>
          </cell>
        </row>
        <row r="48">
          <cell r="H48" t="str">
            <v>BURGERSDORP</v>
          </cell>
        </row>
        <row r="49">
          <cell r="H49" t="str">
            <v>BUTHA-BUTHE</v>
          </cell>
        </row>
        <row r="50">
          <cell r="H50" t="str">
            <v>CALEDON</v>
          </cell>
        </row>
        <row r="51">
          <cell r="H51" t="str">
            <v>CALITZDORP</v>
          </cell>
        </row>
        <row r="52">
          <cell r="H52" t="str">
            <v>CALVINIA (EAST)</v>
          </cell>
        </row>
        <row r="53">
          <cell r="H53" t="str">
            <v>CALVINIA (WEST)</v>
          </cell>
        </row>
        <row r="54">
          <cell r="H54" t="str">
            <v>CAMPERDOWN (KWAZULU)</v>
          </cell>
        </row>
        <row r="55">
          <cell r="H55" t="str">
            <v>CAMPERDOWN (NATAL)</v>
          </cell>
        </row>
        <row r="56">
          <cell r="H56" t="str">
            <v>CAPE TOWN</v>
          </cell>
        </row>
        <row r="57">
          <cell r="H57" t="str">
            <v>CARNARVON</v>
          </cell>
        </row>
        <row r="58">
          <cell r="H58" t="str">
            <v>CAROLINA (TVL)</v>
          </cell>
        </row>
        <row r="59">
          <cell r="H59" t="str">
            <v>CATHCART</v>
          </cell>
        </row>
        <row r="60">
          <cell r="H60" t="str">
            <v>CERES</v>
          </cell>
        </row>
        <row r="61">
          <cell r="H61" t="str">
            <v>CHATSWORTH</v>
          </cell>
        </row>
        <row r="62">
          <cell r="H62" t="str">
            <v>CHRISTIANA</v>
          </cell>
        </row>
        <row r="63">
          <cell r="H63" t="str">
            <v>CLANWILLIAM</v>
          </cell>
        </row>
        <row r="64">
          <cell r="H64" t="str">
            <v>CLOCOLAN</v>
          </cell>
        </row>
        <row r="65">
          <cell r="H65" t="str">
            <v>COLESBERG</v>
          </cell>
        </row>
        <row r="66">
          <cell r="H66" t="str">
            <v>COLIGNY</v>
          </cell>
        </row>
        <row r="67">
          <cell r="H67" t="str">
            <v>CRADOCK</v>
          </cell>
        </row>
        <row r="68">
          <cell r="H68" t="str">
            <v>CULLINAN</v>
          </cell>
        </row>
        <row r="69">
          <cell r="H69" t="str">
            <v>DANNHAUSER (KWAZULU)</v>
          </cell>
        </row>
        <row r="70">
          <cell r="H70" t="str">
            <v>DANNHAUSER (NATAL)</v>
          </cell>
        </row>
        <row r="71">
          <cell r="H71" t="str">
            <v>DE AAR</v>
          </cell>
        </row>
        <row r="72">
          <cell r="H72" t="str">
            <v>DELAREYVILLE</v>
          </cell>
        </row>
        <row r="73">
          <cell r="H73" t="str">
            <v>DELMAS</v>
          </cell>
        </row>
        <row r="74">
          <cell r="H74" t="str">
            <v>DEWETSDORP</v>
          </cell>
        </row>
        <row r="75">
          <cell r="H75" t="str">
            <v>DITSOBOTLA</v>
          </cell>
        </row>
        <row r="76">
          <cell r="H76" t="str">
            <v>DUNDEE (KWAZULU)</v>
          </cell>
        </row>
        <row r="77">
          <cell r="H77" t="str">
            <v>DUNDEE (NATAL)</v>
          </cell>
        </row>
        <row r="78">
          <cell r="H78" t="str">
            <v>DURBAN</v>
          </cell>
        </row>
        <row r="79">
          <cell r="H79" t="str">
            <v>DZANANI (NORTH)</v>
          </cell>
        </row>
        <row r="80">
          <cell r="H80" t="str">
            <v>DZANANI (SOUTH)</v>
          </cell>
        </row>
        <row r="81">
          <cell r="H81" t="str">
            <v>DZANANI (WEST)</v>
          </cell>
        </row>
        <row r="82">
          <cell r="H82" t="str">
            <v>EAST LONDON</v>
          </cell>
        </row>
        <row r="83">
          <cell r="H83" t="str">
            <v>EDENBURG</v>
          </cell>
        </row>
        <row r="84">
          <cell r="H84" t="str">
            <v>EERSTEHOEK</v>
          </cell>
        </row>
        <row r="85">
          <cell r="H85" t="str">
            <v>ELLIOTDALE</v>
          </cell>
        </row>
        <row r="86">
          <cell r="H86" t="str">
            <v>ELLIOTT</v>
          </cell>
        </row>
        <row r="87">
          <cell r="H87" t="str">
            <v>ELLISRAS</v>
          </cell>
        </row>
        <row r="88">
          <cell r="H88" t="str">
            <v>ENGCOBO</v>
          </cell>
        </row>
        <row r="89">
          <cell r="H89" t="str">
            <v>ERMELO</v>
          </cell>
        </row>
        <row r="90">
          <cell r="H90" t="str">
            <v>ESHOWE (KWAZULU)</v>
          </cell>
        </row>
        <row r="91">
          <cell r="H91" t="str">
            <v>ESHOWE (NATAL)</v>
          </cell>
        </row>
        <row r="92">
          <cell r="H92" t="str">
            <v>ESTCOURT (KWAZULU)</v>
          </cell>
        </row>
        <row r="93">
          <cell r="H93" t="str">
            <v>ESTCOURT (NATAL)</v>
          </cell>
        </row>
        <row r="94">
          <cell r="H94" t="str">
            <v>EXCELSIOR</v>
          </cell>
        </row>
        <row r="95">
          <cell r="H95" t="str">
            <v>FAURESMITH</v>
          </cell>
        </row>
        <row r="96">
          <cell r="H96" t="str">
            <v>FICKSBURG</v>
          </cell>
        </row>
        <row r="97">
          <cell r="H97" t="str">
            <v>FLAGSTAFF</v>
          </cell>
        </row>
        <row r="98">
          <cell r="H98" t="str">
            <v>FORT BEAUFORT</v>
          </cell>
        </row>
        <row r="99">
          <cell r="H99" t="str">
            <v>FOURIESBURG</v>
          </cell>
        </row>
        <row r="100">
          <cell r="H100" t="str">
            <v>FRANKFORT</v>
          </cell>
        </row>
        <row r="101">
          <cell r="H101" t="str">
            <v>FRASERBURG</v>
          </cell>
        </row>
        <row r="102">
          <cell r="H102" t="str">
            <v>GANYESA</v>
          </cell>
        </row>
        <row r="103">
          <cell r="H103" t="str">
            <v>GCUWA (BUTTERWORTH)</v>
          </cell>
        </row>
        <row r="104">
          <cell r="H104" t="str">
            <v>GEORGE</v>
          </cell>
        </row>
        <row r="105">
          <cell r="H105" t="str">
            <v>GERMISTON</v>
          </cell>
        </row>
        <row r="106">
          <cell r="H106" t="str">
            <v>GIYANI</v>
          </cell>
        </row>
        <row r="107">
          <cell r="H107" t="str">
            <v>GLEN GREY</v>
          </cell>
        </row>
        <row r="108">
          <cell r="H108" t="str">
            <v>GLENCOE (KWAZULU)</v>
          </cell>
        </row>
        <row r="109">
          <cell r="H109" t="str">
            <v>GLENCOE (NATAL)</v>
          </cell>
        </row>
        <row r="110">
          <cell r="H110" t="str">
            <v>GOODWOOD</v>
          </cell>
        </row>
        <row r="111">
          <cell r="H111" t="str">
            <v>GORDONIA (CENTRAL)</v>
          </cell>
        </row>
        <row r="112">
          <cell r="H112" t="str">
            <v>GORDONIA (NORTH)</v>
          </cell>
        </row>
        <row r="113">
          <cell r="H113" t="str">
            <v>GORDONIA (SOUTH)</v>
          </cell>
        </row>
        <row r="114">
          <cell r="H114" t="str">
            <v>GRAAFF REINET</v>
          </cell>
        </row>
        <row r="115">
          <cell r="H115" t="str">
            <v>GROBLERSDAL</v>
          </cell>
        </row>
        <row r="116">
          <cell r="H116" t="str">
            <v>HANKEY</v>
          </cell>
        </row>
        <row r="117">
          <cell r="H117" t="str">
            <v>HANOVER</v>
          </cell>
        </row>
        <row r="118">
          <cell r="H118" t="str">
            <v>HARRISMITH</v>
          </cell>
        </row>
        <row r="119">
          <cell r="H119" t="str">
            <v>HARTSWATER</v>
          </cell>
        </row>
        <row r="120">
          <cell r="H120" t="str">
            <v>HAY</v>
          </cell>
        </row>
        <row r="121">
          <cell r="H121" t="str">
            <v>HEIDELBERG (CAPE)</v>
          </cell>
        </row>
        <row r="122">
          <cell r="H122" t="str">
            <v>HEIDELBERG (TVL)</v>
          </cell>
        </row>
        <row r="123">
          <cell r="H123" t="str">
            <v>HEILBRON</v>
          </cell>
        </row>
        <row r="124">
          <cell r="H124" t="str">
            <v>HENNEMAN</v>
          </cell>
        </row>
        <row r="125">
          <cell r="H125" t="str">
            <v>HERBERT</v>
          </cell>
        </row>
        <row r="126">
          <cell r="H126" t="str">
            <v>HERMANUS</v>
          </cell>
        </row>
        <row r="127">
          <cell r="H127" t="str">
            <v>HERSCHEL</v>
          </cell>
        </row>
        <row r="128">
          <cell r="H128" t="str">
            <v>HEWU</v>
          </cell>
        </row>
        <row r="129">
          <cell r="H129" t="str">
            <v>HIGHVELD RIDGE</v>
          </cell>
        </row>
        <row r="130">
          <cell r="H130" t="str">
            <v>HLABISA (KWAZULU)</v>
          </cell>
        </row>
        <row r="131">
          <cell r="H131" t="str">
            <v>HLABISA (NATAL)</v>
          </cell>
        </row>
        <row r="132">
          <cell r="H132" t="str">
            <v>HOFMEYR</v>
          </cell>
        </row>
        <row r="133">
          <cell r="H133" t="str">
            <v>HOOPSTAD</v>
          </cell>
        </row>
        <row r="134">
          <cell r="H134" t="str">
            <v>HOPEFIELD</v>
          </cell>
        </row>
        <row r="135">
          <cell r="H135" t="str">
            <v>HOPETOWN</v>
          </cell>
        </row>
        <row r="136">
          <cell r="H136" t="str">
            <v>HUMANSDORP</v>
          </cell>
        </row>
        <row r="137">
          <cell r="H137" t="str">
            <v>IDUTYWA</v>
          </cell>
        </row>
        <row r="138">
          <cell r="H138" t="str">
            <v>IMPENDLE (KWAZULU)</v>
          </cell>
        </row>
        <row r="139">
          <cell r="H139" t="str">
            <v>IMPENDLE (NATAL)</v>
          </cell>
        </row>
        <row r="140">
          <cell r="H140" t="str">
            <v>INANDA (KWAZULU)</v>
          </cell>
        </row>
        <row r="141">
          <cell r="H141" t="str">
            <v>INANDA (NATAL)</v>
          </cell>
        </row>
        <row r="142">
          <cell r="H142" t="str">
            <v>INDWE</v>
          </cell>
        </row>
        <row r="143">
          <cell r="H143" t="str">
            <v>INGWAVUMA</v>
          </cell>
        </row>
        <row r="144">
          <cell r="H144" t="str">
            <v>IXOPO (KWAZULU)</v>
          </cell>
        </row>
        <row r="145">
          <cell r="H145" t="str">
            <v>IXOPO (NATAL)</v>
          </cell>
        </row>
        <row r="146">
          <cell r="H146" t="str">
            <v>JACOBSDAL</v>
          </cell>
        </row>
        <row r="147">
          <cell r="H147" t="str">
            <v>JAGERSFONTEIN</v>
          </cell>
        </row>
        <row r="148">
          <cell r="H148" t="str">
            <v>JANSENVILLE</v>
          </cell>
        </row>
        <row r="149">
          <cell r="H149" t="str">
            <v>JOHANNESBURG</v>
          </cell>
        </row>
        <row r="150">
          <cell r="H150" t="str">
            <v>JOUBERTINA</v>
          </cell>
        </row>
        <row r="151">
          <cell r="H151" t="str">
            <v>KAMHLUSHWA</v>
          </cell>
        </row>
        <row r="152">
          <cell r="H152" t="str">
            <v>KEISKAMAHOEK</v>
          </cell>
        </row>
        <row r="153">
          <cell r="H153" t="str">
            <v>KEMPTON PARK</v>
          </cell>
        </row>
        <row r="154">
          <cell r="H154" t="str">
            <v>KENHARDT (EAST)</v>
          </cell>
        </row>
        <row r="155">
          <cell r="H155" t="str">
            <v>KENHARDT (WEST)</v>
          </cell>
        </row>
        <row r="156">
          <cell r="H156" t="str">
            <v>KENTANE</v>
          </cell>
        </row>
        <row r="157">
          <cell r="H157" t="str">
            <v>KIMBERLEY</v>
          </cell>
        </row>
        <row r="158">
          <cell r="H158" t="str">
            <v>KINGWILLIAMSTOWN</v>
          </cell>
        </row>
        <row r="159">
          <cell r="H159" t="str">
            <v>KIRKWOOD</v>
          </cell>
        </row>
        <row r="160">
          <cell r="H160" t="str">
            <v>KLERKSDORP</v>
          </cell>
        </row>
        <row r="161">
          <cell r="H161" t="str">
            <v>KLIPRIVER (KWAZULU)</v>
          </cell>
        </row>
        <row r="162">
          <cell r="H162" t="str">
            <v>KLIPRIVER (NATAL)</v>
          </cell>
        </row>
        <row r="163">
          <cell r="H163" t="str">
            <v>KNYSNA</v>
          </cell>
        </row>
        <row r="164">
          <cell r="H164" t="str">
            <v>KOFFIEFONTEIN</v>
          </cell>
        </row>
        <row r="165">
          <cell r="H165" t="str">
            <v>KOMGA</v>
          </cell>
        </row>
        <row r="166">
          <cell r="H166" t="str">
            <v>KOPPIES</v>
          </cell>
        </row>
        <row r="167">
          <cell r="H167" t="str">
            <v>KOSTER</v>
          </cell>
        </row>
        <row r="168">
          <cell r="H168" t="str">
            <v>KRANSKOP (KWAZULU)</v>
          </cell>
        </row>
        <row r="169">
          <cell r="H169" t="str">
            <v>KRANSKOP (NATAL)</v>
          </cell>
        </row>
        <row r="170">
          <cell r="H170" t="str">
            <v>KRIEL</v>
          </cell>
        </row>
        <row r="171">
          <cell r="H171" t="str">
            <v>KROONSTAD</v>
          </cell>
        </row>
        <row r="172">
          <cell r="H172" t="str">
            <v>KRUGERSDORP</v>
          </cell>
        </row>
        <row r="173">
          <cell r="H173" t="str">
            <v>KUILSRIVER</v>
          </cell>
        </row>
        <row r="174">
          <cell r="H174" t="str">
            <v>KURUMAN (NORTH)</v>
          </cell>
        </row>
        <row r="175">
          <cell r="H175" t="str">
            <v>KURUMAN (SOUTH)</v>
          </cell>
        </row>
        <row r="176">
          <cell r="H176" t="str">
            <v>KWAMHLANGA</v>
          </cell>
        </row>
        <row r="177">
          <cell r="H177" t="str">
            <v>LADY GREY</v>
          </cell>
        </row>
        <row r="178">
          <cell r="H178" t="str">
            <v>LADYBRAND</v>
          </cell>
        </row>
        <row r="179">
          <cell r="H179" t="str">
            <v>LADYSMITH (CAPE)</v>
          </cell>
        </row>
        <row r="180">
          <cell r="H180" t="str">
            <v>LAINGSBURG</v>
          </cell>
        </row>
        <row r="181">
          <cell r="H181" t="str">
            <v>LEHURUTSHE</v>
          </cell>
        </row>
        <row r="182">
          <cell r="H182" t="str">
            <v>LERIBE</v>
          </cell>
        </row>
        <row r="183">
          <cell r="H183" t="str">
            <v>LETABA (TVL)</v>
          </cell>
        </row>
        <row r="184">
          <cell r="H184" t="str">
            <v>LIBODE</v>
          </cell>
        </row>
        <row r="185">
          <cell r="H185" t="str">
            <v>LICHTENBURG</v>
          </cell>
        </row>
        <row r="186">
          <cell r="H186" t="str">
            <v>LINDLEY</v>
          </cell>
        </row>
        <row r="187">
          <cell r="H187" t="str">
            <v>LIONS RIVER (KWAZULU)</v>
          </cell>
        </row>
        <row r="188">
          <cell r="H188" t="str">
            <v>LIONS RIVER (NATAL)</v>
          </cell>
        </row>
        <row r="189">
          <cell r="H189" t="str">
            <v>LOWER TUGELA (KWAZULU)</v>
          </cell>
        </row>
        <row r="190">
          <cell r="H190" t="str">
            <v>LOWER TUGELA (NATAL)</v>
          </cell>
        </row>
        <row r="191">
          <cell r="H191" t="str">
            <v>LOWER UMFOLOZI (KWAZULU)</v>
          </cell>
        </row>
        <row r="192">
          <cell r="H192" t="str">
            <v>LOWER UMFOLOZI (NATAL)</v>
          </cell>
        </row>
        <row r="193">
          <cell r="H193" t="str">
            <v>LUSIKISIKI</v>
          </cell>
        </row>
        <row r="194">
          <cell r="H194" t="str">
            <v>LYDENBURG</v>
          </cell>
        </row>
        <row r="195">
          <cell r="H195" t="str">
            <v>MACLEAR</v>
          </cell>
        </row>
        <row r="196">
          <cell r="H196" t="str">
            <v>MADIKWE</v>
          </cell>
        </row>
        <row r="197">
          <cell r="H197" t="str">
            <v>MAFETENG</v>
          </cell>
        </row>
        <row r="198">
          <cell r="H198" t="str">
            <v>MAHLABATINI</v>
          </cell>
        </row>
        <row r="199">
          <cell r="H199" t="str">
            <v>MALAMULELE</v>
          </cell>
        </row>
        <row r="200">
          <cell r="H200" t="str">
            <v>MALMESBURY NORTH</v>
          </cell>
        </row>
        <row r="201">
          <cell r="H201" t="str">
            <v>MALMESBURY(SOUTH)</v>
          </cell>
        </row>
        <row r="202">
          <cell r="H202" t="str">
            <v>MANKWE</v>
          </cell>
        </row>
        <row r="203">
          <cell r="H203" t="str">
            <v>MANZINI</v>
          </cell>
        </row>
        <row r="204">
          <cell r="H204" t="str">
            <v>MAPULANENG</v>
          </cell>
        </row>
        <row r="205">
          <cell r="H205" t="str">
            <v>MAPUMULO</v>
          </cell>
        </row>
        <row r="206">
          <cell r="H206" t="str">
            <v>MARICO</v>
          </cell>
        </row>
        <row r="207">
          <cell r="H207" t="str">
            <v>MARQUARD</v>
          </cell>
        </row>
        <row r="208">
          <cell r="H208" t="str">
            <v>MASERU</v>
          </cell>
        </row>
        <row r="209">
          <cell r="H209" t="str">
            <v>MATATIELE</v>
          </cell>
        </row>
        <row r="210">
          <cell r="H210" t="str">
            <v>MATHANJANA</v>
          </cell>
        </row>
        <row r="211">
          <cell r="H211" t="str">
            <v>MBIBANA</v>
          </cell>
        </row>
        <row r="212">
          <cell r="H212" t="str">
            <v>MDANTSANE</v>
          </cell>
        </row>
        <row r="213">
          <cell r="H213" t="str">
            <v>MDUTJANA (SIYABUSWA)</v>
          </cell>
        </row>
        <row r="214">
          <cell r="H214" t="str">
            <v>MESSINA (EAST)</v>
          </cell>
        </row>
        <row r="215">
          <cell r="H215" t="str">
            <v>MESSINA (WEST)</v>
          </cell>
        </row>
        <row r="216">
          <cell r="H216" t="str">
            <v>MHALA</v>
          </cell>
        </row>
        <row r="217">
          <cell r="H217" t="str">
            <v>MIDDELBURG-TVL</v>
          </cell>
        </row>
        <row r="218">
          <cell r="H218" t="str">
            <v>MIDDELDRIFT</v>
          </cell>
        </row>
        <row r="219">
          <cell r="H219" t="str">
            <v>MIDDLEBURG (CAPE)</v>
          </cell>
        </row>
        <row r="220">
          <cell r="H220" t="str">
            <v>MITCHELLS PLAIN</v>
          </cell>
        </row>
        <row r="221">
          <cell r="H221" t="str">
            <v>MKOBOLA</v>
          </cell>
        </row>
        <row r="222">
          <cell r="H222" t="str">
            <v>MOHALES HOEK</v>
          </cell>
        </row>
        <row r="223">
          <cell r="H223" t="str">
            <v>MOKERONG 1</v>
          </cell>
        </row>
        <row r="224">
          <cell r="H224" t="str">
            <v>MOKERONG 2</v>
          </cell>
        </row>
        <row r="225">
          <cell r="H225" t="str">
            <v>MOKERONG 3</v>
          </cell>
        </row>
        <row r="226">
          <cell r="H226" t="str">
            <v>MOLOPO</v>
          </cell>
        </row>
        <row r="227">
          <cell r="H227" t="str">
            <v>MOLTENO</v>
          </cell>
        </row>
        <row r="228">
          <cell r="H228" t="str">
            <v>MONTAGU</v>
          </cell>
        </row>
        <row r="229">
          <cell r="H229" t="str">
            <v>MOOIRIVER</v>
          </cell>
        </row>
        <row r="230">
          <cell r="H230" t="str">
            <v>MOORREESBURG</v>
          </cell>
        </row>
        <row r="231">
          <cell r="H231" t="str">
            <v>MORETELE</v>
          </cell>
        </row>
        <row r="232">
          <cell r="H232" t="str">
            <v>MOSSEL BAY</v>
          </cell>
        </row>
        <row r="233">
          <cell r="H233" t="str">
            <v>MOTHOTLONG</v>
          </cell>
        </row>
        <row r="234">
          <cell r="H234" t="str">
            <v>MOUNT AYLIFF</v>
          </cell>
        </row>
        <row r="235">
          <cell r="H235" t="str">
            <v>MOUNT CURRIE</v>
          </cell>
        </row>
        <row r="236">
          <cell r="H236" t="str">
            <v>MOUNT FLETCHER</v>
          </cell>
        </row>
        <row r="237">
          <cell r="H237" t="str">
            <v>MOUNT FRERE</v>
          </cell>
        </row>
        <row r="238">
          <cell r="H238" t="str">
            <v>MOUTSE</v>
          </cell>
        </row>
        <row r="239">
          <cell r="H239" t="str">
            <v>MQUANDULI</v>
          </cell>
        </row>
        <row r="240">
          <cell r="H240" t="str">
            <v>MSINGA</v>
          </cell>
        </row>
        <row r="241">
          <cell r="H241" t="str">
            <v>MTONJANENI (KWAZULU)</v>
          </cell>
        </row>
        <row r="242">
          <cell r="H242" t="str">
            <v>MTONJANENI (NATAL)</v>
          </cell>
        </row>
        <row r="243">
          <cell r="H243" t="str">
            <v>MTUNZINI (KWAZULU)</v>
          </cell>
        </row>
        <row r="244">
          <cell r="H244" t="str">
            <v>MTUNZINI (NATAL)</v>
          </cell>
        </row>
        <row r="245">
          <cell r="H245" t="str">
            <v>MURRAYSBURG</v>
          </cell>
        </row>
        <row r="246">
          <cell r="H246" t="str">
            <v>MUTALE</v>
          </cell>
        </row>
        <row r="247">
          <cell r="H247" t="str">
            <v>NAMAKGALE</v>
          </cell>
        </row>
        <row r="248">
          <cell r="H248" t="str">
            <v>NAMAQUALAND - P.NOLL</v>
          </cell>
        </row>
        <row r="249">
          <cell r="H249" t="str">
            <v>NAMAQUALAND CENTRAL</v>
          </cell>
        </row>
        <row r="250">
          <cell r="H250" t="str">
            <v>NAMAQUALAND CENTRAL-E</v>
          </cell>
        </row>
        <row r="251">
          <cell r="H251" t="str">
            <v>NAMAQUALAND CENTRAL-W</v>
          </cell>
        </row>
        <row r="252">
          <cell r="H252" t="str">
            <v>NAMAQUALAND NORTH-E</v>
          </cell>
        </row>
        <row r="253">
          <cell r="H253" t="str">
            <v>NAMAQUALAND NORTH-W</v>
          </cell>
        </row>
        <row r="254">
          <cell r="H254" t="str">
            <v>NAMAQUALAND SOUTH</v>
          </cell>
        </row>
        <row r="255">
          <cell r="H255" t="str">
            <v>NAPHUNO</v>
          </cell>
        </row>
        <row r="256">
          <cell r="H256" t="str">
            <v>NDWEDWE</v>
          </cell>
        </row>
        <row r="257">
          <cell r="H257" t="str">
            <v>NEBO</v>
          </cell>
        </row>
        <row r="258">
          <cell r="H258" t="str">
            <v>NELSPRUIT (TVL)</v>
          </cell>
        </row>
        <row r="259">
          <cell r="H259" t="str">
            <v>NEW HANOVER (KWAZULU)</v>
          </cell>
        </row>
        <row r="260">
          <cell r="H260" t="str">
            <v>NEW HANOVER (NATAL)</v>
          </cell>
        </row>
        <row r="261">
          <cell r="H261" t="str">
            <v>NEWCASTLE (KWAZULU)</v>
          </cell>
        </row>
        <row r="262">
          <cell r="H262" t="str">
            <v>NEWCASTLE (NATAL)</v>
          </cell>
        </row>
        <row r="263">
          <cell r="H263" t="str">
            <v>NGOTSHE</v>
          </cell>
        </row>
        <row r="264">
          <cell r="H264" t="str">
            <v>NGQELENI</v>
          </cell>
        </row>
        <row r="265">
          <cell r="H265" t="str">
            <v>NIGEL</v>
          </cell>
        </row>
        <row r="266">
          <cell r="H266" t="str">
            <v>NKANDLA</v>
          </cell>
        </row>
        <row r="267">
          <cell r="H267" t="str">
            <v>NONGOMA</v>
          </cell>
        </row>
        <row r="268">
          <cell r="H268" t="str">
            <v>NOUPOORT</v>
          </cell>
        </row>
        <row r="269">
          <cell r="H269" t="str">
            <v>NQAMAKWE</v>
          </cell>
        </row>
        <row r="270">
          <cell r="H270" t="str">
            <v>NQUTU</v>
          </cell>
        </row>
        <row r="271">
          <cell r="H271" t="str">
            <v>NSIKAZI (KANGWANE)</v>
          </cell>
        </row>
        <row r="272">
          <cell r="H272" t="str">
            <v>OBERHOLZER</v>
          </cell>
        </row>
        <row r="273">
          <cell r="H273" t="str">
            <v>ODENDAALSRUS</v>
          </cell>
        </row>
        <row r="274">
          <cell r="H274" t="str">
            <v>ODI</v>
          </cell>
        </row>
        <row r="275">
          <cell r="H275" t="str">
            <v>OUDTSHOORN</v>
          </cell>
        </row>
        <row r="276">
          <cell r="H276" t="str">
            <v>PAARL</v>
          </cell>
        </row>
        <row r="277">
          <cell r="H277" t="str">
            <v>PARYS</v>
          </cell>
        </row>
        <row r="278">
          <cell r="H278" t="str">
            <v>PEARSTON</v>
          </cell>
        </row>
        <row r="279">
          <cell r="H279" t="str">
            <v>PEDDIE (CISKEI)</v>
          </cell>
        </row>
        <row r="280">
          <cell r="H280" t="str">
            <v>PETRUSBURG</v>
          </cell>
        </row>
        <row r="281">
          <cell r="H281" t="str">
            <v>PHALABORWA</v>
          </cell>
        </row>
        <row r="282">
          <cell r="H282" t="str">
            <v>PHILIPPOLIS</v>
          </cell>
        </row>
        <row r="283">
          <cell r="H283" t="str">
            <v>PHILLIPSTOWN</v>
          </cell>
        </row>
        <row r="284">
          <cell r="H284" t="str">
            <v>PIET RETIEF (TVL)</v>
          </cell>
        </row>
        <row r="285">
          <cell r="H285" t="str">
            <v>PIETERSBURG (NORTH)</v>
          </cell>
        </row>
        <row r="286">
          <cell r="H286" t="str">
            <v>PIETERSBURG (SOUTH)</v>
          </cell>
        </row>
        <row r="287">
          <cell r="H287" t="str">
            <v>PIKETBERG</v>
          </cell>
        </row>
        <row r="288">
          <cell r="H288" t="str">
            <v>PILGRIMS REST</v>
          </cell>
        </row>
        <row r="289">
          <cell r="H289" t="str">
            <v>PINETOWN (KWAZULU)</v>
          </cell>
        </row>
        <row r="290">
          <cell r="H290" t="str">
            <v>PINETOWN (NATAL)</v>
          </cell>
        </row>
        <row r="291">
          <cell r="H291" t="str">
            <v>PLPIETERSBURG (KWAZULU)</v>
          </cell>
        </row>
        <row r="292">
          <cell r="H292" t="str">
            <v>PLPIETERSBURG (NATAL)</v>
          </cell>
        </row>
        <row r="293">
          <cell r="H293" t="str">
            <v>POLELA (KWAZULU)</v>
          </cell>
        </row>
        <row r="294">
          <cell r="H294" t="str">
            <v>POLELA (NATAL)</v>
          </cell>
        </row>
        <row r="295">
          <cell r="H295" t="str">
            <v>PORT ELIZABETH</v>
          </cell>
        </row>
        <row r="296">
          <cell r="H296" t="str">
            <v>PORT ST JOHNS/UMZIMVUBU</v>
          </cell>
        </row>
        <row r="297">
          <cell r="H297" t="str">
            <v>POSTMASBURG (NORTH)</v>
          </cell>
        </row>
        <row r="298">
          <cell r="H298" t="str">
            <v>POSTMASBURG (SOUTH)</v>
          </cell>
        </row>
        <row r="299">
          <cell r="H299" t="str">
            <v>POTCHEFSTROOM</v>
          </cell>
        </row>
        <row r="300">
          <cell r="H300" t="str">
            <v>POTGIETERSRUS (NORTH)</v>
          </cell>
        </row>
        <row r="301">
          <cell r="H301" t="str">
            <v>POTGIETERSRUS (SOUTH)</v>
          </cell>
        </row>
        <row r="302">
          <cell r="H302" t="str">
            <v>PRETORIA</v>
          </cell>
        </row>
        <row r="303">
          <cell r="H303" t="str">
            <v>PRIESKA</v>
          </cell>
        </row>
        <row r="304">
          <cell r="H304" t="str">
            <v>PRINCE ALBERT</v>
          </cell>
        </row>
        <row r="305">
          <cell r="H305" t="str">
            <v>PT SHEPSTONE (KWAZULU)</v>
          </cell>
        </row>
        <row r="306">
          <cell r="H306" t="str">
            <v>PT SHEPSTONE (NATAL)</v>
          </cell>
        </row>
        <row r="307">
          <cell r="H307" t="str">
            <v>PTRMARITZBURG (KWAZULU)</v>
          </cell>
        </row>
        <row r="308">
          <cell r="H308" t="str">
            <v>PTRMARITZBURG (NATAL)</v>
          </cell>
        </row>
        <row r="309">
          <cell r="H309" t="str">
            <v>QACHA'S NEK</v>
          </cell>
        </row>
        <row r="310">
          <cell r="H310" t="str">
            <v>QUEENSTOWN</v>
          </cell>
        </row>
        <row r="311">
          <cell r="H311" t="str">
            <v>QUMBU</v>
          </cell>
        </row>
        <row r="312">
          <cell r="H312" t="str">
            <v>QUTHING</v>
          </cell>
        </row>
        <row r="313">
          <cell r="H313" t="str">
            <v>RANDBURG</v>
          </cell>
        </row>
        <row r="314">
          <cell r="H314" t="str">
            <v>RANDFONTEIN</v>
          </cell>
        </row>
        <row r="315">
          <cell r="H315" t="str">
            <v>REDDERSBURG</v>
          </cell>
        </row>
        <row r="316">
          <cell r="H316" t="str">
            <v>REITZ</v>
          </cell>
        </row>
        <row r="317">
          <cell r="H317" t="str">
            <v>RICHMOND (CAPE)</v>
          </cell>
        </row>
        <row r="318">
          <cell r="H318" t="str">
            <v>RICHMOND (KWAZULU)</v>
          </cell>
        </row>
        <row r="319">
          <cell r="H319" t="str">
            <v>RICHMOND (NATAL)</v>
          </cell>
        </row>
        <row r="320">
          <cell r="H320" t="str">
            <v>RITAVI</v>
          </cell>
        </row>
        <row r="321">
          <cell r="H321" t="str">
            <v>RIVERSDALE</v>
          </cell>
        </row>
        <row r="322">
          <cell r="H322" t="str">
            <v>ROBERTSON</v>
          </cell>
        </row>
        <row r="323">
          <cell r="H323" t="str">
            <v>ROODEPOORT</v>
          </cell>
        </row>
        <row r="324">
          <cell r="H324" t="str">
            <v>ROUXVILLE</v>
          </cell>
        </row>
        <row r="325">
          <cell r="H325" t="str">
            <v>RUSTENBURG</v>
          </cell>
        </row>
        <row r="326">
          <cell r="H326" t="str">
            <v>SASOLBURG</v>
          </cell>
        </row>
        <row r="327">
          <cell r="H327" t="str">
            <v>SCHWEIZER RENEKE</v>
          </cell>
        </row>
        <row r="328">
          <cell r="H328" t="str">
            <v>SEKGOSESE</v>
          </cell>
        </row>
        <row r="329">
          <cell r="H329" t="str">
            <v>SEKHUKHUNELAND</v>
          </cell>
        </row>
        <row r="330">
          <cell r="H330" t="str">
            <v>SENEKAL</v>
          </cell>
        </row>
        <row r="331">
          <cell r="H331" t="str">
            <v>SESHEGO</v>
          </cell>
        </row>
        <row r="332">
          <cell r="H332" t="str">
            <v>SIBASA (EAST)</v>
          </cell>
        </row>
        <row r="333">
          <cell r="H333" t="str">
            <v>SIBASA (WEST)</v>
          </cell>
        </row>
        <row r="334">
          <cell r="H334" t="str">
            <v>SIMONSTOWN</v>
          </cell>
        </row>
        <row r="335">
          <cell r="H335" t="str">
            <v>SMITHFIELD</v>
          </cell>
        </row>
        <row r="336">
          <cell r="H336" t="str">
            <v>SOMERSET EAST</v>
          </cell>
        </row>
        <row r="337">
          <cell r="H337" t="str">
            <v>SOMERSET WEST</v>
          </cell>
        </row>
        <row r="338">
          <cell r="H338" t="str">
            <v>SOSHANGUVE</v>
          </cell>
        </row>
        <row r="339">
          <cell r="H339" t="str">
            <v>SOUTPANSBERG (EAST)</v>
          </cell>
        </row>
        <row r="340">
          <cell r="H340" t="str">
            <v>SOUTPANSBERG (WEST)</v>
          </cell>
        </row>
        <row r="341">
          <cell r="H341" t="str">
            <v>SPRINGS</v>
          </cell>
        </row>
        <row r="342">
          <cell r="H342" t="str">
            <v>ST MARKS</v>
          </cell>
        </row>
        <row r="343">
          <cell r="H343" t="str">
            <v>STANDERTON</v>
          </cell>
        </row>
        <row r="344">
          <cell r="H344" t="str">
            <v>STELLENBOSCH</v>
          </cell>
        </row>
        <row r="345">
          <cell r="H345" t="str">
            <v>STERKSTROOM</v>
          </cell>
        </row>
        <row r="346">
          <cell r="H346" t="str">
            <v>STEYNSBURG</v>
          </cell>
        </row>
        <row r="347">
          <cell r="H347" t="str">
            <v>STEYTLERVILLE</v>
          </cell>
        </row>
        <row r="348">
          <cell r="H348" t="str">
            <v>STOCKENSTROOM</v>
          </cell>
        </row>
        <row r="349">
          <cell r="H349" t="str">
            <v>STRAND</v>
          </cell>
        </row>
        <row r="350">
          <cell r="H350" t="str">
            <v>STUTTERHEIM</v>
          </cell>
        </row>
        <row r="351">
          <cell r="H351" t="str">
            <v>SUTHERLAND</v>
          </cell>
        </row>
        <row r="352">
          <cell r="H352" t="str">
            <v>SWARTRUGGENS</v>
          </cell>
        </row>
        <row r="353">
          <cell r="H353" t="str">
            <v>SWELLENDAM</v>
          </cell>
        </row>
        <row r="354">
          <cell r="H354" t="str">
            <v>TABANKULU</v>
          </cell>
        </row>
        <row r="355">
          <cell r="H355" t="str">
            <v>TARKA</v>
          </cell>
        </row>
        <row r="356">
          <cell r="H356" t="str">
            <v>TAUNG</v>
          </cell>
        </row>
        <row r="357">
          <cell r="H357" t="str">
            <v>THABA NCHU</v>
          </cell>
        </row>
        <row r="358">
          <cell r="H358" t="str">
            <v>THABAMOOPO</v>
          </cell>
        </row>
        <row r="359">
          <cell r="H359" t="str">
            <v>THABA-TSEKA</v>
          </cell>
        </row>
        <row r="360">
          <cell r="H360" t="str">
            <v>THABAZIMBI (EAST)</v>
          </cell>
        </row>
        <row r="361">
          <cell r="H361" t="str">
            <v>THABAZIMBI (WEST)</v>
          </cell>
        </row>
        <row r="362">
          <cell r="H362" t="str">
            <v>THEUNISSEN</v>
          </cell>
        </row>
        <row r="363">
          <cell r="H363" t="str">
            <v>TLHAPING TLHARO</v>
          </cell>
        </row>
        <row r="364">
          <cell r="H364" t="str">
            <v>TROMPSBURG</v>
          </cell>
        </row>
        <row r="365">
          <cell r="H365" t="str">
            <v>TSOLO</v>
          </cell>
        </row>
        <row r="366">
          <cell r="H366" t="str">
            <v>TSOMO</v>
          </cell>
        </row>
        <row r="367">
          <cell r="H367" t="str">
            <v>TULBAGH</v>
          </cell>
        </row>
        <row r="368">
          <cell r="H368" t="str">
            <v>UBOMBO (KWAZULU)</v>
          </cell>
        </row>
        <row r="369">
          <cell r="H369" t="str">
            <v>UBOMBO (NATAL)</v>
          </cell>
        </row>
        <row r="370">
          <cell r="H370" t="str">
            <v>UITENHAGE</v>
          </cell>
        </row>
        <row r="371">
          <cell r="H371" t="str">
            <v>UMBUMBULU</v>
          </cell>
        </row>
        <row r="372">
          <cell r="H372" t="str">
            <v>UMLAZI</v>
          </cell>
        </row>
        <row r="373">
          <cell r="H373" t="str">
            <v>UMTATA</v>
          </cell>
        </row>
        <row r="374">
          <cell r="H374" t="str">
            <v>UMVOTI (KWAZULU)</v>
          </cell>
        </row>
        <row r="375">
          <cell r="H375" t="str">
            <v>UMVOTI (NATAL)</v>
          </cell>
        </row>
        <row r="376">
          <cell r="H376" t="str">
            <v>UMZIMKULU</v>
          </cell>
        </row>
        <row r="377">
          <cell r="H377" t="str">
            <v>UMZINTO (KWAZULU)</v>
          </cell>
        </row>
        <row r="378">
          <cell r="H378" t="str">
            <v>UMZINTO (NATAL)</v>
          </cell>
        </row>
        <row r="379">
          <cell r="H379" t="str">
            <v>UNDERBERG (KWAZULU)</v>
          </cell>
        </row>
        <row r="380">
          <cell r="H380" t="str">
            <v>UNDERBERG (NATAL)</v>
          </cell>
        </row>
        <row r="381">
          <cell r="H381" t="str">
            <v>UNIONDALE</v>
          </cell>
        </row>
        <row r="382">
          <cell r="H382" t="str">
            <v>UTRECHT</v>
          </cell>
        </row>
        <row r="383">
          <cell r="H383" t="str">
            <v>VAN RHYNSDORP</v>
          </cell>
        </row>
        <row r="384">
          <cell r="H384" t="str">
            <v>VANDERBIJLPARK</v>
          </cell>
        </row>
        <row r="385">
          <cell r="H385" t="str">
            <v>VENTERSBURG</v>
          </cell>
        </row>
        <row r="386">
          <cell r="H386" t="str">
            <v>VENTERSDORP</v>
          </cell>
        </row>
        <row r="387">
          <cell r="H387" t="str">
            <v>VENTERSTAD</v>
          </cell>
        </row>
        <row r="388">
          <cell r="H388" t="str">
            <v>VEREENIGING</v>
          </cell>
        </row>
        <row r="389">
          <cell r="H389" t="str">
            <v>VICTORIA EAST (CISKEI)</v>
          </cell>
        </row>
        <row r="390">
          <cell r="H390" t="str">
            <v>VICTORIA WEST</v>
          </cell>
        </row>
        <row r="391">
          <cell r="H391" t="str">
            <v>VILJOENSKROON</v>
          </cell>
        </row>
        <row r="392">
          <cell r="H392" t="str">
            <v>VIRGINIA</v>
          </cell>
        </row>
        <row r="393">
          <cell r="H393" t="str">
            <v>VOLKSRUST</v>
          </cell>
        </row>
        <row r="394">
          <cell r="H394" t="str">
            <v>VREDE</v>
          </cell>
        </row>
        <row r="395">
          <cell r="H395" t="str">
            <v>VREDEFORT</v>
          </cell>
        </row>
        <row r="396">
          <cell r="H396" t="str">
            <v>VREDENBURG</v>
          </cell>
        </row>
        <row r="397">
          <cell r="H397" t="str">
            <v>VREDENDAL</v>
          </cell>
        </row>
        <row r="398">
          <cell r="H398" t="str">
            <v>VRYBURG (NORTH-WEST)</v>
          </cell>
        </row>
        <row r="399">
          <cell r="H399" t="str">
            <v>VRYBURG (SOUTH)</v>
          </cell>
        </row>
        <row r="400">
          <cell r="H400" t="str">
            <v>VRYBURG 1 (NORTH-EAST)</v>
          </cell>
        </row>
        <row r="401">
          <cell r="H401" t="str">
            <v>VRYHEID (KWAZULU)</v>
          </cell>
        </row>
        <row r="402">
          <cell r="H402" t="str">
            <v>VRYHEID (NATAL)</v>
          </cell>
        </row>
        <row r="403">
          <cell r="H403" t="str">
            <v>VUWANI</v>
          </cell>
        </row>
        <row r="404">
          <cell r="H404" t="str">
            <v>WAKKERSTROOM</v>
          </cell>
        </row>
        <row r="405">
          <cell r="H405" t="str">
            <v>WALVIS BAY</v>
          </cell>
        </row>
        <row r="406">
          <cell r="H406" t="str">
            <v>WARMBAD</v>
          </cell>
        </row>
        <row r="407">
          <cell r="H407" t="str">
            <v>WARRENTON</v>
          </cell>
        </row>
        <row r="408">
          <cell r="H408" t="str">
            <v>WATERBURG</v>
          </cell>
        </row>
        <row r="409">
          <cell r="H409" t="str">
            <v>WATERVAL BOVEN</v>
          </cell>
        </row>
        <row r="410">
          <cell r="H410" t="str">
            <v>WEENEN (KWAZULU)</v>
          </cell>
        </row>
        <row r="411">
          <cell r="H411" t="str">
            <v>WEENEN (NATAL)</v>
          </cell>
        </row>
        <row r="412">
          <cell r="H412" t="str">
            <v>WELKOM</v>
          </cell>
        </row>
        <row r="413">
          <cell r="H413" t="str">
            <v>WELLINGTON</v>
          </cell>
        </row>
        <row r="414">
          <cell r="H414" t="str">
            <v>WEPENER</v>
          </cell>
        </row>
        <row r="415">
          <cell r="H415" t="str">
            <v>WESSELSBRON</v>
          </cell>
        </row>
        <row r="416">
          <cell r="H416" t="str">
            <v>WESTONARIA</v>
          </cell>
        </row>
        <row r="417">
          <cell r="H417" t="str">
            <v>WILLISTON</v>
          </cell>
        </row>
        <row r="418">
          <cell r="H418" t="str">
            <v>WILLOWMORE</v>
          </cell>
        </row>
        <row r="419">
          <cell r="H419" t="str">
            <v>WILLOWVALE</v>
          </cell>
        </row>
        <row r="420">
          <cell r="H420" t="str">
            <v>WINBURG</v>
          </cell>
        </row>
        <row r="421">
          <cell r="H421" t="str">
            <v>WITBANK</v>
          </cell>
        </row>
        <row r="422">
          <cell r="H422" t="str">
            <v>WITRIVIER</v>
          </cell>
        </row>
        <row r="423">
          <cell r="H423" t="str">
            <v>WITSIESHOEK</v>
          </cell>
        </row>
        <row r="424">
          <cell r="H424" t="str">
            <v>WODEHOUSE</v>
          </cell>
        </row>
        <row r="425">
          <cell r="H425" t="str">
            <v>WOLMARANSTAD</v>
          </cell>
        </row>
        <row r="426">
          <cell r="H426" t="str">
            <v>WONDERBOOM</v>
          </cell>
        </row>
        <row r="427">
          <cell r="H427" t="str">
            <v>WORCESTER</v>
          </cell>
        </row>
        <row r="428">
          <cell r="H428" t="str">
            <v>WYNBERG</v>
          </cell>
        </row>
        <row r="429">
          <cell r="H429" t="str">
            <v>XALANGA</v>
          </cell>
        </row>
        <row r="430">
          <cell r="H430" t="str">
            <v>ZASTRON</v>
          </cell>
        </row>
        <row r="431">
          <cell r="H431" t="str">
            <v>ZWELITSHA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yworks Rates"/>
      <sheetName val="Rates 08-09"/>
      <sheetName val="Info"/>
      <sheetName val="Other cost"/>
      <sheetName val="Cost"/>
      <sheetName val="D. Cost"/>
      <sheetName val="Summury"/>
      <sheetName val="Diesel"/>
      <sheetName val="FEL 16"/>
      <sheetName val="1.1"/>
      <sheetName val="FEL 20"/>
      <sheetName val="2.1"/>
      <sheetName val="FEL 43"/>
      <sheetName val="3.1"/>
      <sheetName val="FEL 45"/>
      <sheetName val="4.1"/>
      <sheetName val="FEL 49"/>
      <sheetName val="5.1"/>
      <sheetName val="FEL 124"/>
      <sheetName val="6.1"/>
      <sheetName val="FEL 125"/>
      <sheetName val="7.1"/>
      <sheetName val="FEL 127"/>
      <sheetName val="8.1"/>
      <sheetName val="MG 13"/>
      <sheetName val="9.1"/>
      <sheetName val="MG 15"/>
      <sheetName val="10.1"/>
      <sheetName val="D6R9"/>
      <sheetName val="11.1"/>
      <sheetName val="D6R114"/>
      <sheetName val="12.1"/>
      <sheetName val="BD 24"/>
      <sheetName val="13.1"/>
      <sheetName val="BD 25"/>
      <sheetName val="14.1"/>
      <sheetName val="BD 28"/>
      <sheetName val="15.1"/>
      <sheetName val="BD 137"/>
      <sheetName val="16.1"/>
      <sheetName val="BD 140"/>
      <sheetName val="17.1"/>
      <sheetName val="BD 158"/>
      <sheetName val="18.1"/>
      <sheetName val="ADT 16"/>
      <sheetName val="19.1"/>
      <sheetName val="ADT 17"/>
      <sheetName val="20.1"/>
      <sheetName val="ADT 28"/>
      <sheetName val="21.1"/>
      <sheetName val="ADT 29"/>
      <sheetName val="22.1"/>
      <sheetName val="ADT  30"/>
      <sheetName val="23.1"/>
      <sheetName val="TLB 111"/>
      <sheetName val="24.1"/>
      <sheetName val="WL 04"/>
      <sheetName val="25.1."/>
      <sheetName val="WL 17"/>
      <sheetName val="26.1"/>
      <sheetName val="WL 25"/>
      <sheetName val="27.1"/>
      <sheetName val="WL 35"/>
      <sheetName val="28.1"/>
      <sheetName val="MG 15(b)"/>
      <sheetName val="29.1"/>
      <sheetName val="BD 16"/>
      <sheetName val="30.1"/>
      <sheetName val="FEL 138"/>
      <sheetName val="31.1"/>
      <sheetName val="BD 22"/>
      <sheetName val="32.1"/>
      <sheetName val="FEL 45(B)"/>
      <sheetName val="33.1"/>
      <sheetName val="34"/>
      <sheetName val="34.1"/>
      <sheetName val="35"/>
      <sheetName val="35.1"/>
      <sheetName val="36"/>
      <sheetName val="36.5"/>
      <sheetName val="37"/>
      <sheetName val="37.1"/>
      <sheetName val="38"/>
      <sheetName val="38.1"/>
      <sheetName val="39"/>
      <sheetName val="39.1"/>
      <sheetName val="40"/>
      <sheetName val="40.1"/>
      <sheetName val="41"/>
      <sheetName val="41.1"/>
      <sheetName val="Diesel check"/>
      <sheetName val="Week1"/>
      <sheetName val="Week2"/>
      <sheetName val="Week3"/>
      <sheetName val="Week4"/>
      <sheetName val="Week5"/>
      <sheetName val="Contracts ManagersWeekly Report"/>
    </sheetNames>
    <sheetDataSet>
      <sheetData sheetId="0"/>
      <sheetData sheetId="1">
        <row r="4">
          <cell r="B4" t="str">
            <v>ADT 13</v>
          </cell>
          <cell r="C4" t="str">
            <v>Bell B25D</v>
          </cell>
          <cell r="D4" t="str">
            <v>hr / hr</v>
          </cell>
          <cell r="E4">
            <v>398.53</v>
          </cell>
        </row>
        <row r="5">
          <cell r="B5" t="str">
            <v>ADT 14</v>
          </cell>
          <cell r="C5" t="str">
            <v>Bell B25D</v>
          </cell>
          <cell r="D5" t="str">
            <v>hr / hr</v>
          </cell>
          <cell r="E5">
            <v>398.53</v>
          </cell>
        </row>
        <row r="6">
          <cell r="B6" t="str">
            <v>ADT 15</v>
          </cell>
          <cell r="C6" t="str">
            <v>Bell B25D</v>
          </cell>
          <cell r="D6" t="str">
            <v>hr / hr</v>
          </cell>
          <cell r="E6">
            <v>398.53</v>
          </cell>
        </row>
        <row r="7">
          <cell r="B7" t="str">
            <v>ADT 16</v>
          </cell>
          <cell r="C7" t="str">
            <v>Bell B25D</v>
          </cell>
          <cell r="D7" t="str">
            <v>hr / hr</v>
          </cell>
          <cell r="E7">
            <v>398.53</v>
          </cell>
        </row>
        <row r="8">
          <cell r="B8" t="str">
            <v>ADT 17</v>
          </cell>
          <cell r="C8" t="str">
            <v>Bell B25D</v>
          </cell>
          <cell r="D8" t="str">
            <v>hr / hr</v>
          </cell>
          <cell r="E8">
            <v>398.53</v>
          </cell>
        </row>
        <row r="9">
          <cell r="B9" t="str">
            <v>ADT 18</v>
          </cell>
          <cell r="C9" t="str">
            <v>Bell B25D</v>
          </cell>
          <cell r="D9" t="str">
            <v>hr / hr</v>
          </cell>
          <cell r="E9">
            <v>398.53</v>
          </cell>
        </row>
        <row r="10">
          <cell r="B10" t="str">
            <v>ADT 19</v>
          </cell>
          <cell r="C10" t="str">
            <v>Bell B30D</v>
          </cell>
          <cell r="D10" t="str">
            <v>hr / hr</v>
          </cell>
          <cell r="E10">
            <v>398.53</v>
          </cell>
        </row>
        <row r="11">
          <cell r="B11" t="str">
            <v>ADT 20</v>
          </cell>
          <cell r="C11" t="str">
            <v>Bell B30D</v>
          </cell>
          <cell r="D11" t="str">
            <v>hr / hr</v>
          </cell>
          <cell r="E11">
            <v>398.53</v>
          </cell>
        </row>
        <row r="12">
          <cell r="B12" t="str">
            <v>ADT 21</v>
          </cell>
          <cell r="C12" t="str">
            <v>Bell B30D</v>
          </cell>
          <cell r="D12" t="str">
            <v>hr / hr</v>
          </cell>
          <cell r="E12">
            <v>398.53</v>
          </cell>
        </row>
        <row r="13">
          <cell r="B13" t="str">
            <v>ADT 22</v>
          </cell>
          <cell r="C13" t="str">
            <v>Bell B30D</v>
          </cell>
          <cell r="D13" t="str">
            <v>hr / hr</v>
          </cell>
          <cell r="E13">
            <v>398.53</v>
          </cell>
        </row>
        <row r="14">
          <cell r="B14" t="str">
            <v>ADT 23</v>
          </cell>
          <cell r="C14" t="str">
            <v>Bell B30D</v>
          </cell>
          <cell r="D14" t="str">
            <v>hr / hr</v>
          </cell>
          <cell r="E14">
            <v>398.53</v>
          </cell>
        </row>
        <row r="15">
          <cell r="B15" t="str">
            <v>ADT 24</v>
          </cell>
          <cell r="C15" t="str">
            <v>Bell B30D</v>
          </cell>
          <cell r="D15" t="str">
            <v>hr / hr</v>
          </cell>
          <cell r="E15">
            <v>398.53</v>
          </cell>
        </row>
        <row r="16">
          <cell r="B16" t="str">
            <v>ADT 25</v>
          </cell>
          <cell r="C16" t="str">
            <v>Caterpillar 730</v>
          </cell>
          <cell r="D16" t="str">
            <v>hr / hr</v>
          </cell>
          <cell r="E16">
            <v>398.53</v>
          </cell>
        </row>
        <row r="17">
          <cell r="B17" t="str">
            <v>ADT 26</v>
          </cell>
          <cell r="C17" t="str">
            <v>Caterpillar 730</v>
          </cell>
          <cell r="D17" t="str">
            <v>hr / hr</v>
          </cell>
          <cell r="E17">
            <v>398.53</v>
          </cell>
        </row>
        <row r="18">
          <cell r="B18" t="str">
            <v>ADT 27</v>
          </cell>
          <cell r="C18" t="str">
            <v>Caterpillar 730</v>
          </cell>
          <cell r="D18" t="str">
            <v>hr / hr</v>
          </cell>
          <cell r="E18">
            <v>398.53</v>
          </cell>
        </row>
        <row r="19">
          <cell r="B19" t="str">
            <v>ADT 28</v>
          </cell>
          <cell r="C19" t="str">
            <v>Komatsu HM 300</v>
          </cell>
          <cell r="D19" t="str">
            <v>hr / hr</v>
          </cell>
          <cell r="E19">
            <v>429.6</v>
          </cell>
        </row>
        <row r="20">
          <cell r="B20" t="str">
            <v>ADT 29</v>
          </cell>
          <cell r="C20" t="str">
            <v>Komatsu HM 300</v>
          </cell>
          <cell r="D20" t="str">
            <v>hr / hr</v>
          </cell>
          <cell r="E20">
            <v>429.6</v>
          </cell>
        </row>
        <row r="21">
          <cell r="B21" t="str">
            <v>ADT 30</v>
          </cell>
          <cell r="C21" t="str">
            <v>Komatsu HM 300</v>
          </cell>
          <cell r="D21" t="str">
            <v>hr / hr</v>
          </cell>
          <cell r="E21">
            <v>429.6</v>
          </cell>
        </row>
        <row r="22">
          <cell r="B22" t="str">
            <v>ADT 31</v>
          </cell>
          <cell r="C22" t="str">
            <v>Bell B30D 6*6</v>
          </cell>
          <cell r="D22" t="str">
            <v>hr / hr</v>
          </cell>
          <cell r="E22">
            <v>398.53</v>
          </cell>
        </row>
        <row r="23">
          <cell r="B23" t="str">
            <v>ADT 32</v>
          </cell>
          <cell r="C23" t="str">
            <v>Bell B30D 6*6</v>
          </cell>
          <cell r="D23" t="str">
            <v>hr / hr</v>
          </cell>
          <cell r="E23">
            <v>398.53</v>
          </cell>
        </row>
        <row r="24">
          <cell r="B24" t="str">
            <v>ADT 33</v>
          </cell>
          <cell r="C24" t="str">
            <v>Bell B30D 6*6</v>
          </cell>
          <cell r="D24" t="str">
            <v>hr / hr</v>
          </cell>
          <cell r="E24">
            <v>398.53</v>
          </cell>
        </row>
        <row r="25">
          <cell r="B25" t="str">
            <v>ADT 34</v>
          </cell>
          <cell r="C25" t="str">
            <v>Bell B30D 6*6</v>
          </cell>
          <cell r="D25" t="str">
            <v>hr / hr</v>
          </cell>
          <cell r="E25">
            <v>398.53</v>
          </cell>
        </row>
        <row r="26">
          <cell r="B26" t="str">
            <v>ADT 35</v>
          </cell>
          <cell r="C26" t="str">
            <v>Bell B30D 6*6</v>
          </cell>
          <cell r="D26" t="str">
            <v>hr / hr</v>
          </cell>
          <cell r="E26">
            <v>398.53</v>
          </cell>
        </row>
        <row r="27">
          <cell r="B27" t="str">
            <v>ADT 36</v>
          </cell>
          <cell r="C27" t="str">
            <v>Bell B30D 6*6</v>
          </cell>
          <cell r="D27" t="str">
            <v>hr / hr</v>
          </cell>
          <cell r="E27">
            <v>398.53</v>
          </cell>
        </row>
        <row r="28">
          <cell r="B28" t="str">
            <v>ADT 37</v>
          </cell>
          <cell r="C28" t="str">
            <v>Bell B30D 6*6</v>
          </cell>
          <cell r="D28" t="str">
            <v>hr / hr</v>
          </cell>
          <cell r="E28">
            <v>398.53</v>
          </cell>
        </row>
        <row r="29">
          <cell r="B29" t="str">
            <v>ADT 38</v>
          </cell>
          <cell r="C29" t="str">
            <v>Bell B30D 6*6</v>
          </cell>
          <cell r="D29" t="str">
            <v>hr / hr</v>
          </cell>
          <cell r="E29">
            <v>398.53</v>
          </cell>
        </row>
        <row r="30">
          <cell r="B30" t="str">
            <v>ADT 39</v>
          </cell>
          <cell r="C30" t="str">
            <v>Bell B30D 6*6</v>
          </cell>
          <cell r="D30" t="str">
            <v>hr / hr</v>
          </cell>
          <cell r="E30">
            <v>398.53</v>
          </cell>
        </row>
        <row r="31">
          <cell r="B31" t="str">
            <v>ADT 40</v>
          </cell>
          <cell r="C31" t="str">
            <v>Caterpillar 730</v>
          </cell>
          <cell r="D31" t="str">
            <v>hr / hr</v>
          </cell>
          <cell r="E31">
            <v>398.53</v>
          </cell>
        </row>
        <row r="32">
          <cell r="B32" t="str">
            <v>ADT 41</v>
          </cell>
          <cell r="C32" t="str">
            <v>Caterpillar 730</v>
          </cell>
          <cell r="D32" t="str">
            <v>hr / hr</v>
          </cell>
          <cell r="E32">
            <v>398.53</v>
          </cell>
        </row>
        <row r="33">
          <cell r="B33" t="str">
            <v>ADT 42</v>
          </cell>
          <cell r="C33" t="str">
            <v>Caterpillar 730</v>
          </cell>
          <cell r="D33" t="str">
            <v>hr / hr</v>
          </cell>
          <cell r="E33">
            <v>398.53</v>
          </cell>
        </row>
        <row r="34">
          <cell r="B34" t="str">
            <v>ADT 43</v>
          </cell>
          <cell r="C34" t="str">
            <v>Caterpillar 730</v>
          </cell>
          <cell r="D34" t="str">
            <v>hr / hr</v>
          </cell>
          <cell r="E34">
            <v>398.53</v>
          </cell>
        </row>
        <row r="35">
          <cell r="B35" t="str">
            <v>ADT 44</v>
          </cell>
          <cell r="C35" t="str">
            <v>Caterpillar 730</v>
          </cell>
          <cell r="D35" t="str">
            <v>hr / hr</v>
          </cell>
          <cell r="E35">
            <v>398.53</v>
          </cell>
        </row>
        <row r="36">
          <cell r="B36" t="str">
            <v>ADT 45</v>
          </cell>
          <cell r="C36" t="str">
            <v>Caterpillar 730</v>
          </cell>
          <cell r="D36" t="str">
            <v>hr / hr</v>
          </cell>
          <cell r="E36">
            <v>398.53</v>
          </cell>
        </row>
        <row r="37">
          <cell r="B37" t="str">
            <v>ADT 46</v>
          </cell>
          <cell r="C37" t="str">
            <v>Caterpillar 730</v>
          </cell>
          <cell r="D37" t="str">
            <v>hr / hr</v>
          </cell>
          <cell r="E37">
            <v>398.53</v>
          </cell>
        </row>
        <row r="38">
          <cell r="B38" t="str">
            <v>ADT 47</v>
          </cell>
          <cell r="C38" t="str">
            <v>Caterpillar 730</v>
          </cell>
          <cell r="D38" t="str">
            <v>hr / hr</v>
          </cell>
          <cell r="E38">
            <v>398.53</v>
          </cell>
        </row>
        <row r="39">
          <cell r="B39" t="str">
            <v>ADT 48</v>
          </cell>
          <cell r="C39" t="str">
            <v>Caterpillar 730</v>
          </cell>
          <cell r="D39" t="str">
            <v>hr / hr</v>
          </cell>
          <cell r="E39">
            <v>398.53</v>
          </cell>
        </row>
        <row r="40">
          <cell r="B40" t="str">
            <v>ADT 49</v>
          </cell>
          <cell r="C40" t="str">
            <v>BELL B30D with Coal Body</v>
          </cell>
          <cell r="D40" t="str">
            <v>hr / hr</v>
          </cell>
          <cell r="E40">
            <v>398.53</v>
          </cell>
        </row>
        <row r="41">
          <cell r="B41" t="str">
            <v>ADT 50</v>
          </cell>
          <cell r="C41" t="str">
            <v>BELL B30D with Coal Body</v>
          </cell>
          <cell r="D41" t="str">
            <v>hr / hr</v>
          </cell>
          <cell r="E41">
            <v>398.53</v>
          </cell>
        </row>
        <row r="42">
          <cell r="B42" t="str">
            <v>ADT 51</v>
          </cell>
          <cell r="C42" t="str">
            <v>BELL B30D with Coal Body</v>
          </cell>
          <cell r="D42" t="str">
            <v>hr / hr</v>
          </cell>
          <cell r="E42">
            <v>398.53</v>
          </cell>
        </row>
        <row r="43">
          <cell r="B43" t="str">
            <v>ADT 52</v>
          </cell>
          <cell r="C43" t="str">
            <v>BELL B30D</v>
          </cell>
          <cell r="D43" t="str">
            <v>hr / hr</v>
          </cell>
          <cell r="E43">
            <v>398.53</v>
          </cell>
        </row>
        <row r="44">
          <cell r="B44" t="str">
            <v>ADT 53</v>
          </cell>
          <cell r="C44" t="str">
            <v>BELL B30D</v>
          </cell>
          <cell r="D44" t="str">
            <v>hr / hr</v>
          </cell>
          <cell r="E44">
            <v>398.53</v>
          </cell>
        </row>
        <row r="45">
          <cell r="B45" t="str">
            <v>ADT 54</v>
          </cell>
          <cell r="C45" t="str">
            <v>BELL B30D</v>
          </cell>
          <cell r="D45" t="str">
            <v>hr / hr</v>
          </cell>
          <cell r="E45">
            <v>398.53</v>
          </cell>
        </row>
        <row r="46">
          <cell r="B46" t="str">
            <v>ADT 55</v>
          </cell>
          <cell r="C46" t="str">
            <v>BELL B30D</v>
          </cell>
          <cell r="D46" t="str">
            <v>hr / hr</v>
          </cell>
          <cell r="E46">
            <v>398.53</v>
          </cell>
        </row>
        <row r="47">
          <cell r="B47" t="str">
            <v>ADT 56</v>
          </cell>
          <cell r="C47" t="str">
            <v>BELL B30D</v>
          </cell>
          <cell r="D47" t="str">
            <v>hr / hr</v>
          </cell>
          <cell r="E47">
            <v>398.53</v>
          </cell>
        </row>
        <row r="48">
          <cell r="B48" t="str">
            <v>ADT 57</v>
          </cell>
          <cell r="C48" t="str">
            <v>BELL B30D</v>
          </cell>
          <cell r="D48" t="str">
            <v>hr / hr</v>
          </cell>
          <cell r="E48">
            <v>398.53</v>
          </cell>
        </row>
        <row r="49">
          <cell r="B49" t="str">
            <v>ADT 58</v>
          </cell>
          <cell r="C49" t="str">
            <v>KOMATSU HM 300/COAL BODY</v>
          </cell>
          <cell r="D49" t="str">
            <v>hr / hr</v>
          </cell>
          <cell r="E49">
            <v>429.6</v>
          </cell>
        </row>
        <row r="50">
          <cell r="B50" t="str">
            <v>ADT 59</v>
          </cell>
          <cell r="C50" t="str">
            <v>KOMATSU HM 300/COAL BODY</v>
          </cell>
          <cell r="D50" t="str">
            <v>hr / hr</v>
          </cell>
          <cell r="E50">
            <v>429.6</v>
          </cell>
        </row>
        <row r="51">
          <cell r="B51" t="str">
            <v>ADT 60</v>
          </cell>
          <cell r="C51" t="str">
            <v>KOMATSU HM 300/COAL BODY</v>
          </cell>
          <cell r="D51" t="str">
            <v>hr / hr</v>
          </cell>
          <cell r="E51">
            <v>429.6</v>
          </cell>
        </row>
        <row r="52">
          <cell r="B52" t="str">
            <v>ADT 61</v>
          </cell>
          <cell r="C52" t="str">
            <v>Not used</v>
          </cell>
          <cell r="E52">
            <v>0</v>
          </cell>
        </row>
        <row r="53">
          <cell r="B53" t="str">
            <v>ADT 62</v>
          </cell>
          <cell r="C53" t="str">
            <v>Not used</v>
          </cell>
          <cell r="E53">
            <v>0</v>
          </cell>
        </row>
        <row r="54">
          <cell r="B54" t="str">
            <v>ADT 63</v>
          </cell>
          <cell r="C54" t="str">
            <v>Not used</v>
          </cell>
          <cell r="E54">
            <v>0</v>
          </cell>
        </row>
        <row r="55">
          <cell r="B55" t="str">
            <v>ADT 64</v>
          </cell>
          <cell r="C55" t="str">
            <v>Not used</v>
          </cell>
          <cell r="E55">
            <v>0</v>
          </cell>
        </row>
        <row r="56">
          <cell r="B56" t="str">
            <v>ADT 65</v>
          </cell>
          <cell r="C56" t="str">
            <v>Not used</v>
          </cell>
          <cell r="E56">
            <v>0</v>
          </cell>
        </row>
        <row r="57">
          <cell r="B57" t="str">
            <v>ADT 66</v>
          </cell>
          <cell r="C57" t="str">
            <v>Not used</v>
          </cell>
          <cell r="E57">
            <v>0</v>
          </cell>
        </row>
        <row r="58">
          <cell r="B58" t="str">
            <v>ADT WT01</v>
          </cell>
          <cell r="C58" t="str">
            <v>Bell B25C WT 01</v>
          </cell>
          <cell r="D58" t="str">
            <v>hr / hr</v>
          </cell>
          <cell r="E58">
            <v>301.47000000000003</v>
          </cell>
        </row>
        <row r="59">
          <cell r="B59" t="str">
            <v>ADT WT02</v>
          </cell>
          <cell r="C59" t="str">
            <v>Bell B25C WT 02</v>
          </cell>
          <cell r="D59" t="str">
            <v>hr / hr</v>
          </cell>
          <cell r="E59">
            <v>301.47000000000003</v>
          </cell>
        </row>
        <row r="60">
          <cell r="B60" t="str">
            <v>ADT WT03</v>
          </cell>
          <cell r="C60" t="str">
            <v>Bell B25C WT 03</v>
          </cell>
          <cell r="D60" t="str">
            <v>hr / hr</v>
          </cell>
          <cell r="E60">
            <v>301.47000000000003</v>
          </cell>
        </row>
        <row r="61">
          <cell r="B61" t="str">
            <v>ART TR 01</v>
          </cell>
          <cell r="C61" t="str">
            <v>ARTICULATED HAULER</v>
          </cell>
          <cell r="E61">
            <v>295.79580000000004</v>
          </cell>
        </row>
        <row r="62">
          <cell r="B62" t="str">
            <v>ART TR 02</v>
          </cell>
          <cell r="C62" t="str">
            <v>ARTICULATED HAULER</v>
          </cell>
          <cell r="E62">
            <v>295.79580000000004</v>
          </cell>
        </row>
        <row r="63">
          <cell r="B63" t="str">
            <v>ART TR 03</v>
          </cell>
          <cell r="C63" t="str">
            <v>ARTICULATED HAULER</v>
          </cell>
          <cell r="E63">
            <v>295.79580000000004</v>
          </cell>
        </row>
        <row r="64">
          <cell r="B64" t="str">
            <v>ART TR 04</v>
          </cell>
          <cell r="C64" t="str">
            <v>ARTICULATED HAULER</v>
          </cell>
          <cell r="E64">
            <v>295.79580000000004</v>
          </cell>
        </row>
        <row r="65">
          <cell r="B65" t="str">
            <v>ART TR 05</v>
          </cell>
          <cell r="C65" t="str">
            <v>ARTICULATED HAULER</v>
          </cell>
          <cell r="E65">
            <v>295.79580000000004</v>
          </cell>
        </row>
        <row r="66">
          <cell r="B66" t="str">
            <v>ART TR 06</v>
          </cell>
          <cell r="C66" t="str">
            <v>ARTICULATED HAULER</v>
          </cell>
          <cell r="E66">
            <v>295.79580000000004</v>
          </cell>
        </row>
        <row r="67">
          <cell r="B67" t="str">
            <v>BD 09</v>
          </cell>
          <cell r="C67" t="str">
            <v>Komatsu D 155</v>
          </cell>
          <cell r="D67" t="str">
            <v>hr / hr</v>
          </cell>
          <cell r="E67">
            <v>664.6</v>
          </cell>
        </row>
        <row r="68">
          <cell r="B68" t="str">
            <v>BD 10</v>
          </cell>
          <cell r="C68" t="str">
            <v>Komatsu D 155</v>
          </cell>
          <cell r="D68" t="str">
            <v>hr / hr</v>
          </cell>
          <cell r="E68">
            <v>664.6</v>
          </cell>
        </row>
        <row r="69">
          <cell r="B69" t="str">
            <v>BD 11</v>
          </cell>
          <cell r="C69" t="str">
            <v>Komatsu D 85</v>
          </cell>
          <cell r="D69" t="str">
            <v>hr / hr</v>
          </cell>
          <cell r="E69">
            <v>488.94</v>
          </cell>
        </row>
        <row r="70">
          <cell r="B70" t="str">
            <v>BD 12</v>
          </cell>
          <cell r="C70" t="str">
            <v>Komatsu D 155</v>
          </cell>
          <cell r="D70" t="str">
            <v>hr / hr</v>
          </cell>
          <cell r="E70">
            <v>664.6</v>
          </cell>
        </row>
        <row r="71">
          <cell r="B71" t="str">
            <v>BD 13</v>
          </cell>
          <cell r="C71" t="str">
            <v>Komatsu D 155</v>
          </cell>
          <cell r="D71" t="str">
            <v>hr / hr</v>
          </cell>
          <cell r="E71">
            <v>664.6</v>
          </cell>
        </row>
        <row r="72">
          <cell r="B72" t="str">
            <v>BD 14</v>
          </cell>
          <cell r="C72" t="str">
            <v>Komatsu D 155</v>
          </cell>
          <cell r="D72" t="str">
            <v>hr / hr</v>
          </cell>
          <cell r="E72">
            <v>664.6</v>
          </cell>
        </row>
        <row r="73">
          <cell r="B73" t="str">
            <v>BD 15</v>
          </cell>
          <cell r="C73" t="str">
            <v>Komatsu D 155</v>
          </cell>
          <cell r="D73" t="str">
            <v>hr / hr</v>
          </cell>
          <cell r="E73">
            <v>664.6</v>
          </cell>
        </row>
        <row r="74">
          <cell r="B74" t="str">
            <v>BD 16</v>
          </cell>
          <cell r="C74" t="str">
            <v>Komatsu D 155</v>
          </cell>
          <cell r="D74" t="str">
            <v>hr / hr</v>
          </cell>
          <cell r="E74">
            <v>664.6</v>
          </cell>
        </row>
        <row r="75">
          <cell r="B75" t="str">
            <v>BD 17</v>
          </cell>
          <cell r="C75" t="str">
            <v>Caterpillar D8R</v>
          </cell>
          <cell r="D75" t="str">
            <v>hr / hr</v>
          </cell>
          <cell r="E75">
            <v>664.6</v>
          </cell>
        </row>
        <row r="76">
          <cell r="B76" t="str">
            <v>BD 18</v>
          </cell>
          <cell r="C76" t="str">
            <v>Caterpillar D8R</v>
          </cell>
          <cell r="D76" t="str">
            <v>hr / hr</v>
          </cell>
          <cell r="E76">
            <v>664.6</v>
          </cell>
        </row>
        <row r="77">
          <cell r="B77" t="str">
            <v>BD 19</v>
          </cell>
          <cell r="C77" t="str">
            <v>Caterpillar D8R</v>
          </cell>
          <cell r="D77" t="str">
            <v>hr / hr</v>
          </cell>
          <cell r="E77">
            <v>664.6</v>
          </cell>
        </row>
        <row r="78">
          <cell r="B78" t="str">
            <v>BD 20</v>
          </cell>
          <cell r="C78" t="str">
            <v>Komatsu D65EX-15</v>
          </cell>
          <cell r="D78" t="str">
            <v>hr / hr</v>
          </cell>
          <cell r="E78">
            <v>428.27</v>
          </cell>
        </row>
        <row r="79">
          <cell r="B79" t="str">
            <v>BD 21</v>
          </cell>
          <cell r="C79" t="str">
            <v>Komatsu D65EX-15</v>
          </cell>
          <cell r="D79" t="str">
            <v>hr / hr</v>
          </cell>
          <cell r="E79">
            <v>428.27</v>
          </cell>
        </row>
        <row r="80">
          <cell r="B80" t="str">
            <v>BD 22</v>
          </cell>
          <cell r="C80" t="str">
            <v>CATERPILLAR D8R/ATTACHMENT</v>
          </cell>
          <cell r="D80" t="str">
            <v>hr / hr</v>
          </cell>
          <cell r="E80">
            <v>664.6</v>
          </cell>
        </row>
        <row r="81">
          <cell r="B81" t="str">
            <v>BD 23</v>
          </cell>
          <cell r="C81" t="str">
            <v>CATERPILLAR D8R/ATTACHMENT</v>
          </cell>
          <cell r="D81" t="str">
            <v>hr / hr</v>
          </cell>
          <cell r="E81">
            <v>664.6</v>
          </cell>
        </row>
        <row r="82">
          <cell r="B82" t="str">
            <v>BD 24</v>
          </cell>
          <cell r="C82" t="str">
            <v>CATERPILLAR D7R11</v>
          </cell>
          <cell r="D82" t="str">
            <v>hr / hr</v>
          </cell>
          <cell r="E82">
            <v>488.94</v>
          </cell>
        </row>
        <row r="83">
          <cell r="B83" t="str">
            <v>BD 25</v>
          </cell>
          <cell r="C83" t="str">
            <v>CATERPILLAR D7R11</v>
          </cell>
          <cell r="D83" t="str">
            <v>hr / hr</v>
          </cell>
          <cell r="E83">
            <v>488.94</v>
          </cell>
        </row>
        <row r="84">
          <cell r="B84" t="str">
            <v>BD 26</v>
          </cell>
          <cell r="C84" t="str">
            <v>Not used</v>
          </cell>
          <cell r="D84" t="str">
            <v xml:space="preserve"> </v>
          </cell>
          <cell r="E84">
            <v>0</v>
          </cell>
        </row>
        <row r="85">
          <cell r="B85" t="str">
            <v>BD 27</v>
          </cell>
          <cell r="C85" t="str">
            <v>KOMATSU D155AX-5</v>
          </cell>
          <cell r="D85" t="str">
            <v>hr / hr</v>
          </cell>
          <cell r="E85">
            <v>664.6</v>
          </cell>
        </row>
        <row r="86">
          <cell r="B86" t="str">
            <v>BD 28</v>
          </cell>
          <cell r="C86" t="str">
            <v>KOMATSU D155AX-6</v>
          </cell>
          <cell r="D86" t="str">
            <v>hr / hr</v>
          </cell>
          <cell r="E86">
            <v>664.6</v>
          </cell>
        </row>
        <row r="87">
          <cell r="B87" t="str">
            <v>CC 02</v>
          </cell>
          <cell r="C87" t="str">
            <v>Jurgens Caravan</v>
          </cell>
          <cell r="D87" t="str">
            <v>day / day</v>
          </cell>
          <cell r="E87">
            <v>72.47</v>
          </cell>
        </row>
        <row r="88">
          <cell r="B88" t="str">
            <v>DBP01</v>
          </cell>
          <cell r="C88" t="str">
            <v>Karoo Batch Plant</v>
          </cell>
          <cell r="D88" t="str">
            <v>day / day</v>
          </cell>
          <cell r="E88">
            <v>594.24</v>
          </cell>
        </row>
        <row r="89">
          <cell r="B89" t="str">
            <v>EX 05</v>
          </cell>
          <cell r="C89" t="str">
            <v xml:space="preserve">Cat 320 LME </v>
          </cell>
          <cell r="D89" t="str">
            <v>hr / hr</v>
          </cell>
          <cell r="E89">
            <v>237.69645696000003</v>
          </cell>
        </row>
        <row r="90">
          <cell r="B90" t="str">
            <v>EX 07</v>
          </cell>
          <cell r="C90" t="str">
            <v>Bell HD820</v>
          </cell>
          <cell r="D90" t="str">
            <v>hr / hr</v>
          </cell>
          <cell r="E90">
            <v>261.69</v>
          </cell>
        </row>
        <row r="91">
          <cell r="B91" t="str">
            <v>EX 08</v>
          </cell>
          <cell r="C91" t="str">
            <v>Bell HD1250</v>
          </cell>
          <cell r="D91" t="str">
            <v>hr / hr</v>
          </cell>
          <cell r="E91">
            <v>275.38</v>
          </cell>
        </row>
        <row r="92">
          <cell r="B92" t="str">
            <v>EX 09</v>
          </cell>
          <cell r="C92" t="str">
            <v>Liebherr R912 HDSL</v>
          </cell>
          <cell r="D92" t="str">
            <v>hr / hr</v>
          </cell>
          <cell r="E92">
            <v>261.69</v>
          </cell>
        </row>
        <row r="93">
          <cell r="B93" t="str">
            <v>EX 10</v>
          </cell>
          <cell r="C93" t="str">
            <v>Komatsu PC 600</v>
          </cell>
          <cell r="D93" t="str">
            <v>hr / hr</v>
          </cell>
          <cell r="E93">
            <v>795.63</v>
          </cell>
        </row>
        <row r="94">
          <cell r="B94" t="str">
            <v>EX 11</v>
          </cell>
          <cell r="C94" t="str">
            <v>Bell HD820</v>
          </cell>
          <cell r="D94" t="str">
            <v>hr / hr</v>
          </cell>
          <cell r="E94">
            <v>261.69</v>
          </cell>
        </row>
        <row r="95">
          <cell r="B95" t="str">
            <v>EX 12</v>
          </cell>
          <cell r="C95" t="str">
            <v>Bell HD820</v>
          </cell>
          <cell r="D95" t="str">
            <v>hr / hr</v>
          </cell>
          <cell r="E95">
            <v>261.69</v>
          </cell>
        </row>
        <row r="96">
          <cell r="B96" t="str">
            <v>EX 13</v>
          </cell>
          <cell r="C96" t="str">
            <v>Komatsu PC 300</v>
          </cell>
          <cell r="D96" t="str">
            <v>hr / hr</v>
          </cell>
          <cell r="E96">
            <v>332.41</v>
          </cell>
        </row>
        <row r="97">
          <cell r="B97" t="str">
            <v>EX 14</v>
          </cell>
          <cell r="C97" t="str">
            <v>Caterpillar 325D</v>
          </cell>
          <cell r="D97" t="str">
            <v>hr / hr</v>
          </cell>
          <cell r="E97">
            <v>332.41</v>
          </cell>
        </row>
        <row r="98">
          <cell r="B98" t="str">
            <v>EX 15</v>
          </cell>
          <cell r="C98" t="str">
            <v>Caterpillar 305C</v>
          </cell>
          <cell r="D98" t="str">
            <v>hr / hr</v>
          </cell>
          <cell r="E98">
            <v>188.65</v>
          </cell>
        </row>
        <row r="99">
          <cell r="B99" t="str">
            <v>EX 16</v>
          </cell>
          <cell r="C99" t="str">
            <v>Komatsu PC 450LC-7</v>
          </cell>
          <cell r="D99" t="str">
            <v>hr / hr</v>
          </cell>
          <cell r="E99">
            <v>459.29</v>
          </cell>
        </row>
        <row r="100">
          <cell r="B100" t="str">
            <v>EX 17</v>
          </cell>
          <cell r="C100" t="str">
            <v>Komatsu PC 450LC-7</v>
          </cell>
          <cell r="D100" t="str">
            <v>hr / hr</v>
          </cell>
          <cell r="E100">
            <v>459.29</v>
          </cell>
        </row>
        <row r="101">
          <cell r="B101" t="str">
            <v>EX 18</v>
          </cell>
          <cell r="C101" t="str">
            <v>Komatsu PC 300-7</v>
          </cell>
          <cell r="D101" t="str">
            <v>hr / hr</v>
          </cell>
          <cell r="E101">
            <v>332.41</v>
          </cell>
        </row>
        <row r="102">
          <cell r="B102" t="str">
            <v>EX 19</v>
          </cell>
          <cell r="C102" t="str">
            <v>Komatsu PC 300-7</v>
          </cell>
          <cell r="D102" t="str">
            <v>hr / hr</v>
          </cell>
          <cell r="E102">
            <v>332.41</v>
          </cell>
        </row>
        <row r="103">
          <cell r="B103" t="str">
            <v>EX 20</v>
          </cell>
          <cell r="C103" t="str">
            <v>Komatsu PC 300-7</v>
          </cell>
          <cell r="D103" t="str">
            <v>hr / hr</v>
          </cell>
          <cell r="E103">
            <v>332.41</v>
          </cell>
        </row>
        <row r="104">
          <cell r="B104" t="str">
            <v>EX 21</v>
          </cell>
          <cell r="C104" t="str">
            <v>Komatsu PC 300-7</v>
          </cell>
          <cell r="D104" t="str">
            <v>hr / hr</v>
          </cell>
          <cell r="E104">
            <v>332.41</v>
          </cell>
        </row>
        <row r="105">
          <cell r="B105" t="str">
            <v>EX 22</v>
          </cell>
          <cell r="C105" t="str">
            <v>Bell HD 2045 BHM with Hammer</v>
          </cell>
          <cell r="D105" t="str">
            <v>hr / hr</v>
          </cell>
          <cell r="E105">
            <v>475.37</v>
          </cell>
        </row>
        <row r="106">
          <cell r="B106" t="str">
            <v>EX 23</v>
          </cell>
          <cell r="C106" t="str">
            <v>Bell HD 1430 BHM</v>
          </cell>
          <cell r="D106" t="str">
            <v>hr / hr</v>
          </cell>
          <cell r="E106">
            <v>332.41</v>
          </cell>
        </row>
        <row r="107">
          <cell r="B107" t="str">
            <v>EX 24</v>
          </cell>
          <cell r="C107" t="str">
            <v>Bell HD 820E</v>
          </cell>
          <cell r="D107" t="str">
            <v>hr / hr</v>
          </cell>
          <cell r="E107">
            <v>261.69</v>
          </cell>
        </row>
        <row r="108">
          <cell r="B108" t="str">
            <v>EX 25</v>
          </cell>
          <cell r="C108" t="str">
            <v>Bell HD 820E</v>
          </cell>
          <cell r="D108" t="str">
            <v>hr / hr</v>
          </cell>
          <cell r="E108">
            <v>261.69</v>
          </cell>
        </row>
        <row r="109">
          <cell r="B109" t="str">
            <v>EX 26</v>
          </cell>
          <cell r="C109" t="str">
            <v>Bell HD 820E</v>
          </cell>
          <cell r="D109" t="str">
            <v>hr / hr</v>
          </cell>
          <cell r="E109">
            <v>261.69</v>
          </cell>
        </row>
        <row r="110">
          <cell r="B110" t="str">
            <v>EX 27</v>
          </cell>
          <cell r="C110" t="str">
            <v>Volvo 20 Ton</v>
          </cell>
          <cell r="D110" t="str">
            <v>hr / hr</v>
          </cell>
          <cell r="E110">
            <v>261.69</v>
          </cell>
        </row>
        <row r="111">
          <cell r="B111" t="str">
            <v>EX 28</v>
          </cell>
          <cell r="C111" t="str">
            <v>KOMATSU PC 200-7</v>
          </cell>
          <cell r="D111" t="str">
            <v>hr / hr</v>
          </cell>
          <cell r="E111">
            <v>261.69</v>
          </cell>
        </row>
        <row r="112">
          <cell r="B112" t="str">
            <v>EX 29</v>
          </cell>
          <cell r="C112" t="str">
            <v>KOMATSU PC 300-7</v>
          </cell>
          <cell r="D112" t="str">
            <v>hr / hr</v>
          </cell>
          <cell r="E112">
            <v>332.41</v>
          </cell>
        </row>
        <row r="113">
          <cell r="B113" t="str">
            <v>EX 30</v>
          </cell>
          <cell r="C113" t="str">
            <v>KOMATSU PC 300-7</v>
          </cell>
          <cell r="D113" t="str">
            <v>hr / hr</v>
          </cell>
          <cell r="E113">
            <v>332.41</v>
          </cell>
        </row>
        <row r="114">
          <cell r="B114" t="str">
            <v>EX 31</v>
          </cell>
          <cell r="C114" t="str">
            <v>KOMATSU PC 300-7</v>
          </cell>
          <cell r="D114" t="str">
            <v>hr / hr</v>
          </cell>
          <cell r="E114">
            <v>332.41</v>
          </cell>
        </row>
        <row r="115">
          <cell r="B115" t="str">
            <v>EX 32</v>
          </cell>
          <cell r="C115" t="str">
            <v>Bell HD 820E</v>
          </cell>
          <cell r="D115" t="str">
            <v>hr / hr</v>
          </cell>
          <cell r="E115">
            <v>261.69</v>
          </cell>
        </row>
        <row r="116">
          <cell r="B116" t="str">
            <v>FB 12</v>
          </cell>
          <cell r="C116" t="str">
            <v>KOMATSU PC 300-8</v>
          </cell>
          <cell r="D116" t="str">
            <v>hr / hr</v>
          </cell>
          <cell r="E116">
            <v>332.41</v>
          </cell>
        </row>
        <row r="117">
          <cell r="B117" t="str">
            <v>FB 12</v>
          </cell>
          <cell r="C117" t="str">
            <v>Mercedes 608</v>
          </cell>
          <cell r="D117" t="str">
            <v>hr / hr</v>
          </cell>
          <cell r="E117">
            <v>72.466999999999999</v>
          </cell>
        </row>
        <row r="118">
          <cell r="B118" t="str">
            <v>FEL 17</v>
          </cell>
          <cell r="C118" t="str">
            <v>Liebherr L564 Loader</v>
          </cell>
          <cell r="D118" t="str">
            <v>hr / hr</v>
          </cell>
          <cell r="E118">
            <v>355.09531680000009</v>
          </cell>
        </row>
        <row r="119">
          <cell r="B119" t="str">
            <v>FEL 18</v>
          </cell>
          <cell r="C119" t="str">
            <v>Cat 966G</v>
          </cell>
          <cell r="D119" t="str">
            <v>hr / hr</v>
          </cell>
          <cell r="E119">
            <v>442.65</v>
          </cell>
        </row>
        <row r="120">
          <cell r="B120" t="str">
            <v>FEL 19</v>
          </cell>
          <cell r="C120" t="str">
            <v>Cat 966G</v>
          </cell>
          <cell r="D120" t="str">
            <v>hr / hr</v>
          </cell>
          <cell r="E120">
            <v>442.65</v>
          </cell>
        </row>
        <row r="121">
          <cell r="B121" t="str">
            <v>FEL 20</v>
          </cell>
          <cell r="C121" t="str">
            <v>Komatsu WA 470</v>
          </cell>
          <cell r="D121" t="str">
            <v>hr / hr</v>
          </cell>
          <cell r="E121">
            <v>442.65</v>
          </cell>
        </row>
        <row r="122">
          <cell r="B122" t="str">
            <v>FEL 21</v>
          </cell>
          <cell r="C122" t="str">
            <v>Komatsu WA 320</v>
          </cell>
          <cell r="D122" t="str">
            <v>hr / hr</v>
          </cell>
          <cell r="E122">
            <v>266.64</v>
          </cell>
        </row>
        <row r="123">
          <cell r="B123" t="str">
            <v>FEL 22</v>
          </cell>
          <cell r="C123" t="str">
            <v>Komatsu WA 320</v>
          </cell>
          <cell r="D123" t="str">
            <v>hr / hr</v>
          </cell>
          <cell r="E123">
            <v>266.64</v>
          </cell>
        </row>
        <row r="124">
          <cell r="B124" t="str">
            <v>FEL 23</v>
          </cell>
          <cell r="C124" t="str">
            <v>Komatsu WA 320</v>
          </cell>
          <cell r="D124" t="str">
            <v>hr / hr</v>
          </cell>
          <cell r="E124">
            <v>266.64</v>
          </cell>
        </row>
        <row r="125">
          <cell r="B125" t="str">
            <v>FEL 24</v>
          </cell>
          <cell r="C125" t="str">
            <v>Komatsu WA 320</v>
          </cell>
          <cell r="D125" t="str">
            <v>hr / hr</v>
          </cell>
          <cell r="E125">
            <v>266.64</v>
          </cell>
        </row>
        <row r="126">
          <cell r="B126" t="str">
            <v>FEL 25</v>
          </cell>
          <cell r="C126" t="str">
            <v>Komatsu WA 470</v>
          </cell>
          <cell r="D126" t="str">
            <v>hr / hr</v>
          </cell>
          <cell r="E126">
            <v>442.65</v>
          </cell>
        </row>
        <row r="127">
          <cell r="B127" t="str">
            <v>FEL 26</v>
          </cell>
          <cell r="C127" t="str">
            <v>Komatsu WA 470</v>
          </cell>
          <cell r="D127" t="str">
            <v>hr / hr</v>
          </cell>
          <cell r="E127">
            <v>442.65</v>
          </cell>
        </row>
        <row r="128">
          <cell r="B128" t="str">
            <v>FEL 27</v>
          </cell>
          <cell r="C128" t="str">
            <v>Komatsu WA 470</v>
          </cell>
          <cell r="D128" t="str">
            <v>hr / hr</v>
          </cell>
          <cell r="E128">
            <v>442.65</v>
          </cell>
        </row>
        <row r="129">
          <cell r="B129" t="str">
            <v>FEL 28</v>
          </cell>
          <cell r="C129" t="str">
            <v>Komatsu WA 470</v>
          </cell>
          <cell r="D129" t="str">
            <v>hr / hr</v>
          </cell>
          <cell r="E129">
            <v>442.65</v>
          </cell>
        </row>
        <row r="130">
          <cell r="B130" t="str">
            <v>FEL 29</v>
          </cell>
          <cell r="C130" t="str">
            <v>Komatsu WA 470</v>
          </cell>
          <cell r="D130" t="str">
            <v>hr / hr</v>
          </cell>
          <cell r="E130">
            <v>442.65</v>
          </cell>
        </row>
        <row r="131">
          <cell r="B131" t="str">
            <v>FEL 30</v>
          </cell>
          <cell r="C131" t="str">
            <v>Cat 966G</v>
          </cell>
          <cell r="D131" t="str">
            <v>hr / hr</v>
          </cell>
          <cell r="E131">
            <v>442.65</v>
          </cell>
        </row>
        <row r="132">
          <cell r="B132" t="str">
            <v>FEL 31</v>
          </cell>
          <cell r="C132" t="str">
            <v>Cat 966G</v>
          </cell>
          <cell r="D132" t="str">
            <v>hr / hr</v>
          </cell>
          <cell r="E132">
            <v>442.65</v>
          </cell>
        </row>
        <row r="133">
          <cell r="B133" t="str">
            <v>FEL 32</v>
          </cell>
          <cell r="C133" t="str">
            <v>Komatsu WA 470 -5</v>
          </cell>
          <cell r="D133" t="str">
            <v>hr / hr</v>
          </cell>
          <cell r="E133">
            <v>442.65</v>
          </cell>
        </row>
        <row r="134">
          <cell r="B134" t="str">
            <v>FEL 33</v>
          </cell>
          <cell r="C134" t="str">
            <v>Komatsu WA 470 -5</v>
          </cell>
          <cell r="D134" t="str">
            <v>hr / hr</v>
          </cell>
          <cell r="E134">
            <v>442.65</v>
          </cell>
        </row>
        <row r="135">
          <cell r="B135" t="str">
            <v>FEL 34</v>
          </cell>
          <cell r="C135" t="str">
            <v>Komatsu WA 470 -5</v>
          </cell>
          <cell r="D135" t="str">
            <v>hr / hr</v>
          </cell>
          <cell r="E135">
            <v>442.65</v>
          </cell>
        </row>
        <row r="136">
          <cell r="B136" t="str">
            <v>FEL 35</v>
          </cell>
          <cell r="C136" t="str">
            <v>Komatsu WA 470 -5</v>
          </cell>
          <cell r="D136" t="str">
            <v>hr / hr</v>
          </cell>
          <cell r="E136">
            <v>442.65</v>
          </cell>
        </row>
        <row r="137">
          <cell r="B137" t="str">
            <v>FEL 36</v>
          </cell>
          <cell r="C137" t="str">
            <v>Komatsu WA 470 -5</v>
          </cell>
          <cell r="D137" t="str">
            <v>hr / hr</v>
          </cell>
          <cell r="E137">
            <v>442.65</v>
          </cell>
        </row>
        <row r="138">
          <cell r="B138" t="str">
            <v>FEL 37</v>
          </cell>
          <cell r="C138" t="str">
            <v>Cat 966 H</v>
          </cell>
          <cell r="D138" t="str">
            <v>hr / hr</v>
          </cell>
          <cell r="E138">
            <v>442.65</v>
          </cell>
        </row>
        <row r="139">
          <cell r="B139" t="str">
            <v>FEL 38</v>
          </cell>
          <cell r="C139" t="str">
            <v>Cat 966 H</v>
          </cell>
          <cell r="D139" t="str">
            <v>hr / hr</v>
          </cell>
          <cell r="E139">
            <v>442.65</v>
          </cell>
        </row>
        <row r="140">
          <cell r="B140" t="str">
            <v>FEL 39</v>
          </cell>
          <cell r="C140" t="str">
            <v>Cat 966 H</v>
          </cell>
          <cell r="D140" t="str">
            <v>hr / hr</v>
          </cell>
          <cell r="E140">
            <v>442.65</v>
          </cell>
        </row>
        <row r="141">
          <cell r="B141" t="str">
            <v>FEL 40</v>
          </cell>
          <cell r="C141" t="str">
            <v>Cat 966 H</v>
          </cell>
          <cell r="D141" t="str">
            <v>hr / hr</v>
          </cell>
          <cell r="E141">
            <v>442.65</v>
          </cell>
        </row>
        <row r="142">
          <cell r="B142" t="str">
            <v>FEL 41</v>
          </cell>
          <cell r="C142" t="str">
            <v>Caterpillar 966H</v>
          </cell>
          <cell r="D142" t="str">
            <v>hr / hr</v>
          </cell>
          <cell r="E142">
            <v>442.65</v>
          </cell>
        </row>
        <row r="143">
          <cell r="B143" t="str">
            <v>FEL 42</v>
          </cell>
          <cell r="C143" t="str">
            <v>Caterpillar 966H</v>
          </cell>
          <cell r="D143" t="str">
            <v>hr / hr</v>
          </cell>
          <cell r="E143">
            <v>442.65</v>
          </cell>
        </row>
        <row r="144">
          <cell r="B144" t="str">
            <v>FEL 43</v>
          </cell>
          <cell r="C144" t="str">
            <v>Caterpillar 966H</v>
          </cell>
          <cell r="D144" t="str">
            <v>hr / hr</v>
          </cell>
          <cell r="E144">
            <v>442.65</v>
          </cell>
        </row>
        <row r="145">
          <cell r="B145" t="str">
            <v>FEL 44</v>
          </cell>
          <cell r="C145" t="str">
            <v>Caterpillar 966H</v>
          </cell>
          <cell r="D145" t="str">
            <v>hr / hr</v>
          </cell>
          <cell r="E145">
            <v>442.65</v>
          </cell>
        </row>
        <row r="146">
          <cell r="B146" t="str">
            <v>FEL 45</v>
          </cell>
          <cell r="C146" t="str">
            <v>Caterpillar 966H</v>
          </cell>
          <cell r="D146" t="str">
            <v>hr / hr</v>
          </cell>
          <cell r="E146">
            <v>442.65</v>
          </cell>
        </row>
        <row r="147">
          <cell r="B147" t="str">
            <v>FEL 46</v>
          </cell>
          <cell r="C147" t="str">
            <v>Caterpillar 966H</v>
          </cell>
          <cell r="D147" t="str">
            <v>hr / hr</v>
          </cell>
          <cell r="E147">
            <v>442.65</v>
          </cell>
        </row>
        <row r="148">
          <cell r="B148" t="str">
            <v>FEL 47</v>
          </cell>
          <cell r="C148" t="str">
            <v>Komatsu 470-5</v>
          </cell>
          <cell r="D148" t="str">
            <v>hr / hr</v>
          </cell>
          <cell r="E148">
            <v>442.65</v>
          </cell>
        </row>
        <row r="149">
          <cell r="B149" t="str">
            <v>FEL 48</v>
          </cell>
          <cell r="C149" t="str">
            <v>Komatsu 470-5</v>
          </cell>
          <cell r="D149" t="str">
            <v>hr / hr</v>
          </cell>
          <cell r="E149">
            <v>442.65</v>
          </cell>
        </row>
        <row r="150">
          <cell r="B150" t="str">
            <v>FEL 49</v>
          </cell>
          <cell r="C150" t="str">
            <v>Komatsu 470-5</v>
          </cell>
          <cell r="D150" t="str">
            <v>hr / hr</v>
          </cell>
          <cell r="E150">
            <v>442.65</v>
          </cell>
        </row>
        <row r="151">
          <cell r="B151" t="str">
            <v>FEL 50</v>
          </cell>
          <cell r="C151" t="str">
            <v>Komatsu WA 320-5</v>
          </cell>
          <cell r="D151" t="str">
            <v>hr / hr</v>
          </cell>
          <cell r="E151">
            <v>266.64</v>
          </cell>
        </row>
        <row r="152">
          <cell r="B152" t="str">
            <v>FEL 51</v>
          </cell>
          <cell r="C152" t="str">
            <v>Komatsu WA 320-5</v>
          </cell>
          <cell r="D152" t="str">
            <v>hr / hr</v>
          </cell>
          <cell r="E152">
            <v>266.64</v>
          </cell>
        </row>
        <row r="153">
          <cell r="B153" t="str">
            <v>FEL 52</v>
          </cell>
          <cell r="C153" t="str">
            <v>Komatsu WA 320-5</v>
          </cell>
          <cell r="D153" t="str">
            <v>hr / hr</v>
          </cell>
          <cell r="E153">
            <v>266.64</v>
          </cell>
        </row>
        <row r="154">
          <cell r="B154" t="str">
            <v>FEL 53</v>
          </cell>
          <cell r="C154" t="str">
            <v>Komatsu WA 320-5</v>
          </cell>
          <cell r="D154" t="str">
            <v>hr / hr</v>
          </cell>
          <cell r="E154">
            <v>266.64</v>
          </cell>
        </row>
        <row r="155">
          <cell r="B155" t="str">
            <v>FEL 54</v>
          </cell>
          <cell r="C155" t="str">
            <v>CAT 966 H LOADER</v>
          </cell>
          <cell r="D155" t="str">
            <v>hr / hr</v>
          </cell>
          <cell r="E155">
            <v>442.65</v>
          </cell>
        </row>
        <row r="156">
          <cell r="B156" t="str">
            <v>FEL 55</v>
          </cell>
          <cell r="C156" t="str">
            <v>CAT 966 H LOADER</v>
          </cell>
          <cell r="D156" t="str">
            <v>hr / hr</v>
          </cell>
          <cell r="E156">
            <v>442.65</v>
          </cell>
        </row>
        <row r="157">
          <cell r="B157" t="str">
            <v>FEL 56</v>
          </cell>
          <cell r="C157" t="str">
            <v>CAT 966 H LOADER</v>
          </cell>
          <cell r="D157" t="str">
            <v>hr / hr</v>
          </cell>
          <cell r="E157">
            <v>442.65</v>
          </cell>
        </row>
        <row r="158">
          <cell r="B158" t="str">
            <v>FEL 57</v>
          </cell>
          <cell r="C158" t="str">
            <v>CAT 966 H LOADER</v>
          </cell>
          <cell r="D158" t="str">
            <v>hr / hr</v>
          </cell>
          <cell r="E158">
            <v>442.65</v>
          </cell>
        </row>
        <row r="159">
          <cell r="B159" t="str">
            <v>FEL 58</v>
          </cell>
          <cell r="C159" t="str">
            <v>CAT 966 H LOADER</v>
          </cell>
          <cell r="D159" t="str">
            <v>hr / hr</v>
          </cell>
          <cell r="E159">
            <v>442.65</v>
          </cell>
        </row>
        <row r="160">
          <cell r="B160" t="str">
            <v>FEL 59</v>
          </cell>
          <cell r="C160" t="str">
            <v>KOMATSU WA 320-5</v>
          </cell>
          <cell r="D160" t="str">
            <v>hr / hr</v>
          </cell>
          <cell r="E160">
            <v>442.65</v>
          </cell>
        </row>
        <row r="161">
          <cell r="B161" t="str">
            <v>HT 01</v>
          </cell>
          <cell r="C161" t="str">
            <v>Nissan Crane Truck</v>
          </cell>
          <cell r="D161" t="str">
            <v>hr / hr</v>
          </cell>
          <cell r="E161">
            <v>115.95</v>
          </cell>
        </row>
        <row r="162">
          <cell r="B162" t="str">
            <v>MC 01</v>
          </cell>
          <cell r="C162" t="str">
            <v>Grove RT 530E-Z</v>
          </cell>
          <cell r="D162" t="str">
            <v>hr / hr</v>
          </cell>
          <cell r="E162">
            <v>0</v>
          </cell>
        </row>
        <row r="163">
          <cell r="B163" t="str">
            <v>MD 01</v>
          </cell>
          <cell r="C163" t="str">
            <v>Multidrive 6 x 8</v>
          </cell>
          <cell r="D163" t="str">
            <v>hr / hr</v>
          </cell>
          <cell r="E163">
            <v>477.67488381614726</v>
          </cell>
        </row>
        <row r="164">
          <cell r="B164" t="str">
            <v>MD 02</v>
          </cell>
          <cell r="C164" t="str">
            <v>Multidrive 8 x 8</v>
          </cell>
          <cell r="D164" t="str">
            <v>hr / hr</v>
          </cell>
          <cell r="E164">
            <v>488.70722345911042</v>
          </cell>
        </row>
        <row r="165">
          <cell r="B165" t="str">
            <v>MD 03</v>
          </cell>
          <cell r="C165" t="str">
            <v>Multidrive 8 x 8</v>
          </cell>
          <cell r="D165" t="str">
            <v>hr / hr</v>
          </cell>
          <cell r="E165">
            <v>488.70722345911042</v>
          </cell>
        </row>
        <row r="166">
          <cell r="B166" t="str">
            <v>MD 04</v>
          </cell>
          <cell r="C166" t="str">
            <v>Multidrive 8 x 8</v>
          </cell>
          <cell r="D166" t="str">
            <v>hr / hr</v>
          </cell>
          <cell r="E166">
            <v>488.70722345911042</v>
          </cell>
        </row>
        <row r="167">
          <cell r="B167" t="str">
            <v>MD 05</v>
          </cell>
          <cell r="C167" t="str">
            <v>Multidrive 8 x 8</v>
          </cell>
          <cell r="D167" t="str">
            <v>hr / hr</v>
          </cell>
          <cell r="E167">
            <v>488.70722345911042</v>
          </cell>
        </row>
        <row r="168">
          <cell r="B168" t="str">
            <v>MD 06</v>
          </cell>
          <cell r="C168" t="str">
            <v>Multidrive 8 x 8</v>
          </cell>
          <cell r="D168" t="str">
            <v>hr / hr</v>
          </cell>
          <cell r="E168">
            <v>488.70722345911042</v>
          </cell>
        </row>
        <row r="169">
          <cell r="B169" t="str">
            <v>MG 01</v>
          </cell>
          <cell r="C169" t="str">
            <v>Cat 140 G Grader</v>
          </cell>
          <cell r="D169" t="str">
            <v>hr / hr</v>
          </cell>
          <cell r="E169">
            <v>173.92423680000002</v>
          </cell>
        </row>
        <row r="170">
          <cell r="B170" t="str">
            <v>MG 04</v>
          </cell>
          <cell r="C170" t="str">
            <v>Cat 140 G Grader</v>
          </cell>
          <cell r="D170" t="str">
            <v>hr / hr</v>
          </cell>
          <cell r="E170">
            <v>173.92423680000002</v>
          </cell>
        </row>
        <row r="171">
          <cell r="B171" t="str">
            <v>MG 05</v>
          </cell>
          <cell r="C171" t="str">
            <v>Cat 140 G Grader</v>
          </cell>
          <cell r="D171" t="str">
            <v>hr / hr</v>
          </cell>
          <cell r="E171">
            <v>173.92423680000002</v>
          </cell>
        </row>
        <row r="172">
          <cell r="B172" t="str">
            <v>MG 06</v>
          </cell>
          <cell r="C172" t="str">
            <v>Bell 770C Grader</v>
          </cell>
          <cell r="D172" t="str">
            <v>hr / hr</v>
          </cell>
          <cell r="E172">
            <v>265.23446111999999</v>
          </cell>
        </row>
        <row r="173">
          <cell r="B173" t="str">
            <v>MG 07</v>
          </cell>
          <cell r="C173" t="str">
            <v>Bell 770C Grader</v>
          </cell>
          <cell r="D173" t="str">
            <v>hr / hr</v>
          </cell>
          <cell r="E173">
            <v>279.72814751999999</v>
          </cell>
        </row>
        <row r="174">
          <cell r="B174" t="str">
            <v>MG 08</v>
          </cell>
          <cell r="C174" t="str">
            <v xml:space="preserve">Komatsu </v>
          </cell>
          <cell r="D174" t="str">
            <v>hr / hr</v>
          </cell>
          <cell r="E174">
            <v>369.81</v>
          </cell>
        </row>
        <row r="175">
          <cell r="B175" t="str">
            <v>MG 09</v>
          </cell>
          <cell r="C175" t="str">
            <v>Cat 140 H Grader</v>
          </cell>
          <cell r="D175" t="str">
            <v>hr / hr</v>
          </cell>
          <cell r="E175">
            <v>369.81</v>
          </cell>
        </row>
        <row r="176">
          <cell r="B176" t="str">
            <v>MG 10</v>
          </cell>
          <cell r="C176" t="str">
            <v>Cat 140 H Grader</v>
          </cell>
          <cell r="D176" t="str">
            <v>hr / hr</v>
          </cell>
          <cell r="E176">
            <v>369.81</v>
          </cell>
        </row>
        <row r="177">
          <cell r="B177" t="str">
            <v>MG 11</v>
          </cell>
          <cell r="C177" t="str">
            <v>Cat 140 H Grader (Civil)</v>
          </cell>
          <cell r="D177" t="str">
            <v>hr / hr</v>
          </cell>
          <cell r="E177">
            <v>369.81</v>
          </cell>
        </row>
        <row r="178">
          <cell r="B178" t="str">
            <v>MG 12</v>
          </cell>
          <cell r="C178" t="str">
            <v>Cat 140 H Grader</v>
          </cell>
          <cell r="D178" t="str">
            <v>hr / hr</v>
          </cell>
          <cell r="E178">
            <v>369.81</v>
          </cell>
        </row>
        <row r="179">
          <cell r="B179" t="str">
            <v>MG 13</v>
          </cell>
          <cell r="C179" t="str">
            <v>Cat 140 H Grader</v>
          </cell>
          <cell r="D179" t="str">
            <v>hr / hr</v>
          </cell>
          <cell r="E179">
            <v>369.81</v>
          </cell>
        </row>
        <row r="180">
          <cell r="B180" t="str">
            <v>MG 14</v>
          </cell>
          <cell r="C180" t="str">
            <v>Cat 140 H Grader</v>
          </cell>
          <cell r="D180" t="str">
            <v>hr / hr</v>
          </cell>
          <cell r="E180">
            <v>369.81</v>
          </cell>
        </row>
        <row r="181">
          <cell r="B181" t="str">
            <v>MG 15</v>
          </cell>
          <cell r="C181" t="str">
            <v>Cat 140 H Grader</v>
          </cell>
          <cell r="D181" t="str">
            <v>hr / hr</v>
          </cell>
          <cell r="E181">
            <v>369.81</v>
          </cell>
        </row>
        <row r="182">
          <cell r="B182" t="str">
            <v>MG 16</v>
          </cell>
          <cell r="C182" t="str">
            <v>Cat 140 H Grader</v>
          </cell>
          <cell r="D182" t="str">
            <v>hr / hr</v>
          </cell>
          <cell r="E182">
            <v>369.81</v>
          </cell>
        </row>
        <row r="183">
          <cell r="B183" t="str">
            <v>MG 17</v>
          </cell>
          <cell r="C183" t="str">
            <v>Cat 140 H Grader</v>
          </cell>
          <cell r="D183" t="str">
            <v>hr / hr</v>
          </cell>
          <cell r="E183">
            <v>369.81</v>
          </cell>
        </row>
        <row r="184">
          <cell r="B184" t="str">
            <v>MG 18</v>
          </cell>
          <cell r="C184" t="str">
            <v>Cat 140 H Grader</v>
          </cell>
          <cell r="D184" t="str">
            <v>hr / hr</v>
          </cell>
          <cell r="E184">
            <v>369.81</v>
          </cell>
        </row>
        <row r="185">
          <cell r="B185" t="str">
            <v>MG 19</v>
          </cell>
          <cell r="C185" t="str">
            <v>Cat 140 H Grader</v>
          </cell>
          <cell r="D185" t="str">
            <v>hr / hr</v>
          </cell>
          <cell r="E185">
            <v>369.81</v>
          </cell>
        </row>
        <row r="186">
          <cell r="B186" t="str">
            <v>MG 20</v>
          </cell>
          <cell r="C186" t="str">
            <v>Cat 140 H Grader</v>
          </cell>
          <cell r="D186" t="str">
            <v>hr / hr</v>
          </cell>
          <cell r="E186">
            <v>369.81</v>
          </cell>
        </row>
        <row r="187">
          <cell r="B187" t="str">
            <v>MG 21</v>
          </cell>
          <cell r="C187" t="str">
            <v>Cat 140 H Grader</v>
          </cell>
          <cell r="D187" t="str">
            <v>hr / hr</v>
          </cell>
          <cell r="E187">
            <v>369.81</v>
          </cell>
        </row>
        <row r="188">
          <cell r="B188" t="str">
            <v>MG 22</v>
          </cell>
          <cell r="C188" t="str">
            <v>Cat 140 H Grader</v>
          </cell>
          <cell r="D188" t="str">
            <v>hr / hr</v>
          </cell>
          <cell r="E188">
            <v>369.81</v>
          </cell>
        </row>
        <row r="189">
          <cell r="B189" t="str">
            <v>MG 23</v>
          </cell>
          <cell r="C189" t="str">
            <v>Cat 140 H Grader</v>
          </cell>
          <cell r="D189" t="str">
            <v>hr / hr</v>
          </cell>
          <cell r="E189">
            <v>369.81</v>
          </cell>
        </row>
        <row r="190">
          <cell r="B190" t="str">
            <v>MG 24</v>
          </cell>
          <cell r="C190" t="str">
            <v>Cat 140 H Grader</v>
          </cell>
          <cell r="D190" t="str">
            <v>hr / hr</v>
          </cell>
          <cell r="E190">
            <v>369.81</v>
          </cell>
        </row>
        <row r="191">
          <cell r="B191" t="str">
            <v>MG 25</v>
          </cell>
          <cell r="C191" t="str">
            <v>Cat 140 H Grader</v>
          </cell>
          <cell r="D191" t="str">
            <v>hr / hr</v>
          </cell>
          <cell r="E191">
            <v>369.81</v>
          </cell>
        </row>
        <row r="192">
          <cell r="B192" t="str">
            <v>MG 26</v>
          </cell>
          <cell r="C192" t="str">
            <v>Cat 140 H Grader</v>
          </cell>
          <cell r="D192" t="str">
            <v>hr / hr</v>
          </cell>
          <cell r="E192">
            <v>369.81</v>
          </cell>
        </row>
        <row r="193">
          <cell r="B193" t="str">
            <v>MG 27</v>
          </cell>
          <cell r="C193" t="str">
            <v>Cat 140 H Grader</v>
          </cell>
          <cell r="D193" t="str">
            <v>hr / hr</v>
          </cell>
          <cell r="E193">
            <v>369.81</v>
          </cell>
        </row>
        <row r="194">
          <cell r="B194" t="str">
            <v>MG 28</v>
          </cell>
          <cell r="C194" t="str">
            <v>Cat 140 H Grader</v>
          </cell>
          <cell r="D194" t="str">
            <v>hr / hr</v>
          </cell>
          <cell r="E194">
            <v>369.81</v>
          </cell>
        </row>
        <row r="195">
          <cell r="B195" t="str">
            <v>MG 29</v>
          </cell>
          <cell r="C195" t="str">
            <v>Cat 140 H Grader</v>
          </cell>
          <cell r="D195" t="str">
            <v>hr / hr</v>
          </cell>
          <cell r="E195">
            <v>369.81</v>
          </cell>
        </row>
        <row r="196">
          <cell r="B196" t="str">
            <v>MG 30</v>
          </cell>
          <cell r="C196" t="str">
            <v>Cat 140 H Grader</v>
          </cell>
          <cell r="D196" t="str">
            <v>hr / hr</v>
          </cell>
          <cell r="E196">
            <v>369.81</v>
          </cell>
        </row>
        <row r="197">
          <cell r="B197" t="str">
            <v>MG 31</v>
          </cell>
          <cell r="C197" t="str">
            <v>Cat 140 H Grader</v>
          </cell>
          <cell r="D197" t="str">
            <v>hr / hr</v>
          </cell>
          <cell r="E197">
            <v>369.81</v>
          </cell>
        </row>
        <row r="198">
          <cell r="B198" t="str">
            <v>MG 32</v>
          </cell>
          <cell r="C198" t="str">
            <v>Cat 140 H Grader</v>
          </cell>
          <cell r="D198" t="str">
            <v>hr / hr</v>
          </cell>
          <cell r="E198">
            <v>369.81</v>
          </cell>
        </row>
        <row r="199">
          <cell r="B199" t="str">
            <v>Pad C 01</v>
          </cell>
          <cell r="C199" t="str">
            <v>Hamm3411P Padfoot Compactor</v>
          </cell>
          <cell r="D199" t="str">
            <v>hr / hr</v>
          </cell>
          <cell r="E199">
            <v>197.76</v>
          </cell>
        </row>
        <row r="200">
          <cell r="B200" t="str">
            <v>Pad C 02</v>
          </cell>
          <cell r="C200" t="str">
            <v>Hamm3411P Padfoot Compactor</v>
          </cell>
          <cell r="D200" t="str">
            <v>hr / hr</v>
          </cell>
          <cell r="E200">
            <v>197.76</v>
          </cell>
        </row>
        <row r="201">
          <cell r="B201" t="str">
            <v>Pad C 03</v>
          </cell>
          <cell r="C201" t="str">
            <v>Hamm3411P Padfoot Compactor</v>
          </cell>
          <cell r="D201" t="str">
            <v>hr / hr</v>
          </cell>
          <cell r="E201">
            <v>197.76</v>
          </cell>
        </row>
        <row r="202">
          <cell r="B202" t="str">
            <v>Pad C 04</v>
          </cell>
          <cell r="C202" t="str">
            <v>Hamm3411P Padfoot Compactor</v>
          </cell>
          <cell r="D202" t="str">
            <v>hr / hr</v>
          </cell>
          <cell r="E202">
            <v>197.76</v>
          </cell>
        </row>
        <row r="203">
          <cell r="B203" t="str">
            <v>Pad C 05</v>
          </cell>
          <cell r="C203" t="str">
            <v>Hamm3411P Padfoot Compactor</v>
          </cell>
          <cell r="D203" t="str">
            <v>hr / hr</v>
          </cell>
          <cell r="E203">
            <v>197.76</v>
          </cell>
        </row>
        <row r="204">
          <cell r="B204" t="str">
            <v>Pad C 06</v>
          </cell>
          <cell r="C204" t="str">
            <v xml:space="preserve">CATERPILLAR CP-533E PAD FOOT </v>
          </cell>
          <cell r="D204" t="str">
            <v>hr / hr</v>
          </cell>
          <cell r="E204">
            <v>197.76</v>
          </cell>
        </row>
        <row r="205">
          <cell r="B205" t="str">
            <v>Pad C 07</v>
          </cell>
          <cell r="C205" t="str">
            <v xml:space="preserve">CATERPILLAR CP-533E PAD FOOT </v>
          </cell>
          <cell r="D205" t="str">
            <v>hr / hr</v>
          </cell>
          <cell r="E205">
            <v>197.76</v>
          </cell>
        </row>
        <row r="206">
          <cell r="B206" t="str">
            <v>Pad C 08</v>
          </cell>
          <cell r="C206" t="str">
            <v xml:space="preserve">CATERPILLAR CP-533E PAD FOOT </v>
          </cell>
          <cell r="D206" t="str">
            <v>hr / hr</v>
          </cell>
          <cell r="E206">
            <v>197.76</v>
          </cell>
        </row>
        <row r="207">
          <cell r="B207" t="str">
            <v>R Paver 01</v>
          </cell>
          <cell r="C207" t="str">
            <v>Vogele Road Paver 1203</v>
          </cell>
          <cell r="D207" t="str">
            <v>hr / hr</v>
          </cell>
          <cell r="E207">
            <v>421.17</v>
          </cell>
        </row>
        <row r="208">
          <cell r="B208" t="str">
            <v>R Paver 02</v>
          </cell>
          <cell r="C208" t="str">
            <v>Vogele Road Paver Super 1603</v>
          </cell>
          <cell r="D208" t="str">
            <v>hr / hr</v>
          </cell>
          <cell r="E208">
            <v>724.59</v>
          </cell>
        </row>
        <row r="209">
          <cell r="B209" t="str">
            <v>RWR 01</v>
          </cell>
          <cell r="C209" t="str">
            <v>Hamm GRW 18 Rubber Wheeled Roller</v>
          </cell>
          <cell r="D209" t="str">
            <v>hr / hr</v>
          </cell>
          <cell r="E209">
            <v>204.57</v>
          </cell>
        </row>
        <row r="210">
          <cell r="B210" t="str">
            <v xml:space="preserve">RWR 02 </v>
          </cell>
          <cell r="C210" t="str">
            <v>Hamm GRW 18 Rubber Wheeled Roller</v>
          </cell>
          <cell r="D210" t="str">
            <v>hr / hr</v>
          </cell>
          <cell r="E210">
            <v>204.57</v>
          </cell>
        </row>
        <row r="211">
          <cell r="B211" t="str">
            <v>RWR 03</v>
          </cell>
          <cell r="C211" t="str">
            <v>Hamm GRW 18 Rubber Wheeled Roller</v>
          </cell>
          <cell r="D211" t="str">
            <v>hr / hr</v>
          </cell>
          <cell r="E211">
            <v>204.57</v>
          </cell>
        </row>
        <row r="212">
          <cell r="B212" t="str">
            <v>RWR 04</v>
          </cell>
          <cell r="C212" t="str">
            <v>CATERPILLAR PF-300 PNEU COMPAC</v>
          </cell>
          <cell r="D212" t="str">
            <v>hr / hr</v>
          </cell>
          <cell r="E212">
            <v>204.57</v>
          </cell>
        </row>
        <row r="213">
          <cell r="B213" t="str">
            <v>RWR 05</v>
          </cell>
          <cell r="C213" t="str">
            <v>CATERPILLAR PF-300 PNEU COMPAC</v>
          </cell>
          <cell r="D213" t="str">
            <v>hr / hr</v>
          </cell>
          <cell r="E213">
            <v>204.57</v>
          </cell>
        </row>
        <row r="214">
          <cell r="B214" t="str">
            <v>RWR 06</v>
          </cell>
          <cell r="C214" t="str">
            <v>CATERPILLAR PF-300 PNEU COMPAC</v>
          </cell>
          <cell r="D214" t="str">
            <v>hr / hr</v>
          </cell>
          <cell r="E214">
            <v>204.57</v>
          </cell>
        </row>
        <row r="215">
          <cell r="B215" t="str">
            <v>RWR 07</v>
          </cell>
          <cell r="C215" t="str">
            <v>CATERPILLAR PF-300 PNEU COMPAC</v>
          </cell>
          <cell r="D215" t="str">
            <v>hr / hr</v>
          </cell>
          <cell r="E215">
            <v>204.57</v>
          </cell>
        </row>
        <row r="216">
          <cell r="B216" t="str">
            <v>RWR 08</v>
          </cell>
          <cell r="C216" t="str">
            <v>CATERPILLAR PF-300 PNEU COMPAC</v>
          </cell>
          <cell r="D216" t="str">
            <v>hr / hr</v>
          </cell>
          <cell r="E216">
            <v>204.57</v>
          </cell>
        </row>
        <row r="217">
          <cell r="B217" t="str">
            <v>SDR 04</v>
          </cell>
          <cell r="C217" t="str">
            <v>CATERPILLAR CS 533</v>
          </cell>
          <cell r="D217" t="str">
            <v>hr / hr</v>
          </cell>
          <cell r="E217">
            <v>162.04</v>
          </cell>
        </row>
        <row r="218">
          <cell r="B218" t="str">
            <v>SDR 05</v>
          </cell>
          <cell r="C218" t="str">
            <v>CATERPILLAR CS 533</v>
          </cell>
          <cell r="D218" t="str">
            <v>hr / hr</v>
          </cell>
          <cell r="E218">
            <v>162.04</v>
          </cell>
        </row>
        <row r="219">
          <cell r="B219" t="str">
            <v>SDR 06</v>
          </cell>
          <cell r="C219" t="str">
            <v>CATERPILLAR CS 533</v>
          </cell>
          <cell r="D219" t="str">
            <v>hr / hr</v>
          </cell>
          <cell r="E219">
            <v>162.04</v>
          </cell>
        </row>
        <row r="220">
          <cell r="B220" t="str">
            <v>SDR 07</v>
          </cell>
          <cell r="C220" t="str">
            <v>CATERPILLAR CS 533</v>
          </cell>
          <cell r="D220" t="str">
            <v>hr / hr</v>
          </cell>
          <cell r="E220">
            <v>162.04</v>
          </cell>
        </row>
        <row r="221">
          <cell r="B221" t="str">
            <v>SDR 08</v>
          </cell>
          <cell r="C221" t="str">
            <v>CATERPILLAR CS 533</v>
          </cell>
          <cell r="D221" t="str">
            <v>hr / hr</v>
          </cell>
          <cell r="E221">
            <v>162.04</v>
          </cell>
        </row>
        <row r="222">
          <cell r="B222" t="str">
            <v>SDR 09</v>
          </cell>
          <cell r="C222" t="str">
            <v>CATERPILLAR CS 533</v>
          </cell>
          <cell r="D222" t="str">
            <v>hr / hr</v>
          </cell>
          <cell r="E222">
            <v>162.04</v>
          </cell>
        </row>
        <row r="223">
          <cell r="B223" t="str">
            <v>SDR 10</v>
          </cell>
          <cell r="C223" t="str">
            <v>CATERPILLAR CS 533</v>
          </cell>
          <cell r="D223" t="str">
            <v>hr / hr</v>
          </cell>
          <cell r="E223">
            <v>162.04</v>
          </cell>
        </row>
        <row r="224">
          <cell r="B224" t="str">
            <v>SDR 11</v>
          </cell>
          <cell r="C224" t="str">
            <v>BOMAG BW 213DH-4-BVC 14.9 TON</v>
          </cell>
          <cell r="D224" t="str">
            <v>hr / hr</v>
          </cell>
          <cell r="E224">
            <v>162.04</v>
          </cell>
        </row>
        <row r="225">
          <cell r="B225" t="str">
            <v>SDR 12</v>
          </cell>
          <cell r="C225" t="str">
            <v>CATERPILLAR CS-683E VIBRATOR</v>
          </cell>
          <cell r="D225" t="str">
            <v>hr / hr</v>
          </cell>
          <cell r="E225">
            <v>162.04</v>
          </cell>
        </row>
        <row r="226">
          <cell r="B226" t="str">
            <v>SDR 13</v>
          </cell>
          <cell r="C226" t="str">
            <v>CATERPILLAR CS-683E VIBRATOR</v>
          </cell>
          <cell r="D226" t="str">
            <v>hr / hr</v>
          </cell>
          <cell r="E226">
            <v>162.04</v>
          </cell>
        </row>
        <row r="227">
          <cell r="B227" t="str">
            <v>SDR 14</v>
          </cell>
          <cell r="C227" t="str">
            <v>HAMM 3414VIO SMOOTH DRUM</v>
          </cell>
          <cell r="D227" t="str">
            <v>hr / hr</v>
          </cell>
          <cell r="E227">
            <v>162.04</v>
          </cell>
        </row>
        <row r="228">
          <cell r="B228" t="str">
            <v>SDR 15</v>
          </cell>
          <cell r="C228" t="str">
            <v>HAMM 3414VIO SMOOTH DRUM</v>
          </cell>
          <cell r="D228" t="str">
            <v>hr / hr</v>
          </cell>
          <cell r="E228">
            <v>162.04</v>
          </cell>
        </row>
        <row r="229">
          <cell r="B229" t="str">
            <v>Spreader 01</v>
          </cell>
          <cell r="C229" t="str">
            <v>Etny Self-Propelled Chipspreader</v>
          </cell>
          <cell r="D229" t="str">
            <v>hr / hr</v>
          </cell>
          <cell r="E229">
            <v>317.3</v>
          </cell>
        </row>
        <row r="230">
          <cell r="B230" t="str">
            <v>SSL 03</v>
          </cell>
          <cell r="C230" t="str">
            <v>Case Skid Steer Loader</v>
          </cell>
          <cell r="D230" t="str">
            <v>hr / hr</v>
          </cell>
          <cell r="E230">
            <v>127.49</v>
          </cell>
        </row>
        <row r="231">
          <cell r="B231" t="str">
            <v>SSL 04</v>
          </cell>
          <cell r="C231" t="str">
            <v>CASE 420 SSL</v>
          </cell>
          <cell r="D231" t="str">
            <v>hr / hr</v>
          </cell>
          <cell r="E231">
            <v>127.49</v>
          </cell>
        </row>
        <row r="232">
          <cell r="B232" t="str">
            <v>SSL 05</v>
          </cell>
          <cell r="C232" t="str">
            <v>CASE 420 SSL</v>
          </cell>
          <cell r="D232" t="str">
            <v>hr / hr</v>
          </cell>
          <cell r="E232">
            <v>127.49</v>
          </cell>
        </row>
        <row r="233">
          <cell r="B233" t="str">
            <v>Tan R 01</v>
          </cell>
          <cell r="C233" t="str">
            <v>Hamm HD 12 Tandem Roller</v>
          </cell>
          <cell r="D233" t="str">
            <v>hr / hr</v>
          </cell>
          <cell r="E233">
            <v>206.42</v>
          </cell>
        </row>
        <row r="234">
          <cell r="B234" t="str">
            <v>Tan R 02</v>
          </cell>
          <cell r="C234" t="str">
            <v>Hamm HD 12 Tandem Roller</v>
          </cell>
          <cell r="D234" t="str">
            <v>hr / hr</v>
          </cell>
          <cell r="E234">
            <v>206.42</v>
          </cell>
        </row>
        <row r="235">
          <cell r="B235" t="str">
            <v>Tan R 03</v>
          </cell>
          <cell r="C235" t="str">
            <v>Hamm HD 75 Articulated Tandem Steel Roller</v>
          </cell>
          <cell r="D235" t="str">
            <v>hr / hr</v>
          </cell>
          <cell r="E235">
            <v>206.42</v>
          </cell>
        </row>
        <row r="236">
          <cell r="B236" t="str">
            <v>Tan R 04</v>
          </cell>
          <cell r="C236" t="str">
            <v>HAMM HD 75V VIBRATION ROLLER</v>
          </cell>
          <cell r="D236" t="str">
            <v>hr / hr</v>
          </cell>
          <cell r="E236">
            <v>206.42</v>
          </cell>
        </row>
        <row r="237">
          <cell r="B237" t="str">
            <v>Tan R 05</v>
          </cell>
          <cell r="C237" t="str">
            <v>HAMM HW 90B</v>
          </cell>
          <cell r="D237" t="str">
            <v>hr / hr</v>
          </cell>
          <cell r="E237">
            <v>206.42</v>
          </cell>
        </row>
        <row r="238">
          <cell r="B238" t="str">
            <v>Tan R 06</v>
          </cell>
          <cell r="C238" t="str">
            <v>HAMM HW 90B</v>
          </cell>
          <cell r="D238" t="str">
            <v>hr / hr</v>
          </cell>
          <cell r="E238">
            <v>206.42</v>
          </cell>
        </row>
        <row r="239">
          <cell r="B239" t="str">
            <v>TB 02</v>
          </cell>
          <cell r="C239" t="str">
            <v>Mercedes 23 Seater Bus</v>
          </cell>
          <cell r="D239" t="str">
            <v>month/km</v>
          </cell>
          <cell r="E239">
            <v>10644.49</v>
          </cell>
        </row>
        <row r="240">
          <cell r="B240" t="str">
            <v>TB 03</v>
          </cell>
          <cell r="C240" t="str">
            <v>Mercedes 23 Seater Bus</v>
          </cell>
          <cell r="D240" t="str">
            <v>month/km</v>
          </cell>
          <cell r="E240">
            <v>10644.49</v>
          </cell>
        </row>
        <row r="241">
          <cell r="B241" t="str">
            <v>TB 04</v>
          </cell>
          <cell r="C241" t="str">
            <v>Mercedes 23 Seater Bus</v>
          </cell>
          <cell r="D241" t="str">
            <v>month/km</v>
          </cell>
          <cell r="E241">
            <v>10644.49</v>
          </cell>
        </row>
        <row r="242">
          <cell r="B242" t="str">
            <v>TB 05</v>
          </cell>
          <cell r="C242" t="str">
            <v>Mercedes 23 Seater Bus</v>
          </cell>
          <cell r="D242" t="str">
            <v>month/km</v>
          </cell>
          <cell r="E242">
            <v>10644.49</v>
          </cell>
        </row>
        <row r="243">
          <cell r="B243" t="str">
            <v>TC 01</v>
          </cell>
          <cell r="C243" t="str">
            <v>Liebherr 32TT</v>
          </cell>
          <cell r="D243" t="str">
            <v>hr / hr</v>
          </cell>
          <cell r="E243">
            <v>0</v>
          </cell>
        </row>
        <row r="244">
          <cell r="B244" t="str">
            <v>TC 02</v>
          </cell>
          <cell r="C244" t="str">
            <v>Liebherr 32TT</v>
          </cell>
          <cell r="D244" t="str">
            <v>hr / hr</v>
          </cell>
          <cell r="E244">
            <v>0</v>
          </cell>
        </row>
        <row r="245">
          <cell r="B245" t="str">
            <v>TLB 06</v>
          </cell>
          <cell r="C245" t="str">
            <v>CAT 428B Backhoe Loader</v>
          </cell>
          <cell r="D245" t="str">
            <v>hr / hr</v>
          </cell>
          <cell r="E245">
            <v>108.70264800000002</v>
          </cell>
        </row>
        <row r="246">
          <cell r="B246" t="str">
            <v>TLB 07</v>
          </cell>
          <cell r="C246" t="str">
            <v>Bell 315 SE Backhoe Loader</v>
          </cell>
          <cell r="D246" t="str">
            <v>hr / hr</v>
          </cell>
          <cell r="E246">
            <v>154.33000000000001</v>
          </cell>
        </row>
        <row r="247">
          <cell r="B247" t="str">
            <v>TLB 08</v>
          </cell>
          <cell r="C247" t="str">
            <v>Bell 315 SE Backhoe Loader</v>
          </cell>
          <cell r="D247" t="str">
            <v>hr / hr</v>
          </cell>
          <cell r="E247">
            <v>154.33000000000001</v>
          </cell>
        </row>
        <row r="248">
          <cell r="B248" t="str">
            <v>TLB 09</v>
          </cell>
          <cell r="C248" t="str">
            <v>Bell 315 SE Backhoe Loader</v>
          </cell>
          <cell r="D248" t="str">
            <v>hr / hr</v>
          </cell>
          <cell r="E248">
            <v>154.33000000000001</v>
          </cell>
        </row>
        <row r="249">
          <cell r="B249" t="str">
            <v>TLB 10</v>
          </cell>
          <cell r="C249" t="str">
            <v xml:space="preserve">Komatsu </v>
          </cell>
          <cell r="D249" t="str">
            <v>hr / hr</v>
          </cell>
          <cell r="E249">
            <v>152.22999999999999</v>
          </cell>
        </row>
        <row r="250">
          <cell r="B250" t="str">
            <v>TLB 11</v>
          </cell>
          <cell r="C250" t="str">
            <v>JCB 3cX</v>
          </cell>
          <cell r="D250" t="str">
            <v>hr / hr</v>
          </cell>
          <cell r="E250">
            <v>152.22999999999999</v>
          </cell>
        </row>
        <row r="251">
          <cell r="B251" t="str">
            <v>TLB 12</v>
          </cell>
          <cell r="C251" t="str">
            <v>CATERPILLAR 422E BACKHOE 4*2</v>
          </cell>
          <cell r="D251" t="str">
            <v>hr / hr</v>
          </cell>
          <cell r="E251">
            <v>154.33000000000001</v>
          </cell>
        </row>
        <row r="252">
          <cell r="B252" t="str">
            <v>TLB 13</v>
          </cell>
          <cell r="C252" t="str">
            <v>CATERPILLAR 422E BACKHOE 4*2</v>
          </cell>
          <cell r="D252" t="str">
            <v>hr / hr</v>
          </cell>
          <cell r="E252">
            <v>154.33000000000001</v>
          </cell>
        </row>
        <row r="253">
          <cell r="B253" t="str">
            <v>TLB 14</v>
          </cell>
          <cell r="C253" t="str">
            <v>CATERPILLAR 422E BACKHOE 4*2</v>
          </cell>
          <cell r="D253" t="str">
            <v>hr / hr</v>
          </cell>
          <cell r="E253">
            <v>154.33000000000001</v>
          </cell>
        </row>
        <row r="254">
          <cell r="B254" t="str">
            <v>TLB 15</v>
          </cell>
          <cell r="C254" t="str">
            <v>CATERPILLAR 422E BACKHOE 4*2</v>
          </cell>
          <cell r="D254" t="str">
            <v>hr / hr</v>
          </cell>
          <cell r="E254">
            <v>154.33000000000001</v>
          </cell>
        </row>
        <row r="255">
          <cell r="B255" t="str">
            <v>TLB 16</v>
          </cell>
          <cell r="C255" t="str">
            <v>CATERPILLAR 422E BACKHOE 4*2</v>
          </cell>
          <cell r="D255" t="str">
            <v>hr / hr</v>
          </cell>
          <cell r="E255">
            <v>154.33000000000001</v>
          </cell>
        </row>
        <row r="256">
          <cell r="B256" t="str">
            <v>TLB 17</v>
          </cell>
          <cell r="C256" t="str">
            <v>CATERPILLAR 422E BACKHOE 4*2</v>
          </cell>
          <cell r="D256" t="str">
            <v>hr / hr</v>
          </cell>
          <cell r="E256">
            <v>154.33000000000001</v>
          </cell>
        </row>
        <row r="257">
          <cell r="B257" t="str">
            <v>TM 01</v>
          </cell>
          <cell r="C257" t="str">
            <v>MAN 6m3 Mixer</v>
          </cell>
          <cell r="D257" t="str">
            <v>hr / hr</v>
          </cell>
          <cell r="E257">
            <v>197.11</v>
          </cell>
        </row>
        <row r="258">
          <cell r="B258" t="str">
            <v>TM 02</v>
          </cell>
          <cell r="C258" t="str">
            <v>Toyota DA110 2,5m3 Mixer</v>
          </cell>
          <cell r="D258" t="str">
            <v>hr / hr</v>
          </cell>
          <cell r="E258">
            <v>197.11</v>
          </cell>
        </row>
        <row r="259">
          <cell r="B259" t="str">
            <v>TM 03</v>
          </cell>
          <cell r="C259" t="str">
            <v>TATA 6m3 Mixer</v>
          </cell>
          <cell r="D259" t="str">
            <v>hr / hr</v>
          </cell>
          <cell r="E259">
            <v>197.11</v>
          </cell>
        </row>
        <row r="260">
          <cell r="B260" t="str">
            <v>TM 04</v>
          </cell>
          <cell r="C260" t="str">
            <v>TATA 6m3 Mixer</v>
          </cell>
          <cell r="D260" t="str">
            <v>hr / hr</v>
          </cell>
          <cell r="E260">
            <v>197.11</v>
          </cell>
        </row>
        <row r="261">
          <cell r="B261" t="str">
            <v>TM 05</v>
          </cell>
          <cell r="C261" t="str">
            <v>TATA 6m3 Mixer</v>
          </cell>
          <cell r="D261" t="str">
            <v>hr / hr</v>
          </cell>
          <cell r="E261">
            <v>197.11</v>
          </cell>
        </row>
        <row r="262">
          <cell r="B262" t="str">
            <v>TM 06</v>
          </cell>
          <cell r="C262" t="str">
            <v>TATA 6m3 Mixer</v>
          </cell>
          <cell r="D262" t="str">
            <v>hr / hr</v>
          </cell>
          <cell r="E262">
            <v>197.11</v>
          </cell>
        </row>
        <row r="263">
          <cell r="B263" t="str">
            <v>TP 15</v>
          </cell>
          <cell r="C263" t="str">
            <v>Mercedes 6m3 S/Tipper</v>
          </cell>
          <cell r="D263" t="str">
            <v>hr / hr</v>
          </cell>
          <cell r="E263">
            <v>94.21</v>
          </cell>
        </row>
        <row r="264">
          <cell r="B264" t="str">
            <v>TP 16</v>
          </cell>
          <cell r="C264" t="str">
            <v>Mercedes 6m3 S/Tipper</v>
          </cell>
          <cell r="D264" t="str">
            <v>hr / hr</v>
          </cell>
          <cell r="E264">
            <v>94.21</v>
          </cell>
        </row>
        <row r="265">
          <cell r="B265" t="str">
            <v>TP 17</v>
          </cell>
          <cell r="C265" t="str">
            <v>Mercedes 6m3 S/Tipper</v>
          </cell>
          <cell r="D265" t="str">
            <v>hr / hr</v>
          </cell>
          <cell r="E265">
            <v>94.21</v>
          </cell>
        </row>
        <row r="266">
          <cell r="B266" t="str">
            <v>TP 18</v>
          </cell>
          <cell r="C266" t="str">
            <v>Mercedes 6m3 S/Tipper HT 03</v>
          </cell>
          <cell r="D266" t="str">
            <v>hr / hr</v>
          </cell>
          <cell r="E266">
            <v>94.21</v>
          </cell>
        </row>
        <row r="267">
          <cell r="B267" t="str">
            <v>TP 23</v>
          </cell>
          <cell r="C267" t="str">
            <v>Mercedes 6m3 Tipper</v>
          </cell>
          <cell r="D267" t="str">
            <v>hr / hr</v>
          </cell>
          <cell r="E267">
            <v>130.44</v>
          </cell>
        </row>
        <row r="268">
          <cell r="B268" t="str">
            <v>TP 24</v>
          </cell>
          <cell r="C268" t="str">
            <v>Mercedes 6m3 Tipper</v>
          </cell>
          <cell r="D268" t="str">
            <v>hr / hr</v>
          </cell>
          <cell r="E268">
            <v>130.44</v>
          </cell>
        </row>
        <row r="269">
          <cell r="B269" t="str">
            <v>TP 25</v>
          </cell>
          <cell r="C269" t="str">
            <v>Mercedes 6m3 Tipper</v>
          </cell>
          <cell r="D269" t="str">
            <v>hr / hr</v>
          </cell>
          <cell r="E269">
            <v>130.44</v>
          </cell>
        </row>
        <row r="270">
          <cell r="B270" t="str">
            <v>TP 26</v>
          </cell>
          <cell r="C270" t="str">
            <v>MAN 16. 223 6m3 Tipper</v>
          </cell>
          <cell r="D270" t="str">
            <v>hr / hr</v>
          </cell>
          <cell r="E270">
            <v>130.44</v>
          </cell>
        </row>
        <row r="271">
          <cell r="B271" t="str">
            <v>TP 28</v>
          </cell>
          <cell r="C271" t="str">
            <v>MAN 16. 223 6m3 Tipper</v>
          </cell>
          <cell r="D271" t="str">
            <v>hr / hr</v>
          </cell>
          <cell r="E271">
            <v>130.44</v>
          </cell>
        </row>
        <row r="272">
          <cell r="B272" t="str">
            <v>TP 29</v>
          </cell>
          <cell r="C272" t="str">
            <v>MAN 16. 223 6m3 Tipper</v>
          </cell>
          <cell r="D272" t="str">
            <v>hr / hr</v>
          </cell>
          <cell r="E272">
            <v>130.44</v>
          </cell>
        </row>
        <row r="273">
          <cell r="B273" t="str">
            <v>TP 30</v>
          </cell>
          <cell r="C273" t="str">
            <v>MAN 10 m3 Tipper</v>
          </cell>
          <cell r="D273" t="str">
            <v>hr / hr</v>
          </cell>
          <cell r="E273">
            <v>247</v>
          </cell>
        </row>
        <row r="274">
          <cell r="B274" t="str">
            <v>TP 31</v>
          </cell>
          <cell r="C274" t="str">
            <v>MAN 10 m3 Tipper</v>
          </cell>
          <cell r="D274" t="str">
            <v>hr / hr</v>
          </cell>
          <cell r="E274">
            <v>247</v>
          </cell>
        </row>
        <row r="275">
          <cell r="B275" t="str">
            <v>TP 32</v>
          </cell>
          <cell r="C275" t="str">
            <v>MAN 10 m3 Tipper</v>
          </cell>
          <cell r="D275" t="str">
            <v>hr / hr</v>
          </cell>
          <cell r="E275">
            <v>247</v>
          </cell>
        </row>
        <row r="276">
          <cell r="B276" t="str">
            <v>TP 33</v>
          </cell>
          <cell r="C276" t="str">
            <v>MAN 10 m3 Tipper</v>
          </cell>
          <cell r="D276" t="str">
            <v>hr / hr</v>
          </cell>
          <cell r="E276">
            <v>247</v>
          </cell>
        </row>
        <row r="277">
          <cell r="B277" t="str">
            <v>TP 34</v>
          </cell>
          <cell r="C277" t="str">
            <v>MAN 10 m3 Tipper</v>
          </cell>
          <cell r="D277" t="str">
            <v>hr / hr</v>
          </cell>
          <cell r="E277">
            <v>247</v>
          </cell>
        </row>
        <row r="278">
          <cell r="B278" t="str">
            <v>TP 35</v>
          </cell>
          <cell r="C278" t="str">
            <v>MAN 10 m3 Tipper</v>
          </cell>
          <cell r="D278" t="str">
            <v>hr / hr</v>
          </cell>
          <cell r="E278">
            <v>247</v>
          </cell>
        </row>
        <row r="279">
          <cell r="B279" t="str">
            <v>TP 36</v>
          </cell>
          <cell r="C279" t="str">
            <v>MAN 10M3 TIPPER/GREEDY BOARDS</v>
          </cell>
          <cell r="D279" t="str">
            <v>hr / hr</v>
          </cell>
          <cell r="E279">
            <v>247</v>
          </cell>
        </row>
        <row r="280">
          <cell r="B280" t="str">
            <v>TP 37</v>
          </cell>
          <cell r="C280" t="str">
            <v>MAN 10M3 TIPPER/GREEDY BOARDS</v>
          </cell>
          <cell r="D280" t="str">
            <v>hr / hr</v>
          </cell>
          <cell r="E280">
            <v>247</v>
          </cell>
        </row>
        <row r="281">
          <cell r="B281" t="str">
            <v>TP 38</v>
          </cell>
          <cell r="C281" t="str">
            <v>MAN 10M3 TIPPER/GREEDY BOARDS</v>
          </cell>
          <cell r="D281" t="str">
            <v>hr / hr</v>
          </cell>
          <cell r="E281">
            <v>247</v>
          </cell>
        </row>
        <row r="282">
          <cell r="B282" t="str">
            <v>TP 39</v>
          </cell>
          <cell r="C282" t="str">
            <v>MAN 10M3 TIPPER/GREEDY BOARDS</v>
          </cell>
          <cell r="D282" t="str">
            <v>hr / hr</v>
          </cell>
          <cell r="E282">
            <v>247</v>
          </cell>
        </row>
        <row r="283">
          <cell r="B283" t="str">
            <v>TP 40</v>
          </cell>
          <cell r="C283" t="str">
            <v>MAN 10M3 TIPPER/GREEDY BOARDS</v>
          </cell>
          <cell r="D283" t="str">
            <v>hr / hr</v>
          </cell>
          <cell r="E283">
            <v>247</v>
          </cell>
        </row>
        <row r="284">
          <cell r="B284" t="str">
            <v>TP 41</v>
          </cell>
          <cell r="C284" t="str">
            <v>MAN 10M3 TIPPER/GREEDY BOARDS</v>
          </cell>
          <cell r="D284" t="str">
            <v>hr / hr</v>
          </cell>
          <cell r="E284">
            <v>247</v>
          </cell>
        </row>
        <row r="285">
          <cell r="B285" t="str">
            <v>TP 42</v>
          </cell>
          <cell r="C285" t="str">
            <v>MAN 10M3 TIPPER/GREEDY BOARDS</v>
          </cell>
          <cell r="D285" t="str">
            <v>hr / hr</v>
          </cell>
          <cell r="E285">
            <v>247</v>
          </cell>
        </row>
        <row r="286">
          <cell r="B286" t="str">
            <v>TP 43</v>
          </cell>
          <cell r="C286" t="str">
            <v>MAN 10M3 TIPPER/GREEDY BOARDS</v>
          </cell>
          <cell r="D286" t="str">
            <v>hr / hr</v>
          </cell>
          <cell r="E286">
            <v>247</v>
          </cell>
        </row>
        <row r="287">
          <cell r="B287" t="str">
            <v>TP 44</v>
          </cell>
          <cell r="C287" t="str">
            <v>MAN 10M3 TIPPER</v>
          </cell>
          <cell r="D287" t="str">
            <v>hr / hr</v>
          </cell>
          <cell r="E287">
            <v>247</v>
          </cell>
        </row>
        <row r="288">
          <cell r="B288" t="str">
            <v>TP 45</v>
          </cell>
          <cell r="C288" t="str">
            <v>MAN 10M3 TIPPER</v>
          </cell>
          <cell r="D288" t="str">
            <v>hr / hr</v>
          </cell>
          <cell r="E288">
            <v>247</v>
          </cell>
        </row>
        <row r="289">
          <cell r="B289" t="str">
            <v>TP 46</v>
          </cell>
          <cell r="C289" t="str">
            <v>MAN 10M3 TIPPER</v>
          </cell>
          <cell r="D289" t="str">
            <v>hr / hr</v>
          </cell>
          <cell r="E289">
            <v>247</v>
          </cell>
        </row>
        <row r="290">
          <cell r="B290" t="str">
            <v>TP 47</v>
          </cell>
          <cell r="C290" t="str">
            <v>MAN 10M3 TIPPER</v>
          </cell>
          <cell r="D290" t="str">
            <v>hr / hr</v>
          </cell>
          <cell r="E290">
            <v>247</v>
          </cell>
        </row>
        <row r="291">
          <cell r="B291" t="str">
            <v>TP 48</v>
          </cell>
          <cell r="C291" t="str">
            <v>MAN 10M3 TIPPER</v>
          </cell>
          <cell r="D291" t="str">
            <v>hr / hr</v>
          </cell>
          <cell r="E291">
            <v>247</v>
          </cell>
        </row>
        <row r="292">
          <cell r="B292" t="str">
            <v>TP 49</v>
          </cell>
          <cell r="C292" t="str">
            <v>MAN 10M3 TIPPER</v>
          </cell>
          <cell r="D292" t="str">
            <v>hr / hr</v>
          </cell>
          <cell r="E292">
            <v>247</v>
          </cell>
        </row>
        <row r="293">
          <cell r="B293" t="str">
            <v>TP 50</v>
          </cell>
          <cell r="C293" t="str">
            <v>MAN 10M3 TIPPER</v>
          </cell>
          <cell r="D293" t="str">
            <v>hr / hr</v>
          </cell>
          <cell r="E293">
            <v>247</v>
          </cell>
        </row>
        <row r="294">
          <cell r="B294" t="str">
            <v>TP 51</v>
          </cell>
          <cell r="C294" t="str">
            <v>MAN 10M3 TIPPER</v>
          </cell>
          <cell r="D294" t="str">
            <v>hr / hr</v>
          </cell>
          <cell r="E294">
            <v>247</v>
          </cell>
        </row>
        <row r="295">
          <cell r="B295" t="str">
            <v>TP 52</v>
          </cell>
          <cell r="C295" t="str">
            <v>MAN 10M3 TIPPER</v>
          </cell>
          <cell r="D295" t="str">
            <v>hr / hr</v>
          </cell>
          <cell r="E295">
            <v>247</v>
          </cell>
        </row>
        <row r="296">
          <cell r="B296" t="str">
            <v>TP 53</v>
          </cell>
          <cell r="C296" t="str">
            <v>MAN 10M3 TIPPER</v>
          </cell>
          <cell r="D296" t="str">
            <v>hr / hr</v>
          </cell>
          <cell r="E296">
            <v>247</v>
          </cell>
        </row>
        <row r="297">
          <cell r="B297" t="str">
            <v>TP 54</v>
          </cell>
          <cell r="C297" t="str">
            <v>MAN 10M3 TIPPER</v>
          </cell>
          <cell r="D297" t="str">
            <v>hr / hr</v>
          </cell>
          <cell r="E297">
            <v>247</v>
          </cell>
        </row>
        <row r="298">
          <cell r="B298" t="str">
            <v>TP 55</v>
          </cell>
          <cell r="C298" t="str">
            <v>MAN 10M3 TIPPER</v>
          </cell>
          <cell r="D298" t="str">
            <v>hr / hr</v>
          </cell>
          <cell r="E298">
            <v>247</v>
          </cell>
        </row>
        <row r="299">
          <cell r="B299" t="str">
            <v>TP 56</v>
          </cell>
          <cell r="C299" t="str">
            <v>MAN 10M3 TIPPER</v>
          </cell>
          <cell r="D299" t="str">
            <v>hr / hr</v>
          </cell>
          <cell r="E299">
            <v>247</v>
          </cell>
        </row>
        <row r="300">
          <cell r="B300" t="str">
            <v>TP 57</v>
          </cell>
          <cell r="C300" t="str">
            <v>MAN 10M3 TIPPER</v>
          </cell>
          <cell r="D300" t="str">
            <v>hr / hr</v>
          </cell>
          <cell r="E300">
            <v>247</v>
          </cell>
        </row>
        <row r="301">
          <cell r="B301" t="str">
            <v>TP 58</v>
          </cell>
          <cell r="C301" t="str">
            <v>MAN 10M3 TIPPER</v>
          </cell>
          <cell r="D301" t="str">
            <v>hr / hr</v>
          </cell>
          <cell r="E301">
            <v>247</v>
          </cell>
        </row>
        <row r="302">
          <cell r="B302" t="str">
            <v>TR 01</v>
          </cell>
          <cell r="C302" t="str">
            <v>Ford 5000 Tractor</v>
          </cell>
          <cell r="D302" t="str">
            <v>day / day</v>
          </cell>
          <cell r="E302">
            <v>173.92423680000002</v>
          </cell>
        </row>
        <row r="303">
          <cell r="B303" t="str">
            <v>TR 02</v>
          </cell>
          <cell r="C303" t="str">
            <v>Massey Ferguson Tractor</v>
          </cell>
          <cell r="D303" t="str">
            <v>day / day</v>
          </cell>
          <cell r="E303">
            <v>159.43055040000002</v>
          </cell>
        </row>
        <row r="304">
          <cell r="B304" t="str">
            <v>TR 03</v>
          </cell>
          <cell r="C304" t="str">
            <v>Ford 4*4 Tractor</v>
          </cell>
          <cell r="D304" t="str">
            <v>day / day</v>
          </cell>
          <cell r="E304">
            <v>333.35478720000003</v>
          </cell>
        </row>
        <row r="305">
          <cell r="B305" t="str">
            <v>TR 04</v>
          </cell>
          <cell r="C305" t="str">
            <v>Ford 5000 Tractor</v>
          </cell>
          <cell r="D305" t="str">
            <v>day / day</v>
          </cell>
          <cell r="E305">
            <v>173.92423680000002</v>
          </cell>
        </row>
        <row r="306">
          <cell r="B306" t="str">
            <v>TR 05</v>
          </cell>
          <cell r="C306" t="str">
            <v>Massey Ferguson Tractor Including attachments</v>
          </cell>
          <cell r="D306" t="str">
            <v>month</v>
          </cell>
          <cell r="E306">
            <v>17186.778743585222</v>
          </cell>
        </row>
        <row r="307">
          <cell r="B307" t="str">
            <v>TRL 02</v>
          </cell>
          <cell r="C307" t="str">
            <v>20 Kl Water</v>
          </cell>
          <cell r="D307" t="str">
            <v>day / day</v>
          </cell>
          <cell r="E307">
            <v>144.93686400000001</v>
          </cell>
        </row>
        <row r="308">
          <cell r="B308" t="str">
            <v>TRL 03</v>
          </cell>
          <cell r="C308" t="str">
            <v>Plant Container Trailer</v>
          </cell>
          <cell r="D308" t="str">
            <v>day / day</v>
          </cell>
          <cell r="E308">
            <v>188.42</v>
          </cell>
        </row>
        <row r="309">
          <cell r="B309" t="str">
            <v>TRL 04</v>
          </cell>
          <cell r="C309" t="str">
            <v>Ro Ro Trailer</v>
          </cell>
          <cell r="D309" t="str">
            <v>Month</v>
          </cell>
          <cell r="E309">
            <v>8801.52</v>
          </cell>
        </row>
        <row r="310">
          <cell r="B310" t="str">
            <v>TRL 05</v>
          </cell>
          <cell r="C310" t="str">
            <v>Ro Ro Trailer</v>
          </cell>
          <cell r="D310" t="str">
            <v>Month</v>
          </cell>
          <cell r="E310">
            <v>8801.52</v>
          </cell>
        </row>
        <row r="311">
          <cell r="B311" t="str">
            <v>TT 05-TRL42</v>
          </cell>
          <cell r="C311" t="str">
            <v>MAN 26-442 T/T</v>
          </cell>
          <cell r="D311" t="str">
            <v>hr / hr</v>
          </cell>
          <cell r="E311">
            <v>273.86</v>
          </cell>
        </row>
        <row r="312">
          <cell r="B312" t="str">
            <v>TT 06</v>
          </cell>
          <cell r="C312" t="str">
            <v>MAN 33.4 T/T &amp; Crane</v>
          </cell>
          <cell r="D312" t="str">
            <v>hr / hr</v>
          </cell>
          <cell r="E312">
            <v>445.06</v>
          </cell>
        </row>
        <row r="313">
          <cell r="B313" t="str">
            <v>TT 07</v>
          </cell>
          <cell r="C313" t="str">
            <v>MAN 33.4 T/T</v>
          </cell>
          <cell r="D313" t="str">
            <v>hr / hr</v>
          </cell>
          <cell r="E313">
            <v>445.06</v>
          </cell>
        </row>
        <row r="314">
          <cell r="B314" t="str">
            <v>TT 08</v>
          </cell>
          <cell r="C314" t="str">
            <v>MAN 33.4 T/T</v>
          </cell>
          <cell r="D314" t="str">
            <v>hr / hr</v>
          </cell>
          <cell r="E314">
            <v>445.06</v>
          </cell>
        </row>
        <row r="315">
          <cell r="B315" t="str">
            <v>TT 09</v>
          </cell>
          <cell r="C315" t="str">
            <v>MAN 33.4 T/T</v>
          </cell>
          <cell r="D315" t="str">
            <v>hr / hr</v>
          </cell>
          <cell r="E315">
            <v>445.06</v>
          </cell>
        </row>
        <row r="316">
          <cell r="B316" t="str">
            <v>TT 10</v>
          </cell>
          <cell r="C316" t="str">
            <v>MAN 33.480 40 TON TRAILER</v>
          </cell>
          <cell r="D316" t="str">
            <v>hr / hr</v>
          </cell>
          <cell r="E316">
            <v>445.06</v>
          </cell>
        </row>
        <row r="317">
          <cell r="B317" t="str">
            <v xml:space="preserve">WRecycler 01 </v>
          </cell>
          <cell r="C317" t="str">
            <v>Wirtgen WR Recycler</v>
          </cell>
          <cell r="D317" t="str">
            <v>hr / hr</v>
          </cell>
          <cell r="E317">
            <v>1660.37</v>
          </cell>
        </row>
        <row r="318">
          <cell r="B318" t="str">
            <v>WRecycler 02</v>
          </cell>
          <cell r="C318" t="str">
            <v>Wirtgen WR Recycler</v>
          </cell>
          <cell r="D318" t="str">
            <v>hr / hr</v>
          </cell>
          <cell r="E318">
            <v>2023.39</v>
          </cell>
        </row>
        <row r="319">
          <cell r="B319" t="str">
            <v>WL 01</v>
          </cell>
          <cell r="C319" t="str">
            <v>Mercedes Watercart</v>
          </cell>
          <cell r="D319" t="str">
            <v>day / day</v>
          </cell>
          <cell r="E319">
            <v>498.58281216000006</v>
          </cell>
        </row>
        <row r="320">
          <cell r="B320" t="str">
            <v>WL 02</v>
          </cell>
          <cell r="C320" t="str">
            <v>Mercedes Watercart</v>
          </cell>
          <cell r="D320" t="str">
            <v>day / day</v>
          </cell>
          <cell r="E320">
            <v>498.58281216000006</v>
          </cell>
        </row>
        <row r="321">
          <cell r="B321" t="str">
            <v>WL 03</v>
          </cell>
          <cell r="C321" t="str">
            <v>Nissan Watercart</v>
          </cell>
          <cell r="D321" t="str">
            <v>day / day</v>
          </cell>
          <cell r="E321">
            <v>498.58281216000006</v>
          </cell>
        </row>
        <row r="322">
          <cell r="B322" t="str">
            <v>WL 04</v>
          </cell>
          <cell r="C322" t="str">
            <v>Nissan Watercart (TP6)</v>
          </cell>
          <cell r="D322" t="str">
            <v>day / day</v>
          </cell>
          <cell r="E322">
            <v>498.58281216000006</v>
          </cell>
        </row>
        <row r="323">
          <cell r="B323" t="str">
            <v>WL 05</v>
          </cell>
          <cell r="C323" t="str">
            <v>Nissan Watercart (TP7)</v>
          </cell>
          <cell r="D323" t="str">
            <v>day / day</v>
          </cell>
          <cell r="E323">
            <v>498.58281216000006</v>
          </cell>
        </row>
        <row r="324">
          <cell r="B324" t="str">
            <v>WL 06</v>
          </cell>
          <cell r="C324" t="str">
            <v>MAN Watercart (TP19)</v>
          </cell>
          <cell r="D324" t="str">
            <v>day / day</v>
          </cell>
          <cell r="E324">
            <v>1014.5580480000001</v>
          </cell>
        </row>
        <row r="325">
          <cell r="B325" t="str">
            <v>WL 07</v>
          </cell>
          <cell r="C325" t="str">
            <v>MAN Watercart (TP20)</v>
          </cell>
          <cell r="D325" t="str">
            <v>day / day</v>
          </cell>
          <cell r="E325">
            <v>1014.5580480000001</v>
          </cell>
        </row>
        <row r="326">
          <cell r="B326" t="str">
            <v>WRR 01</v>
          </cell>
          <cell r="C326" t="str">
            <v xml:space="preserve">MAN Ro Ro </v>
          </cell>
          <cell r="D326" t="str">
            <v>hr / hr</v>
          </cell>
          <cell r="E326">
            <v>265.63439455383076</v>
          </cell>
        </row>
        <row r="327">
          <cell r="B327" t="str">
            <v>WRR 02</v>
          </cell>
          <cell r="C327" t="str">
            <v xml:space="preserve">MAN Ro Ro </v>
          </cell>
          <cell r="D327" t="str">
            <v>hr / hr</v>
          </cell>
          <cell r="E327">
            <v>265.63439455383076</v>
          </cell>
        </row>
        <row r="328">
          <cell r="B328" t="str">
            <v>WRR 03</v>
          </cell>
          <cell r="C328" t="str">
            <v xml:space="preserve">MAN Ro Ro </v>
          </cell>
          <cell r="D328" t="str">
            <v>hr / hr</v>
          </cell>
          <cell r="E328">
            <v>265.63439455383076</v>
          </cell>
        </row>
        <row r="329">
          <cell r="B329" t="str">
            <v>WT 01</v>
          </cell>
          <cell r="C329" t="str">
            <v>MAN Waste Truck</v>
          </cell>
          <cell r="D329" t="str">
            <v>hr / hr</v>
          </cell>
          <cell r="E329">
            <v>229.86</v>
          </cell>
        </row>
        <row r="330">
          <cell r="B330" t="str">
            <v>WT 02</v>
          </cell>
          <cell r="C330" t="str">
            <v>MAN Waste Truck</v>
          </cell>
          <cell r="D330" t="str">
            <v>hr / hr</v>
          </cell>
          <cell r="E330">
            <v>229.86</v>
          </cell>
        </row>
        <row r="331">
          <cell r="B331" t="str">
            <v>WT 03</v>
          </cell>
          <cell r="C331" t="str">
            <v>MAN Waste Truck</v>
          </cell>
          <cell r="D331" t="str">
            <v>hr / hr</v>
          </cell>
          <cell r="E331">
            <v>229.86</v>
          </cell>
        </row>
        <row r="332">
          <cell r="B332" t="str">
            <v>WT 04</v>
          </cell>
          <cell r="C332" t="str">
            <v>MAN Waste Truck</v>
          </cell>
          <cell r="D332" t="str">
            <v>hr / hr</v>
          </cell>
          <cell r="E332">
            <v>229.86</v>
          </cell>
        </row>
        <row r="333">
          <cell r="B333" t="str">
            <v>WT 05</v>
          </cell>
          <cell r="C333" t="str">
            <v>MAN Waste Truck</v>
          </cell>
          <cell r="D333" t="str">
            <v>hr / hr</v>
          </cell>
          <cell r="E333">
            <v>229.86</v>
          </cell>
        </row>
        <row r="334">
          <cell r="B334" t="str">
            <v>WTS 01</v>
          </cell>
          <cell r="C334" t="str">
            <v>MAN Skip Truck</v>
          </cell>
          <cell r="D334" t="str">
            <v>hr / hr</v>
          </cell>
          <cell r="E334">
            <v>159.85</v>
          </cell>
        </row>
        <row r="335">
          <cell r="B335" t="str">
            <v>WTS 02</v>
          </cell>
          <cell r="C335" t="str">
            <v>MAN Skip Truck</v>
          </cell>
          <cell r="D335" t="str">
            <v>hr / hr</v>
          </cell>
          <cell r="E335">
            <v>159.85</v>
          </cell>
        </row>
        <row r="336">
          <cell r="B336" t="str">
            <v>WTS 03</v>
          </cell>
          <cell r="C336" t="str">
            <v>MAN Skip Truck</v>
          </cell>
          <cell r="D336" t="str">
            <v>hr / hr</v>
          </cell>
          <cell r="E336">
            <v>159.85</v>
          </cell>
        </row>
        <row r="337">
          <cell r="B337" t="str">
            <v>LDV 69</v>
          </cell>
          <cell r="C337" t="str">
            <v>STD-NO CANOPY</v>
          </cell>
          <cell r="D337" t="str">
            <v>Month</v>
          </cell>
          <cell r="E337">
            <v>2195.08</v>
          </cell>
        </row>
        <row r="338">
          <cell r="B338" t="str">
            <v>LDV 70</v>
          </cell>
          <cell r="C338" t="str">
            <v>STD-NO CANOPY</v>
          </cell>
          <cell r="D338" t="str">
            <v>Month</v>
          </cell>
          <cell r="E338">
            <v>2195.08</v>
          </cell>
        </row>
        <row r="339">
          <cell r="B339" t="str">
            <v>LDV 71</v>
          </cell>
          <cell r="C339" t="str">
            <v>STD-NO CANOPY</v>
          </cell>
          <cell r="D339" t="str">
            <v>Month</v>
          </cell>
          <cell r="E339">
            <v>2195.08</v>
          </cell>
        </row>
        <row r="340">
          <cell r="B340" t="str">
            <v>LDV 72</v>
          </cell>
          <cell r="C340" t="str">
            <v>STD-NO CANOPY</v>
          </cell>
          <cell r="D340" t="str">
            <v>Month</v>
          </cell>
          <cell r="E340">
            <v>2195.08</v>
          </cell>
        </row>
        <row r="341">
          <cell r="B341" t="str">
            <v>LDV 73</v>
          </cell>
          <cell r="C341" t="str">
            <v>STD-NO CANOPY</v>
          </cell>
          <cell r="D341" t="str">
            <v>Month</v>
          </cell>
          <cell r="E341">
            <v>2195.08</v>
          </cell>
        </row>
        <row r="342">
          <cell r="B342" t="str">
            <v>LDV 74</v>
          </cell>
          <cell r="C342" t="str">
            <v>STD-NO CANOPY</v>
          </cell>
          <cell r="D342" t="str">
            <v>Month</v>
          </cell>
          <cell r="E342">
            <v>2195.08</v>
          </cell>
        </row>
        <row r="343">
          <cell r="B343" t="str">
            <v>LDV 75</v>
          </cell>
          <cell r="C343" t="str">
            <v>STD-NO CANOPY</v>
          </cell>
          <cell r="D343" t="str">
            <v>Month</v>
          </cell>
          <cell r="E343">
            <v>2195.08</v>
          </cell>
        </row>
        <row r="344">
          <cell r="B344" t="str">
            <v>LDV 76</v>
          </cell>
          <cell r="C344" t="str">
            <v>STD-NO CANOPY</v>
          </cell>
          <cell r="D344" t="str">
            <v>Month</v>
          </cell>
          <cell r="E344">
            <v>2195.08</v>
          </cell>
        </row>
        <row r="345">
          <cell r="B345" t="str">
            <v>LDV 77</v>
          </cell>
          <cell r="C345" t="str">
            <v>STD-NO CANOPY</v>
          </cell>
          <cell r="D345" t="str">
            <v>Month</v>
          </cell>
          <cell r="E345">
            <v>2195.08</v>
          </cell>
        </row>
        <row r="346">
          <cell r="B346" t="str">
            <v>LDV 78</v>
          </cell>
          <cell r="C346" t="str">
            <v>STD-NO CANOPY</v>
          </cell>
          <cell r="D346" t="str">
            <v>Month</v>
          </cell>
          <cell r="E346">
            <v>2195.08</v>
          </cell>
        </row>
        <row r="347">
          <cell r="B347" t="str">
            <v>LDV 79</v>
          </cell>
          <cell r="C347" t="str">
            <v>STD-NO CANOPY</v>
          </cell>
          <cell r="D347" t="str">
            <v>Month</v>
          </cell>
          <cell r="E347">
            <v>2195.08</v>
          </cell>
        </row>
        <row r="348">
          <cell r="B348" t="str">
            <v>LDV 80</v>
          </cell>
          <cell r="C348" t="str">
            <v>STD-NO CANOPY</v>
          </cell>
          <cell r="D348" t="str">
            <v>Month</v>
          </cell>
          <cell r="E348">
            <v>2195.08</v>
          </cell>
        </row>
        <row r="349">
          <cell r="B349" t="str">
            <v>LDV 81</v>
          </cell>
          <cell r="C349" t="str">
            <v>STD-NO CANOPY</v>
          </cell>
          <cell r="D349" t="str">
            <v>Month</v>
          </cell>
          <cell r="E349">
            <v>2195.08</v>
          </cell>
        </row>
        <row r="350">
          <cell r="B350" t="str">
            <v>LDV 82</v>
          </cell>
          <cell r="C350" t="str">
            <v>STD-NO CANOPY</v>
          </cell>
          <cell r="D350" t="str">
            <v>Month</v>
          </cell>
          <cell r="E350">
            <v>2195.08</v>
          </cell>
        </row>
        <row r="351">
          <cell r="B351" t="str">
            <v>LDV 83</v>
          </cell>
          <cell r="C351" t="str">
            <v>STD-NO CANOPY</v>
          </cell>
          <cell r="D351" t="str">
            <v>Month</v>
          </cell>
          <cell r="E351">
            <v>2195.08</v>
          </cell>
        </row>
        <row r="352">
          <cell r="B352" t="str">
            <v>LDV 84</v>
          </cell>
          <cell r="C352" t="str">
            <v>STD-NO CANOPY</v>
          </cell>
          <cell r="D352" t="str">
            <v>Month</v>
          </cell>
          <cell r="E352">
            <v>2195.08</v>
          </cell>
        </row>
        <row r="353">
          <cell r="B353" t="str">
            <v>LDV 85</v>
          </cell>
          <cell r="C353" t="str">
            <v>STD-NO CANOPY</v>
          </cell>
          <cell r="D353" t="str">
            <v>Month</v>
          </cell>
          <cell r="E353">
            <v>2195.08</v>
          </cell>
        </row>
        <row r="354">
          <cell r="B354" t="str">
            <v>LDV 86</v>
          </cell>
          <cell r="C354" t="str">
            <v>STD-NO CANOPY</v>
          </cell>
          <cell r="D354" t="str">
            <v>Month</v>
          </cell>
          <cell r="E354">
            <v>2195.08</v>
          </cell>
        </row>
        <row r="355">
          <cell r="B355" t="str">
            <v>LDV 87</v>
          </cell>
          <cell r="C355" t="str">
            <v>STD-NO CANOPY</v>
          </cell>
          <cell r="D355" t="str">
            <v>Month</v>
          </cell>
          <cell r="E355">
            <v>2195.08</v>
          </cell>
        </row>
        <row r="356">
          <cell r="B356" t="str">
            <v>LDV 88</v>
          </cell>
          <cell r="C356" t="str">
            <v>STD-NO CANOPY</v>
          </cell>
          <cell r="D356" t="str">
            <v>Month</v>
          </cell>
          <cell r="E356">
            <v>2195.08</v>
          </cell>
        </row>
        <row r="357">
          <cell r="B357" t="str">
            <v>LDV 89</v>
          </cell>
          <cell r="C357" t="str">
            <v>STD-NO CANOPY</v>
          </cell>
          <cell r="D357" t="str">
            <v>Month</v>
          </cell>
          <cell r="E357">
            <v>2195.08</v>
          </cell>
        </row>
        <row r="358">
          <cell r="B358" t="str">
            <v>LDV 90</v>
          </cell>
          <cell r="C358" t="str">
            <v>D/C+D/L+A/C+R/CD</v>
          </cell>
          <cell r="D358" t="str">
            <v>Month</v>
          </cell>
          <cell r="E358">
            <v>3023.62</v>
          </cell>
        </row>
        <row r="359">
          <cell r="B359" t="str">
            <v>LDV 91</v>
          </cell>
          <cell r="C359" t="str">
            <v>D/C+D/L+A/C+R/CD</v>
          </cell>
          <cell r="D359" t="str">
            <v>Month</v>
          </cell>
          <cell r="E359">
            <v>3023.62</v>
          </cell>
        </row>
        <row r="360">
          <cell r="B360" t="str">
            <v>LDV 92</v>
          </cell>
          <cell r="C360" t="str">
            <v>D/C+D/L+A/C+R/CD</v>
          </cell>
          <cell r="D360" t="str">
            <v>Month</v>
          </cell>
          <cell r="E360">
            <v>3023.62</v>
          </cell>
        </row>
        <row r="361">
          <cell r="B361" t="str">
            <v>LDV 93</v>
          </cell>
          <cell r="C361" t="str">
            <v>4X4 D/C,R/CD,AC</v>
          </cell>
          <cell r="D361" t="str">
            <v>Month</v>
          </cell>
          <cell r="E361">
            <v>4237.4521999999997</v>
          </cell>
        </row>
        <row r="362">
          <cell r="B362" t="str">
            <v>LDV 94</v>
          </cell>
          <cell r="C362" t="str">
            <v>STD-+STEEL CANOPY</v>
          </cell>
          <cell r="D362" t="str">
            <v>Month</v>
          </cell>
          <cell r="E362">
            <v>2195.08</v>
          </cell>
        </row>
        <row r="363">
          <cell r="B363" t="str">
            <v>LDV 95</v>
          </cell>
          <cell r="C363" t="str">
            <v>STD-+STEEL CANOPY</v>
          </cell>
          <cell r="D363" t="str">
            <v>Month</v>
          </cell>
          <cell r="E363">
            <v>2195.08</v>
          </cell>
        </row>
        <row r="364">
          <cell r="B364" t="str">
            <v>LDV 96</v>
          </cell>
          <cell r="C364" t="str">
            <v>STD-+STEEL CANOPY</v>
          </cell>
          <cell r="D364" t="str">
            <v>Month</v>
          </cell>
          <cell r="E364">
            <v>2195.08</v>
          </cell>
        </row>
        <row r="365">
          <cell r="B365" t="str">
            <v>LDV 97</v>
          </cell>
          <cell r="C365" t="str">
            <v>STD-+STEEL CANOPY</v>
          </cell>
          <cell r="D365" t="str">
            <v>Month</v>
          </cell>
          <cell r="E365">
            <v>2195.08</v>
          </cell>
        </row>
        <row r="366">
          <cell r="B366" t="str">
            <v>LDV 98</v>
          </cell>
          <cell r="C366" t="str">
            <v>STD-+STEEL CANOPY</v>
          </cell>
          <cell r="D366" t="str">
            <v>Month</v>
          </cell>
          <cell r="E366">
            <v>2195.08</v>
          </cell>
        </row>
        <row r="367">
          <cell r="B367" t="str">
            <v>LDV 99</v>
          </cell>
          <cell r="C367" t="str">
            <v>STD-+STEEL CANOPY</v>
          </cell>
          <cell r="D367" t="str">
            <v>Month</v>
          </cell>
          <cell r="E367">
            <v>2195.08</v>
          </cell>
        </row>
        <row r="368">
          <cell r="B368" t="str">
            <v>LDV 100</v>
          </cell>
          <cell r="C368" t="str">
            <v>STD-+STEEL CANOPY</v>
          </cell>
          <cell r="D368" t="str">
            <v>Month</v>
          </cell>
          <cell r="E368">
            <v>2195.08</v>
          </cell>
        </row>
        <row r="369">
          <cell r="B369" t="str">
            <v>LDV 101</v>
          </cell>
          <cell r="C369" t="str">
            <v>STD-+STEEL CANOPY</v>
          </cell>
          <cell r="D369" t="str">
            <v>Month</v>
          </cell>
          <cell r="E369">
            <v>2195.08</v>
          </cell>
        </row>
        <row r="370">
          <cell r="B370" t="str">
            <v>LDV 102</v>
          </cell>
          <cell r="C370" t="str">
            <v>STD-NO CANOPY + ROLLBAR</v>
          </cell>
          <cell r="D370" t="str">
            <v>Month</v>
          </cell>
          <cell r="E370">
            <v>2195.08</v>
          </cell>
        </row>
        <row r="371">
          <cell r="B371" t="str">
            <v>LDV 103</v>
          </cell>
          <cell r="C371" t="str">
            <v>STD-NO CANOPY</v>
          </cell>
          <cell r="D371" t="str">
            <v>Month</v>
          </cell>
          <cell r="E371">
            <v>2195.08</v>
          </cell>
        </row>
        <row r="372">
          <cell r="B372" t="str">
            <v>LDV 104</v>
          </cell>
          <cell r="C372" t="str">
            <v>STD-NO CANOPY + DIFFLOCK</v>
          </cell>
          <cell r="D372" t="str">
            <v>Month</v>
          </cell>
          <cell r="E372">
            <v>2195.08</v>
          </cell>
        </row>
        <row r="373">
          <cell r="B373" t="str">
            <v>LDV 105</v>
          </cell>
          <cell r="C373" t="str">
            <v>STD-NO CANOPY</v>
          </cell>
          <cell r="D373" t="str">
            <v>Month</v>
          </cell>
          <cell r="E373">
            <v>2195.08</v>
          </cell>
        </row>
        <row r="374">
          <cell r="B374" t="str">
            <v>LDV 106</v>
          </cell>
          <cell r="C374" t="str">
            <v>STD+STEEL CANOPY</v>
          </cell>
          <cell r="D374" t="str">
            <v>Month</v>
          </cell>
          <cell r="E374">
            <v>2195.08</v>
          </cell>
        </row>
        <row r="375">
          <cell r="B375" t="str">
            <v>LDV 107</v>
          </cell>
          <cell r="C375" t="str">
            <v>STD+FIBREGLASS CANOPY + ROLLBAR</v>
          </cell>
          <cell r="D375" t="str">
            <v>Month</v>
          </cell>
          <cell r="E375">
            <v>2195.08</v>
          </cell>
        </row>
        <row r="376">
          <cell r="B376" t="str">
            <v>LDV 108</v>
          </cell>
          <cell r="C376" t="str">
            <v>STD-NO CANOPY</v>
          </cell>
          <cell r="D376" t="str">
            <v>Month</v>
          </cell>
          <cell r="E376">
            <v>2195.08</v>
          </cell>
        </row>
        <row r="377">
          <cell r="B377" t="str">
            <v>LDV 109</v>
          </cell>
          <cell r="C377" t="str">
            <v>STD+STEEL CANOPY</v>
          </cell>
          <cell r="D377" t="str">
            <v>Month</v>
          </cell>
          <cell r="E377">
            <v>2195.08</v>
          </cell>
        </row>
        <row r="378">
          <cell r="B378" t="str">
            <v>LDV 110</v>
          </cell>
          <cell r="C378" t="str">
            <v>STD-NO CANOPY + DIFFLOCK</v>
          </cell>
          <cell r="D378" t="str">
            <v>Month</v>
          </cell>
          <cell r="E378">
            <v>2195.08</v>
          </cell>
        </row>
        <row r="379">
          <cell r="B379" t="str">
            <v>LDV 111</v>
          </cell>
          <cell r="C379" t="str">
            <v>STD-NO CANOPY + DIFFLOCK</v>
          </cell>
          <cell r="D379" t="str">
            <v>Month</v>
          </cell>
          <cell r="E379">
            <v>2195.08</v>
          </cell>
        </row>
        <row r="380">
          <cell r="B380" t="str">
            <v>LDV 112</v>
          </cell>
          <cell r="C380" t="str">
            <v>STD+STEEL CANOPY</v>
          </cell>
          <cell r="D380" t="str">
            <v>Month</v>
          </cell>
          <cell r="E380">
            <v>2195.08</v>
          </cell>
        </row>
        <row r="381">
          <cell r="B381" t="str">
            <v>LDV 113</v>
          </cell>
          <cell r="C381" t="str">
            <v>STD+STEEL CANOPY</v>
          </cell>
          <cell r="D381" t="str">
            <v>Month</v>
          </cell>
          <cell r="E381">
            <v>2195.08</v>
          </cell>
        </row>
        <row r="382">
          <cell r="B382" t="str">
            <v>LDV 114</v>
          </cell>
          <cell r="C382" t="str">
            <v>STD+STEEL CANOPY</v>
          </cell>
          <cell r="D382" t="str">
            <v>Month</v>
          </cell>
          <cell r="E382">
            <v>2195.08</v>
          </cell>
        </row>
        <row r="383">
          <cell r="B383" t="str">
            <v>LDV 115</v>
          </cell>
          <cell r="C383" t="str">
            <v>STD+FIBREGLASS CANOPY + DIFFLOCK</v>
          </cell>
          <cell r="D383" t="str">
            <v>Month</v>
          </cell>
          <cell r="E383">
            <v>2195.08</v>
          </cell>
        </row>
        <row r="384">
          <cell r="B384" t="str">
            <v>LDV 116</v>
          </cell>
          <cell r="C384" t="str">
            <v>STD +STEEL CANOPY</v>
          </cell>
          <cell r="D384" t="str">
            <v>Month</v>
          </cell>
          <cell r="E384">
            <v>2195.08</v>
          </cell>
        </row>
        <row r="385">
          <cell r="B385" t="str">
            <v>LDV 117</v>
          </cell>
          <cell r="C385" t="str">
            <v>D/C + FIBREGLASS CANOPY + DIFFLOCK</v>
          </cell>
          <cell r="D385" t="str">
            <v>Month</v>
          </cell>
          <cell r="E385">
            <v>4237.4521999999997</v>
          </cell>
        </row>
        <row r="386">
          <cell r="B386" t="str">
            <v>LDV 118</v>
          </cell>
          <cell r="C386" t="str">
            <v>STD+FIBREGLASS CANOPY</v>
          </cell>
          <cell r="D386" t="str">
            <v>Month</v>
          </cell>
          <cell r="E386">
            <v>2195.08</v>
          </cell>
        </row>
        <row r="387">
          <cell r="B387" t="str">
            <v>LDV 119</v>
          </cell>
          <cell r="C387" t="str">
            <v>STD - NO CANOPY</v>
          </cell>
          <cell r="D387" t="str">
            <v>Month</v>
          </cell>
          <cell r="E387">
            <v>2195.08</v>
          </cell>
        </row>
        <row r="388">
          <cell r="B388" t="str">
            <v>LDV 120</v>
          </cell>
          <cell r="C388" t="str">
            <v>STD + FIBREGLASS CANOPY + ROLLBAR</v>
          </cell>
          <cell r="D388" t="str">
            <v>Month</v>
          </cell>
          <cell r="E388">
            <v>2195.08</v>
          </cell>
        </row>
        <row r="389">
          <cell r="B389" t="str">
            <v>LDV 121</v>
          </cell>
          <cell r="C389" t="str">
            <v>STD - NO CANOPY</v>
          </cell>
          <cell r="D389" t="str">
            <v>Month</v>
          </cell>
          <cell r="E389">
            <v>2195.08</v>
          </cell>
        </row>
        <row r="390">
          <cell r="B390" t="str">
            <v>LDV 122</v>
          </cell>
          <cell r="C390" t="str">
            <v>DIFFLOCK + ROLLBAR</v>
          </cell>
          <cell r="D390" t="str">
            <v>Month</v>
          </cell>
          <cell r="E390">
            <v>2195.08</v>
          </cell>
        </row>
        <row r="391">
          <cell r="B391" t="str">
            <v>LDV 123</v>
          </cell>
          <cell r="C391" t="str">
            <v>4 X 4 SGL CAB + ROLLBAR</v>
          </cell>
          <cell r="D391" t="str">
            <v>Month</v>
          </cell>
          <cell r="E391">
            <v>3023.62</v>
          </cell>
        </row>
        <row r="392">
          <cell r="B392" t="str">
            <v>LDV 124</v>
          </cell>
          <cell r="C392" t="str">
            <v>4 X 4 SGL CAB + ROLLBAR + F/GLASS CANOPY</v>
          </cell>
          <cell r="D392" t="str">
            <v>Month</v>
          </cell>
          <cell r="E392">
            <v>3023.62</v>
          </cell>
        </row>
        <row r="393">
          <cell r="B393" t="str">
            <v>LDV 125</v>
          </cell>
          <cell r="C393" t="str">
            <v>4X4 + ROLLBAR</v>
          </cell>
          <cell r="D393" t="str">
            <v>Month</v>
          </cell>
          <cell r="E393">
            <v>3023.62</v>
          </cell>
        </row>
        <row r="394">
          <cell r="B394" t="str">
            <v>LDV 126</v>
          </cell>
          <cell r="C394" t="str">
            <v>4X4 + ROLLBAR</v>
          </cell>
          <cell r="D394" t="str">
            <v>Month</v>
          </cell>
          <cell r="E394">
            <v>3023.62</v>
          </cell>
        </row>
        <row r="395">
          <cell r="B395" t="str">
            <v>LDV 127</v>
          </cell>
          <cell r="C395" t="str">
            <v>4X4 + ROLLBAR</v>
          </cell>
          <cell r="D395" t="str">
            <v>Month</v>
          </cell>
          <cell r="E395">
            <v>3023.62</v>
          </cell>
        </row>
        <row r="396">
          <cell r="B396" t="str">
            <v>LDV 128</v>
          </cell>
          <cell r="C396" t="str">
            <v>4 X 4 SGL CAB + ROLLBAR + F/GLASS CANOPY</v>
          </cell>
          <cell r="D396" t="str">
            <v>Month</v>
          </cell>
          <cell r="E396">
            <v>3023.62</v>
          </cell>
        </row>
        <row r="398">
          <cell r="B398" t="str">
            <v>BD 137</v>
          </cell>
          <cell r="C398" t="str">
            <v>D275</v>
          </cell>
          <cell r="E398">
            <v>850</v>
          </cell>
        </row>
        <row r="399">
          <cell r="B399" t="str">
            <v>BD 140</v>
          </cell>
          <cell r="C399" t="str">
            <v>D275</v>
          </cell>
          <cell r="E399">
            <v>850</v>
          </cell>
        </row>
        <row r="400">
          <cell r="B400" t="str">
            <v>BD 156</v>
          </cell>
          <cell r="C400" t="str">
            <v>D155</v>
          </cell>
          <cell r="E400">
            <v>750</v>
          </cell>
        </row>
        <row r="401">
          <cell r="B401" t="str">
            <v>BD 158</v>
          </cell>
          <cell r="C401" t="str">
            <v>D155</v>
          </cell>
          <cell r="E401">
            <v>750</v>
          </cell>
        </row>
        <row r="402">
          <cell r="B402" t="str">
            <v>FEL16</v>
          </cell>
          <cell r="C402" t="str">
            <v>966G</v>
          </cell>
          <cell r="E402">
            <v>350</v>
          </cell>
        </row>
        <row r="403">
          <cell r="B403" t="str">
            <v>FEL18</v>
          </cell>
          <cell r="C403" t="str">
            <v>966G</v>
          </cell>
          <cell r="E403">
            <v>350</v>
          </cell>
        </row>
        <row r="404">
          <cell r="B404" t="str">
            <v>FEL20</v>
          </cell>
          <cell r="C404" t="str">
            <v>966G</v>
          </cell>
          <cell r="E404">
            <v>350</v>
          </cell>
        </row>
        <row r="405">
          <cell r="B405" t="str">
            <v>FEL104</v>
          </cell>
          <cell r="C405" t="str">
            <v>Kawasaki 85ZN</v>
          </cell>
          <cell r="E405">
            <v>610</v>
          </cell>
        </row>
        <row r="406">
          <cell r="B406" t="str">
            <v>FEL127</v>
          </cell>
          <cell r="C406" t="str">
            <v>Kawasaki 85ZN</v>
          </cell>
          <cell r="E406">
            <v>590</v>
          </cell>
        </row>
        <row r="407">
          <cell r="B407" t="str">
            <v>FEL106</v>
          </cell>
          <cell r="C407" t="str">
            <v>Kawasaki 85ZN</v>
          </cell>
          <cell r="E407">
            <v>590</v>
          </cell>
        </row>
        <row r="408">
          <cell r="B408" t="str">
            <v>D6R1</v>
          </cell>
          <cell r="C408" t="str">
            <v>D6R</v>
          </cell>
          <cell r="E408">
            <v>350</v>
          </cell>
        </row>
        <row r="409">
          <cell r="B409" t="str">
            <v>EX4</v>
          </cell>
          <cell r="C409">
            <v>220</v>
          </cell>
          <cell r="E409">
            <v>280</v>
          </cell>
        </row>
        <row r="410">
          <cell r="B410" t="str">
            <v>TP01</v>
          </cell>
          <cell r="E410">
            <v>180</v>
          </cell>
        </row>
        <row r="411">
          <cell r="B411" t="str">
            <v>TP12</v>
          </cell>
          <cell r="E411">
            <v>180</v>
          </cell>
        </row>
        <row r="412">
          <cell r="B412" t="str">
            <v>TP14</v>
          </cell>
          <cell r="E412">
            <v>180</v>
          </cell>
        </row>
        <row r="413">
          <cell r="B413" t="str">
            <v>TP16</v>
          </cell>
          <cell r="E413">
            <v>180</v>
          </cell>
        </row>
        <row r="414">
          <cell r="B414" t="str">
            <v>WL04</v>
          </cell>
          <cell r="E414">
            <v>125</v>
          </cell>
        </row>
        <row r="415">
          <cell r="B415" t="str">
            <v>WL17</v>
          </cell>
          <cell r="E415">
            <v>135</v>
          </cell>
        </row>
        <row r="416">
          <cell r="B416" t="str">
            <v>WL25</v>
          </cell>
          <cell r="E416">
            <v>150</v>
          </cell>
        </row>
        <row r="417">
          <cell r="B417" t="str">
            <v>WL35</v>
          </cell>
          <cell r="E417">
            <v>135</v>
          </cell>
        </row>
        <row r="418">
          <cell r="B418" t="str">
            <v>D6R4</v>
          </cell>
          <cell r="E418">
            <v>350</v>
          </cell>
        </row>
        <row r="419">
          <cell r="B419" t="str">
            <v>FEL 125</v>
          </cell>
          <cell r="E419">
            <v>590</v>
          </cell>
        </row>
        <row r="420">
          <cell r="B420" t="str">
            <v>MG 15</v>
          </cell>
          <cell r="E420">
            <v>330</v>
          </cell>
        </row>
        <row r="421">
          <cell r="B421" t="str">
            <v>TLB 112</v>
          </cell>
          <cell r="E421">
            <v>220</v>
          </cell>
        </row>
        <row r="422">
          <cell r="B422" t="str">
            <v>MG 15</v>
          </cell>
          <cell r="E422">
            <v>330</v>
          </cell>
        </row>
        <row r="423">
          <cell r="B423" t="str">
            <v>FEL 124</v>
          </cell>
          <cell r="E423">
            <v>590</v>
          </cell>
        </row>
        <row r="424">
          <cell r="B424" t="str">
            <v>FEL 16</v>
          </cell>
          <cell r="E424">
            <v>335</v>
          </cell>
        </row>
        <row r="425">
          <cell r="B425" t="str">
            <v>D6R 1</v>
          </cell>
          <cell r="E425">
            <v>380</v>
          </cell>
        </row>
        <row r="426">
          <cell r="B426" t="str">
            <v>D6R114</v>
          </cell>
          <cell r="E426">
            <v>380</v>
          </cell>
        </row>
        <row r="427">
          <cell r="B427" t="str">
            <v>TLB111</v>
          </cell>
          <cell r="E427">
            <v>140</v>
          </cell>
        </row>
        <row r="428">
          <cell r="B428" t="str">
            <v>FEL138</v>
          </cell>
          <cell r="E428">
            <v>295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imate  (2)"/>
      <sheetName val="Qs Aspiration"/>
      <sheetName val="Coal Conv Clean "/>
      <sheetName val="Estimate Coal Conv Clean"/>
      <sheetName val="Old contract Escalation "/>
      <sheetName val="Escalation  camden"/>
      <sheetName val="Transport rate escalation"/>
      <sheetName val="Sheet4"/>
    </sheetNames>
    <sheetDataSet>
      <sheetData sheetId="0"/>
      <sheetData sheetId="1">
        <row r="4">
          <cell r="D4">
            <v>12400</v>
          </cell>
        </row>
        <row r="5">
          <cell r="D5">
            <v>28175.200000000001</v>
          </cell>
        </row>
        <row r="8">
          <cell r="D8">
            <v>37800</v>
          </cell>
        </row>
        <row r="9">
          <cell r="D9">
            <v>15570</v>
          </cell>
        </row>
        <row r="10">
          <cell r="D10">
            <v>25385</v>
          </cell>
        </row>
        <row r="11">
          <cell r="D11">
            <v>29481.296553804226</v>
          </cell>
        </row>
        <row r="12">
          <cell r="D12">
            <v>13500</v>
          </cell>
        </row>
        <row r="13">
          <cell r="D13">
            <v>9360</v>
          </cell>
        </row>
        <row r="14">
          <cell r="D14">
            <v>3240</v>
          </cell>
        </row>
        <row r="15">
          <cell r="D15">
            <v>15545.259310760845</v>
          </cell>
        </row>
        <row r="16">
          <cell r="D16">
            <v>25875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CE5DB-91C6-4DEC-9A41-ED867E0231D6}">
  <dimension ref="A1:K36"/>
  <sheetViews>
    <sheetView topLeftCell="C1" workbookViewId="0">
      <selection activeCell="K3" sqref="K3"/>
    </sheetView>
  </sheetViews>
  <sheetFormatPr defaultRowHeight="14.5" x14ac:dyDescent="0.35"/>
  <cols>
    <col min="1" max="1" width="2.36328125" style="6" customWidth="1"/>
    <col min="2" max="2" width="6" style="7" customWidth="1"/>
    <col min="3" max="3" width="31.36328125" style="6" customWidth="1"/>
    <col min="4" max="4" width="20.81640625" style="53" customWidth="1"/>
    <col min="5" max="5" width="16.81640625" style="53" customWidth="1"/>
    <col min="6" max="6" width="15.6328125" style="6" bestFit="1" customWidth="1"/>
    <col min="7" max="8" width="18.36328125" style="53" customWidth="1"/>
    <col min="9" max="9" width="15.6328125" style="6" bestFit="1" customWidth="1"/>
    <col min="10" max="10" width="18.36328125" style="53" customWidth="1"/>
    <col min="11" max="11" width="8.81640625" style="6"/>
  </cols>
  <sheetData>
    <row r="1" spans="1:11" ht="15" thickBot="1" x14ac:dyDescent="0.4"/>
    <row r="2" spans="1:11" ht="15" thickBot="1" x14ac:dyDescent="0.4">
      <c r="C2" s="231" t="s">
        <v>40</v>
      </c>
      <c r="D2" s="232"/>
      <c r="E2" s="232"/>
      <c r="F2" s="232"/>
      <c r="G2" s="232"/>
      <c r="H2" s="145">
        <v>247875</v>
      </c>
      <c r="I2" s="52"/>
      <c r="J2" s="52"/>
    </row>
    <row r="3" spans="1:11" x14ac:dyDescent="0.35">
      <c r="B3" s="233" t="s">
        <v>31</v>
      </c>
      <c r="C3" s="234"/>
      <c r="D3" s="235" t="s">
        <v>23</v>
      </c>
      <c r="E3" s="235"/>
      <c r="F3" s="235"/>
      <c r="G3" s="54"/>
      <c r="H3" s="242" t="s">
        <v>57</v>
      </c>
      <c r="I3" s="236" t="s">
        <v>55</v>
      </c>
      <c r="J3" s="237"/>
    </row>
    <row r="4" spans="1:11" x14ac:dyDescent="0.35">
      <c r="B4" s="238" t="s">
        <v>32</v>
      </c>
      <c r="C4" s="240" t="s">
        <v>33</v>
      </c>
      <c r="D4" s="75" t="s">
        <v>37</v>
      </c>
      <c r="E4" s="75" t="s">
        <v>34</v>
      </c>
      <c r="F4" s="56" t="s">
        <v>36</v>
      </c>
      <c r="G4" s="57" t="s">
        <v>38</v>
      </c>
      <c r="H4" s="242"/>
      <c r="I4" s="92" t="s">
        <v>36</v>
      </c>
      <c r="J4" s="93" t="s">
        <v>38</v>
      </c>
    </row>
    <row r="5" spans="1:11" x14ac:dyDescent="0.35">
      <c r="B5" s="239"/>
      <c r="C5" s="241"/>
      <c r="D5" s="55"/>
      <c r="E5" s="55"/>
      <c r="F5" s="56"/>
      <c r="G5" s="58"/>
      <c r="H5" s="243"/>
      <c r="I5" s="92"/>
      <c r="J5" s="94"/>
    </row>
    <row r="6" spans="1:11" x14ac:dyDescent="0.35">
      <c r="B6" s="59">
        <v>1</v>
      </c>
      <c r="C6" s="60" t="s">
        <v>41</v>
      </c>
      <c r="D6" s="80" t="s">
        <v>51</v>
      </c>
      <c r="E6" s="74">
        <v>3</v>
      </c>
      <c r="F6" s="76">
        <f>'[6]Qs Aspiration'!$D$4</f>
        <v>12400</v>
      </c>
      <c r="G6" s="81">
        <f>E6*F6</f>
        <v>37200</v>
      </c>
      <c r="H6" s="132"/>
      <c r="I6" s="112">
        <f>F6</f>
        <v>12400</v>
      </c>
      <c r="J6" s="112">
        <f>I6*E6</f>
        <v>37200</v>
      </c>
    </row>
    <row r="7" spans="1:11" x14ac:dyDescent="0.35">
      <c r="B7" s="59">
        <v>2</v>
      </c>
      <c r="C7" s="60" t="s">
        <v>42</v>
      </c>
      <c r="D7" s="80" t="s">
        <v>51</v>
      </c>
      <c r="E7" s="74">
        <v>3</v>
      </c>
      <c r="F7" s="76">
        <f>'[6]Qs Aspiration'!$D$5</f>
        <v>28175.200000000001</v>
      </c>
      <c r="G7" s="81">
        <f t="shared" ref="G7:G16" si="0">E7*F7</f>
        <v>84525.6</v>
      </c>
      <c r="H7" s="133"/>
      <c r="I7" s="113">
        <f>F7</f>
        <v>28175.200000000001</v>
      </c>
      <c r="J7" s="112">
        <f>I7*E7</f>
        <v>84525.6</v>
      </c>
    </row>
    <row r="8" spans="1:11" s="122" customFormat="1" x14ac:dyDescent="0.35">
      <c r="A8" s="116"/>
      <c r="B8" s="117">
        <v>3</v>
      </c>
      <c r="C8" s="118" t="s">
        <v>43</v>
      </c>
      <c r="D8" s="119" t="s">
        <v>52</v>
      </c>
      <c r="E8" s="120">
        <v>36</v>
      </c>
      <c r="F8" s="98">
        <f>'[6]Qs Aspiration'!$D$16</f>
        <v>25875</v>
      </c>
      <c r="G8" s="121">
        <f t="shared" si="0"/>
        <v>931500</v>
      </c>
      <c r="H8" s="136"/>
      <c r="I8" s="130">
        <f>F8</f>
        <v>25875</v>
      </c>
      <c r="J8" s="131">
        <f>I8*E8</f>
        <v>931500</v>
      </c>
      <c r="K8" s="116"/>
    </row>
    <row r="9" spans="1:11" x14ac:dyDescent="0.35">
      <c r="A9" s="91"/>
      <c r="B9" s="100">
        <v>4</v>
      </c>
      <c r="C9" s="101" t="s">
        <v>44</v>
      </c>
      <c r="D9" s="102" t="s">
        <v>52</v>
      </c>
      <c r="E9" s="103">
        <v>36</v>
      </c>
      <c r="F9" s="104">
        <f>'[6]Qs Aspiration'!$D$10</f>
        <v>25385</v>
      </c>
      <c r="G9" s="105">
        <f t="shared" si="0"/>
        <v>913860</v>
      </c>
      <c r="H9" s="139">
        <v>36</v>
      </c>
      <c r="I9" s="143"/>
      <c r="J9" s="114"/>
      <c r="K9" s="91"/>
    </row>
    <row r="10" spans="1:11" s="122" customFormat="1" x14ac:dyDescent="0.35">
      <c r="A10" s="123"/>
      <c r="B10" s="124">
        <v>5</v>
      </c>
      <c r="C10" s="125" t="s">
        <v>45</v>
      </c>
      <c r="D10" s="126" t="s">
        <v>52</v>
      </c>
      <c r="E10" s="127">
        <v>36</v>
      </c>
      <c r="F10" s="128">
        <f>'[6]Qs Aspiration'!$D$8</f>
        <v>37800</v>
      </c>
      <c r="G10" s="129">
        <f t="shared" si="0"/>
        <v>1360800</v>
      </c>
      <c r="H10" s="134"/>
      <c r="I10" s="130">
        <f>F10</f>
        <v>37800</v>
      </c>
      <c r="J10" s="131">
        <f>I10*E10</f>
        <v>1360800</v>
      </c>
      <c r="K10" s="123"/>
    </row>
    <row r="11" spans="1:11" s="122" customFormat="1" x14ac:dyDescent="0.35">
      <c r="A11" s="123"/>
      <c r="B11" s="124">
        <v>6</v>
      </c>
      <c r="C11" s="125" t="s">
        <v>46</v>
      </c>
      <c r="D11" s="126" t="s">
        <v>52</v>
      </c>
      <c r="E11" s="127">
        <v>36</v>
      </c>
      <c r="F11" s="128">
        <f>'[6]Qs Aspiration'!$D$9</f>
        <v>15570</v>
      </c>
      <c r="G11" s="129">
        <f t="shared" si="0"/>
        <v>560520</v>
      </c>
      <c r="H11" s="134"/>
      <c r="I11" s="130">
        <f>F11</f>
        <v>15570</v>
      </c>
      <c r="J11" s="131">
        <f>I11*E11</f>
        <v>560520</v>
      </c>
      <c r="K11" s="123"/>
    </row>
    <row r="12" spans="1:11" s="138" customFormat="1" x14ac:dyDescent="0.35">
      <c r="A12" s="99"/>
      <c r="B12" s="106">
        <v>7</v>
      </c>
      <c r="C12" s="107" t="s">
        <v>53</v>
      </c>
      <c r="D12" s="108" t="s">
        <v>52</v>
      </c>
      <c r="E12" s="109">
        <v>36</v>
      </c>
      <c r="F12" s="110">
        <f>'[6]Qs Aspiration'!$D$11</f>
        <v>29481.296553804226</v>
      </c>
      <c r="G12" s="111">
        <f t="shared" si="0"/>
        <v>1061326.6759369522</v>
      </c>
      <c r="H12" s="140">
        <v>72</v>
      </c>
      <c r="I12" s="143"/>
      <c r="J12" s="137"/>
      <c r="K12" s="99"/>
    </row>
    <row r="13" spans="1:11" s="122" customFormat="1" x14ac:dyDescent="0.35">
      <c r="A13" s="123"/>
      <c r="B13" s="124">
        <v>8</v>
      </c>
      <c r="C13" s="125" t="s">
        <v>48</v>
      </c>
      <c r="D13" s="126" t="s">
        <v>52</v>
      </c>
      <c r="E13" s="127">
        <v>72</v>
      </c>
      <c r="F13" s="128">
        <f>'[6]Qs Aspiration'!$D$12</f>
        <v>13500</v>
      </c>
      <c r="G13" s="129">
        <f t="shared" si="0"/>
        <v>972000</v>
      </c>
      <c r="H13" s="134"/>
      <c r="I13" s="130">
        <f>F13</f>
        <v>13500</v>
      </c>
      <c r="J13" s="131">
        <f>I13*E13</f>
        <v>972000</v>
      </c>
      <c r="K13" s="123"/>
    </row>
    <row r="14" spans="1:11" x14ac:dyDescent="0.35">
      <c r="B14" s="59">
        <v>9</v>
      </c>
      <c r="C14" s="60" t="s">
        <v>47</v>
      </c>
      <c r="D14" s="80" t="s">
        <v>52</v>
      </c>
      <c r="E14" s="74">
        <v>360</v>
      </c>
      <c r="F14" s="76">
        <f>'[6]Qs Aspiration'!$D$13</f>
        <v>9360</v>
      </c>
      <c r="G14" s="81">
        <f t="shared" si="0"/>
        <v>3369600</v>
      </c>
      <c r="H14" s="141">
        <v>504</v>
      </c>
      <c r="I14" s="144"/>
      <c r="J14" s="115"/>
    </row>
    <row r="15" spans="1:11" s="122" customFormat="1" x14ac:dyDescent="0.35">
      <c r="A15" s="116"/>
      <c r="B15" s="117">
        <v>10</v>
      </c>
      <c r="C15" s="118" t="s">
        <v>49</v>
      </c>
      <c r="D15" s="119" t="s">
        <v>52</v>
      </c>
      <c r="E15" s="120">
        <v>36</v>
      </c>
      <c r="F15" s="98">
        <f>'[6]Qs Aspiration'!$D$14</f>
        <v>3240</v>
      </c>
      <c r="G15" s="121">
        <f t="shared" si="0"/>
        <v>116640</v>
      </c>
      <c r="H15" s="135"/>
      <c r="I15" s="97">
        <f>F15</f>
        <v>3240</v>
      </c>
      <c r="J15" s="97">
        <f>I15*36</f>
        <v>116640</v>
      </c>
      <c r="K15" s="116"/>
    </row>
    <row r="16" spans="1:11" s="122" customFormat="1" x14ac:dyDescent="0.35">
      <c r="A16" s="116"/>
      <c r="B16" s="117">
        <v>11</v>
      </c>
      <c r="C16" s="118" t="s">
        <v>50</v>
      </c>
      <c r="D16" s="119" t="s">
        <v>52</v>
      </c>
      <c r="E16" s="120">
        <v>36</v>
      </c>
      <c r="F16" s="98">
        <f>'[6]Qs Aspiration'!$D$15</f>
        <v>15545.259310760845</v>
      </c>
      <c r="G16" s="121">
        <f t="shared" si="0"/>
        <v>559629.33518739045</v>
      </c>
      <c r="H16" s="121"/>
      <c r="I16" s="98">
        <v>18230</v>
      </c>
      <c r="J16" s="142">
        <f>I16*E16</f>
        <v>656280</v>
      </c>
      <c r="K16" s="116"/>
    </row>
    <row r="17" spans="1:11" x14ac:dyDescent="0.35">
      <c r="B17" s="79"/>
      <c r="C17" s="61"/>
      <c r="D17" s="62"/>
      <c r="E17" s="62"/>
      <c r="F17" s="63"/>
      <c r="G17" s="64"/>
      <c r="H17" s="64"/>
      <c r="I17" s="63"/>
      <c r="J17" s="64"/>
    </row>
    <row r="18" spans="1:11" ht="15" thickBot="1" x14ac:dyDescent="0.4">
      <c r="B18" s="78"/>
      <c r="C18" s="65"/>
      <c r="D18" s="66"/>
      <c r="E18" s="66"/>
      <c r="F18" s="67"/>
      <c r="G18" s="68">
        <f>SUM(G6:G16)</f>
        <v>9967601.6111243423</v>
      </c>
      <c r="H18" s="68"/>
      <c r="I18" s="95"/>
      <c r="J18" s="96">
        <f>SUM(J6:J16)</f>
        <v>4719465.5999999996</v>
      </c>
    </row>
    <row r="20" spans="1:11" x14ac:dyDescent="0.35">
      <c r="F20" s="85" t="s">
        <v>39</v>
      </c>
      <c r="G20" s="84">
        <f>G18/36</f>
        <v>276877.82253123174</v>
      </c>
      <c r="H20" s="84"/>
      <c r="I20" s="85" t="s">
        <v>39</v>
      </c>
      <c r="J20" s="84">
        <f>J18/36</f>
        <v>131096.26666666666</v>
      </c>
    </row>
    <row r="21" spans="1:11" x14ac:dyDescent="0.35">
      <c r="A21" s="87"/>
      <c r="B21" s="88"/>
      <c r="C21" s="87"/>
      <c r="D21" s="89"/>
      <c r="E21" s="90" t="s">
        <v>54</v>
      </c>
      <c r="F21" s="87"/>
      <c r="G21" s="89"/>
      <c r="H21" s="89"/>
      <c r="I21" s="87"/>
      <c r="J21" s="89"/>
      <c r="K21" s="87"/>
    </row>
    <row r="23" spans="1:11" x14ac:dyDescent="0.35">
      <c r="A23" s="69"/>
      <c r="B23" s="69"/>
      <c r="C23" s="69" t="s">
        <v>56</v>
      </c>
      <c r="D23" s="70" t="s">
        <v>35</v>
      </c>
      <c r="E23" s="82"/>
      <c r="F23" s="71"/>
      <c r="G23" s="71"/>
      <c r="H23" s="71"/>
      <c r="I23" s="71"/>
      <c r="J23" s="71">
        <f>J20+H2</f>
        <v>378971.26666666666</v>
      </c>
      <c r="K23" s="3"/>
    </row>
    <row r="24" spans="1:11" x14ac:dyDescent="0.35">
      <c r="A24" s="69"/>
      <c r="B24" s="69"/>
      <c r="C24" s="69"/>
      <c r="D24" s="70"/>
      <c r="E24" s="82"/>
      <c r="F24" s="71"/>
      <c r="G24" s="71"/>
      <c r="H24" s="71"/>
      <c r="I24" s="71"/>
      <c r="J24" s="71">
        <f>J23*36</f>
        <v>13642965.6</v>
      </c>
      <c r="K24" s="3">
        <f>(4*10070.92*36)</f>
        <v>1450212.48</v>
      </c>
    </row>
    <row r="25" spans="1:11" x14ac:dyDescent="0.35">
      <c r="A25" s="69"/>
      <c r="B25" s="69"/>
      <c r="C25" s="69"/>
      <c r="D25" s="70"/>
      <c r="E25" s="82"/>
      <c r="F25" s="71"/>
      <c r="G25" s="230" t="s">
        <v>58</v>
      </c>
      <c r="H25" s="230"/>
      <c r="I25" s="230"/>
      <c r="J25" s="71">
        <v>12967173.01</v>
      </c>
      <c r="K25" s="3"/>
    </row>
    <row r="26" spans="1:11" x14ac:dyDescent="0.35">
      <c r="A26" s="69"/>
      <c r="B26" s="69"/>
      <c r="C26" s="69"/>
      <c r="D26" s="70"/>
      <c r="E26" s="82"/>
      <c r="F26" s="71"/>
      <c r="G26" s="71"/>
      <c r="H26" s="71"/>
      <c r="I26" s="71"/>
      <c r="J26" s="71"/>
      <c r="K26" s="3"/>
    </row>
    <row r="27" spans="1:11" x14ac:dyDescent="0.35">
      <c r="A27" s="69"/>
      <c r="B27" s="69"/>
      <c r="C27" s="69"/>
      <c r="D27" s="70"/>
      <c r="E27" s="82"/>
      <c r="F27" s="71"/>
      <c r="G27" s="71"/>
      <c r="H27" s="71"/>
      <c r="I27" s="71"/>
      <c r="J27" s="71"/>
      <c r="K27" s="3"/>
    </row>
    <row r="28" spans="1:11" x14ac:dyDescent="0.35">
      <c r="A28" s="69"/>
      <c r="B28" s="69"/>
      <c r="C28" s="69"/>
      <c r="D28" s="70"/>
      <c r="E28" s="82"/>
      <c r="F28" s="71"/>
      <c r="G28" s="71"/>
      <c r="H28" s="71"/>
      <c r="I28" s="71"/>
      <c r="J28" s="71"/>
      <c r="K28" s="3"/>
    </row>
    <row r="29" spans="1:11" x14ac:dyDescent="0.35">
      <c r="A29" s="69"/>
      <c r="B29" s="69"/>
      <c r="C29" s="69"/>
      <c r="D29" s="70"/>
      <c r="E29" s="82"/>
      <c r="F29" s="71"/>
      <c r="G29" s="71"/>
      <c r="H29" s="71"/>
      <c r="I29" s="71"/>
      <c r="J29" s="71"/>
      <c r="K29" s="3"/>
    </row>
    <row r="30" spans="1:11" x14ac:dyDescent="0.35">
      <c r="A30" s="69"/>
      <c r="B30" s="69"/>
      <c r="C30" s="69"/>
      <c r="D30" s="70"/>
      <c r="E30" s="82"/>
      <c r="F30" s="71"/>
      <c r="G30" s="71"/>
      <c r="H30" s="71"/>
      <c r="I30" s="71"/>
      <c r="J30" s="71"/>
      <c r="K30" s="3"/>
    </row>
    <row r="31" spans="1:11" x14ac:dyDescent="0.35">
      <c r="A31" s="69"/>
      <c r="B31" s="69"/>
      <c r="C31" s="69"/>
      <c r="D31" s="70"/>
      <c r="E31" s="82"/>
      <c r="F31" s="71"/>
      <c r="G31" s="71"/>
      <c r="H31" s="71"/>
      <c r="I31" s="71"/>
      <c r="J31" s="71"/>
      <c r="K31" s="3"/>
    </row>
    <row r="32" spans="1:11" x14ac:dyDescent="0.35">
      <c r="A32" s="69"/>
      <c r="B32" s="69"/>
      <c r="C32" s="69"/>
      <c r="D32" s="70"/>
      <c r="E32" s="82"/>
      <c r="F32" s="71"/>
      <c r="G32" s="71"/>
      <c r="H32" s="71"/>
      <c r="I32" s="71"/>
      <c r="J32" s="71"/>
      <c r="K32" s="3"/>
    </row>
    <row r="33" spans="1:11" x14ac:dyDescent="0.35">
      <c r="A33" s="69"/>
      <c r="B33" s="69"/>
      <c r="C33" s="69"/>
      <c r="D33" s="70"/>
      <c r="E33" s="82"/>
      <c r="F33" s="71"/>
      <c r="G33" s="71"/>
      <c r="H33" s="71"/>
      <c r="I33" s="71"/>
      <c r="J33" s="71"/>
      <c r="K33" s="3"/>
    </row>
    <row r="34" spans="1:11" x14ac:dyDescent="0.35">
      <c r="A34" s="69"/>
      <c r="B34" s="69"/>
      <c r="C34" s="69"/>
      <c r="D34" s="70"/>
      <c r="E34" s="82"/>
      <c r="F34" s="71"/>
      <c r="G34" s="71"/>
      <c r="H34" s="71"/>
      <c r="I34" s="71"/>
      <c r="J34" s="71"/>
      <c r="K34" s="3"/>
    </row>
    <row r="35" spans="1:11" ht="15.5" x14ac:dyDescent="0.35">
      <c r="A35" s="72">
        <v>1</v>
      </c>
      <c r="B35" s="72"/>
      <c r="C35" s="73"/>
      <c r="D35" s="86"/>
      <c r="E35" s="83"/>
      <c r="F35" s="53"/>
      <c r="I35" s="53"/>
    </row>
    <row r="36" spans="1:11" ht="15.5" x14ac:dyDescent="0.35">
      <c r="A36" s="72">
        <v>2</v>
      </c>
      <c r="B36" s="72"/>
      <c r="C36" s="73"/>
      <c r="D36" s="86"/>
      <c r="E36" s="83"/>
      <c r="F36" s="53"/>
      <c r="I36" s="53"/>
    </row>
  </sheetData>
  <mergeCells count="8">
    <mergeCell ref="G25:I25"/>
    <mergeCell ref="C2:G2"/>
    <mergeCell ref="B3:C3"/>
    <mergeCell ref="D3:F3"/>
    <mergeCell ref="I3:J3"/>
    <mergeCell ref="B4:B5"/>
    <mergeCell ref="C4:C5"/>
    <mergeCell ref="H3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74DBD-797D-47C7-A54C-EA5151306F92}">
  <dimension ref="B2:L66"/>
  <sheetViews>
    <sheetView view="pageBreakPreview" topLeftCell="A23" zoomScale="70" zoomScaleNormal="70" zoomScaleSheetLayoutView="70" workbookViewId="0">
      <selection activeCell="E63" sqref="E63:H64"/>
    </sheetView>
  </sheetViews>
  <sheetFormatPr defaultColWidth="8.7265625" defaultRowHeight="14.5" x14ac:dyDescent="0.35"/>
  <cols>
    <col min="1" max="1" width="5.453125" style="77" customWidth="1"/>
    <col min="2" max="2" width="16.7265625" style="77" customWidth="1"/>
    <col min="3" max="3" width="17.453125" style="77" customWidth="1"/>
    <col min="4" max="4" width="27.1796875" style="77" customWidth="1"/>
    <col min="5" max="5" width="17.54296875" style="77" customWidth="1"/>
    <col min="6" max="6" width="14.81640625" style="77" customWidth="1"/>
    <col min="7" max="7" width="16.453125" style="77" customWidth="1"/>
    <col min="8" max="8" width="46.54296875" style="77" customWidth="1"/>
    <col min="9" max="9" width="4.81640625" style="77" customWidth="1"/>
    <col min="10" max="16384" width="8.7265625" style="77"/>
  </cols>
  <sheetData>
    <row r="2" spans="2:8" ht="15" thickBot="1" x14ac:dyDescent="0.4">
      <c r="B2"/>
      <c r="C2"/>
      <c r="D2"/>
      <c r="E2"/>
      <c r="F2"/>
      <c r="G2"/>
      <c r="H2" s="196"/>
    </row>
    <row r="3" spans="2:8" ht="14.5" customHeight="1" x14ac:dyDescent="0.35">
      <c r="B3" s="249"/>
      <c r="C3" s="250"/>
      <c r="D3" s="255" t="s">
        <v>169</v>
      </c>
      <c r="E3" s="256"/>
      <c r="F3" s="256"/>
      <c r="G3" s="261" t="s">
        <v>170</v>
      </c>
      <c r="H3" s="262"/>
    </row>
    <row r="4" spans="2:8" ht="14.5" customHeight="1" x14ac:dyDescent="0.35">
      <c r="B4" s="251"/>
      <c r="C4" s="252"/>
      <c r="D4" s="257"/>
      <c r="E4" s="258"/>
      <c r="F4" s="258"/>
      <c r="G4" s="263"/>
      <c r="H4" s="264"/>
    </row>
    <row r="5" spans="2:8" ht="14.5" customHeight="1" x14ac:dyDescent="0.35">
      <c r="B5" s="251"/>
      <c r="C5" s="252"/>
      <c r="D5" s="257"/>
      <c r="E5" s="258"/>
      <c r="F5" s="258"/>
      <c r="G5" s="263"/>
      <c r="H5" s="264"/>
    </row>
    <row r="6" spans="2:8" ht="14.5" customHeight="1" x14ac:dyDescent="0.35">
      <c r="B6" s="251"/>
      <c r="C6" s="252"/>
      <c r="D6" s="257"/>
      <c r="E6" s="258"/>
      <c r="F6" s="258"/>
      <c r="G6" s="263"/>
      <c r="H6" s="264"/>
    </row>
    <row r="7" spans="2:8" ht="33" customHeight="1" thickBot="1" x14ac:dyDescent="0.4">
      <c r="B7" s="253"/>
      <c r="C7" s="254"/>
      <c r="D7" s="259"/>
      <c r="E7" s="260"/>
      <c r="F7" s="260"/>
      <c r="G7" s="265"/>
      <c r="H7" s="266"/>
    </row>
    <row r="8" spans="2:8" ht="21.5" customHeight="1" x14ac:dyDescent="0.35">
      <c r="B8" s="267" t="s">
        <v>171</v>
      </c>
      <c r="C8" s="268"/>
      <c r="D8" s="269" t="s">
        <v>197</v>
      </c>
      <c r="E8" s="270"/>
      <c r="F8" s="270"/>
      <c r="G8" s="271"/>
      <c r="H8" s="272"/>
    </row>
    <row r="9" spans="2:8" ht="27" customHeight="1" x14ac:dyDescent="0.35">
      <c r="B9" s="244" t="s">
        <v>172</v>
      </c>
      <c r="C9" s="245"/>
      <c r="D9" s="246" t="s">
        <v>198</v>
      </c>
      <c r="E9" s="247"/>
      <c r="F9" s="247"/>
      <c r="G9" s="247"/>
      <c r="H9" s="248"/>
    </row>
    <row r="10" spans="2:8" ht="21.5" customHeight="1" x14ac:dyDescent="0.35">
      <c r="B10" s="276" t="s">
        <v>173</v>
      </c>
      <c r="C10" s="277"/>
      <c r="D10" s="197" t="s">
        <v>199</v>
      </c>
      <c r="E10" s="227"/>
      <c r="F10" s="198"/>
      <c r="G10" s="198"/>
      <c r="H10" s="228"/>
    </row>
    <row r="11" spans="2:8" ht="21.5" customHeight="1" x14ac:dyDescent="0.35">
      <c r="B11" s="244" t="s">
        <v>174</v>
      </c>
      <c r="C11" s="245"/>
      <c r="D11" s="226">
        <v>101</v>
      </c>
      <c r="E11" s="229"/>
      <c r="F11" s="198"/>
      <c r="G11" s="198"/>
      <c r="H11" s="228"/>
    </row>
    <row r="12" spans="2:8" ht="21.5" customHeight="1" x14ac:dyDescent="0.35">
      <c r="B12" s="278" t="s">
        <v>175</v>
      </c>
      <c r="C12" s="279"/>
      <c r="D12" s="199"/>
      <c r="E12" s="200"/>
      <c r="F12" s="199"/>
      <c r="G12" s="199"/>
      <c r="H12" s="201"/>
    </row>
    <row r="13" spans="2:8" x14ac:dyDescent="0.35">
      <c r="B13" s="202"/>
      <c r="C13" s="280"/>
      <c r="D13" s="281"/>
      <c r="E13" s="281"/>
      <c r="F13" s="281"/>
      <c r="G13" s="281"/>
      <c r="H13" s="282"/>
    </row>
    <row r="14" spans="2:8" x14ac:dyDescent="0.35">
      <c r="B14" s="203"/>
      <c r="C14" s="283"/>
      <c r="D14" s="284"/>
      <c r="E14" s="284"/>
      <c r="F14" s="284"/>
      <c r="G14" s="284"/>
      <c r="H14" s="285"/>
    </row>
    <row r="15" spans="2:8" x14ac:dyDescent="0.35">
      <c r="B15" s="203"/>
      <c r="C15" s="286"/>
      <c r="D15" s="287"/>
      <c r="E15" s="287"/>
      <c r="F15" s="287"/>
      <c r="G15" s="287"/>
      <c r="H15" s="288"/>
    </row>
    <row r="16" spans="2:8" ht="20" customHeight="1" x14ac:dyDescent="0.35">
      <c r="B16" s="289" t="s">
        <v>176</v>
      </c>
      <c r="C16" s="290"/>
      <c r="D16" s="204"/>
      <c r="E16" s="204"/>
      <c r="F16" s="204"/>
      <c r="G16" s="204"/>
      <c r="H16" s="205"/>
    </row>
    <row r="17" spans="2:9" x14ac:dyDescent="0.35">
      <c r="B17" s="206"/>
      <c r="C17" s="291"/>
      <c r="D17" s="292"/>
      <c r="E17" s="292"/>
      <c r="F17" s="292"/>
      <c r="G17" s="292"/>
      <c r="H17" s="293"/>
    </row>
    <row r="18" spans="2:9" x14ac:dyDescent="0.35">
      <c r="B18" s="206"/>
      <c r="C18" s="294"/>
      <c r="D18" s="295"/>
      <c r="E18" s="295"/>
      <c r="F18" s="295"/>
      <c r="G18" s="295"/>
      <c r="H18" s="296"/>
    </row>
    <row r="19" spans="2:9" x14ac:dyDescent="0.35">
      <c r="B19" s="206"/>
      <c r="C19" s="294"/>
      <c r="D19" s="295"/>
      <c r="E19" s="295"/>
      <c r="F19" s="295"/>
      <c r="G19" s="295"/>
      <c r="H19" s="296"/>
    </row>
    <row r="20" spans="2:9" x14ac:dyDescent="0.35">
      <c r="B20" s="206"/>
      <c r="C20" s="297"/>
      <c r="D20" s="298"/>
      <c r="E20" s="298"/>
      <c r="F20" s="298"/>
      <c r="G20" s="298"/>
      <c r="H20" s="299"/>
    </row>
    <row r="21" spans="2:9" x14ac:dyDescent="0.35">
      <c r="B21" s="206"/>
      <c r="C21" s="207"/>
      <c r="D21" s="207"/>
      <c r="E21" s="199"/>
      <c r="F21" s="199"/>
      <c r="G21" s="199"/>
      <c r="H21" s="201"/>
    </row>
    <row r="22" spans="2:9" x14ac:dyDescent="0.35">
      <c r="B22" s="206"/>
      <c r="C22" s="208" t="s">
        <v>177</v>
      </c>
      <c r="D22" s="204"/>
      <c r="E22" s="204"/>
      <c r="F22" s="204"/>
      <c r="G22" s="204"/>
      <c r="H22" s="205"/>
    </row>
    <row r="23" spans="2:9" x14ac:dyDescent="0.35">
      <c r="B23" s="206"/>
      <c r="C23" s="339" t="s">
        <v>220</v>
      </c>
      <c r="D23" s="340"/>
      <c r="E23" s="340"/>
      <c r="F23" s="340"/>
      <c r="G23" s="340"/>
      <c r="H23" s="341"/>
    </row>
    <row r="24" spans="2:9" x14ac:dyDescent="0.35">
      <c r="B24" s="206"/>
      <c r="C24" s="209"/>
      <c r="D24" s="199"/>
      <c r="E24" s="199"/>
      <c r="F24" s="199"/>
      <c r="G24" s="199"/>
      <c r="H24" s="201"/>
    </row>
    <row r="25" spans="2:9" x14ac:dyDescent="0.35">
      <c r="B25" s="206"/>
      <c r="C25" s="210"/>
      <c r="D25" s="199"/>
      <c r="E25" s="199"/>
      <c r="F25" s="199"/>
      <c r="G25" s="199"/>
      <c r="H25" s="201"/>
    </row>
    <row r="26" spans="2:9" ht="19.5" customHeight="1" x14ac:dyDescent="0.35">
      <c r="B26" s="206"/>
      <c r="C26" s="209"/>
      <c r="D26" s="199"/>
      <c r="E26" s="199"/>
      <c r="F26" s="199"/>
      <c r="G26" s="199"/>
      <c r="H26" s="201"/>
    </row>
    <row r="27" spans="2:9" ht="22.5" customHeight="1" x14ac:dyDescent="0.35">
      <c r="B27" s="206"/>
      <c r="C27" s="300" t="s">
        <v>178</v>
      </c>
      <c r="D27" s="301"/>
      <c r="E27" s="301"/>
      <c r="F27" s="301"/>
      <c r="G27" s="301"/>
      <c r="H27" s="302"/>
    </row>
    <row r="28" spans="2:9" x14ac:dyDescent="0.35">
      <c r="B28" s="206"/>
      <c r="C28" s="303" t="s">
        <v>221</v>
      </c>
      <c r="D28" s="304"/>
      <c r="E28" s="304"/>
      <c r="F28" s="304"/>
      <c r="G28" s="304"/>
      <c r="H28" s="305"/>
      <c r="I28"/>
    </row>
    <row r="29" spans="2:9" ht="29" customHeight="1" x14ac:dyDescent="0.35">
      <c r="B29" s="206"/>
      <c r="C29" s="210"/>
      <c r="D29" s="199"/>
      <c r="E29" s="199"/>
      <c r="F29" s="199"/>
      <c r="G29" s="199"/>
      <c r="H29" s="201"/>
      <c r="I29"/>
    </row>
    <row r="30" spans="2:9" ht="22.5" hidden="1" customHeight="1" x14ac:dyDescent="0.35">
      <c r="B30" s="206"/>
      <c r="C30" s="306"/>
      <c r="D30" s="307"/>
      <c r="E30" s="307"/>
      <c r="F30" s="307"/>
      <c r="G30" s="307"/>
      <c r="H30" s="308"/>
      <c r="I30"/>
    </row>
    <row r="31" spans="2:9" ht="8.5" customHeight="1" x14ac:dyDescent="0.35">
      <c r="B31" s="206"/>
      <c r="C31" s="210"/>
      <c r="D31" s="199"/>
      <c r="E31" s="199"/>
      <c r="F31" s="199"/>
      <c r="G31" s="199"/>
      <c r="H31" s="201"/>
      <c r="I31"/>
    </row>
    <row r="32" spans="2:9" hidden="1" x14ac:dyDescent="0.35">
      <c r="B32" s="206"/>
      <c r="C32" s="210"/>
      <c r="D32" s="199"/>
      <c r="E32" s="199"/>
      <c r="F32" s="199"/>
      <c r="G32" s="199"/>
      <c r="H32" s="201"/>
      <c r="I32"/>
    </row>
    <row r="33" spans="2:9" hidden="1" x14ac:dyDescent="0.35">
      <c r="B33" s="206"/>
      <c r="C33" s="210"/>
      <c r="D33" s="199"/>
      <c r="E33" s="199"/>
      <c r="F33" s="199"/>
      <c r="G33" s="199"/>
      <c r="H33" s="201"/>
      <c r="I33"/>
    </row>
    <row r="34" spans="2:9" x14ac:dyDescent="0.35">
      <c r="B34" s="206"/>
      <c r="C34" s="210"/>
      <c r="D34" s="199"/>
      <c r="E34" s="199"/>
      <c r="F34" s="199"/>
      <c r="G34" s="199"/>
      <c r="H34" s="201"/>
      <c r="I34"/>
    </row>
    <row r="35" spans="2:9" ht="21.65" customHeight="1" x14ac:dyDescent="0.35">
      <c r="B35" s="206"/>
      <c r="C35" s="211" t="s">
        <v>179</v>
      </c>
      <c r="D35" s="198"/>
      <c r="E35" s="198"/>
      <c r="F35" s="273">
        <v>118304699.04761904</v>
      </c>
      <c r="G35" s="274"/>
      <c r="H35" s="275"/>
      <c r="I35" s="212"/>
    </row>
    <row r="36" spans="2:9" x14ac:dyDescent="0.35">
      <c r="B36" s="206"/>
      <c r="C36" s="210"/>
      <c r="D36" s="199"/>
      <c r="E36" s="199"/>
      <c r="F36" s="199"/>
      <c r="G36" s="199"/>
      <c r="H36" s="201"/>
      <c r="I36"/>
    </row>
    <row r="37" spans="2:9" ht="21.65" customHeight="1" x14ac:dyDescent="0.35">
      <c r="B37" s="206"/>
      <c r="C37" s="209" t="s">
        <v>180</v>
      </c>
      <c r="D37" s="199"/>
      <c r="E37" s="199"/>
      <c r="F37" s="309">
        <f>F35*2%</f>
        <v>2366093.9809523812</v>
      </c>
      <c r="G37" s="310"/>
      <c r="H37" s="311"/>
      <c r="I37"/>
    </row>
    <row r="38" spans="2:9" x14ac:dyDescent="0.35">
      <c r="B38" s="206"/>
      <c r="C38" s="210"/>
      <c r="D38" s="199"/>
      <c r="E38" s="199"/>
      <c r="F38" s="199"/>
      <c r="G38" s="199"/>
      <c r="H38" s="201"/>
      <c r="I38"/>
    </row>
    <row r="39" spans="2:9" ht="21" customHeight="1" x14ac:dyDescent="0.35">
      <c r="B39" s="206"/>
      <c r="C39" s="197" t="s">
        <v>181</v>
      </c>
      <c r="D39" s="198"/>
      <c r="E39" s="198"/>
      <c r="F39" s="273">
        <f>F35+F37</f>
        <v>120670793.02857143</v>
      </c>
      <c r="G39" s="274"/>
      <c r="H39" s="275"/>
      <c r="I39"/>
    </row>
    <row r="40" spans="2:9" x14ac:dyDescent="0.35">
      <c r="B40" s="206"/>
      <c r="C40" s="210"/>
      <c r="D40" s="199"/>
      <c r="E40" s="199"/>
      <c r="F40" s="199"/>
      <c r="G40" s="199"/>
      <c r="H40" s="201"/>
    </row>
    <row r="41" spans="2:9" ht="15.5" customHeight="1" x14ac:dyDescent="0.35">
      <c r="B41" s="206"/>
      <c r="C41" s="322" t="s">
        <v>182</v>
      </c>
      <c r="D41" s="323"/>
      <c r="E41" s="213" t="s">
        <v>183</v>
      </c>
      <c r="F41" s="324"/>
      <c r="G41" s="325"/>
      <c r="H41" s="326"/>
    </row>
    <row r="42" spans="2:9" ht="15.5" customHeight="1" x14ac:dyDescent="0.35">
      <c r="B42" s="206"/>
      <c r="C42" s="210"/>
      <c r="D42" s="199"/>
      <c r="E42" s="199"/>
      <c r="F42" s="199"/>
      <c r="G42" s="199"/>
      <c r="H42" s="201"/>
    </row>
    <row r="43" spans="2:9" ht="15.5" customHeight="1" x14ac:dyDescent="0.35">
      <c r="B43" s="206"/>
      <c r="C43" s="322" t="s">
        <v>184</v>
      </c>
      <c r="D43" s="323"/>
      <c r="E43" s="323"/>
      <c r="F43" s="327"/>
      <c r="G43" s="310"/>
      <c r="H43" s="311"/>
    </row>
    <row r="44" spans="2:9" ht="15.5" customHeight="1" x14ac:dyDescent="0.35">
      <c r="B44" s="206"/>
      <c r="C44" s="210"/>
      <c r="D44" s="199"/>
      <c r="E44" s="199"/>
      <c r="F44" s="199"/>
      <c r="G44" s="199"/>
      <c r="H44" s="201"/>
    </row>
    <row r="45" spans="2:9" ht="15.5" customHeight="1" x14ac:dyDescent="0.35">
      <c r="B45" s="206"/>
      <c r="C45" s="214" t="s">
        <v>185</v>
      </c>
      <c r="D45" s="199"/>
      <c r="E45" s="199"/>
      <c r="F45" s="328">
        <f>F39</f>
        <v>120670793.02857143</v>
      </c>
      <c r="G45" s="329"/>
      <c r="H45" s="330"/>
    </row>
    <row r="46" spans="2:9" ht="15.5" customHeight="1" x14ac:dyDescent="0.35">
      <c r="B46" s="206"/>
      <c r="C46" s="210"/>
      <c r="D46" s="199"/>
      <c r="E46" s="199"/>
      <c r="F46" s="199"/>
      <c r="G46" s="199"/>
      <c r="H46" s="201"/>
    </row>
    <row r="47" spans="2:9" ht="15.5" customHeight="1" x14ac:dyDescent="0.35">
      <c r="B47" s="206"/>
      <c r="C47" s="215" t="s">
        <v>186</v>
      </c>
      <c r="D47" s="199"/>
      <c r="E47" s="199"/>
      <c r="F47" s="309">
        <f>F45*15%</f>
        <v>18100618.954285715</v>
      </c>
      <c r="G47" s="310"/>
      <c r="H47" s="311"/>
    </row>
    <row r="48" spans="2:9" ht="15.5" customHeight="1" x14ac:dyDescent="0.35">
      <c r="B48" s="206"/>
      <c r="C48" s="210"/>
      <c r="D48" s="199"/>
      <c r="E48" s="199"/>
      <c r="F48" s="199"/>
      <c r="G48" s="199"/>
      <c r="H48" s="201"/>
    </row>
    <row r="49" spans="2:12" ht="15.5" customHeight="1" x14ac:dyDescent="0.35">
      <c r="B49" s="206"/>
      <c r="C49" s="214" t="s">
        <v>187</v>
      </c>
      <c r="D49" s="199"/>
      <c r="E49" s="199"/>
      <c r="F49" s="328">
        <f>F47+F45</f>
        <v>138771411.98285714</v>
      </c>
      <c r="G49" s="329"/>
      <c r="H49" s="330"/>
    </row>
    <row r="50" spans="2:12" ht="15.5" customHeight="1" x14ac:dyDescent="0.35">
      <c r="B50" s="206"/>
      <c r="C50" s="210"/>
      <c r="D50" s="199"/>
      <c r="E50" s="199"/>
      <c r="F50" s="199"/>
      <c r="G50" s="199"/>
      <c r="H50" s="201"/>
    </row>
    <row r="51" spans="2:12" ht="15.5" customHeight="1" x14ac:dyDescent="0.35">
      <c r="B51" s="206"/>
      <c r="C51" s="209"/>
      <c r="D51" s="199"/>
      <c r="E51" s="199"/>
      <c r="F51" s="345" t="s">
        <v>188</v>
      </c>
      <c r="G51" s="346"/>
      <c r="H51" s="347"/>
    </row>
    <row r="52" spans="2:12" ht="15.5" customHeight="1" x14ac:dyDescent="0.35">
      <c r="B52" s="206"/>
      <c r="C52" s="209"/>
      <c r="D52" s="199"/>
      <c r="E52" s="199"/>
      <c r="F52" s="216" t="s">
        <v>189</v>
      </c>
      <c r="G52" s="216" t="s">
        <v>190</v>
      </c>
      <c r="H52" s="216" t="s">
        <v>191</v>
      </c>
    </row>
    <row r="53" spans="2:12" ht="15.5" customHeight="1" x14ac:dyDescent="0.35">
      <c r="B53" s="206"/>
      <c r="C53" s="348"/>
      <c r="D53" s="349"/>
      <c r="E53" s="199"/>
      <c r="F53" s="218"/>
      <c r="G53" s="219"/>
      <c r="H53" s="219"/>
    </row>
    <row r="54" spans="2:12" ht="15.5" customHeight="1" x14ac:dyDescent="0.35">
      <c r="B54" s="206"/>
      <c r="C54" s="348"/>
      <c r="D54" s="349"/>
      <c r="E54" s="199"/>
      <c r="F54" s="218">
        <v>0.11</v>
      </c>
      <c r="G54" s="219" t="s">
        <v>200</v>
      </c>
      <c r="H54" s="219" t="s">
        <v>201</v>
      </c>
    </row>
    <row r="55" spans="2:12" ht="15.5" customHeight="1" x14ac:dyDescent="0.35">
      <c r="B55" s="206"/>
      <c r="C55" s="215"/>
      <c r="D55" s="217"/>
      <c r="E55" s="199"/>
      <c r="F55" s="218">
        <v>0.04</v>
      </c>
      <c r="G55" s="219" t="s">
        <v>200</v>
      </c>
      <c r="H55" s="219" t="s">
        <v>222</v>
      </c>
    </row>
    <row r="56" spans="2:12" ht="15.5" customHeight="1" x14ac:dyDescent="0.35">
      <c r="B56" s="206"/>
      <c r="C56" s="209"/>
      <c r="D56" s="199"/>
      <c r="E56" s="199"/>
      <c r="F56" s="218">
        <v>0.7</v>
      </c>
      <c r="G56" s="219" t="s">
        <v>200</v>
      </c>
      <c r="H56" s="219" t="s">
        <v>223</v>
      </c>
    </row>
    <row r="57" spans="2:12" ht="15.5" customHeight="1" x14ac:dyDescent="0.35">
      <c r="B57" s="206"/>
      <c r="C57" s="210"/>
      <c r="D57" s="199"/>
      <c r="E57" s="199"/>
      <c r="F57" s="218">
        <v>0.15</v>
      </c>
      <c r="G57" s="350" t="s">
        <v>192</v>
      </c>
      <c r="H57" s="351"/>
      <c r="I57"/>
      <c r="J57"/>
      <c r="K57"/>
      <c r="L57"/>
    </row>
    <row r="58" spans="2:12" ht="15.5" customHeight="1" thickBot="1" x14ac:dyDescent="0.4">
      <c r="B58" s="206"/>
      <c r="C58" s="220"/>
      <c r="D58" s="221"/>
      <c r="E58" s="221"/>
      <c r="F58" s="222" t="s">
        <v>183</v>
      </c>
      <c r="G58" s="223"/>
      <c r="H58" s="224"/>
      <c r="I58"/>
      <c r="J58"/>
      <c r="K58" s="225"/>
      <c r="L58"/>
    </row>
    <row r="59" spans="2:12" x14ac:dyDescent="0.35">
      <c r="B59" s="331"/>
      <c r="C59" s="312" t="s">
        <v>193</v>
      </c>
      <c r="D59" s="313"/>
      <c r="E59" s="316" t="s">
        <v>113</v>
      </c>
      <c r="F59" s="317"/>
      <c r="G59" s="317"/>
      <c r="H59" s="318"/>
      <c r="I59"/>
      <c r="J59"/>
      <c r="K59"/>
      <c r="L59"/>
    </row>
    <row r="60" spans="2:12" x14ac:dyDescent="0.35">
      <c r="B60" s="331"/>
      <c r="C60" s="314"/>
      <c r="D60" s="315"/>
      <c r="E60" s="319"/>
      <c r="F60" s="320"/>
      <c r="G60" s="320"/>
      <c r="H60" s="321"/>
      <c r="I60"/>
      <c r="J60"/>
      <c r="K60"/>
      <c r="L60"/>
    </row>
    <row r="61" spans="2:12" x14ac:dyDescent="0.35">
      <c r="B61" s="331"/>
      <c r="C61" s="314" t="s">
        <v>194</v>
      </c>
      <c r="D61" s="315"/>
      <c r="E61" s="342" t="s">
        <v>224</v>
      </c>
      <c r="F61" s="343"/>
      <c r="G61" s="343"/>
      <c r="H61" s="344"/>
      <c r="I61"/>
      <c r="J61"/>
      <c r="K61"/>
      <c r="L61"/>
    </row>
    <row r="62" spans="2:12" x14ac:dyDescent="0.35">
      <c r="B62" s="331"/>
      <c r="C62" s="314"/>
      <c r="D62" s="315"/>
      <c r="E62" s="319"/>
      <c r="F62" s="320"/>
      <c r="G62" s="320"/>
      <c r="H62" s="321"/>
      <c r="I62"/>
      <c r="J62"/>
      <c r="K62"/>
      <c r="L62"/>
    </row>
    <row r="63" spans="2:12" x14ac:dyDescent="0.35">
      <c r="B63" s="331"/>
      <c r="C63" s="314" t="s">
        <v>195</v>
      </c>
      <c r="D63" s="315"/>
      <c r="E63" s="342" t="s">
        <v>225</v>
      </c>
      <c r="F63" s="343"/>
      <c r="G63" s="343"/>
      <c r="H63" s="344"/>
      <c r="I63"/>
      <c r="J63"/>
      <c r="K63"/>
      <c r="L63"/>
    </row>
    <row r="64" spans="2:12" x14ac:dyDescent="0.35">
      <c r="B64" s="331"/>
      <c r="C64" s="314"/>
      <c r="D64" s="315"/>
      <c r="E64" s="319"/>
      <c r="F64" s="320"/>
      <c r="G64" s="320"/>
      <c r="H64" s="321"/>
      <c r="I64"/>
      <c r="J64"/>
      <c r="K64"/>
      <c r="L64"/>
    </row>
    <row r="65" spans="2:12" x14ac:dyDescent="0.35">
      <c r="B65" s="331"/>
      <c r="C65" s="314" t="s">
        <v>196</v>
      </c>
      <c r="D65" s="315"/>
      <c r="E65" s="335"/>
      <c r="F65" s="335"/>
      <c r="G65" s="335"/>
      <c r="H65" s="336"/>
      <c r="I65"/>
      <c r="J65"/>
      <c r="K65"/>
      <c r="L65"/>
    </row>
    <row r="66" spans="2:12" ht="32" customHeight="1" thickBot="1" x14ac:dyDescent="0.4">
      <c r="B66" s="332"/>
      <c r="C66" s="333"/>
      <c r="D66" s="334"/>
      <c r="E66" s="337"/>
      <c r="F66" s="337"/>
      <c r="G66" s="337"/>
      <c r="H66" s="338"/>
      <c r="I66"/>
      <c r="J66"/>
      <c r="K66"/>
      <c r="L66"/>
    </row>
  </sheetData>
  <sheetProtection algorithmName="SHA-512" hashValue="cS+os3q6ZzRAhqdt5tZPd86t701aqWwJ+BnYaFwNu00QbdleVD/sS3PHQzKymZj42xTs+IsqVfijl+OIQ+qR+w==" saltValue="yJ2jlNKZYRvqYq7Ck3YEig==" spinCount="100000" sheet="1" objects="1" scenarios="1"/>
  <mergeCells count="43">
    <mergeCell ref="B65:B66"/>
    <mergeCell ref="C65:D66"/>
    <mergeCell ref="E65:H66"/>
    <mergeCell ref="C23:H23"/>
    <mergeCell ref="B61:B62"/>
    <mergeCell ref="C61:D62"/>
    <mergeCell ref="E61:H62"/>
    <mergeCell ref="B63:B64"/>
    <mergeCell ref="C63:D64"/>
    <mergeCell ref="E63:H64"/>
    <mergeCell ref="F49:H49"/>
    <mergeCell ref="F51:H51"/>
    <mergeCell ref="C53:D53"/>
    <mergeCell ref="C54:D54"/>
    <mergeCell ref="G57:H57"/>
    <mergeCell ref="B59:B60"/>
    <mergeCell ref="C59:D60"/>
    <mergeCell ref="E59:H60"/>
    <mergeCell ref="C41:D41"/>
    <mergeCell ref="F41:H41"/>
    <mergeCell ref="C43:E43"/>
    <mergeCell ref="F43:H43"/>
    <mergeCell ref="F45:H45"/>
    <mergeCell ref="F47:H47"/>
    <mergeCell ref="F39:H39"/>
    <mergeCell ref="B10:C10"/>
    <mergeCell ref="B11:C11"/>
    <mergeCell ref="B12:C12"/>
    <mergeCell ref="C13:H15"/>
    <mergeCell ref="B16:C16"/>
    <mergeCell ref="C17:H20"/>
    <mergeCell ref="C27:H27"/>
    <mergeCell ref="C28:H28"/>
    <mergeCell ref="C30:H30"/>
    <mergeCell ref="F35:H35"/>
    <mergeCell ref="F37:H37"/>
    <mergeCell ref="B9:C9"/>
    <mergeCell ref="D9:H9"/>
    <mergeCell ref="B3:C7"/>
    <mergeCell ref="D3:F7"/>
    <mergeCell ref="G3:H7"/>
    <mergeCell ref="B8:C8"/>
    <mergeCell ref="D8:H8"/>
  </mergeCells>
  <pageMargins left="0.7" right="0.7" top="0.75" bottom="0.75" header="0.3" footer="0.3"/>
  <pageSetup scale="55" orientation="portrait" r:id="rId1"/>
  <colBreaks count="1" manualBreakCount="1">
    <brk id="8" min="1" max="6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00B4C-F4BA-4BFE-A6DE-14E3ACDAA191}">
  <dimension ref="A1:E132"/>
  <sheetViews>
    <sheetView tabSelected="1" zoomScaleNormal="100" workbookViewId="0">
      <pane ySplit="710" topLeftCell="A24" activePane="bottomLeft"/>
      <selection sqref="A1:XFD1048576"/>
      <selection pane="bottomLeft" activeCell="A76" sqref="A76"/>
    </sheetView>
  </sheetViews>
  <sheetFormatPr defaultRowHeight="14.5" x14ac:dyDescent="0.35"/>
  <cols>
    <col min="1" max="1" width="88.81640625" customWidth="1"/>
    <col min="2" max="2" width="10.81640625" style="147" bestFit="1" customWidth="1"/>
    <col min="3" max="3" width="8.7265625" style="147"/>
    <col min="4" max="4" width="14.7265625" style="146" customWidth="1"/>
    <col min="5" max="5" width="16.6328125" style="173" customWidth="1"/>
  </cols>
  <sheetData>
    <row r="1" spans="1:5" x14ac:dyDescent="0.35">
      <c r="A1" t="s">
        <v>104</v>
      </c>
    </row>
    <row r="2" spans="1:5" x14ac:dyDescent="0.35">
      <c r="A2" t="s">
        <v>105</v>
      </c>
    </row>
    <row r="4" spans="1:5" x14ac:dyDescent="0.35">
      <c r="A4" s="152" t="s">
        <v>33</v>
      </c>
      <c r="B4" s="153" t="s">
        <v>103</v>
      </c>
      <c r="C4" s="153" t="s">
        <v>102</v>
      </c>
      <c r="D4" s="154" t="s">
        <v>101</v>
      </c>
      <c r="E4" s="184" t="s">
        <v>100</v>
      </c>
    </row>
    <row r="5" spans="1:5" x14ac:dyDescent="0.35">
      <c r="A5" s="355" t="s">
        <v>99</v>
      </c>
      <c r="B5" s="356"/>
      <c r="C5" s="356"/>
      <c r="D5" s="356"/>
      <c r="E5" s="357"/>
    </row>
    <row r="6" spans="1:5" x14ac:dyDescent="0.35">
      <c r="A6" s="355" t="s">
        <v>98</v>
      </c>
      <c r="B6" s="356"/>
      <c r="C6" s="356"/>
      <c r="D6" s="356"/>
      <c r="E6" s="357"/>
    </row>
    <row r="7" spans="1:5" x14ac:dyDescent="0.35">
      <c r="A7" s="355" t="s">
        <v>97</v>
      </c>
      <c r="B7" s="356"/>
      <c r="C7" s="356"/>
      <c r="D7" s="356"/>
      <c r="E7" s="357"/>
    </row>
    <row r="8" spans="1:5" x14ac:dyDescent="0.35">
      <c r="A8" s="355" t="s">
        <v>96</v>
      </c>
      <c r="B8" s="356"/>
      <c r="C8" s="356"/>
      <c r="D8" s="356"/>
      <c r="E8" s="357"/>
    </row>
    <row r="9" spans="1:5" x14ac:dyDescent="0.35">
      <c r="A9" s="155" t="s">
        <v>95</v>
      </c>
      <c r="B9" s="151" t="s">
        <v>90</v>
      </c>
      <c r="C9" s="151">
        <v>1</v>
      </c>
      <c r="D9" s="150"/>
      <c r="E9" s="174"/>
    </row>
    <row r="10" spans="1:5" ht="29" x14ac:dyDescent="0.35">
      <c r="A10" s="156" t="s">
        <v>94</v>
      </c>
      <c r="B10" s="151" t="s">
        <v>90</v>
      </c>
      <c r="C10" s="151">
        <v>1</v>
      </c>
      <c r="D10" s="150"/>
      <c r="E10" s="174"/>
    </row>
    <row r="11" spans="1:5" x14ac:dyDescent="0.35">
      <c r="A11" s="155" t="s">
        <v>93</v>
      </c>
      <c r="B11" s="151" t="s">
        <v>51</v>
      </c>
      <c r="C11" s="151">
        <v>5</v>
      </c>
      <c r="D11" s="150"/>
      <c r="E11" s="174"/>
    </row>
    <row r="12" spans="1:5" x14ac:dyDescent="0.35">
      <c r="A12" s="155" t="s">
        <v>106</v>
      </c>
      <c r="B12" s="151" t="s">
        <v>77</v>
      </c>
      <c r="C12" s="151">
        <v>1</v>
      </c>
      <c r="D12" s="150"/>
      <c r="E12" s="174"/>
    </row>
    <row r="13" spans="1:5" x14ac:dyDescent="0.35">
      <c r="A13" s="155" t="s">
        <v>168</v>
      </c>
      <c r="B13" s="151" t="s">
        <v>77</v>
      </c>
      <c r="C13" s="151">
        <v>1</v>
      </c>
      <c r="D13" s="150"/>
      <c r="E13" s="174"/>
    </row>
    <row r="14" spans="1:5" x14ac:dyDescent="0.35">
      <c r="A14" s="155" t="s">
        <v>92</v>
      </c>
      <c r="B14" s="151" t="s">
        <v>51</v>
      </c>
      <c r="C14" s="151">
        <v>5</v>
      </c>
      <c r="D14" s="150"/>
      <c r="E14" s="174"/>
    </row>
    <row r="15" spans="1:5" x14ac:dyDescent="0.35">
      <c r="A15" s="156" t="s">
        <v>107</v>
      </c>
      <c r="B15" s="151" t="s">
        <v>51</v>
      </c>
      <c r="C15" s="151">
        <v>5</v>
      </c>
      <c r="D15" s="150"/>
      <c r="E15" s="174"/>
    </row>
    <row r="16" spans="1:5" ht="29" x14ac:dyDescent="0.35">
      <c r="A16" s="156" t="s">
        <v>91</v>
      </c>
      <c r="B16" s="151" t="s">
        <v>90</v>
      </c>
      <c r="C16" s="151">
        <v>1</v>
      </c>
      <c r="D16" s="150"/>
      <c r="E16" s="174"/>
    </row>
    <row r="17" spans="1:5" x14ac:dyDescent="0.35">
      <c r="A17" s="355" t="s">
        <v>89</v>
      </c>
      <c r="B17" s="361"/>
      <c r="C17" s="361"/>
      <c r="D17" s="361"/>
      <c r="E17" s="362"/>
    </row>
    <row r="18" spans="1:5" x14ac:dyDescent="0.35">
      <c r="A18" s="155" t="s">
        <v>88</v>
      </c>
      <c r="B18" s="151" t="s">
        <v>52</v>
      </c>
      <c r="C18" s="151">
        <v>60</v>
      </c>
      <c r="D18" s="150"/>
      <c r="E18" s="174"/>
    </row>
    <row r="19" spans="1:5" x14ac:dyDescent="0.35">
      <c r="A19" s="155" t="s">
        <v>114</v>
      </c>
      <c r="B19" s="151" t="s">
        <v>52</v>
      </c>
      <c r="C19" s="151">
        <v>60</v>
      </c>
      <c r="D19" s="150"/>
      <c r="E19" s="174"/>
    </row>
    <row r="20" spans="1:5" ht="29" x14ac:dyDescent="0.35">
      <c r="A20" s="156" t="s">
        <v>115</v>
      </c>
      <c r="B20" s="151" t="s">
        <v>52</v>
      </c>
      <c r="C20" s="151">
        <v>60</v>
      </c>
      <c r="D20" s="150"/>
      <c r="E20" s="174"/>
    </row>
    <row r="21" spans="1:5" ht="21.5" customHeight="1" x14ac:dyDescent="0.35">
      <c r="A21" s="156" t="s">
        <v>116</v>
      </c>
      <c r="B21" s="151" t="s">
        <v>77</v>
      </c>
      <c r="C21" s="151">
        <v>1</v>
      </c>
      <c r="D21" s="150"/>
      <c r="E21" s="174"/>
    </row>
    <row r="22" spans="1:5" x14ac:dyDescent="0.35">
      <c r="A22" s="355" t="s">
        <v>87</v>
      </c>
      <c r="B22" s="356"/>
      <c r="C22" s="356"/>
      <c r="D22" s="356"/>
      <c r="E22" s="357"/>
    </row>
    <row r="23" spans="1:5" x14ac:dyDescent="0.35">
      <c r="A23" s="155" t="s">
        <v>86</v>
      </c>
      <c r="B23" s="151" t="s">
        <v>52</v>
      </c>
      <c r="C23" s="151">
        <v>60</v>
      </c>
      <c r="D23" s="150"/>
      <c r="E23" s="174"/>
    </row>
    <row r="24" spans="1:5" x14ac:dyDescent="0.35">
      <c r="A24" s="155" t="s">
        <v>117</v>
      </c>
      <c r="B24" s="151" t="s">
        <v>52</v>
      </c>
      <c r="C24" s="151">
        <v>60</v>
      </c>
      <c r="D24" s="150"/>
      <c r="E24" s="174"/>
    </row>
    <row r="25" spans="1:5" x14ac:dyDescent="0.35">
      <c r="A25" s="155" t="s">
        <v>85</v>
      </c>
      <c r="B25" s="151" t="s">
        <v>52</v>
      </c>
      <c r="C25" s="151">
        <v>60</v>
      </c>
      <c r="D25" s="150"/>
      <c r="E25" s="174"/>
    </row>
    <row r="26" spans="1:5" x14ac:dyDescent="0.35">
      <c r="A26" s="155" t="s">
        <v>84</v>
      </c>
      <c r="B26" s="151" t="s">
        <v>52</v>
      </c>
      <c r="C26" s="151">
        <v>60</v>
      </c>
      <c r="D26" s="150"/>
      <c r="E26" s="174"/>
    </row>
    <row r="27" spans="1:5" x14ac:dyDescent="0.35">
      <c r="A27" s="155" t="s">
        <v>83</v>
      </c>
      <c r="B27" s="151" t="s">
        <v>52</v>
      </c>
      <c r="C27" s="151">
        <v>60</v>
      </c>
      <c r="D27" s="150"/>
      <c r="E27" s="174"/>
    </row>
    <row r="28" spans="1:5" x14ac:dyDescent="0.35">
      <c r="A28" s="155" t="s">
        <v>118</v>
      </c>
      <c r="B28" s="151" t="s">
        <v>52</v>
      </c>
      <c r="C28" s="151">
        <v>60</v>
      </c>
      <c r="D28" s="150"/>
      <c r="E28" s="174"/>
    </row>
    <row r="29" spans="1:5" x14ac:dyDescent="0.35">
      <c r="A29" s="155" t="s">
        <v>82</v>
      </c>
      <c r="B29" s="151" t="s">
        <v>52</v>
      </c>
      <c r="C29" s="151">
        <v>60</v>
      </c>
      <c r="D29" s="150"/>
      <c r="E29" s="174"/>
    </row>
    <row r="30" spans="1:5" x14ac:dyDescent="0.35">
      <c r="A30" s="155" t="s">
        <v>81</v>
      </c>
      <c r="B30" s="151" t="s">
        <v>52</v>
      </c>
      <c r="C30" s="151">
        <v>60</v>
      </c>
      <c r="D30" s="150"/>
      <c r="E30" s="174"/>
    </row>
    <row r="31" spans="1:5" x14ac:dyDescent="0.35">
      <c r="A31" s="155" t="s">
        <v>80</v>
      </c>
      <c r="B31" s="151" t="s">
        <v>52</v>
      </c>
      <c r="C31" s="151">
        <v>60</v>
      </c>
      <c r="D31" s="150"/>
      <c r="E31" s="174"/>
    </row>
    <row r="32" spans="1:5" x14ac:dyDescent="0.35">
      <c r="A32" s="155" t="s">
        <v>226</v>
      </c>
      <c r="B32" s="151" t="s">
        <v>52</v>
      </c>
      <c r="C32" s="151">
        <v>60</v>
      </c>
      <c r="D32" s="150"/>
      <c r="E32" s="174"/>
    </row>
    <row r="33" spans="1:5" x14ac:dyDescent="0.35">
      <c r="A33" s="157" t="s">
        <v>119</v>
      </c>
      <c r="B33" s="151" t="s">
        <v>52</v>
      </c>
      <c r="C33" s="151">
        <v>60</v>
      </c>
      <c r="D33" s="150"/>
      <c r="E33" s="174"/>
    </row>
    <row r="34" spans="1:5" x14ac:dyDescent="0.35">
      <c r="A34" s="355" t="s">
        <v>79</v>
      </c>
      <c r="B34" s="356"/>
      <c r="C34" s="356"/>
      <c r="D34" s="356"/>
      <c r="E34" s="357"/>
    </row>
    <row r="35" spans="1:5" x14ac:dyDescent="0.35">
      <c r="A35" s="155" t="s">
        <v>78</v>
      </c>
      <c r="B35" s="151" t="s">
        <v>77</v>
      </c>
      <c r="C35" s="151">
        <v>1</v>
      </c>
      <c r="D35" s="150"/>
      <c r="E35" s="174"/>
    </row>
    <row r="36" spans="1:5" x14ac:dyDescent="0.35">
      <c r="A36" s="155" t="s">
        <v>76</v>
      </c>
      <c r="B36" s="151" t="s">
        <v>52</v>
      </c>
      <c r="C36" s="151">
        <v>60</v>
      </c>
      <c r="D36" s="150"/>
      <c r="E36" s="174"/>
    </row>
    <row r="37" spans="1:5" x14ac:dyDescent="0.35">
      <c r="A37" s="155" t="s">
        <v>75</v>
      </c>
      <c r="B37" s="151" t="s">
        <v>108</v>
      </c>
      <c r="C37" s="151">
        <v>20</v>
      </c>
      <c r="D37" s="150"/>
      <c r="E37" s="174"/>
    </row>
    <row r="38" spans="1:5" x14ac:dyDescent="0.35">
      <c r="A38" s="158" t="s">
        <v>109</v>
      </c>
      <c r="B38" s="149" t="s">
        <v>120</v>
      </c>
      <c r="C38" s="149">
        <v>10</v>
      </c>
      <c r="D38" s="148"/>
      <c r="E38" s="185"/>
    </row>
    <row r="39" spans="1:5" x14ac:dyDescent="0.35">
      <c r="A39" s="159"/>
      <c r="B39" s="160"/>
      <c r="C39" s="160"/>
      <c r="D39" s="161"/>
      <c r="E39" s="186"/>
    </row>
    <row r="40" spans="1:5" ht="15" thickBot="1" x14ac:dyDescent="0.4">
      <c r="A40" s="158" t="s">
        <v>74</v>
      </c>
      <c r="B40" s="149" t="s">
        <v>52</v>
      </c>
      <c r="C40" s="149">
        <v>60</v>
      </c>
      <c r="D40" s="148"/>
      <c r="E40" s="185"/>
    </row>
    <row r="41" spans="1:5" ht="15" thickBot="1" x14ac:dyDescent="0.4">
      <c r="A41" s="358" t="s">
        <v>121</v>
      </c>
      <c r="B41" s="369"/>
      <c r="C41" s="369"/>
      <c r="D41" s="370"/>
      <c r="E41" s="187">
        <f>(E40+E38+E37+E36+E35+E33+E32+E31+E30+E29+E28+E27+E26+E25+E24+E23+E21+E20+E19+E18+E16+E15+E14+E12+E11+E10+E9)</f>
        <v>0</v>
      </c>
    </row>
    <row r="42" spans="1:5" x14ac:dyDescent="0.35">
      <c r="A42" s="188"/>
      <c r="B42" s="77"/>
      <c r="C42" s="77"/>
      <c r="D42" s="77"/>
      <c r="E42" s="189"/>
    </row>
    <row r="43" spans="1:5" x14ac:dyDescent="0.35">
      <c r="A43" s="355" t="s">
        <v>73</v>
      </c>
      <c r="B43" s="356"/>
      <c r="C43" s="356"/>
      <c r="D43" s="356"/>
      <c r="E43" s="357"/>
    </row>
    <row r="44" spans="1:5" x14ac:dyDescent="0.35">
      <c r="A44" s="355" t="s">
        <v>72</v>
      </c>
      <c r="B44" s="356"/>
      <c r="C44" s="356"/>
      <c r="D44" s="356"/>
      <c r="E44" s="357"/>
    </row>
    <row r="45" spans="1:5" x14ac:dyDescent="0.35">
      <c r="A45" s="355" t="s">
        <v>122</v>
      </c>
      <c r="B45" s="356"/>
      <c r="C45" s="356"/>
      <c r="D45" s="356"/>
      <c r="E45" s="357"/>
    </row>
    <row r="46" spans="1:5" ht="43.5" x14ac:dyDescent="0.35">
      <c r="A46" s="156" t="s">
        <v>123</v>
      </c>
      <c r="B46" s="151" t="s">
        <v>66</v>
      </c>
      <c r="C46" s="162">
        <v>558720</v>
      </c>
      <c r="D46" s="150"/>
      <c r="E46" s="174"/>
    </row>
    <row r="47" spans="1:5" x14ac:dyDescent="0.35">
      <c r="A47" s="355" t="s">
        <v>71</v>
      </c>
      <c r="B47" s="356"/>
      <c r="C47" s="356"/>
      <c r="D47" s="356"/>
      <c r="E47" s="357"/>
    </row>
    <row r="48" spans="1:5" x14ac:dyDescent="0.35">
      <c r="A48" s="155" t="s">
        <v>124</v>
      </c>
      <c r="B48" s="151" t="s">
        <v>66</v>
      </c>
      <c r="C48" s="162">
        <v>58320</v>
      </c>
      <c r="D48" s="150"/>
      <c r="E48" s="174"/>
    </row>
    <row r="49" spans="1:5" x14ac:dyDescent="0.35">
      <c r="A49" s="155" t="s">
        <v>125</v>
      </c>
      <c r="B49" s="151" t="s">
        <v>59</v>
      </c>
      <c r="C49" s="162">
        <v>58320</v>
      </c>
      <c r="D49" s="150"/>
      <c r="E49" s="174"/>
    </row>
    <row r="50" spans="1:5" ht="24" customHeight="1" x14ac:dyDescent="0.35">
      <c r="A50" s="169" t="s">
        <v>126</v>
      </c>
      <c r="B50" s="151" t="s">
        <v>59</v>
      </c>
      <c r="C50" s="162">
        <v>58320</v>
      </c>
      <c r="D50" s="150"/>
      <c r="E50" s="174"/>
    </row>
    <row r="51" spans="1:5" x14ac:dyDescent="0.35">
      <c r="A51" s="355" t="s">
        <v>127</v>
      </c>
      <c r="B51" s="356"/>
      <c r="C51" s="356"/>
      <c r="D51" s="356"/>
      <c r="E51" s="357"/>
    </row>
    <row r="52" spans="1:5" x14ac:dyDescent="0.35">
      <c r="A52" s="155" t="s">
        <v>70</v>
      </c>
      <c r="B52" s="151" t="s">
        <v>59</v>
      </c>
      <c r="C52" s="162">
        <v>1943</v>
      </c>
      <c r="D52" s="150"/>
      <c r="E52" s="174"/>
    </row>
    <row r="53" spans="1:5" x14ac:dyDescent="0.35">
      <c r="A53" s="155" t="s">
        <v>69</v>
      </c>
      <c r="B53" s="151" t="s">
        <v>59</v>
      </c>
      <c r="C53" s="162">
        <v>1943</v>
      </c>
      <c r="D53" s="150"/>
      <c r="E53" s="174"/>
    </row>
    <row r="54" spans="1:5" x14ac:dyDescent="0.35">
      <c r="A54" s="155" t="s">
        <v>68</v>
      </c>
      <c r="B54" s="151" t="s">
        <v>59</v>
      </c>
      <c r="C54" s="162">
        <v>1943</v>
      </c>
      <c r="D54" s="150"/>
      <c r="E54" s="174"/>
    </row>
    <row r="55" spans="1:5" x14ac:dyDescent="0.35">
      <c r="A55" s="155" t="s">
        <v>67</v>
      </c>
      <c r="B55" s="151" t="s">
        <v>59</v>
      </c>
      <c r="C55" s="162">
        <v>1943</v>
      </c>
      <c r="D55" s="150"/>
      <c r="E55" s="174"/>
    </row>
    <row r="56" spans="1:5" x14ac:dyDescent="0.35">
      <c r="A56" s="155" t="s">
        <v>110</v>
      </c>
      <c r="B56" s="151" t="s">
        <v>59</v>
      </c>
      <c r="C56" s="162">
        <v>1943</v>
      </c>
      <c r="D56" s="150"/>
      <c r="E56" s="174"/>
    </row>
    <row r="57" spans="1:5" x14ac:dyDescent="0.35">
      <c r="A57" s="155" t="s">
        <v>128</v>
      </c>
      <c r="B57" s="151" t="s">
        <v>59</v>
      </c>
      <c r="C57" s="162">
        <v>1943</v>
      </c>
      <c r="D57" s="150"/>
      <c r="E57" s="174"/>
    </row>
    <row r="58" spans="1:5" x14ac:dyDescent="0.35">
      <c r="A58" s="155" t="s">
        <v>129</v>
      </c>
      <c r="B58" s="151" t="s">
        <v>59</v>
      </c>
      <c r="C58" s="162">
        <v>1943</v>
      </c>
      <c r="D58" s="150"/>
      <c r="E58" s="174"/>
    </row>
    <row r="59" spans="1:5" x14ac:dyDescent="0.35">
      <c r="A59" s="355" t="s">
        <v>111</v>
      </c>
      <c r="B59" s="356"/>
      <c r="C59" s="356"/>
      <c r="D59" s="356"/>
      <c r="E59" s="357"/>
    </row>
    <row r="60" spans="1:5" x14ac:dyDescent="0.35">
      <c r="A60" s="155" t="s">
        <v>130</v>
      </c>
      <c r="B60" s="151" t="s">
        <v>59</v>
      </c>
      <c r="C60" s="162">
        <v>4860</v>
      </c>
      <c r="D60" s="170"/>
      <c r="E60" s="174"/>
    </row>
    <row r="61" spans="1:5" x14ac:dyDescent="0.35">
      <c r="A61" s="155" t="s">
        <v>131</v>
      </c>
      <c r="B61" s="151" t="s">
        <v>59</v>
      </c>
      <c r="C61" s="162">
        <v>4860</v>
      </c>
      <c r="D61" s="170"/>
      <c r="E61" s="174"/>
    </row>
    <row r="62" spans="1:5" x14ac:dyDescent="0.35">
      <c r="A62" s="155" t="s">
        <v>132</v>
      </c>
      <c r="B62" s="151" t="s">
        <v>59</v>
      </c>
      <c r="C62" s="162">
        <v>4860</v>
      </c>
      <c r="D62" s="170"/>
      <c r="E62" s="174"/>
    </row>
    <row r="63" spans="1:5" x14ac:dyDescent="0.35">
      <c r="A63" s="155" t="s">
        <v>133</v>
      </c>
      <c r="B63" s="151" t="s">
        <v>59</v>
      </c>
      <c r="C63" s="162">
        <v>4860</v>
      </c>
      <c r="D63" s="170"/>
      <c r="E63" s="174"/>
    </row>
    <row r="64" spans="1:5" x14ac:dyDescent="0.35">
      <c r="A64" s="155" t="s">
        <v>134</v>
      </c>
      <c r="B64" s="151" t="s">
        <v>59</v>
      </c>
      <c r="C64" s="162">
        <v>4860</v>
      </c>
      <c r="D64" s="170"/>
      <c r="E64" s="174"/>
    </row>
    <row r="65" spans="1:5" x14ac:dyDescent="0.35">
      <c r="A65" s="155" t="s">
        <v>135</v>
      </c>
      <c r="B65" s="151" t="s">
        <v>59</v>
      </c>
      <c r="C65" s="162">
        <v>4860</v>
      </c>
      <c r="D65" s="170"/>
      <c r="E65" s="174"/>
    </row>
    <row r="66" spans="1:5" x14ac:dyDescent="0.35">
      <c r="A66" s="155" t="s">
        <v>136</v>
      </c>
      <c r="B66" s="151" t="s">
        <v>59</v>
      </c>
      <c r="C66" s="162">
        <v>4860</v>
      </c>
      <c r="D66" s="170"/>
      <c r="E66" s="174"/>
    </row>
    <row r="67" spans="1:5" s="166" customFormat="1" x14ac:dyDescent="0.35">
      <c r="A67" s="165" t="s">
        <v>137</v>
      </c>
      <c r="B67" s="162" t="s">
        <v>59</v>
      </c>
      <c r="C67" s="162">
        <v>4860</v>
      </c>
      <c r="D67" s="170"/>
      <c r="E67" s="190"/>
    </row>
    <row r="68" spans="1:5" s="166" customFormat="1" x14ac:dyDescent="0.35">
      <c r="A68" s="165" t="s">
        <v>138</v>
      </c>
      <c r="B68" s="162" t="s">
        <v>59</v>
      </c>
      <c r="C68" s="162">
        <v>4860</v>
      </c>
      <c r="D68" s="170"/>
      <c r="E68" s="190"/>
    </row>
    <row r="69" spans="1:5" s="166" customFormat="1" x14ac:dyDescent="0.35">
      <c r="A69" s="165" t="s">
        <v>139</v>
      </c>
      <c r="B69" s="162" t="s">
        <v>59</v>
      </c>
      <c r="C69" s="162">
        <v>4860</v>
      </c>
      <c r="D69" s="170"/>
      <c r="E69" s="190"/>
    </row>
    <row r="70" spans="1:5" s="166" customFormat="1" x14ac:dyDescent="0.35">
      <c r="A70" s="165" t="s">
        <v>140</v>
      </c>
      <c r="B70" s="162" t="s">
        <v>59</v>
      </c>
      <c r="C70" s="162">
        <v>4860</v>
      </c>
      <c r="D70" s="170"/>
      <c r="E70" s="190"/>
    </row>
    <row r="71" spans="1:5" x14ac:dyDescent="0.35">
      <c r="A71" s="355" t="s">
        <v>141</v>
      </c>
      <c r="B71" s="356"/>
      <c r="C71" s="356"/>
      <c r="D71" s="356"/>
      <c r="E71" s="357"/>
    </row>
    <row r="72" spans="1:5" x14ac:dyDescent="0.35">
      <c r="A72" s="155" t="s">
        <v>142</v>
      </c>
      <c r="B72" s="151" t="s">
        <v>59</v>
      </c>
      <c r="C72" s="162">
        <v>19440</v>
      </c>
      <c r="D72" s="150"/>
      <c r="E72" s="174"/>
    </row>
    <row r="73" spans="1:5" x14ac:dyDescent="0.35">
      <c r="A73" s="155" t="s">
        <v>143</v>
      </c>
      <c r="B73" s="151" t="s">
        <v>59</v>
      </c>
      <c r="C73" s="162">
        <v>19440</v>
      </c>
      <c r="D73" s="150"/>
      <c r="E73" s="174"/>
    </row>
    <row r="74" spans="1:5" x14ac:dyDescent="0.35">
      <c r="A74" s="155" t="s">
        <v>144</v>
      </c>
      <c r="B74" s="151" t="s">
        <v>59</v>
      </c>
      <c r="C74" s="162">
        <v>19440</v>
      </c>
      <c r="D74" s="150"/>
      <c r="E74" s="174"/>
    </row>
    <row r="75" spans="1:5" x14ac:dyDescent="0.35">
      <c r="A75" s="355" t="s">
        <v>145</v>
      </c>
      <c r="B75" s="356"/>
      <c r="C75" s="356"/>
      <c r="D75" s="356"/>
      <c r="E75" s="357"/>
    </row>
    <row r="76" spans="1:5" ht="58" x14ac:dyDescent="0.35">
      <c r="A76" s="156" t="s">
        <v>228</v>
      </c>
      <c r="B76" s="151" t="s">
        <v>66</v>
      </c>
      <c r="C76" s="162">
        <v>126360</v>
      </c>
      <c r="D76" s="150"/>
      <c r="E76" s="174"/>
    </row>
    <row r="77" spans="1:5" x14ac:dyDescent="0.35">
      <c r="A77" s="355" t="s">
        <v>146</v>
      </c>
      <c r="B77" s="356"/>
      <c r="C77" s="356"/>
      <c r="D77" s="356"/>
      <c r="E77" s="357"/>
    </row>
    <row r="78" spans="1:5" ht="116.5" thickBot="1" x14ac:dyDescent="0.4">
      <c r="A78" s="163" t="s">
        <v>227</v>
      </c>
      <c r="B78" s="149" t="s">
        <v>65</v>
      </c>
      <c r="C78" s="164">
        <v>180792</v>
      </c>
      <c r="D78" s="148"/>
      <c r="E78" s="185"/>
    </row>
    <row r="79" spans="1:5" ht="20" customHeight="1" thickBot="1" x14ac:dyDescent="0.4">
      <c r="A79" s="352" t="s">
        <v>64</v>
      </c>
      <c r="B79" s="353"/>
      <c r="C79" s="353"/>
      <c r="D79" s="354"/>
      <c r="E79" s="191">
        <f>(E78+E76+E74+E73+E72+E70+E69+E68+E67+E66+E65+E64+E63+E62+E61+E60+E58+E57+E56+E55+E54+E53+E52+E50+E49+E48+E46)</f>
        <v>0</v>
      </c>
    </row>
    <row r="80" spans="1:5" x14ac:dyDescent="0.35">
      <c r="A80" s="192"/>
      <c r="E80" s="189"/>
    </row>
    <row r="81" spans="1:5" x14ac:dyDescent="0.35">
      <c r="A81" s="355" t="s">
        <v>63</v>
      </c>
      <c r="B81" s="361"/>
      <c r="C81" s="361"/>
      <c r="D81" s="361"/>
      <c r="E81" s="362"/>
    </row>
    <row r="82" spans="1:5" ht="27" customHeight="1" x14ac:dyDescent="0.35">
      <c r="A82" s="363" t="s">
        <v>147</v>
      </c>
      <c r="B82" s="364"/>
      <c r="C82" s="364"/>
      <c r="D82" s="364"/>
      <c r="E82" s="365"/>
    </row>
    <row r="83" spans="1:5" x14ac:dyDescent="0.35">
      <c r="A83" s="355" t="s">
        <v>148</v>
      </c>
      <c r="B83" s="356"/>
      <c r="C83" s="356"/>
      <c r="D83" s="356"/>
      <c r="E83" s="357"/>
    </row>
    <row r="84" spans="1:5" ht="101.5" x14ac:dyDescent="0.35">
      <c r="A84" s="156" t="s">
        <v>149</v>
      </c>
      <c r="B84" s="151" t="s">
        <v>59</v>
      </c>
      <c r="C84" s="151">
        <v>200</v>
      </c>
      <c r="D84" s="150"/>
      <c r="E84" s="174"/>
    </row>
    <row r="85" spans="1:5" x14ac:dyDescent="0.35">
      <c r="A85" s="355" t="s">
        <v>150</v>
      </c>
      <c r="B85" s="356"/>
      <c r="C85" s="356"/>
      <c r="D85" s="356"/>
      <c r="E85" s="357"/>
    </row>
    <row r="86" spans="1:5" ht="116" x14ac:dyDescent="0.35">
      <c r="A86" s="156" t="s">
        <v>151</v>
      </c>
      <c r="B86" s="151" t="s">
        <v>59</v>
      </c>
      <c r="C86" s="151">
        <v>2000</v>
      </c>
      <c r="D86" s="150"/>
      <c r="E86" s="174"/>
    </row>
    <row r="87" spans="1:5" x14ac:dyDescent="0.35">
      <c r="A87" s="355" t="s">
        <v>152</v>
      </c>
      <c r="B87" s="356"/>
      <c r="C87" s="356"/>
      <c r="D87" s="356"/>
      <c r="E87" s="357"/>
    </row>
    <row r="88" spans="1:5" ht="116" x14ac:dyDescent="0.35">
      <c r="A88" s="156" t="s">
        <v>153</v>
      </c>
      <c r="B88" s="151" t="s">
        <v>59</v>
      </c>
      <c r="C88" s="151">
        <v>2000</v>
      </c>
      <c r="D88" s="150"/>
      <c r="E88" s="174"/>
    </row>
    <row r="89" spans="1:5" x14ac:dyDescent="0.35">
      <c r="A89" s="355" t="s">
        <v>154</v>
      </c>
      <c r="B89" s="356"/>
      <c r="C89" s="356"/>
      <c r="D89" s="356"/>
      <c r="E89" s="357"/>
    </row>
    <row r="90" spans="1:5" ht="101.5" x14ac:dyDescent="0.35">
      <c r="A90" s="156" t="s">
        <v>155</v>
      </c>
      <c r="B90" s="151" t="s">
        <v>59</v>
      </c>
      <c r="C90" s="151">
        <v>2000</v>
      </c>
      <c r="D90" s="150"/>
      <c r="E90" s="174"/>
    </row>
    <row r="91" spans="1:5" x14ac:dyDescent="0.35">
      <c r="A91" s="355" t="s">
        <v>156</v>
      </c>
      <c r="B91" s="356"/>
      <c r="C91" s="356"/>
      <c r="D91" s="356"/>
      <c r="E91" s="357"/>
    </row>
    <row r="92" spans="1:5" ht="72.5" x14ac:dyDescent="0.35">
      <c r="A92" s="156" t="s">
        <v>157</v>
      </c>
      <c r="B92" s="151" t="s">
        <v>59</v>
      </c>
      <c r="C92" s="151">
        <v>1500</v>
      </c>
      <c r="D92" s="150"/>
      <c r="E92" s="174"/>
    </row>
    <row r="93" spans="1:5" x14ac:dyDescent="0.35">
      <c r="A93" s="355" t="s">
        <v>158</v>
      </c>
      <c r="B93" s="356"/>
      <c r="C93" s="356"/>
      <c r="D93" s="356"/>
      <c r="E93" s="357"/>
    </row>
    <row r="94" spans="1:5" ht="20" customHeight="1" x14ac:dyDescent="0.35">
      <c r="A94" s="158" t="s">
        <v>159</v>
      </c>
      <c r="B94" s="149" t="s">
        <v>59</v>
      </c>
      <c r="C94" s="149">
        <v>1500</v>
      </c>
      <c r="D94" s="148"/>
      <c r="E94" s="185"/>
    </row>
    <row r="95" spans="1:5" x14ac:dyDescent="0.35">
      <c r="A95" s="355" t="s">
        <v>160</v>
      </c>
      <c r="B95" s="356"/>
      <c r="C95" s="356"/>
      <c r="D95" s="356"/>
      <c r="E95" s="357"/>
    </row>
    <row r="96" spans="1:5" ht="101.5" x14ac:dyDescent="0.35">
      <c r="A96" s="156" t="s">
        <v>161</v>
      </c>
      <c r="B96" s="155" t="s">
        <v>59</v>
      </c>
      <c r="C96" s="155">
        <v>2000</v>
      </c>
      <c r="D96" s="193"/>
      <c r="E96" s="193"/>
    </row>
    <row r="97" spans="1:5" s="180" customFormat="1" x14ac:dyDescent="0.35">
      <c r="A97" s="177" t="s">
        <v>162</v>
      </c>
      <c r="B97" s="178"/>
      <c r="C97" s="178"/>
      <c r="D97" s="179"/>
      <c r="E97" s="179"/>
    </row>
    <row r="98" spans="1:5" ht="21.5" customHeight="1" x14ac:dyDescent="0.35">
      <c r="A98" s="156" t="s">
        <v>163</v>
      </c>
      <c r="B98" s="155" t="s">
        <v>59</v>
      </c>
      <c r="C98" s="155">
        <v>2000</v>
      </c>
      <c r="D98" s="193"/>
      <c r="E98" s="193"/>
    </row>
    <row r="99" spans="1:5" s="180" customFormat="1" x14ac:dyDescent="0.35">
      <c r="A99" s="177" t="s">
        <v>62</v>
      </c>
      <c r="B99" s="178"/>
      <c r="C99" s="178"/>
      <c r="D99" s="179"/>
      <c r="E99" s="179"/>
    </row>
    <row r="100" spans="1:5" ht="246.5" x14ac:dyDescent="0.35">
      <c r="A100" s="156" t="s">
        <v>164</v>
      </c>
      <c r="B100" s="155" t="s">
        <v>59</v>
      </c>
      <c r="C100" s="155">
        <v>7500</v>
      </c>
      <c r="D100" s="193"/>
      <c r="E100" s="193"/>
    </row>
    <row r="101" spans="1:5" x14ac:dyDescent="0.35">
      <c r="A101" s="171"/>
      <c r="B101" s="152"/>
      <c r="C101" s="152"/>
      <c r="D101" s="172"/>
      <c r="E101" s="172"/>
    </row>
    <row r="102" spans="1:5" ht="29" x14ac:dyDescent="0.35">
      <c r="A102" s="156" t="s">
        <v>165</v>
      </c>
      <c r="B102" s="151" t="s">
        <v>59</v>
      </c>
      <c r="C102" s="151">
        <v>7500</v>
      </c>
      <c r="D102" s="150"/>
      <c r="E102" s="174"/>
    </row>
    <row r="103" spans="1:5" ht="29" x14ac:dyDescent="0.35">
      <c r="A103" s="156" t="s">
        <v>112</v>
      </c>
      <c r="B103" s="151" t="s">
        <v>59</v>
      </c>
      <c r="C103" s="151">
        <f>(15*500)</f>
        <v>7500</v>
      </c>
      <c r="D103" s="150"/>
      <c r="E103" s="174"/>
    </row>
    <row r="104" spans="1:5" s="180" customFormat="1" x14ac:dyDescent="0.35">
      <c r="A104" s="181" t="s">
        <v>166</v>
      </c>
      <c r="B104" s="182"/>
      <c r="C104" s="182"/>
      <c r="D104" s="183"/>
      <c r="E104" s="194"/>
    </row>
    <row r="105" spans="1:5" ht="15.5" customHeight="1" x14ac:dyDescent="0.35">
      <c r="A105" s="156" t="s">
        <v>202</v>
      </c>
      <c r="B105" s="151" t="s">
        <v>59</v>
      </c>
      <c r="C105" s="151">
        <v>7500</v>
      </c>
      <c r="D105" s="150"/>
      <c r="E105" s="174"/>
    </row>
    <row r="106" spans="1:5" x14ac:dyDescent="0.35">
      <c r="A106" s="156" t="s">
        <v>203</v>
      </c>
      <c r="B106" s="151" t="s">
        <v>59</v>
      </c>
      <c r="C106" s="151">
        <v>4000</v>
      </c>
      <c r="D106" s="150"/>
      <c r="E106" s="174"/>
    </row>
    <row r="107" spans="1:5" x14ac:dyDescent="0.35">
      <c r="A107" s="156" t="s">
        <v>204</v>
      </c>
      <c r="B107" s="151" t="s">
        <v>59</v>
      </c>
      <c r="C107" s="151">
        <v>10000</v>
      </c>
      <c r="D107" s="150"/>
      <c r="E107" s="174"/>
    </row>
    <row r="108" spans="1:5" x14ac:dyDescent="0.35">
      <c r="A108" s="156" t="s">
        <v>205</v>
      </c>
      <c r="B108" s="151" t="s">
        <v>59</v>
      </c>
      <c r="C108" s="151">
        <v>1000</v>
      </c>
      <c r="D108" s="150"/>
      <c r="E108" s="174"/>
    </row>
    <row r="109" spans="1:5" x14ac:dyDescent="0.35">
      <c r="A109" s="156" t="s">
        <v>206</v>
      </c>
      <c r="B109" s="151" t="s">
        <v>59</v>
      </c>
      <c r="C109" s="151">
        <v>10000</v>
      </c>
      <c r="D109" s="150"/>
      <c r="E109" s="174"/>
    </row>
    <row r="110" spans="1:5" x14ac:dyDescent="0.35">
      <c r="A110" s="156" t="s">
        <v>207</v>
      </c>
      <c r="B110" s="151" t="s">
        <v>59</v>
      </c>
      <c r="C110" s="151">
        <f>2500*5</f>
        <v>12500</v>
      </c>
      <c r="D110" s="150"/>
      <c r="E110" s="174"/>
    </row>
    <row r="111" spans="1:5" ht="29" x14ac:dyDescent="0.35">
      <c r="A111" s="156" t="s">
        <v>167</v>
      </c>
      <c r="B111" s="151" t="s">
        <v>59</v>
      </c>
      <c r="C111" s="151">
        <v>2000</v>
      </c>
      <c r="D111" s="150"/>
      <c r="E111" s="174"/>
    </row>
    <row r="112" spans="1:5" ht="22" customHeight="1" x14ac:dyDescent="0.35">
      <c r="A112" s="156" t="s">
        <v>215</v>
      </c>
      <c r="B112" s="151" t="s">
        <v>214</v>
      </c>
      <c r="C112" s="151">
        <f>100*4*5</f>
        <v>2000</v>
      </c>
      <c r="D112" s="150"/>
      <c r="E112" s="174"/>
    </row>
    <row r="113" spans="1:5" ht="19" customHeight="1" x14ac:dyDescent="0.35">
      <c r="A113" s="156" t="s">
        <v>208</v>
      </c>
      <c r="B113" s="151" t="s">
        <v>59</v>
      </c>
      <c r="C113" s="151">
        <v>500</v>
      </c>
      <c r="D113" s="150"/>
      <c r="E113" s="174"/>
    </row>
    <row r="114" spans="1:5" x14ac:dyDescent="0.35">
      <c r="A114" s="156" t="s">
        <v>209</v>
      </c>
      <c r="B114" s="151" t="s">
        <v>59</v>
      </c>
      <c r="C114" s="151">
        <v>500</v>
      </c>
      <c r="D114" s="150"/>
      <c r="E114" s="174"/>
    </row>
    <row r="115" spans="1:5" x14ac:dyDescent="0.35">
      <c r="A115" s="156" t="s">
        <v>210</v>
      </c>
      <c r="B115" s="151" t="s">
        <v>59</v>
      </c>
      <c r="C115" s="151">
        <v>150</v>
      </c>
      <c r="D115" s="150"/>
      <c r="E115" s="174"/>
    </row>
    <row r="116" spans="1:5" x14ac:dyDescent="0.35">
      <c r="A116" s="156" t="s">
        <v>211</v>
      </c>
      <c r="B116" s="151" t="s">
        <v>59</v>
      </c>
      <c r="C116" s="151">
        <v>9000</v>
      </c>
      <c r="D116" s="150"/>
      <c r="E116" s="174"/>
    </row>
    <row r="117" spans="1:5" x14ac:dyDescent="0.35">
      <c r="A117" s="156" t="s">
        <v>212</v>
      </c>
      <c r="B117" s="151" t="s">
        <v>59</v>
      </c>
      <c r="C117" s="151">
        <v>10000</v>
      </c>
      <c r="D117" s="150"/>
      <c r="E117" s="174"/>
    </row>
    <row r="118" spans="1:5" x14ac:dyDescent="0.35">
      <c r="A118" s="156" t="s">
        <v>213</v>
      </c>
      <c r="B118" s="151" t="s">
        <v>59</v>
      </c>
      <c r="C118" s="151">
        <v>1250</v>
      </c>
      <c r="D118" s="150"/>
      <c r="E118" s="174"/>
    </row>
    <row r="119" spans="1:5" x14ac:dyDescent="0.35">
      <c r="A119" s="156" t="s">
        <v>216</v>
      </c>
      <c r="B119" s="151" t="s">
        <v>59</v>
      </c>
      <c r="C119" s="151">
        <f>500*5</f>
        <v>2500</v>
      </c>
      <c r="D119" s="150"/>
      <c r="E119" s="174"/>
    </row>
    <row r="120" spans="1:5" x14ac:dyDescent="0.35">
      <c r="A120" s="156" t="s">
        <v>217</v>
      </c>
      <c r="B120" s="151" t="s">
        <v>59</v>
      </c>
      <c r="C120" s="151">
        <f>100*5</f>
        <v>500</v>
      </c>
      <c r="D120" s="150"/>
      <c r="E120" s="174"/>
    </row>
    <row r="121" spans="1:5" x14ac:dyDescent="0.35">
      <c r="A121" s="156" t="s">
        <v>218</v>
      </c>
      <c r="B121" s="151" t="s">
        <v>59</v>
      </c>
      <c r="C121" s="151">
        <v>500</v>
      </c>
      <c r="D121" s="150"/>
      <c r="E121" s="174"/>
    </row>
    <row r="122" spans="1:5" x14ac:dyDescent="0.35">
      <c r="A122" s="156" t="s">
        <v>219</v>
      </c>
      <c r="B122" s="151" t="s">
        <v>59</v>
      </c>
      <c r="C122" s="151">
        <v>5000</v>
      </c>
      <c r="D122" s="150"/>
      <c r="E122" s="174"/>
    </row>
    <row r="123" spans="1:5" x14ac:dyDescent="0.35">
      <c r="A123" s="156"/>
      <c r="B123" s="151"/>
      <c r="C123" s="151"/>
      <c r="D123" s="150"/>
      <c r="E123" s="174"/>
    </row>
    <row r="124" spans="1:5" ht="15" thickBot="1" x14ac:dyDescent="0.4">
      <c r="A124" s="366" t="s">
        <v>61</v>
      </c>
      <c r="B124" s="367"/>
      <c r="C124" s="367"/>
      <c r="D124" s="368"/>
      <c r="E124" s="195"/>
    </row>
    <row r="125" spans="1:5" ht="15" thickBot="1" x14ac:dyDescent="0.4">
      <c r="A125" s="192"/>
      <c r="E125" s="189"/>
    </row>
    <row r="126" spans="1:5" ht="15" thickBot="1" x14ac:dyDescent="0.4">
      <c r="A126" s="358" t="s">
        <v>60</v>
      </c>
      <c r="B126" s="359"/>
      <c r="C126" s="359"/>
      <c r="D126" s="360"/>
      <c r="E126" s="187"/>
    </row>
    <row r="128" spans="1:5" s="77" customFormat="1" x14ac:dyDescent="0.35">
      <c r="B128" s="167"/>
      <c r="C128" s="167"/>
      <c r="D128" s="168"/>
      <c r="E128" s="175"/>
    </row>
    <row r="132" spans="5:5" x14ac:dyDescent="0.35">
      <c r="E132" s="176"/>
    </row>
  </sheetData>
  <mergeCells count="29">
    <mergeCell ref="A75:E75"/>
    <mergeCell ref="A77:E77"/>
    <mergeCell ref="A22:E22"/>
    <mergeCell ref="A5:E5"/>
    <mergeCell ref="A6:E6"/>
    <mergeCell ref="A7:E7"/>
    <mergeCell ref="A8:E8"/>
    <mergeCell ref="A17:E17"/>
    <mergeCell ref="A45:E45"/>
    <mergeCell ref="A47:E47"/>
    <mergeCell ref="A51:E51"/>
    <mergeCell ref="A59:E59"/>
    <mergeCell ref="A71:E71"/>
    <mergeCell ref="A79:D79"/>
    <mergeCell ref="A34:E34"/>
    <mergeCell ref="A126:D126"/>
    <mergeCell ref="A81:E81"/>
    <mergeCell ref="A82:E82"/>
    <mergeCell ref="A83:E83"/>
    <mergeCell ref="A85:E85"/>
    <mergeCell ref="A87:E87"/>
    <mergeCell ref="A89:E89"/>
    <mergeCell ref="A91:E91"/>
    <mergeCell ref="A93:E93"/>
    <mergeCell ref="A95:E95"/>
    <mergeCell ref="A124:D124"/>
    <mergeCell ref="A41:D41"/>
    <mergeCell ref="A43:E43"/>
    <mergeCell ref="A44:E4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22"/>
  <sheetViews>
    <sheetView view="pageBreakPreview" zoomScale="60" zoomScaleNormal="70" workbookViewId="0">
      <selection activeCell="B7" sqref="B7"/>
    </sheetView>
  </sheetViews>
  <sheetFormatPr defaultColWidth="8.81640625" defaultRowHeight="14" x14ac:dyDescent="0.3"/>
  <cols>
    <col min="1" max="1" width="4.81640625" style="6" customWidth="1"/>
    <col min="2" max="2" width="12.1796875" style="7" customWidth="1"/>
    <col min="3" max="3" width="44.1796875" style="6" customWidth="1"/>
    <col min="4" max="4" width="8.81640625" style="8"/>
    <col min="5" max="5" width="13.54296875" style="6" customWidth="1"/>
    <col min="6" max="6" width="15.54296875" style="6" customWidth="1"/>
    <col min="7" max="7" width="11.54296875" style="6" customWidth="1"/>
    <col min="8" max="16" width="14.81640625" style="11" customWidth="1"/>
    <col min="17" max="17" width="5.54296875" style="6" customWidth="1"/>
    <col min="18" max="16384" width="8.81640625" style="6"/>
  </cols>
  <sheetData>
    <row r="1" spans="2:16" ht="14.5" customHeight="1" x14ac:dyDescent="0.3">
      <c r="B1" s="395"/>
      <c r="C1" s="395"/>
      <c r="D1" s="395"/>
      <c r="E1" s="407" t="s">
        <v>28</v>
      </c>
      <c r="F1" s="407"/>
      <c r="G1" s="407"/>
      <c r="H1" s="407"/>
      <c r="I1" s="407"/>
      <c r="J1" s="407"/>
      <c r="K1" s="407"/>
      <c r="L1" s="398" t="s">
        <v>29</v>
      </c>
      <c r="M1" s="399"/>
      <c r="N1" s="399"/>
      <c r="O1" s="399"/>
      <c r="P1" s="400"/>
    </row>
    <row r="2" spans="2:16" ht="14.5" customHeight="1" x14ac:dyDescent="0.3">
      <c r="B2" s="396"/>
      <c r="C2" s="396"/>
      <c r="D2" s="396"/>
      <c r="E2" s="408"/>
      <c r="F2" s="408"/>
      <c r="G2" s="408"/>
      <c r="H2" s="408"/>
      <c r="I2" s="408"/>
      <c r="J2" s="408"/>
      <c r="K2" s="408"/>
      <c r="L2" s="401"/>
      <c r="M2" s="402"/>
      <c r="N2" s="402"/>
      <c r="O2" s="402"/>
      <c r="P2" s="403"/>
    </row>
    <row r="3" spans="2:16" ht="14.5" customHeight="1" x14ac:dyDescent="0.3">
      <c r="B3" s="396"/>
      <c r="C3" s="396"/>
      <c r="D3" s="396"/>
      <c r="E3" s="408"/>
      <c r="F3" s="408"/>
      <c r="G3" s="408"/>
      <c r="H3" s="408"/>
      <c r="I3" s="408"/>
      <c r="J3" s="408"/>
      <c r="K3" s="408"/>
      <c r="L3" s="401"/>
      <c r="M3" s="402"/>
      <c r="N3" s="402"/>
      <c r="O3" s="402"/>
      <c r="P3" s="403"/>
    </row>
    <row r="4" spans="2:16" ht="21.65" customHeight="1" thickBot="1" x14ac:dyDescent="0.35">
      <c r="B4" s="397"/>
      <c r="C4" s="397"/>
      <c r="D4" s="397"/>
      <c r="E4" s="409"/>
      <c r="F4" s="409"/>
      <c r="G4" s="409"/>
      <c r="H4" s="409"/>
      <c r="I4" s="409"/>
      <c r="J4" s="409"/>
      <c r="K4" s="409"/>
      <c r="L4" s="404"/>
      <c r="M4" s="405"/>
      <c r="N4" s="405"/>
      <c r="O4" s="405"/>
      <c r="P4" s="406"/>
    </row>
    <row r="5" spans="2:16" ht="21.65" customHeight="1" x14ac:dyDescent="0.3">
      <c r="B5" s="371"/>
      <c r="C5" s="372"/>
      <c r="D5" s="372"/>
      <c r="E5" s="372"/>
      <c r="F5" s="372"/>
      <c r="G5" s="373"/>
      <c r="H5" s="377" t="s">
        <v>23</v>
      </c>
      <c r="I5" s="378"/>
      <c r="J5" s="379"/>
      <c r="K5" s="383" t="s">
        <v>24</v>
      </c>
      <c r="L5" s="384"/>
      <c r="M5" s="385"/>
      <c r="N5" s="389" t="s">
        <v>25</v>
      </c>
      <c r="O5" s="390"/>
      <c r="P5" s="391"/>
    </row>
    <row r="6" spans="2:16" ht="23.15" customHeight="1" thickBot="1" x14ac:dyDescent="0.35">
      <c r="B6" s="374"/>
      <c r="C6" s="375"/>
      <c r="D6" s="375"/>
      <c r="E6" s="375"/>
      <c r="F6" s="375"/>
      <c r="G6" s="376"/>
      <c r="H6" s="380"/>
      <c r="I6" s="381"/>
      <c r="J6" s="382"/>
      <c r="K6" s="386"/>
      <c r="L6" s="387"/>
      <c r="M6" s="388"/>
      <c r="N6" s="392"/>
      <c r="O6" s="393"/>
      <c r="P6" s="394"/>
    </row>
    <row r="7" spans="2:16" s="3" customFormat="1" ht="28" x14ac:dyDescent="0.35">
      <c r="B7" s="20" t="s">
        <v>30</v>
      </c>
      <c r="C7" s="21" t="s">
        <v>2</v>
      </c>
      <c r="D7" s="22" t="s">
        <v>1</v>
      </c>
      <c r="E7" s="22" t="s">
        <v>17</v>
      </c>
      <c r="F7" s="22" t="s">
        <v>18</v>
      </c>
      <c r="G7" s="40" t="s">
        <v>19</v>
      </c>
      <c r="H7" s="44" t="s">
        <v>20</v>
      </c>
      <c r="I7" s="23" t="s">
        <v>21</v>
      </c>
      <c r="J7" s="45" t="s">
        <v>22</v>
      </c>
      <c r="K7" s="28" t="s">
        <v>20</v>
      </c>
      <c r="L7" s="24" t="s">
        <v>21</v>
      </c>
      <c r="M7" s="29" t="s">
        <v>22</v>
      </c>
      <c r="N7" s="27" t="s">
        <v>20</v>
      </c>
      <c r="O7" s="25" t="s">
        <v>21</v>
      </c>
      <c r="P7" s="26" t="s">
        <v>22</v>
      </c>
    </row>
    <row r="8" spans="2:16" ht="49.5" customHeight="1" x14ac:dyDescent="0.3">
      <c r="B8" s="15">
        <v>1</v>
      </c>
      <c r="C8" s="5" t="s">
        <v>4</v>
      </c>
      <c r="D8" s="5" t="s">
        <v>0</v>
      </c>
      <c r="E8" s="4">
        <v>191</v>
      </c>
      <c r="F8" s="4">
        <v>4356</v>
      </c>
      <c r="G8" s="41">
        <v>22</v>
      </c>
      <c r="H8" s="48">
        <v>4.5199999999999996</v>
      </c>
      <c r="I8" s="30">
        <f>F8*H8</f>
        <v>19689.12</v>
      </c>
      <c r="J8" s="31">
        <f>I8*36</f>
        <v>708808.32</v>
      </c>
      <c r="K8" s="48">
        <v>6.82</v>
      </c>
      <c r="L8" s="30">
        <f>F8*K8</f>
        <v>29707.920000000002</v>
      </c>
      <c r="M8" s="31">
        <f>L8*36</f>
        <v>1069485.1200000001</v>
      </c>
      <c r="N8" s="50">
        <v>5.63</v>
      </c>
      <c r="O8" s="30">
        <f>F8*N8</f>
        <v>24524.28</v>
      </c>
      <c r="P8" s="31">
        <f>O8*36</f>
        <v>882874.08</v>
      </c>
    </row>
    <row r="9" spans="2:16" ht="49.5" customHeight="1" x14ac:dyDescent="0.3">
      <c r="B9" s="15">
        <v>2</v>
      </c>
      <c r="C9" s="5" t="s">
        <v>5</v>
      </c>
      <c r="D9" s="5" t="s">
        <v>0</v>
      </c>
      <c r="E9" s="4">
        <v>191</v>
      </c>
      <c r="F9" s="4">
        <v>4356</v>
      </c>
      <c r="G9" s="41">
        <v>22</v>
      </c>
      <c r="H9" s="48">
        <v>4.5199999999999996</v>
      </c>
      <c r="I9" s="30">
        <f t="shared" ref="I9:I20" si="0">F9*H9</f>
        <v>19689.12</v>
      </c>
      <c r="J9" s="31">
        <f t="shared" ref="J9:J20" si="1">I9*36</f>
        <v>708808.32</v>
      </c>
      <c r="K9" s="48">
        <v>6.82</v>
      </c>
      <c r="L9" s="30">
        <f t="shared" ref="L9:L20" si="2">F9*K9</f>
        <v>29707.920000000002</v>
      </c>
      <c r="M9" s="31">
        <f t="shared" ref="M9:M20" si="3">L9*36</f>
        <v>1069485.1200000001</v>
      </c>
      <c r="N9" s="50">
        <v>5.63</v>
      </c>
      <c r="O9" s="30">
        <f t="shared" ref="O9:O20" si="4">F9*N9</f>
        <v>24524.28</v>
      </c>
      <c r="P9" s="31">
        <f t="shared" ref="P9:P20" si="5">O9*36</f>
        <v>882874.08</v>
      </c>
    </row>
    <row r="10" spans="2:16" ht="49.5" customHeight="1" x14ac:dyDescent="0.3">
      <c r="B10" s="15">
        <v>3</v>
      </c>
      <c r="C10" s="5" t="s">
        <v>6</v>
      </c>
      <c r="D10" s="5" t="s">
        <v>0</v>
      </c>
      <c r="E10" s="4">
        <v>198</v>
      </c>
      <c r="F10" s="4">
        <v>4356</v>
      </c>
      <c r="G10" s="41">
        <v>22</v>
      </c>
      <c r="H10" s="48">
        <v>4.5199999999999996</v>
      </c>
      <c r="I10" s="30">
        <f t="shared" si="0"/>
        <v>19689.12</v>
      </c>
      <c r="J10" s="31">
        <f t="shared" si="1"/>
        <v>708808.32</v>
      </c>
      <c r="K10" s="48">
        <v>6.82</v>
      </c>
      <c r="L10" s="30">
        <f t="shared" si="2"/>
        <v>29707.920000000002</v>
      </c>
      <c r="M10" s="31">
        <f t="shared" si="3"/>
        <v>1069485.1200000001</v>
      </c>
      <c r="N10" s="50">
        <v>5.68</v>
      </c>
      <c r="O10" s="30">
        <f t="shared" si="4"/>
        <v>24742.079999999998</v>
      </c>
      <c r="P10" s="31">
        <f t="shared" si="5"/>
        <v>890714.87999999989</v>
      </c>
    </row>
    <row r="11" spans="2:16" ht="49.5" customHeight="1" x14ac:dyDescent="0.3">
      <c r="B11" s="15">
        <v>4</v>
      </c>
      <c r="C11" s="5" t="s">
        <v>7</v>
      </c>
      <c r="D11" s="5" t="s">
        <v>0</v>
      </c>
      <c r="E11" s="4">
        <v>191</v>
      </c>
      <c r="F11" s="4">
        <v>4202</v>
      </c>
      <c r="G11" s="41">
        <v>22</v>
      </c>
      <c r="H11" s="48">
        <v>4.5199999999999996</v>
      </c>
      <c r="I11" s="30">
        <f t="shared" si="0"/>
        <v>18993.039999999997</v>
      </c>
      <c r="J11" s="31">
        <f t="shared" si="1"/>
        <v>683749.44</v>
      </c>
      <c r="K11" s="48">
        <v>6.82</v>
      </c>
      <c r="L11" s="30">
        <f t="shared" si="2"/>
        <v>28657.64</v>
      </c>
      <c r="M11" s="31">
        <f t="shared" si="3"/>
        <v>1031675.04</v>
      </c>
      <c r="N11" s="50">
        <v>5.74</v>
      </c>
      <c r="O11" s="30">
        <f t="shared" si="4"/>
        <v>24119.48</v>
      </c>
      <c r="P11" s="31">
        <f t="shared" si="5"/>
        <v>868301.28</v>
      </c>
    </row>
    <row r="12" spans="2:16" ht="49.5" customHeight="1" x14ac:dyDescent="0.3">
      <c r="B12" s="15">
        <v>5</v>
      </c>
      <c r="C12" s="5" t="s">
        <v>8</v>
      </c>
      <c r="D12" s="5" t="s">
        <v>0</v>
      </c>
      <c r="E12" s="4">
        <v>191</v>
      </c>
      <c r="F12" s="4">
        <v>4202</v>
      </c>
      <c r="G12" s="41">
        <v>22</v>
      </c>
      <c r="H12" s="48">
        <v>4.5199999999999996</v>
      </c>
      <c r="I12" s="30">
        <f t="shared" si="0"/>
        <v>18993.039999999997</v>
      </c>
      <c r="J12" s="31">
        <f t="shared" si="1"/>
        <v>683749.44</v>
      </c>
      <c r="K12" s="48">
        <v>6.82</v>
      </c>
      <c r="L12" s="30">
        <f t="shared" si="2"/>
        <v>28657.64</v>
      </c>
      <c r="M12" s="31">
        <f t="shared" si="3"/>
        <v>1031675.04</v>
      </c>
      <c r="N12" s="50">
        <v>5.63</v>
      </c>
      <c r="O12" s="30">
        <f t="shared" si="4"/>
        <v>23657.26</v>
      </c>
      <c r="P12" s="31">
        <f t="shared" si="5"/>
        <v>851661.36</v>
      </c>
    </row>
    <row r="13" spans="2:16" ht="49.5" customHeight="1" x14ac:dyDescent="0.3">
      <c r="B13" s="15">
        <v>6</v>
      </c>
      <c r="C13" s="5" t="s">
        <v>9</v>
      </c>
      <c r="D13" s="5" t="s">
        <v>0</v>
      </c>
      <c r="E13" s="4">
        <v>225</v>
      </c>
      <c r="F13" s="4">
        <v>4950</v>
      </c>
      <c r="G13" s="41">
        <v>22</v>
      </c>
      <c r="H13" s="48">
        <v>4.4800000000000004</v>
      </c>
      <c r="I13" s="30">
        <f t="shared" si="0"/>
        <v>22176.000000000004</v>
      </c>
      <c r="J13" s="31">
        <f t="shared" si="1"/>
        <v>798336.00000000012</v>
      </c>
      <c r="K13" s="48">
        <v>6.5</v>
      </c>
      <c r="L13" s="30">
        <f t="shared" si="2"/>
        <v>32175</v>
      </c>
      <c r="M13" s="31">
        <f t="shared" si="3"/>
        <v>1158300</v>
      </c>
      <c r="N13" s="50">
        <v>5.39</v>
      </c>
      <c r="O13" s="30">
        <f t="shared" si="4"/>
        <v>26680.5</v>
      </c>
      <c r="P13" s="31">
        <f t="shared" si="5"/>
        <v>960498</v>
      </c>
    </row>
    <row r="14" spans="2:16" ht="49.5" customHeight="1" x14ac:dyDescent="0.3">
      <c r="B14" s="15">
        <v>7</v>
      </c>
      <c r="C14" s="5" t="s">
        <v>10</v>
      </c>
      <c r="D14" s="5" t="s">
        <v>0</v>
      </c>
      <c r="E14" s="4">
        <v>225</v>
      </c>
      <c r="F14" s="4">
        <v>4950</v>
      </c>
      <c r="G14" s="41">
        <v>22</v>
      </c>
      <c r="H14" s="48">
        <v>4.4800000000000004</v>
      </c>
      <c r="I14" s="30">
        <f t="shared" si="0"/>
        <v>22176.000000000004</v>
      </c>
      <c r="J14" s="31">
        <f t="shared" si="1"/>
        <v>798336.00000000012</v>
      </c>
      <c r="K14" s="48">
        <v>6.5</v>
      </c>
      <c r="L14" s="30">
        <f t="shared" si="2"/>
        <v>32175</v>
      </c>
      <c r="M14" s="31">
        <f t="shared" si="3"/>
        <v>1158300</v>
      </c>
      <c r="N14" s="50">
        <v>5.39</v>
      </c>
      <c r="O14" s="30">
        <f t="shared" si="4"/>
        <v>26680.5</v>
      </c>
      <c r="P14" s="31">
        <f t="shared" si="5"/>
        <v>960498</v>
      </c>
    </row>
    <row r="15" spans="2:16" ht="49.5" customHeight="1" x14ac:dyDescent="0.3">
      <c r="B15" s="15">
        <v>8</v>
      </c>
      <c r="C15" s="5" t="s">
        <v>11</v>
      </c>
      <c r="D15" s="5" t="s">
        <v>0</v>
      </c>
      <c r="E15" s="4">
        <v>194</v>
      </c>
      <c r="F15" s="4">
        <v>4268</v>
      </c>
      <c r="G15" s="41">
        <v>22</v>
      </c>
      <c r="H15" s="48">
        <v>4.53</v>
      </c>
      <c r="I15" s="30">
        <f t="shared" si="0"/>
        <v>19334.04</v>
      </c>
      <c r="J15" s="31">
        <f t="shared" si="1"/>
        <v>696025.44000000006</v>
      </c>
      <c r="K15" s="48">
        <v>6.82</v>
      </c>
      <c r="L15" s="30">
        <f t="shared" si="2"/>
        <v>29107.760000000002</v>
      </c>
      <c r="M15" s="31">
        <f t="shared" si="3"/>
        <v>1047879.3600000001</v>
      </c>
      <c r="N15" s="50">
        <v>5.6</v>
      </c>
      <c r="O15" s="30">
        <f t="shared" si="4"/>
        <v>23900.799999999999</v>
      </c>
      <c r="P15" s="31">
        <f t="shared" si="5"/>
        <v>860428.79999999993</v>
      </c>
    </row>
    <row r="16" spans="2:16" ht="49.5" customHeight="1" x14ac:dyDescent="0.3">
      <c r="B16" s="15">
        <v>9</v>
      </c>
      <c r="C16" s="5" t="s">
        <v>12</v>
      </c>
      <c r="D16" s="5" t="s">
        <v>0</v>
      </c>
      <c r="E16" s="4">
        <v>194</v>
      </c>
      <c r="F16" s="4">
        <v>4268</v>
      </c>
      <c r="G16" s="41">
        <v>22</v>
      </c>
      <c r="H16" s="48">
        <v>4.53</v>
      </c>
      <c r="I16" s="30">
        <f t="shared" si="0"/>
        <v>19334.04</v>
      </c>
      <c r="J16" s="31">
        <f t="shared" si="1"/>
        <v>696025.44000000006</v>
      </c>
      <c r="K16" s="48">
        <v>8.9</v>
      </c>
      <c r="L16" s="30">
        <f t="shared" si="2"/>
        <v>37985.200000000004</v>
      </c>
      <c r="M16" s="31">
        <f t="shared" si="3"/>
        <v>1367467.2000000002</v>
      </c>
      <c r="N16" s="50">
        <v>5.6</v>
      </c>
      <c r="O16" s="30">
        <f t="shared" si="4"/>
        <v>23900.799999999999</v>
      </c>
      <c r="P16" s="31">
        <f t="shared" si="5"/>
        <v>860428.79999999993</v>
      </c>
    </row>
    <row r="17" spans="2:16" ht="49.5" customHeight="1" x14ac:dyDescent="0.3">
      <c r="B17" s="15">
        <v>10</v>
      </c>
      <c r="C17" s="5" t="s">
        <v>13</v>
      </c>
      <c r="D17" s="5" t="s">
        <v>0</v>
      </c>
      <c r="E17" s="4">
        <v>195</v>
      </c>
      <c r="F17" s="4">
        <v>4290</v>
      </c>
      <c r="G17" s="41">
        <v>22</v>
      </c>
      <c r="H17" s="48">
        <v>4.53</v>
      </c>
      <c r="I17" s="30">
        <f t="shared" si="0"/>
        <v>19433.7</v>
      </c>
      <c r="J17" s="31">
        <f t="shared" si="1"/>
        <v>699613.20000000007</v>
      </c>
      <c r="K17" s="48">
        <v>8.9</v>
      </c>
      <c r="L17" s="30">
        <f t="shared" si="2"/>
        <v>38181</v>
      </c>
      <c r="M17" s="31">
        <f t="shared" si="3"/>
        <v>1374516</v>
      </c>
      <c r="N17" s="50">
        <v>5.59</v>
      </c>
      <c r="O17" s="30">
        <f t="shared" si="4"/>
        <v>23981.1</v>
      </c>
      <c r="P17" s="31">
        <f t="shared" si="5"/>
        <v>863319.6</v>
      </c>
    </row>
    <row r="18" spans="2:16" ht="49.5" customHeight="1" x14ac:dyDescent="0.3">
      <c r="B18" s="15">
        <v>11</v>
      </c>
      <c r="C18" s="5" t="s">
        <v>14</v>
      </c>
      <c r="D18" s="5" t="s">
        <v>0</v>
      </c>
      <c r="E18" s="4">
        <v>590</v>
      </c>
      <c r="F18" s="4">
        <v>18290</v>
      </c>
      <c r="G18" s="41">
        <v>31</v>
      </c>
      <c r="H18" s="48">
        <v>4.18</v>
      </c>
      <c r="I18" s="30">
        <f t="shared" si="0"/>
        <v>76452.2</v>
      </c>
      <c r="J18" s="31">
        <f t="shared" si="1"/>
        <v>2752279.1999999997</v>
      </c>
      <c r="K18" s="48">
        <v>6.72</v>
      </c>
      <c r="L18" s="30">
        <f t="shared" si="2"/>
        <v>122908.79999999999</v>
      </c>
      <c r="M18" s="31">
        <f t="shared" si="3"/>
        <v>4424716.8</v>
      </c>
      <c r="N18" s="50">
        <v>4.53</v>
      </c>
      <c r="O18" s="30">
        <f t="shared" si="4"/>
        <v>82853.700000000012</v>
      </c>
      <c r="P18" s="31">
        <f t="shared" si="5"/>
        <v>2982733.2</v>
      </c>
    </row>
    <row r="19" spans="2:16" ht="49.5" customHeight="1" x14ac:dyDescent="0.3">
      <c r="B19" s="15">
        <v>12</v>
      </c>
      <c r="C19" s="5" t="s">
        <v>15</v>
      </c>
      <c r="D19" s="5" t="s">
        <v>0</v>
      </c>
      <c r="E19" s="4">
        <v>760</v>
      </c>
      <c r="F19" s="4">
        <v>23560</v>
      </c>
      <c r="G19" s="41">
        <v>31</v>
      </c>
      <c r="H19" s="48">
        <v>4.0999999999999996</v>
      </c>
      <c r="I19" s="30">
        <f t="shared" si="0"/>
        <v>96595.999999999985</v>
      </c>
      <c r="J19" s="31">
        <f t="shared" si="1"/>
        <v>3477455.9999999995</v>
      </c>
      <c r="K19" s="48">
        <v>6.72</v>
      </c>
      <c r="L19" s="30">
        <f t="shared" si="2"/>
        <v>158323.19999999998</v>
      </c>
      <c r="M19" s="31">
        <f t="shared" si="3"/>
        <v>5699635.1999999993</v>
      </c>
      <c r="N19" s="50">
        <v>4.43</v>
      </c>
      <c r="O19" s="30">
        <f t="shared" si="4"/>
        <v>104370.79999999999</v>
      </c>
      <c r="P19" s="31">
        <f t="shared" si="5"/>
        <v>3757348.8</v>
      </c>
    </row>
    <row r="20" spans="2:16" ht="49.5" customHeight="1" x14ac:dyDescent="0.3">
      <c r="B20" s="16">
        <v>13</v>
      </c>
      <c r="C20" s="14" t="s">
        <v>16</v>
      </c>
      <c r="D20" s="14" t="s">
        <v>0</v>
      </c>
      <c r="E20" s="13">
        <v>880</v>
      </c>
      <c r="F20" s="13">
        <v>27280</v>
      </c>
      <c r="G20" s="42">
        <v>31</v>
      </c>
      <c r="H20" s="48">
        <v>4.0999999999999996</v>
      </c>
      <c r="I20" s="32">
        <f t="shared" si="0"/>
        <v>111847.99999999999</v>
      </c>
      <c r="J20" s="31">
        <f t="shared" si="1"/>
        <v>4026527.9999999995</v>
      </c>
      <c r="K20" s="49">
        <v>6.72</v>
      </c>
      <c r="L20" s="30">
        <f t="shared" si="2"/>
        <v>183321.60000000001</v>
      </c>
      <c r="M20" s="31">
        <f t="shared" si="3"/>
        <v>6599577.6000000006</v>
      </c>
      <c r="N20" s="51">
        <v>4.3899999999999997</v>
      </c>
      <c r="O20" s="30">
        <f t="shared" si="4"/>
        <v>119759.2</v>
      </c>
      <c r="P20" s="31">
        <f t="shared" si="5"/>
        <v>4311331.2</v>
      </c>
    </row>
    <row r="21" spans="2:16" ht="45.65" customHeight="1" thickBot="1" x14ac:dyDescent="0.35">
      <c r="B21" s="17"/>
      <c r="C21" s="18"/>
      <c r="D21" s="19"/>
      <c r="E21" s="18"/>
      <c r="F21" s="18"/>
      <c r="G21" s="43"/>
      <c r="H21" s="46"/>
      <c r="I21" s="33"/>
      <c r="J21" s="47">
        <f>SUM(J8:J20)</f>
        <v>17438523.120000001</v>
      </c>
      <c r="K21" s="34"/>
      <c r="L21" s="35"/>
      <c r="M21" s="36">
        <f>SUM(M8:M20)</f>
        <v>28102197.600000001</v>
      </c>
      <c r="N21" s="37"/>
      <c r="O21" s="38"/>
      <c r="P21" s="39">
        <f>SUM(P8:P20)</f>
        <v>19933012.080000002</v>
      </c>
    </row>
    <row r="22" spans="2:16" ht="19" customHeight="1" x14ac:dyDescent="0.3"/>
  </sheetData>
  <mergeCells count="7">
    <mergeCell ref="B5:G6"/>
    <mergeCell ref="H5:J6"/>
    <mergeCell ref="K5:M6"/>
    <mergeCell ref="N5:P6"/>
    <mergeCell ref="B1:D4"/>
    <mergeCell ref="L1:P4"/>
    <mergeCell ref="E1:K4"/>
  </mergeCells>
  <pageMargins left="0.7" right="0.7" top="0.75" bottom="0.75" header="0.3" footer="0.3"/>
  <pageSetup scale="3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9"/>
  <sheetViews>
    <sheetView view="pageBreakPreview" zoomScale="60" zoomScaleNormal="60" workbookViewId="0">
      <selection activeCell="K2" sqref="K2:M3"/>
    </sheetView>
  </sheetViews>
  <sheetFormatPr defaultColWidth="8.81640625" defaultRowHeight="14" x14ac:dyDescent="0.3"/>
  <cols>
    <col min="1" max="1" width="4.81640625" style="6" customWidth="1"/>
    <col min="2" max="2" width="12.1796875" style="7" customWidth="1"/>
    <col min="3" max="3" width="44.1796875" style="6" customWidth="1"/>
    <col min="4" max="4" width="8.81640625" style="8"/>
    <col min="5" max="5" width="13.54296875" style="6" customWidth="1"/>
    <col min="6" max="6" width="15.54296875" style="6" customWidth="1"/>
    <col min="7" max="7" width="11.54296875" style="6" customWidth="1"/>
    <col min="8" max="16" width="14.81640625" style="11" customWidth="1"/>
    <col min="17" max="17" width="5.54296875" style="6" customWidth="1"/>
    <col min="18" max="16384" width="8.81640625" style="6"/>
  </cols>
  <sheetData>
    <row r="1" spans="2:16" ht="21.65" customHeight="1" thickBot="1" x14ac:dyDescent="0.35"/>
    <row r="2" spans="2:16" ht="21.65" customHeight="1" x14ac:dyDescent="0.3">
      <c r="B2" s="371"/>
      <c r="C2" s="372"/>
      <c r="D2" s="372"/>
      <c r="E2" s="372"/>
      <c r="F2" s="372"/>
      <c r="G2" s="373"/>
      <c r="H2" s="377" t="s">
        <v>23</v>
      </c>
      <c r="I2" s="378"/>
      <c r="J2" s="379"/>
      <c r="K2" s="410" t="s">
        <v>26</v>
      </c>
      <c r="L2" s="411"/>
      <c r="M2" s="412"/>
      <c r="N2" s="416" t="s">
        <v>27</v>
      </c>
      <c r="O2" s="417"/>
      <c r="P2" s="418"/>
    </row>
    <row r="3" spans="2:16" ht="23.15" customHeight="1" thickBot="1" x14ac:dyDescent="0.35">
      <c r="B3" s="374"/>
      <c r="C3" s="375"/>
      <c r="D3" s="375"/>
      <c r="E3" s="375"/>
      <c r="F3" s="375"/>
      <c r="G3" s="376"/>
      <c r="H3" s="380"/>
      <c r="I3" s="381"/>
      <c r="J3" s="382"/>
      <c r="K3" s="413"/>
      <c r="L3" s="414"/>
      <c r="M3" s="415"/>
      <c r="N3" s="419"/>
      <c r="O3" s="420"/>
      <c r="P3" s="421"/>
    </row>
    <row r="4" spans="2:16" s="3" customFormat="1" ht="28" x14ac:dyDescent="0.35">
      <c r="B4" s="20" t="s">
        <v>3</v>
      </c>
      <c r="C4" s="21" t="s">
        <v>2</v>
      </c>
      <c r="D4" s="22" t="s">
        <v>1</v>
      </c>
      <c r="E4" s="22" t="s">
        <v>17</v>
      </c>
      <c r="F4" s="22" t="s">
        <v>18</v>
      </c>
      <c r="G4" s="40" t="s">
        <v>19</v>
      </c>
      <c r="H4" s="44" t="s">
        <v>20</v>
      </c>
      <c r="I4" s="23" t="s">
        <v>21</v>
      </c>
      <c r="J4" s="45" t="s">
        <v>22</v>
      </c>
      <c r="K4" s="28" t="s">
        <v>20</v>
      </c>
      <c r="L4" s="24" t="s">
        <v>21</v>
      </c>
      <c r="M4" s="29" t="s">
        <v>22</v>
      </c>
      <c r="N4" s="27" t="s">
        <v>20</v>
      </c>
      <c r="O4" s="25" t="s">
        <v>21</v>
      </c>
      <c r="P4" s="26" t="s">
        <v>22</v>
      </c>
    </row>
    <row r="5" spans="2:16" ht="49.5" customHeight="1" x14ac:dyDescent="0.3">
      <c r="B5" s="15">
        <v>1</v>
      </c>
      <c r="C5" s="5" t="s">
        <v>4</v>
      </c>
      <c r="D5" s="5" t="s">
        <v>0</v>
      </c>
      <c r="E5" s="4">
        <v>191</v>
      </c>
      <c r="F5" s="4">
        <v>4356</v>
      </c>
      <c r="G5" s="41">
        <v>22</v>
      </c>
      <c r="H5" s="48">
        <v>4.5199999999999996</v>
      </c>
      <c r="I5" s="30">
        <f>F5*H5</f>
        <v>19689.12</v>
      </c>
      <c r="J5" s="31">
        <f>I5*36</f>
        <v>708808.32</v>
      </c>
      <c r="K5" s="48">
        <v>3.96</v>
      </c>
      <c r="L5" s="30">
        <f>F5*K5</f>
        <v>17249.759999999998</v>
      </c>
      <c r="M5" s="31">
        <f>L5*36</f>
        <v>620991.36</v>
      </c>
      <c r="N5" s="50">
        <v>4.0999999999999996</v>
      </c>
      <c r="O5" s="30">
        <f>F5*N5</f>
        <v>17859.599999999999</v>
      </c>
      <c r="P5" s="31">
        <f>O5*36</f>
        <v>642945.6</v>
      </c>
    </row>
    <row r="6" spans="2:16" ht="49.5" customHeight="1" x14ac:dyDescent="0.3">
      <c r="B6" s="15">
        <v>2</v>
      </c>
      <c r="C6" s="5" t="s">
        <v>5</v>
      </c>
      <c r="D6" s="5" t="s">
        <v>0</v>
      </c>
      <c r="E6" s="4">
        <v>191</v>
      </c>
      <c r="F6" s="4">
        <v>4356</v>
      </c>
      <c r="G6" s="41">
        <v>22</v>
      </c>
      <c r="H6" s="48">
        <v>4.5199999999999996</v>
      </c>
      <c r="I6" s="30">
        <f t="shared" ref="I6:I17" si="0">F6*H6</f>
        <v>19689.12</v>
      </c>
      <c r="J6" s="31">
        <f t="shared" ref="J6:J17" si="1">I6*36</f>
        <v>708808.32</v>
      </c>
      <c r="K6" s="48">
        <v>3.96</v>
      </c>
      <c r="L6" s="30">
        <f t="shared" ref="L6:L17" si="2">F6*K6</f>
        <v>17249.759999999998</v>
      </c>
      <c r="M6" s="31">
        <f t="shared" ref="M6:M17" si="3">L6*36</f>
        <v>620991.36</v>
      </c>
      <c r="N6" s="50">
        <v>4.0999999999999996</v>
      </c>
      <c r="O6" s="30">
        <f t="shared" ref="O6:O17" si="4">F6*N6</f>
        <v>17859.599999999999</v>
      </c>
      <c r="P6" s="31">
        <f t="shared" ref="P6:P17" si="5">O6*36</f>
        <v>642945.6</v>
      </c>
    </row>
    <row r="7" spans="2:16" ht="49.5" customHeight="1" x14ac:dyDescent="0.3">
      <c r="B7" s="15">
        <v>3</v>
      </c>
      <c r="C7" s="5" t="s">
        <v>6</v>
      </c>
      <c r="D7" s="5" t="s">
        <v>0</v>
      </c>
      <c r="E7" s="4">
        <v>198</v>
      </c>
      <c r="F7" s="4">
        <v>4356</v>
      </c>
      <c r="G7" s="41">
        <v>22</v>
      </c>
      <c r="H7" s="48">
        <v>4.5199999999999996</v>
      </c>
      <c r="I7" s="30">
        <f t="shared" si="0"/>
        <v>19689.12</v>
      </c>
      <c r="J7" s="31">
        <f t="shared" si="1"/>
        <v>708808.32</v>
      </c>
      <c r="K7" s="48">
        <v>3.96</v>
      </c>
      <c r="L7" s="30">
        <f t="shared" si="2"/>
        <v>17249.759999999998</v>
      </c>
      <c r="M7" s="31">
        <f t="shared" si="3"/>
        <v>620991.36</v>
      </c>
      <c r="N7" s="50">
        <v>4.0999999999999996</v>
      </c>
      <c r="O7" s="30">
        <f t="shared" si="4"/>
        <v>17859.599999999999</v>
      </c>
      <c r="P7" s="31">
        <f t="shared" si="5"/>
        <v>642945.6</v>
      </c>
    </row>
    <row r="8" spans="2:16" ht="49.5" customHeight="1" x14ac:dyDescent="0.3">
      <c r="B8" s="15">
        <v>4</v>
      </c>
      <c r="C8" s="5" t="s">
        <v>7</v>
      </c>
      <c r="D8" s="5" t="s">
        <v>0</v>
      </c>
      <c r="E8" s="4">
        <v>191</v>
      </c>
      <c r="F8" s="4">
        <v>4202</v>
      </c>
      <c r="G8" s="41">
        <v>22</v>
      </c>
      <c r="H8" s="48">
        <v>4.5199999999999996</v>
      </c>
      <c r="I8" s="30">
        <f t="shared" si="0"/>
        <v>18993.039999999997</v>
      </c>
      <c r="J8" s="31">
        <f t="shared" si="1"/>
        <v>683749.44</v>
      </c>
      <c r="K8" s="48">
        <v>3.96</v>
      </c>
      <c r="L8" s="30">
        <f t="shared" si="2"/>
        <v>16639.919999999998</v>
      </c>
      <c r="M8" s="31">
        <f t="shared" si="3"/>
        <v>599037.11999999988</v>
      </c>
      <c r="N8" s="50">
        <v>4.0999999999999996</v>
      </c>
      <c r="O8" s="30">
        <f t="shared" si="4"/>
        <v>17228.199999999997</v>
      </c>
      <c r="P8" s="31">
        <f t="shared" si="5"/>
        <v>620215.19999999995</v>
      </c>
    </row>
    <row r="9" spans="2:16" ht="49.5" customHeight="1" x14ac:dyDescent="0.3">
      <c r="B9" s="15">
        <v>5</v>
      </c>
      <c r="C9" s="5" t="s">
        <v>8</v>
      </c>
      <c r="D9" s="5" t="s">
        <v>0</v>
      </c>
      <c r="E9" s="4">
        <v>191</v>
      </c>
      <c r="F9" s="4">
        <v>4202</v>
      </c>
      <c r="G9" s="41">
        <v>22</v>
      </c>
      <c r="H9" s="48">
        <v>4.5199999999999996</v>
      </c>
      <c r="I9" s="30">
        <f t="shared" si="0"/>
        <v>18993.039999999997</v>
      </c>
      <c r="J9" s="31">
        <f t="shared" si="1"/>
        <v>683749.44</v>
      </c>
      <c r="K9" s="48">
        <v>3.96</v>
      </c>
      <c r="L9" s="30">
        <f t="shared" si="2"/>
        <v>16639.919999999998</v>
      </c>
      <c r="M9" s="31">
        <f t="shared" si="3"/>
        <v>599037.11999999988</v>
      </c>
      <c r="N9" s="50">
        <v>4.0999999999999996</v>
      </c>
      <c r="O9" s="30">
        <f t="shared" si="4"/>
        <v>17228.199999999997</v>
      </c>
      <c r="P9" s="31">
        <f t="shared" si="5"/>
        <v>620215.19999999995</v>
      </c>
    </row>
    <row r="10" spans="2:16" ht="49.5" customHeight="1" x14ac:dyDescent="0.3">
      <c r="B10" s="15">
        <v>6</v>
      </c>
      <c r="C10" s="5" t="s">
        <v>9</v>
      </c>
      <c r="D10" s="5" t="s">
        <v>0</v>
      </c>
      <c r="E10" s="4">
        <v>225</v>
      </c>
      <c r="F10" s="4">
        <v>4950</v>
      </c>
      <c r="G10" s="41">
        <v>22</v>
      </c>
      <c r="H10" s="48">
        <v>4.4800000000000004</v>
      </c>
      <c r="I10" s="30">
        <f t="shared" si="0"/>
        <v>22176.000000000004</v>
      </c>
      <c r="J10" s="31">
        <f t="shared" si="1"/>
        <v>798336.00000000012</v>
      </c>
      <c r="K10" s="48">
        <v>3.96</v>
      </c>
      <c r="L10" s="30">
        <f t="shared" si="2"/>
        <v>19602</v>
      </c>
      <c r="M10" s="31">
        <f t="shared" si="3"/>
        <v>705672</v>
      </c>
      <c r="N10" s="50">
        <v>4.0999999999999996</v>
      </c>
      <c r="O10" s="30">
        <f t="shared" si="4"/>
        <v>20295</v>
      </c>
      <c r="P10" s="31">
        <f t="shared" si="5"/>
        <v>730620</v>
      </c>
    </row>
    <row r="11" spans="2:16" ht="49.5" customHeight="1" x14ac:dyDescent="0.3">
      <c r="B11" s="15">
        <v>7</v>
      </c>
      <c r="C11" s="5" t="s">
        <v>10</v>
      </c>
      <c r="D11" s="5" t="s">
        <v>0</v>
      </c>
      <c r="E11" s="4">
        <v>225</v>
      </c>
      <c r="F11" s="4">
        <v>4950</v>
      </c>
      <c r="G11" s="41">
        <v>22</v>
      </c>
      <c r="H11" s="48">
        <v>4.4800000000000004</v>
      </c>
      <c r="I11" s="30">
        <f t="shared" si="0"/>
        <v>22176.000000000004</v>
      </c>
      <c r="J11" s="31">
        <f t="shared" si="1"/>
        <v>798336.00000000012</v>
      </c>
      <c r="K11" s="48">
        <v>3.96</v>
      </c>
      <c r="L11" s="30">
        <f t="shared" si="2"/>
        <v>19602</v>
      </c>
      <c r="M11" s="31">
        <f t="shared" si="3"/>
        <v>705672</v>
      </c>
      <c r="N11" s="50">
        <v>4.0999999999999996</v>
      </c>
      <c r="O11" s="30">
        <f t="shared" si="4"/>
        <v>20295</v>
      </c>
      <c r="P11" s="31">
        <f t="shared" si="5"/>
        <v>730620</v>
      </c>
    </row>
    <row r="12" spans="2:16" ht="49.5" customHeight="1" x14ac:dyDescent="0.3">
      <c r="B12" s="15">
        <v>8</v>
      </c>
      <c r="C12" s="5" t="s">
        <v>11</v>
      </c>
      <c r="D12" s="5" t="s">
        <v>0</v>
      </c>
      <c r="E12" s="4">
        <v>194</v>
      </c>
      <c r="F12" s="4">
        <v>4268</v>
      </c>
      <c r="G12" s="41">
        <v>22</v>
      </c>
      <c r="H12" s="48">
        <v>4.53</v>
      </c>
      <c r="I12" s="30">
        <f t="shared" si="0"/>
        <v>19334.04</v>
      </c>
      <c r="J12" s="31">
        <f t="shared" si="1"/>
        <v>696025.44000000006</v>
      </c>
      <c r="K12" s="48">
        <v>3.96</v>
      </c>
      <c r="L12" s="30">
        <f t="shared" si="2"/>
        <v>16901.28</v>
      </c>
      <c r="M12" s="31">
        <f t="shared" si="3"/>
        <v>608446.07999999996</v>
      </c>
      <c r="N12" s="50">
        <v>4.0999999999999996</v>
      </c>
      <c r="O12" s="30">
        <f t="shared" si="4"/>
        <v>17498.8</v>
      </c>
      <c r="P12" s="31">
        <f t="shared" si="5"/>
        <v>629956.79999999993</v>
      </c>
    </row>
    <row r="13" spans="2:16" ht="49.5" customHeight="1" x14ac:dyDescent="0.3">
      <c r="B13" s="15">
        <v>9</v>
      </c>
      <c r="C13" s="5" t="s">
        <v>12</v>
      </c>
      <c r="D13" s="5" t="s">
        <v>0</v>
      </c>
      <c r="E13" s="4">
        <v>194</v>
      </c>
      <c r="F13" s="4">
        <v>4268</v>
      </c>
      <c r="G13" s="41">
        <v>22</v>
      </c>
      <c r="H13" s="48">
        <v>4.53</v>
      </c>
      <c r="I13" s="30">
        <f t="shared" si="0"/>
        <v>19334.04</v>
      </c>
      <c r="J13" s="31">
        <f t="shared" si="1"/>
        <v>696025.44000000006</v>
      </c>
      <c r="K13" s="48">
        <v>3.96</v>
      </c>
      <c r="L13" s="30">
        <f t="shared" si="2"/>
        <v>16901.28</v>
      </c>
      <c r="M13" s="31">
        <f t="shared" si="3"/>
        <v>608446.07999999996</v>
      </c>
      <c r="N13" s="50">
        <v>4.0999999999999996</v>
      </c>
      <c r="O13" s="30">
        <f t="shared" si="4"/>
        <v>17498.8</v>
      </c>
      <c r="P13" s="31">
        <f t="shared" si="5"/>
        <v>629956.79999999993</v>
      </c>
    </row>
    <row r="14" spans="2:16" ht="49.5" customHeight="1" x14ac:dyDescent="0.3">
      <c r="B14" s="15">
        <v>10</v>
      </c>
      <c r="C14" s="5" t="s">
        <v>13</v>
      </c>
      <c r="D14" s="5" t="s">
        <v>0</v>
      </c>
      <c r="E14" s="4">
        <v>195</v>
      </c>
      <c r="F14" s="4">
        <v>4290</v>
      </c>
      <c r="G14" s="41">
        <v>22</v>
      </c>
      <c r="H14" s="48">
        <v>4.53</v>
      </c>
      <c r="I14" s="30">
        <f t="shared" si="0"/>
        <v>19433.7</v>
      </c>
      <c r="J14" s="31">
        <f t="shared" si="1"/>
        <v>699613.20000000007</v>
      </c>
      <c r="K14" s="48">
        <v>3.96</v>
      </c>
      <c r="L14" s="30">
        <f t="shared" si="2"/>
        <v>16988.400000000001</v>
      </c>
      <c r="M14" s="31">
        <f t="shared" si="3"/>
        <v>611582.4</v>
      </c>
      <c r="N14" s="50">
        <v>4.0999999999999996</v>
      </c>
      <c r="O14" s="30">
        <f t="shared" si="4"/>
        <v>17589</v>
      </c>
      <c r="P14" s="31">
        <f t="shared" si="5"/>
        <v>633204</v>
      </c>
    </row>
    <row r="15" spans="2:16" ht="49.5" customHeight="1" x14ac:dyDescent="0.3">
      <c r="B15" s="15">
        <v>11</v>
      </c>
      <c r="C15" s="5" t="s">
        <v>14</v>
      </c>
      <c r="D15" s="5" t="s">
        <v>0</v>
      </c>
      <c r="E15" s="4">
        <v>590</v>
      </c>
      <c r="F15" s="4">
        <v>18290</v>
      </c>
      <c r="G15" s="41">
        <v>31</v>
      </c>
      <c r="H15" s="48">
        <v>4.18</v>
      </c>
      <c r="I15" s="30">
        <f t="shared" si="0"/>
        <v>76452.2</v>
      </c>
      <c r="J15" s="31">
        <f t="shared" si="1"/>
        <v>2752279.1999999997</v>
      </c>
      <c r="K15" s="48">
        <v>3.96</v>
      </c>
      <c r="L15" s="30">
        <f t="shared" si="2"/>
        <v>72428.399999999994</v>
      </c>
      <c r="M15" s="31">
        <f t="shared" si="3"/>
        <v>2607422.4</v>
      </c>
      <c r="N15" s="50">
        <v>4.0999999999999996</v>
      </c>
      <c r="O15" s="30">
        <f t="shared" si="4"/>
        <v>74989</v>
      </c>
      <c r="P15" s="31">
        <f t="shared" si="5"/>
        <v>2699604</v>
      </c>
    </row>
    <row r="16" spans="2:16" ht="49.5" customHeight="1" x14ac:dyDescent="0.3">
      <c r="B16" s="15">
        <v>12</v>
      </c>
      <c r="C16" s="5" t="s">
        <v>15</v>
      </c>
      <c r="D16" s="5" t="s">
        <v>0</v>
      </c>
      <c r="E16" s="4">
        <v>760</v>
      </c>
      <c r="F16" s="4">
        <v>23560</v>
      </c>
      <c r="G16" s="41">
        <v>31</v>
      </c>
      <c r="H16" s="48">
        <v>4.0999999999999996</v>
      </c>
      <c r="I16" s="30">
        <f t="shared" si="0"/>
        <v>96595.999999999985</v>
      </c>
      <c r="J16" s="31">
        <f t="shared" si="1"/>
        <v>3477455.9999999995</v>
      </c>
      <c r="K16" s="48">
        <v>3.96</v>
      </c>
      <c r="L16" s="30">
        <f t="shared" si="2"/>
        <v>93297.600000000006</v>
      </c>
      <c r="M16" s="31">
        <f t="shared" si="3"/>
        <v>3358713.6</v>
      </c>
      <c r="N16" s="50">
        <v>4.0999999999999996</v>
      </c>
      <c r="O16" s="30">
        <f t="shared" si="4"/>
        <v>96595.999999999985</v>
      </c>
      <c r="P16" s="31">
        <f t="shared" si="5"/>
        <v>3477455.9999999995</v>
      </c>
    </row>
    <row r="17" spans="2:16" ht="49.5" customHeight="1" x14ac:dyDescent="0.3">
      <c r="B17" s="16">
        <v>13</v>
      </c>
      <c r="C17" s="14" t="s">
        <v>16</v>
      </c>
      <c r="D17" s="14" t="s">
        <v>0</v>
      </c>
      <c r="E17" s="13">
        <v>880</v>
      </c>
      <c r="F17" s="13">
        <v>27280</v>
      </c>
      <c r="G17" s="42">
        <v>31</v>
      </c>
      <c r="H17" s="48">
        <v>4.0999999999999996</v>
      </c>
      <c r="I17" s="32">
        <f t="shared" si="0"/>
        <v>111847.99999999999</v>
      </c>
      <c r="J17" s="31">
        <f t="shared" si="1"/>
        <v>4026527.9999999995</v>
      </c>
      <c r="K17" s="48">
        <v>3.96</v>
      </c>
      <c r="L17" s="30">
        <f t="shared" si="2"/>
        <v>108028.8</v>
      </c>
      <c r="M17" s="31">
        <f t="shared" si="3"/>
        <v>3889036.8000000003</v>
      </c>
      <c r="N17" s="50">
        <v>4.0999999999999996</v>
      </c>
      <c r="O17" s="30">
        <f t="shared" si="4"/>
        <v>111847.99999999999</v>
      </c>
      <c r="P17" s="31">
        <f t="shared" si="5"/>
        <v>4026527.9999999995</v>
      </c>
    </row>
    <row r="18" spans="2:16" ht="45.65" customHeight="1" thickBot="1" x14ac:dyDescent="0.35">
      <c r="B18" s="17"/>
      <c r="C18" s="18"/>
      <c r="D18" s="19"/>
      <c r="E18" s="18"/>
      <c r="F18" s="18"/>
      <c r="G18" s="43"/>
      <c r="H18" s="46"/>
      <c r="I18" s="33"/>
      <c r="J18" s="47">
        <f>SUM(J5:J17)</f>
        <v>17438523.120000001</v>
      </c>
      <c r="K18" s="34"/>
      <c r="L18" s="35"/>
      <c r="M18" s="36">
        <f>SUM(M5:M17)</f>
        <v>16156039.680000002</v>
      </c>
      <c r="N18" s="37"/>
      <c r="O18" s="38"/>
      <c r="P18" s="39">
        <f>SUM(P5:P17)</f>
        <v>16727212.800000001</v>
      </c>
    </row>
    <row r="19" spans="2:16" ht="19" customHeight="1" x14ac:dyDescent="0.3"/>
  </sheetData>
  <mergeCells count="4">
    <mergeCell ref="B2:G3"/>
    <mergeCell ref="H2:J3"/>
    <mergeCell ref="K2:M3"/>
    <mergeCell ref="N2:P3"/>
  </mergeCells>
  <pageMargins left="0.7" right="0.7" top="0.75" bottom="0.75" header="0.3" footer="0.3"/>
  <pageSetup scale="3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7"/>
  <sheetViews>
    <sheetView view="pageBreakPreview" topLeftCell="A13" zoomScale="60" zoomScaleNormal="100" workbookViewId="0">
      <selection activeCell="I26" sqref="I26"/>
    </sheetView>
  </sheetViews>
  <sheetFormatPr defaultColWidth="8.81640625" defaultRowHeight="14" x14ac:dyDescent="0.3"/>
  <cols>
    <col min="1" max="1" width="8.81640625" style="6"/>
    <col min="2" max="2" width="12.1796875" style="7" customWidth="1"/>
    <col min="3" max="3" width="44.1796875" style="6" customWidth="1"/>
    <col min="4" max="4" width="8.81640625" style="8"/>
    <col min="5" max="5" width="13.54296875" style="6" customWidth="1"/>
    <col min="6" max="6" width="11.81640625" style="6" customWidth="1"/>
    <col min="7" max="7" width="8.81640625" style="6"/>
    <col min="8" max="8" width="8.81640625" style="11"/>
    <col min="9" max="9" width="16" style="11" bestFit="1" customWidth="1"/>
    <col min="10" max="10" width="14.81640625" style="11" bestFit="1" customWidth="1"/>
    <col min="11" max="16384" width="8.81640625" style="6"/>
  </cols>
  <sheetData>
    <row r="2" spans="2:10" s="3" customFormat="1" ht="42" x14ac:dyDescent="0.35">
      <c r="B2" s="1" t="s">
        <v>3</v>
      </c>
      <c r="C2" s="2" t="s">
        <v>2</v>
      </c>
      <c r="D2" s="1" t="s">
        <v>1</v>
      </c>
      <c r="E2" s="1" t="s">
        <v>17</v>
      </c>
      <c r="F2" s="1" t="s">
        <v>18</v>
      </c>
      <c r="G2" s="1" t="s">
        <v>19</v>
      </c>
      <c r="H2" s="9" t="s">
        <v>20</v>
      </c>
      <c r="I2" s="9" t="s">
        <v>21</v>
      </c>
      <c r="J2" s="9" t="s">
        <v>22</v>
      </c>
    </row>
    <row r="3" spans="2:10" ht="49.5" customHeight="1" x14ac:dyDescent="0.3">
      <c r="B3" s="4">
        <v>1</v>
      </c>
      <c r="C3" s="5" t="s">
        <v>4</v>
      </c>
      <c r="D3" s="5" t="s">
        <v>0</v>
      </c>
      <c r="E3" s="4">
        <v>191</v>
      </c>
      <c r="F3" s="4">
        <v>4356</v>
      </c>
      <c r="G3" s="4">
        <v>22</v>
      </c>
      <c r="H3" s="10">
        <v>6.82</v>
      </c>
      <c r="I3" s="10">
        <f>F3*H3</f>
        <v>29707.920000000002</v>
      </c>
      <c r="J3" s="10">
        <f>I3*36</f>
        <v>1069485.1200000001</v>
      </c>
    </row>
    <row r="4" spans="2:10" ht="49.5" customHeight="1" x14ac:dyDescent="0.3">
      <c r="B4" s="4">
        <v>2</v>
      </c>
      <c r="C4" s="5" t="s">
        <v>5</v>
      </c>
      <c r="D4" s="5" t="s">
        <v>0</v>
      </c>
      <c r="E4" s="4">
        <v>191</v>
      </c>
      <c r="F4" s="4">
        <v>4356</v>
      </c>
      <c r="G4" s="4">
        <v>22</v>
      </c>
      <c r="H4" s="10">
        <v>6.82</v>
      </c>
      <c r="I4" s="10">
        <f t="shared" ref="I4:I15" si="0">F4*H4</f>
        <v>29707.920000000002</v>
      </c>
      <c r="J4" s="10">
        <f t="shared" ref="J4:J15" si="1">I4*36</f>
        <v>1069485.1200000001</v>
      </c>
    </row>
    <row r="5" spans="2:10" ht="49.5" customHeight="1" x14ac:dyDescent="0.3">
      <c r="B5" s="4">
        <v>3</v>
      </c>
      <c r="C5" s="5" t="s">
        <v>6</v>
      </c>
      <c r="D5" s="5" t="s">
        <v>0</v>
      </c>
      <c r="E5" s="4">
        <v>198</v>
      </c>
      <c r="F5" s="4">
        <v>4356</v>
      </c>
      <c r="G5" s="4">
        <v>22</v>
      </c>
      <c r="H5" s="10">
        <v>6.82</v>
      </c>
      <c r="I5" s="10">
        <f t="shared" si="0"/>
        <v>29707.920000000002</v>
      </c>
      <c r="J5" s="10">
        <f t="shared" si="1"/>
        <v>1069485.1200000001</v>
      </c>
    </row>
    <row r="6" spans="2:10" ht="49.5" customHeight="1" x14ac:dyDescent="0.3">
      <c r="B6" s="4">
        <v>4</v>
      </c>
      <c r="C6" s="5" t="s">
        <v>7</v>
      </c>
      <c r="D6" s="5" t="s">
        <v>0</v>
      </c>
      <c r="E6" s="4">
        <v>191</v>
      </c>
      <c r="F6" s="4">
        <v>4202</v>
      </c>
      <c r="G6" s="4">
        <v>22</v>
      </c>
      <c r="H6" s="10">
        <v>6.82</v>
      </c>
      <c r="I6" s="10">
        <f t="shared" si="0"/>
        <v>28657.64</v>
      </c>
      <c r="J6" s="10">
        <f t="shared" si="1"/>
        <v>1031675.04</v>
      </c>
    </row>
    <row r="7" spans="2:10" ht="49.5" customHeight="1" x14ac:dyDescent="0.3">
      <c r="B7" s="4">
        <v>5</v>
      </c>
      <c r="C7" s="5" t="s">
        <v>8</v>
      </c>
      <c r="D7" s="5" t="s">
        <v>0</v>
      </c>
      <c r="E7" s="4">
        <v>191</v>
      </c>
      <c r="F7" s="4">
        <v>4202</v>
      </c>
      <c r="G7" s="4">
        <v>22</v>
      </c>
      <c r="H7" s="10">
        <v>6.82</v>
      </c>
      <c r="I7" s="10">
        <f t="shared" si="0"/>
        <v>28657.64</v>
      </c>
      <c r="J7" s="10">
        <f t="shared" si="1"/>
        <v>1031675.04</v>
      </c>
    </row>
    <row r="8" spans="2:10" ht="49.5" customHeight="1" x14ac:dyDescent="0.3">
      <c r="B8" s="4">
        <v>6</v>
      </c>
      <c r="C8" s="5" t="s">
        <v>9</v>
      </c>
      <c r="D8" s="5" t="s">
        <v>0</v>
      </c>
      <c r="E8" s="4">
        <v>225</v>
      </c>
      <c r="F8" s="4">
        <v>4950</v>
      </c>
      <c r="G8" s="4">
        <v>22</v>
      </c>
      <c r="H8" s="10">
        <v>6.5</v>
      </c>
      <c r="I8" s="10">
        <f t="shared" si="0"/>
        <v>32175</v>
      </c>
      <c r="J8" s="10">
        <f t="shared" si="1"/>
        <v>1158300</v>
      </c>
    </row>
    <row r="9" spans="2:10" ht="49.5" customHeight="1" x14ac:dyDescent="0.3">
      <c r="B9" s="4">
        <v>7</v>
      </c>
      <c r="C9" s="5" t="s">
        <v>10</v>
      </c>
      <c r="D9" s="5" t="s">
        <v>0</v>
      </c>
      <c r="E9" s="4">
        <v>225</v>
      </c>
      <c r="F9" s="4">
        <v>4950</v>
      </c>
      <c r="G9" s="4">
        <v>22</v>
      </c>
      <c r="H9" s="10">
        <v>6.5</v>
      </c>
      <c r="I9" s="10">
        <f t="shared" si="0"/>
        <v>32175</v>
      </c>
      <c r="J9" s="10">
        <f t="shared" si="1"/>
        <v>1158300</v>
      </c>
    </row>
    <row r="10" spans="2:10" ht="49.5" customHeight="1" x14ac:dyDescent="0.3">
      <c r="B10" s="4">
        <v>8</v>
      </c>
      <c r="C10" s="5" t="s">
        <v>11</v>
      </c>
      <c r="D10" s="5" t="s">
        <v>0</v>
      </c>
      <c r="E10" s="4">
        <v>194</v>
      </c>
      <c r="F10" s="4">
        <v>4268</v>
      </c>
      <c r="G10" s="4">
        <v>22</v>
      </c>
      <c r="H10" s="10">
        <v>6.82</v>
      </c>
      <c r="I10" s="10">
        <f t="shared" si="0"/>
        <v>29107.760000000002</v>
      </c>
      <c r="J10" s="10">
        <f t="shared" si="1"/>
        <v>1047879.3600000001</v>
      </c>
    </row>
    <row r="11" spans="2:10" ht="49.5" customHeight="1" x14ac:dyDescent="0.3">
      <c r="B11" s="4">
        <v>9</v>
      </c>
      <c r="C11" s="5" t="s">
        <v>12</v>
      </c>
      <c r="D11" s="5" t="s">
        <v>0</v>
      </c>
      <c r="E11" s="4">
        <v>194</v>
      </c>
      <c r="F11" s="4">
        <v>4268</v>
      </c>
      <c r="G11" s="4">
        <v>22</v>
      </c>
      <c r="H11" s="10">
        <v>8.9</v>
      </c>
      <c r="I11" s="10">
        <f t="shared" si="0"/>
        <v>37985.200000000004</v>
      </c>
      <c r="J11" s="10">
        <f t="shared" si="1"/>
        <v>1367467.2000000002</v>
      </c>
    </row>
    <row r="12" spans="2:10" ht="49.5" customHeight="1" x14ac:dyDescent="0.3">
      <c r="B12" s="4">
        <v>10</v>
      </c>
      <c r="C12" s="5" t="s">
        <v>13</v>
      </c>
      <c r="D12" s="5" t="s">
        <v>0</v>
      </c>
      <c r="E12" s="4">
        <v>195</v>
      </c>
      <c r="F12" s="4">
        <v>4290</v>
      </c>
      <c r="G12" s="4">
        <v>22</v>
      </c>
      <c r="H12" s="10">
        <v>8.9</v>
      </c>
      <c r="I12" s="10">
        <f t="shared" si="0"/>
        <v>38181</v>
      </c>
      <c r="J12" s="10">
        <f t="shared" si="1"/>
        <v>1374516</v>
      </c>
    </row>
    <row r="13" spans="2:10" ht="49.5" customHeight="1" x14ac:dyDescent="0.3">
      <c r="B13" s="4">
        <v>11</v>
      </c>
      <c r="C13" s="5" t="s">
        <v>14</v>
      </c>
      <c r="D13" s="5" t="s">
        <v>0</v>
      </c>
      <c r="E13" s="4">
        <v>590</v>
      </c>
      <c r="F13" s="4">
        <v>18290</v>
      </c>
      <c r="G13" s="4">
        <v>31</v>
      </c>
      <c r="H13" s="10">
        <v>6.72</v>
      </c>
      <c r="I13" s="10">
        <f t="shared" si="0"/>
        <v>122908.79999999999</v>
      </c>
      <c r="J13" s="10">
        <f t="shared" si="1"/>
        <v>4424716.8</v>
      </c>
    </row>
    <row r="14" spans="2:10" ht="49.5" customHeight="1" x14ac:dyDescent="0.3">
      <c r="B14" s="4">
        <v>12</v>
      </c>
      <c r="C14" s="5" t="s">
        <v>15</v>
      </c>
      <c r="D14" s="5" t="s">
        <v>0</v>
      </c>
      <c r="E14" s="4">
        <v>760</v>
      </c>
      <c r="F14" s="4">
        <v>23560</v>
      </c>
      <c r="G14" s="4">
        <v>31</v>
      </c>
      <c r="H14" s="10">
        <v>6.72</v>
      </c>
      <c r="I14" s="10">
        <f t="shared" si="0"/>
        <v>158323.19999999998</v>
      </c>
      <c r="J14" s="10">
        <f t="shared" si="1"/>
        <v>5699635.1999999993</v>
      </c>
    </row>
    <row r="15" spans="2:10" ht="49.5" customHeight="1" x14ac:dyDescent="0.3">
      <c r="B15" s="4">
        <v>13</v>
      </c>
      <c r="C15" s="5" t="s">
        <v>16</v>
      </c>
      <c r="D15" s="5" t="s">
        <v>0</v>
      </c>
      <c r="E15" s="4">
        <v>880</v>
      </c>
      <c r="F15" s="4">
        <v>27280</v>
      </c>
      <c r="G15" s="4">
        <v>31</v>
      </c>
      <c r="H15" s="10">
        <v>6.72</v>
      </c>
      <c r="I15" s="10">
        <f t="shared" si="0"/>
        <v>183321.60000000001</v>
      </c>
      <c r="J15" s="10">
        <f t="shared" si="1"/>
        <v>6599577.6000000006</v>
      </c>
    </row>
    <row r="16" spans="2:10" ht="19" customHeight="1" x14ac:dyDescent="0.3">
      <c r="I16" s="11">
        <f>SUM(I3:I15)</f>
        <v>780616.6</v>
      </c>
      <c r="J16" s="11">
        <f>SUM(J3:J15)</f>
        <v>28102197.600000001</v>
      </c>
    </row>
    <row r="17" ht="19" customHeight="1" x14ac:dyDescent="0.3"/>
  </sheetData>
  <pageMargins left="0.7" right="0.7" top="0.75" bottom="0.75" header="0.3" footer="0.3"/>
  <pageSetup scale="5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J17"/>
  <sheetViews>
    <sheetView view="pageBreakPreview" zoomScale="60" zoomScaleNormal="100" workbookViewId="0">
      <selection activeCell="I26" sqref="I26"/>
    </sheetView>
  </sheetViews>
  <sheetFormatPr defaultColWidth="8.81640625" defaultRowHeight="14" x14ac:dyDescent="0.3"/>
  <cols>
    <col min="1" max="1" width="8.81640625" style="6"/>
    <col min="2" max="2" width="12.1796875" style="7" customWidth="1"/>
    <col min="3" max="3" width="44.1796875" style="6" customWidth="1"/>
    <col min="4" max="4" width="8.81640625" style="8"/>
    <col min="5" max="5" width="13.54296875" style="6" customWidth="1"/>
    <col min="6" max="6" width="11.81640625" style="6" customWidth="1"/>
    <col min="7" max="7" width="8.81640625" style="6"/>
    <col min="8" max="8" width="8.81640625" style="11"/>
    <col min="9" max="9" width="16" style="11" bestFit="1" customWidth="1"/>
    <col min="10" max="10" width="14.81640625" style="11" bestFit="1" customWidth="1"/>
    <col min="11" max="16384" width="8.81640625" style="6"/>
  </cols>
  <sheetData>
    <row r="2" spans="2:10" s="3" customFormat="1" ht="42" x14ac:dyDescent="0.35">
      <c r="B2" s="1" t="s">
        <v>3</v>
      </c>
      <c r="C2" s="2" t="s">
        <v>2</v>
      </c>
      <c r="D2" s="1" t="s">
        <v>1</v>
      </c>
      <c r="E2" s="1" t="s">
        <v>17</v>
      </c>
      <c r="F2" s="1" t="s">
        <v>18</v>
      </c>
      <c r="G2" s="1" t="s">
        <v>19</v>
      </c>
      <c r="H2" s="9" t="s">
        <v>20</v>
      </c>
      <c r="I2" s="9" t="s">
        <v>21</v>
      </c>
      <c r="J2" s="9" t="s">
        <v>22</v>
      </c>
    </row>
    <row r="3" spans="2:10" ht="49.5" customHeight="1" x14ac:dyDescent="0.3">
      <c r="B3" s="4">
        <v>1</v>
      </c>
      <c r="C3" s="5" t="s">
        <v>4</v>
      </c>
      <c r="D3" s="5" t="s">
        <v>0</v>
      </c>
      <c r="E3" s="4">
        <v>191</v>
      </c>
      <c r="F3" s="4">
        <v>4356</v>
      </c>
      <c r="G3" s="4">
        <v>22</v>
      </c>
      <c r="H3" s="10">
        <v>5.63</v>
      </c>
      <c r="I3" s="10">
        <f>F3*H3</f>
        <v>24524.28</v>
      </c>
      <c r="J3" s="10">
        <f>I3*36</f>
        <v>882874.08</v>
      </c>
    </row>
    <row r="4" spans="2:10" ht="49.5" customHeight="1" x14ac:dyDescent="0.3">
      <c r="B4" s="4">
        <v>2</v>
      </c>
      <c r="C4" s="5" t="s">
        <v>5</v>
      </c>
      <c r="D4" s="5" t="s">
        <v>0</v>
      </c>
      <c r="E4" s="4">
        <v>191</v>
      </c>
      <c r="F4" s="4">
        <v>4356</v>
      </c>
      <c r="G4" s="4">
        <v>22</v>
      </c>
      <c r="H4" s="10">
        <v>5.63</v>
      </c>
      <c r="I4" s="10">
        <f t="shared" ref="I4:I15" si="0">F4*H4</f>
        <v>24524.28</v>
      </c>
      <c r="J4" s="10">
        <f t="shared" ref="J4:J15" si="1">I4*36</f>
        <v>882874.08</v>
      </c>
    </row>
    <row r="5" spans="2:10" ht="49.5" customHeight="1" x14ac:dyDescent="0.3">
      <c r="B5" s="4">
        <v>3</v>
      </c>
      <c r="C5" s="5" t="s">
        <v>6</v>
      </c>
      <c r="D5" s="5" t="s">
        <v>0</v>
      </c>
      <c r="E5" s="4">
        <v>198</v>
      </c>
      <c r="F5" s="4">
        <v>4356</v>
      </c>
      <c r="G5" s="4">
        <v>22</v>
      </c>
      <c r="H5" s="10">
        <v>5.68</v>
      </c>
      <c r="I5" s="10">
        <f t="shared" si="0"/>
        <v>24742.079999999998</v>
      </c>
      <c r="J5" s="10">
        <f t="shared" si="1"/>
        <v>890714.87999999989</v>
      </c>
    </row>
    <row r="6" spans="2:10" ht="49.5" customHeight="1" x14ac:dyDescent="0.3">
      <c r="B6" s="4">
        <v>4</v>
      </c>
      <c r="C6" s="5" t="s">
        <v>7</v>
      </c>
      <c r="D6" s="5" t="s">
        <v>0</v>
      </c>
      <c r="E6" s="4">
        <v>191</v>
      </c>
      <c r="F6" s="4">
        <v>4202</v>
      </c>
      <c r="G6" s="4">
        <v>22</v>
      </c>
      <c r="H6" s="10">
        <v>5.74</v>
      </c>
      <c r="I6" s="10">
        <f t="shared" si="0"/>
        <v>24119.48</v>
      </c>
      <c r="J6" s="10">
        <f t="shared" si="1"/>
        <v>868301.28</v>
      </c>
    </row>
    <row r="7" spans="2:10" ht="49.5" customHeight="1" x14ac:dyDescent="0.3">
      <c r="B7" s="4">
        <v>5</v>
      </c>
      <c r="C7" s="5" t="s">
        <v>8</v>
      </c>
      <c r="D7" s="5" t="s">
        <v>0</v>
      </c>
      <c r="E7" s="4">
        <v>191</v>
      </c>
      <c r="F7" s="4">
        <v>4202</v>
      </c>
      <c r="G7" s="4">
        <v>22</v>
      </c>
      <c r="H7" s="10">
        <v>5.63</v>
      </c>
      <c r="I7" s="10">
        <f t="shared" si="0"/>
        <v>23657.26</v>
      </c>
      <c r="J7" s="10">
        <f t="shared" si="1"/>
        <v>851661.36</v>
      </c>
    </row>
    <row r="8" spans="2:10" ht="49.5" customHeight="1" x14ac:dyDescent="0.3">
      <c r="B8" s="4">
        <v>6</v>
      </c>
      <c r="C8" s="5" t="s">
        <v>9</v>
      </c>
      <c r="D8" s="5" t="s">
        <v>0</v>
      </c>
      <c r="E8" s="4">
        <v>225</v>
      </c>
      <c r="F8" s="4">
        <v>4950</v>
      </c>
      <c r="G8" s="4">
        <v>22</v>
      </c>
      <c r="H8" s="10">
        <v>5.39</v>
      </c>
      <c r="I8" s="10">
        <f t="shared" si="0"/>
        <v>26680.5</v>
      </c>
      <c r="J8" s="10">
        <f t="shared" si="1"/>
        <v>960498</v>
      </c>
    </row>
    <row r="9" spans="2:10" ht="49.5" customHeight="1" x14ac:dyDescent="0.3">
      <c r="B9" s="4">
        <v>7</v>
      </c>
      <c r="C9" s="5" t="s">
        <v>10</v>
      </c>
      <c r="D9" s="5" t="s">
        <v>0</v>
      </c>
      <c r="E9" s="4">
        <v>225</v>
      </c>
      <c r="F9" s="4">
        <v>4950</v>
      </c>
      <c r="G9" s="4">
        <v>22</v>
      </c>
      <c r="H9" s="10">
        <v>5.39</v>
      </c>
      <c r="I9" s="10">
        <f t="shared" si="0"/>
        <v>26680.5</v>
      </c>
      <c r="J9" s="10">
        <f t="shared" si="1"/>
        <v>960498</v>
      </c>
    </row>
    <row r="10" spans="2:10" ht="49.5" customHeight="1" x14ac:dyDescent="0.3">
      <c r="B10" s="4">
        <v>8</v>
      </c>
      <c r="C10" s="5" t="s">
        <v>11</v>
      </c>
      <c r="D10" s="5" t="s">
        <v>0</v>
      </c>
      <c r="E10" s="4">
        <v>194</v>
      </c>
      <c r="F10" s="4">
        <v>4268</v>
      </c>
      <c r="G10" s="4">
        <v>22</v>
      </c>
      <c r="H10" s="10">
        <v>5.6</v>
      </c>
      <c r="I10" s="10">
        <f t="shared" si="0"/>
        <v>23900.799999999999</v>
      </c>
      <c r="J10" s="10">
        <f t="shared" si="1"/>
        <v>860428.79999999993</v>
      </c>
    </row>
    <row r="11" spans="2:10" ht="49.5" customHeight="1" x14ac:dyDescent="0.3">
      <c r="B11" s="4">
        <v>9</v>
      </c>
      <c r="C11" s="5" t="s">
        <v>12</v>
      </c>
      <c r="D11" s="5" t="s">
        <v>0</v>
      </c>
      <c r="E11" s="4">
        <v>194</v>
      </c>
      <c r="F11" s="4">
        <v>4268</v>
      </c>
      <c r="G11" s="4">
        <v>22</v>
      </c>
      <c r="H11" s="10">
        <v>5.6</v>
      </c>
      <c r="I11" s="10">
        <f t="shared" si="0"/>
        <v>23900.799999999999</v>
      </c>
      <c r="J11" s="10">
        <f t="shared" si="1"/>
        <v>860428.79999999993</v>
      </c>
    </row>
    <row r="12" spans="2:10" ht="49.5" customHeight="1" x14ac:dyDescent="0.3">
      <c r="B12" s="4">
        <v>10</v>
      </c>
      <c r="C12" s="5" t="s">
        <v>13</v>
      </c>
      <c r="D12" s="5" t="s">
        <v>0</v>
      </c>
      <c r="E12" s="4">
        <v>195</v>
      </c>
      <c r="F12" s="4">
        <v>4290</v>
      </c>
      <c r="G12" s="4">
        <v>22</v>
      </c>
      <c r="H12" s="10">
        <v>5.59</v>
      </c>
      <c r="I12" s="10">
        <f t="shared" si="0"/>
        <v>23981.1</v>
      </c>
      <c r="J12" s="10">
        <f t="shared" si="1"/>
        <v>863319.6</v>
      </c>
    </row>
    <row r="13" spans="2:10" ht="49.5" customHeight="1" x14ac:dyDescent="0.3">
      <c r="B13" s="4">
        <v>11</v>
      </c>
      <c r="C13" s="5" t="s">
        <v>14</v>
      </c>
      <c r="D13" s="5" t="s">
        <v>0</v>
      </c>
      <c r="E13" s="4">
        <v>590</v>
      </c>
      <c r="F13" s="4">
        <v>18290</v>
      </c>
      <c r="G13" s="4">
        <v>31</v>
      </c>
      <c r="H13" s="10">
        <v>4.53</v>
      </c>
      <c r="I13" s="10">
        <f t="shared" si="0"/>
        <v>82853.700000000012</v>
      </c>
      <c r="J13" s="10">
        <f t="shared" si="1"/>
        <v>2982733.2</v>
      </c>
    </row>
    <row r="14" spans="2:10" ht="49.5" customHeight="1" x14ac:dyDescent="0.3">
      <c r="B14" s="4">
        <v>12</v>
      </c>
      <c r="C14" s="5" t="s">
        <v>15</v>
      </c>
      <c r="D14" s="5" t="s">
        <v>0</v>
      </c>
      <c r="E14" s="4">
        <v>760</v>
      </c>
      <c r="F14" s="4">
        <v>23560</v>
      </c>
      <c r="G14" s="4">
        <v>31</v>
      </c>
      <c r="H14" s="10">
        <v>4.43</v>
      </c>
      <c r="I14" s="10">
        <f t="shared" si="0"/>
        <v>104370.79999999999</v>
      </c>
      <c r="J14" s="10">
        <f t="shared" si="1"/>
        <v>3757348.8</v>
      </c>
    </row>
    <row r="15" spans="2:10" ht="49.5" customHeight="1" x14ac:dyDescent="0.3">
      <c r="B15" s="4">
        <v>13</v>
      </c>
      <c r="C15" s="5" t="s">
        <v>16</v>
      </c>
      <c r="D15" s="5" t="s">
        <v>0</v>
      </c>
      <c r="E15" s="4">
        <v>880</v>
      </c>
      <c r="F15" s="4">
        <v>27280</v>
      </c>
      <c r="G15" s="4">
        <v>31</v>
      </c>
      <c r="H15" s="10">
        <v>4.3899999999999997</v>
      </c>
      <c r="I15" s="10">
        <f t="shared" si="0"/>
        <v>119759.2</v>
      </c>
      <c r="J15" s="10">
        <f t="shared" si="1"/>
        <v>4311331.2</v>
      </c>
    </row>
    <row r="16" spans="2:10" ht="19" customHeight="1" x14ac:dyDescent="0.3">
      <c r="I16" s="11">
        <f>SUM(I3:I15)</f>
        <v>553694.78</v>
      </c>
      <c r="J16" s="11">
        <f>SUM(J3:J15)</f>
        <v>19933012.080000002</v>
      </c>
    </row>
    <row r="17" spans="10:10" ht="19" customHeight="1" x14ac:dyDescent="0.3">
      <c r="J17" s="12">
        <v>19872512.280000001</v>
      </c>
    </row>
  </sheetData>
  <pageMargins left="0.7" right="0.7" top="0.75" bottom="0.75" header="0.3" footer="0.3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Sheet1</vt:lpstr>
      <vt:lpstr>Estimate </vt:lpstr>
      <vt:lpstr>Price breakdown-1</vt:lpstr>
      <vt:lpstr>Price Breakdown </vt:lpstr>
      <vt:lpstr>Price Comparison </vt:lpstr>
      <vt:lpstr>M.S Thugwana Taxi</vt:lpstr>
      <vt:lpstr>BLF SIKHOSANA</vt:lpstr>
      <vt:lpstr>'BLF SIKHOSANA'!Print_Area</vt:lpstr>
      <vt:lpstr>'Estimate '!Print_Area</vt:lpstr>
      <vt:lpstr>'M.S Thugwana Taxi'!Print_Area</vt:lpstr>
      <vt:lpstr>'Price Breakdown '!Print_Area</vt:lpstr>
      <vt:lpstr>'Price Comparison 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Ngavi</dc:creator>
  <cp:lastModifiedBy>Busi Mkhari</cp:lastModifiedBy>
  <cp:lastPrinted>2024-01-09T12:16:48Z</cp:lastPrinted>
  <dcterms:created xsi:type="dcterms:W3CDTF">2022-02-07T08:29:44Z</dcterms:created>
  <dcterms:modified xsi:type="dcterms:W3CDTF">2026-01-12T10:27:05Z</dcterms:modified>
</cp:coreProperties>
</file>