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nhlsdotacdotza-my.sharepoint.com/personal/lesedi_manganye_nhls_ac_za1/Documents/Desktop/LESEDIS PROJECTS/RFB224_25_26 Haematology Analysers for EC (small &amp; medium)/"/>
    </mc:Choice>
  </mc:AlternateContent>
  <xr:revisionPtr revIDLastSave="212" documentId="8_{6AEB68F1-A90D-4BCD-9E38-635E6D7990B5}" xr6:coauthVersionLast="47" xr6:coauthVersionMax="47" xr10:uidLastSave="{DC9DD5B2-9597-43AA-870D-C71829B64AD2}"/>
  <bookViews>
    <workbookView xWindow="28680" yWindow="-120" windowWidth="29040" windowHeight="15720" xr2:uid="{00000000-000D-0000-FFFF-FFFF00000000}"/>
  </bookViews>
  <sheets>
    <sheet name="Proposed Pricing schedule" sheetId="6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0" i="6" l="1"/>
  <c r="R119" i="6"/>
  <c r="R29" i="6"/>
  <c r="R18" i="6"/>
  <c r="R97" i="6"/>
  <c r="I43" i="6"/>
  <c r="H43" i="6"/>
  <c r="G43" i="6"/>
  <c r="E43" i="6"/>
  <c r="Q207" i="6"/>
  <c r="Q208" i="6"/>
  <c r="N207" i="6"/>
  <c r="N208" i="6"/>
  <c r="K207" i="6"/>
  <c r="K208" i="6"/>
  <c r="H207" i="6"/>
  <c r="H208" i="6"/>
  <c r="E207" i="6"/>
  <c r="E208" i="6"/>
  <c r="Q206" i="6"/>
  <c r="N206" i="6"/>
  <c r="K206" i="6"/>
  <c r="H206" i="6"/>
  <c r="E206" i="6"/>
  <c r="R187" i="6"/>
  <c r="R188" i="6" s="1"/>
  <c r="R189" i="6" s="1"/>
  <c r="I225" i="6" s="1"/>
  <c r="Q197" i="6"/>
  <c r="N197" i="6"/>
  <c r="K197" i="6"/>
  <c r="H197" i="6"/>
  <c r="E197" i="6"/>
  <c r="Q196" i="6"/>
  <c r="N196" i="6"/>
  <c r="K196" i="6"/>
  <c r="H196" i="6"/>
  <c r="E196" i="6"/>
  <c r="Q169" i="6"/>
  <c r="N169" i="6"/>
  <c r="K169" i="6"/>
  <c r="H169" i="6"/>
  <c r="E169" i="6"/>
  <c r="Q168" i="6"/>
  <c r="N168" i="6"/>
  <c r="K168" i="6"/>
  <c r="H168" i="6"/>
  <c r="E168" i="6"/>
  <c r="Q159" i="6"/>
  <c r="N159" i="6"/>
  <c r="K159" i="6"/>
  <c r="H159" i="6"/>
  <c r="E159" i="6"/>
  <c r="Q158" i="6"/>
  <c r="N158" i="6"/>
  <c r="K158" i="6"/>
  <c r="H158" i="6"/>
  <c r="E158" i="6"/>
  <c r="Q157" i="6"/>
  <c r="N157" i="6"/>
  <c r="K157" i="6"/>
  <c r="H157" i="6"/>
  <c r="E157" i="6"/>
  <c r="Q142" i="6"/>
  <c r="N142" i="6"/>
  <c r="K142" i="6"/>
  <c r="H142" i="6"/>
  <c r="E142" i="6"/>
  <c r="Q141" i="6"/>
  <c r="N141" i="6"/>
  <c r="K141" i="6"/>
  <c r="H141" i="6"/>
  <c r="E141" i="6"/>
  <c r="Q140" i="6"/>
  <c r="N140" i="6"/>
  <c r="K140" i="6"/>
  <c r="H140" i="6"/>
  <c r="E140" i="6"/>
  <c r="Q117" i="6"/>
  <c r="N117" i="6"/>
  <c r="K117" i="6"/>
  <c r="H117" i="6"/>
  <c r="E117" i="6"/>
  <c r="F43" i="6"/>
  <c r="Q106" i="6"/>
  <c r="N106" i="6"/>
  <c r="K106" i="6"/>
  <c r="H106" i="6"/>
  <c r="E106" i="6"/>
  <c r="Q105" i="6"/>
  <c r="N105" i="6"/>
  <c r="K105" i="6"/>
  <c r="H105" i="6"/>
  <c r="E105" i="6"/>
  <c r="R98" i="6" l="1"/>
  <c r="R99" i="6" s="1"/>
  <c r="I219" i="6" s="1"/>
  <c r="R207" i="6"/>
  <c r="R208" i="6"/>
  <c r="R206" i="6"/>
  <c r="R158" i="6"/>
  <c r="R117" i="6"/>
  <c r="R118" i="6" s="1"/>
  <c r="R120" i="6" s="1"/>
  <c r="I221" i="6" s="1"/>
  <c r="R141" i="6"/>
  <c r="R168" i="6"/>
  <c r="R196" i="6"/>
  <c r="R159" i="6"/>
  <c r="R197" i="6"/>
  <c r="R169" i="6"/>
  <c r="R142" i="6"/>
  <c r="R140" i="6"/>
  <c r="R157" i="6"/>
  <c r="R106" i="6"/>
  <c r="R105" i="6"/>
  <c r="R209" i="6" l="1"/>
  <c r="R211" i="6" s="1"/>
  <c r="I227" i="6" s="1"/>
  <c r="R107" i="6"/>
  <c r="R108" i="6" s="1"/>
  <c r="R109" i="6" s="1"/>
  <c r="I220" i="6" s="1"/>
  <c r="R173" i="6"/>
  <c r="R174" i="6" s="1"/>
  <c r="R175" i="6" s="1"/>
  <c r="I224" i="6" s="1"/>
  <c r="R160" i="6"/>
  <c r="R161" i="6" s="1"/>
  <c r="R162" i="6" s="1"/>
  <c r="I223" i="6" s="1"/>
  <c r="R143" i="6"/>
  <c r="R198" i="6"/>
  <c r="R199" i="6" s="1"/>
  <c r="R144" i="6" l="1"/>
  <c r="R145" i="6" s="1"/>
  <c r="I222" i="6" s="1"/>
  <c r="R200" i="6"/>
  <c r="I226" i="6" s="1"/>
  <c r="Q16" i="6" l="1"/>
  <c r="N16" i="6"/>
  <c r="K16" i="6"/>
  <c r="H16" i="6"/>
  <c r="E16" i="6"/>
  <c r="Q27" i="6"/>
  <c r="N27" i="6"/>
  <c r="K27" i="6"/>
  <c r="H27" i="6"/>
  <c r="E27" i="6"/>
  <c r="Q79" i="6"/>
  <c r="N79" i="6"/>
  <c r="K79" i="6"/>
  <c r="H79" i="6"/>
  <c r="E79" i="6"/>
  <c r="Q78" i="6"/>
  <c r="N78" i="6"/>
  <c r="K78" i="6"/>
  <c r="H78" i="6"/>
  <c r="E78" i="6"/>
  <c r="Q69" i="6"/>
  <c r="N69" i="6"/>
  <c r="K69" i="6"/>
  <c r="H69" i="6"/>
  <c r="E69" i="6"/>
  <c r="Q68" i="6"/>
  <c r="N68" i="6"/>
  <c r="K68" i="6"/>
  <c r="H68" i="6"/>
  <c r="E68" i="6"/>
  <c r="Q67" i="6"/>
  <c r="N67" i="6"/>
  <c r="K67" i="6"/>
  <c r="H67" i="6"/>
  <c r="E67" i="6"/>
  <c r="Q51" i="6"/>
  <c r="Q52" i="6"/>
  <c r="N51" i="6"/>
  <c r="N52" i="6"/>
  <c r="K51" i="6"/>
  <c r="K52" i="6"/>
  <c r="H51" i="6"/>
  <c r="H52" i="6"/>
  <c r="E51" i="6"/>
  <c r="E52" i="6"/>
  <c r="R27" i="6" l="1"/>
  <c r="R28" i="6" s="1"/>
  <c r="R30" i="6" s="1"/>
  <c r="I215" i="6" s="1"/>
  <c r="R78" i="6"/>
  <c r="R79" i="6"/>
  <c r="R68" i="6"/>
  <c r="R67" i="6"/>
  <c r="R69" i="6"/>
  <c r="R51" i="6"/>
  <c r="R52" i="6"/>
  <c r="Q50" i="6"/>
  <c r="N50" i="6"/>
  <c r="K50" i="6"/>
  <c r="H50" i="6"/>
  <c r="E50" i="6"/>
  <c r="T19" i="2"/>
  <c r="R19" i="2"/>
  <c r="N15" i="2"/>
  <c r="N16" i="2" s="1"/>
  <c r="R12" i="2"/>
  <c r="R14" i="2" s="1"/>
  <c r="M8" i="2"/>
  <c r="M10" i="2" s="1"/>
  <c r="N6" i="2"/>
  <c r="C28" i="2"/>
  <c r="C27" i="2"/>
  <c r="L21" i="2"/>
  <c r="J22" i="2"/>
  <c r="K22" i="2" s="1"/>
  <c r="L22" i="2" s="1"/>
  <c r="J21" i="2"/>
  <c r="K21" i="2" s="1"/>
  <c r="J20" i="2"/>
  <c r="K20" i="2" s="1"/>
  <c r="L20" i="2" s="1"/>
  <c r="J19" i="2"/>
  <c r="K19" i="2" s="1"/>
  <c r="L19" i="2" s="1"/>
  <c r="J18" i="2"/>
  <c r="K18" i="2" s="1"/>
  <c r="L18" i="2" s="1"/>
  <c r="H22" i="2"/>
  <c r="H21" i="2"/>
  <c r="H20" i="2"/>
  <c r="H19" i="2"/>
  <c r="F22" i="2"/>
  <c r="F21" i="2"/>
  <c r="F20" i="2"/>
  <c r="F19" i="2"/>
  <c r="E18" i="2"/>
  <c r="B22" i="2"/>
  <c r="B21" i="2"/>
  <c r="B20" i="2"/>
  <c r="B19" i="2"/>
  <c r="D22" i="2"/>
  <c r="D20" i="2"/>
  <c r="D21" i="2"/>
  <c r="D19" i="2"/>
  <c r="D16" i="2"/>
  <c r="E16" i="2" s="1"/>
  <c r="F16" i="2" s="1"/>
  <c r="E14" i="2"/>
  <c r="F14" i="2" s="1"/>
  <c r="G10" i="2"/>
  <c r="E9" i="2"/>
  <c r="G9" i="2" s="1"/>
  <c r="I9" i="2" s="1"/>
  <c r="C5" i="2"/>
  <c r="R70" i="6" l="1"/>
  <c r="R71" i="6" s="1"/>
  <c r="R72" i="6" s="1"/>
  <c r="I217" i="6" s="1"/>
  <c r="R83" i="6"/>
  <c r="C24" i="2"/>
  <c r="D24" i="2" s="1"/>
  <c r="C26" i="2"/>
  <c r="D26" i="2" s="1"/>
  <c r="D27" i="2"/>
  <c r="D28" i="2"/>
  <c r="G11" i="2"/>
  <c r="I11" i="2" s="1"/>
  <c r="M11" i="2"/>
  <c r="O11" i="2" s="1"/>
  <c r="P11" i="2" s="1"/>
  <c r="R50" i="6"/>
  <c r="R16" i="6"/>
  <c r="R17" i="6" s="1"/>
  <c r="R19" i="6" s="1"/>
  <c r="I214" i="6" s="1"/>
  <c r="E28" i="2"/>
  <c r="C25" i="2"/>
  <c r="D25" i="2" s="1"/>
  <c r="E25" i="2" s="1"/>
  <c r="R84" i="6" l="1"/>
  <c r="R85" i="6" s="1"/>
  <c r="I218" i="6" s="1"/>
  <c r="R53" i="6"/>
  <c r="E27" i="2"/>
  <c r="E26" i="2"/>
  <c r="R54" i="6" l="1"/>
  <c r="R55" i="6" s="1"/>
  <c r="I216" i="6" s="1"/>
  <c r="I228" i="6" l="1"/>
</calcChain>
</file>

<file path=xl/sharedStrings.xml><?xml version="1.0" encoding="utf-8"?>
<sst xmlns="http://schemas.openxmlformats.org/spreadsheetml/2006/main" count="876" uniqueCount="132">
  <si>
    <t>Year 2</t>
  </si>
  <si>
    <t>Year 3</t>
  </si>
  <si>
    <t>Total Price (VAT Incl.)</t>
  </si>
  <si>
    <t>(VAT Excl.)</t>
  </si>
  <si>
    <t xml:space="preserve">Year 1 </t>
  </si>
  <si>
    <t>Year 4</t>
  </si>
  <si>
    <t>Year 5</t>
  </si>
  <si>
    <t>Subtotal (VAT Excl.)</t>
  </si>
  <si>
    <t>Year 1</t>
  </si>
  <si>
    <t xml:space="preserve">Total Annual Cost </t>
  </si>
  <si>
    <t>Bidders must provide the NHLS with costing information for a 5 years’ contract duration.  The bid price quoted must be inclusive as per the scope of work.</t>
  </si>
  <si>
    <t>in</t>
  </si>
  <si>
    <t>Year 1 - 5</t>
  </si>
  <si>
    <t>Unit of measure</t>
  </si>
  <si>
    <t>Each</t>
  </si>
  <si>
    <t>Estimated Quantity Year 1</t>
  </si>
  <si>
    <t>Unit Rate</t>
  </si>
  <si>
    <t xml:space="preserve">Total Cost </t>
  </si>
  <si>
    <t>Estimated Quantity Year 2</t>
  </si>
  <si>
    <t>Estimated Quantity Year 3</t>
  </si>
  <si>
    <t>Estimated Quantity Year 4</t>
  </si>
  <si>
    <t>Estimated Quantity Year 5</t>
  </si>
  <si>
    <t>Summary of the pricing scehdule</t>
  </si>
  <si>
    <t>Pricing Schedule A</t>
  </si>
  <si>
    <t>Bid Amount</t>
  </si>
  <si>
    <t>Item Description</t>
  </si>
  <si>
    <t>c) Line Prices are all VAT EXCLUSIVE and TOTAL PRICE is VAT INCLUSIVE.</t>
  </si>
  <si>
    <t>b) Prices must be provided in South African Rand (R).</t>
  </si>
  <si>
    <t>a) Bidder must complete the pricing as per tables below.</t>
  </si>
  <si>
    <t>Total Bid Offer for 5 years (All inclusive)</t>
  </si>
  <si>
    <t>Terms and Conditions of pricing are as follows:</t>
  </si>
  <si>
    <t>Small Laboratory Haematology Analyser Placement</t>
  </si>
  <si>
    <t>Monthly</t>
  </si>
  <si>
    <t>Monthly Rate</t>
  </si>
  <si>
    <t>Monthly  Rate</t>
  </si>
  <si>
    <t>Monthly Unit Rate</t>
  </si>
  <si>
    <t>Quantity Year 3</t>
  </si>
  <si>
    <t>Quantity Year 4</t>
  </si>
  <si>
    <t>Quantity Year 5</t>
  </si>
  <si>
    <t>Quantity Year 2</t>
  </si>
  <si>
    <t>Normal Control</t>
  </si>
  <si>
    <t>Low Control</t>
  </si>
  <si>
    <t>High Control</t>
  </si>
  <si>
    <t>Per test</t>
  </si>
  <si>
    <t>Full Blood Count (FBC)</t>
  </si>
  <si>
    <t>Differential Count</t>
  </si>
  <si>
    <t xml:space="preserve">Reticulocyte Count </t>
  </si>
  <si>
    <t>Heamoglobin</t>
  </si>
  <si>
    <t>Platelet Count</t>
  </si>
  <si>
    <t xml:space="preserve">White Blood Cell Count </t>
  </si>
  <si>
    <t>Analyzer Placement</t>
  </si>
  <si>
    <t>Reagents</t>
  </si>
  <si>
    <t>Quality Control Materials</t>
  </si>
  <si>
    <t>Calibrators</t>
  </si>
  <si>
    <t>Consumables</t>
  </si>
  <si>
    <t>SECTION B: SMALL LABORATORY COSTING (29 ANALYSERS)</t>
  </si>
  <si>
    <t>Quantity Year 1</t>
  </si>
  <si>
    <t>Reagent Description</t>
  </si>
  <si>
    <t>Catalogue No.</t>
  </si>
  <si>
    <t>Pack Size</t>
  </si>
  <si>
    <t>Tests per Pack</t>
  </si>
  <si>
    <t>R</t>
  </si>
  <si>
    <t>Pricing Schedule B2: Quality Control Materials (List of all QC)</t>
  </si>
  <si>
    <t>B1.a) Reagents (List of all reagents)</t>
  </si>
  <si>
    <t>Pricing Schedule B3: Calibrators (List of all calibrators)</t>
  </si>
  <si>
    <t>Pricing Schedule B4: Consumables (List of all consumables)</t>
  </si>
  <si>
    <t>VAT</t>
  </si>
  <si>
    <t>Subtotal (VAT Incl.)</t>
  </si>
  <si>
    <t>Pricing Schedule B5: Cost per Reportable Result</t>
  </si>
  <si>
    <t>Per result</t>
  </si>
  <si>
    <t>Pricing Schedule B1</t>
  </si>
  <si>
    <t>Pricing Schedule B2</t>
  </si>
  <si>
    <t>Pricing Schedule B3</t>
  </si>
  <si>
    <t>Pricing Schedule B4</t>
  </si>
  <si>
    <t>Pricing Schedule B5</t>
  </si>
  <si>
    <t>Cost per Reportable Result</t>
  </si>
  <si>
    <t>Unit of Measure</t>
  </si>
  <si>
    <t>Unit Price (ZAR)</t>
  </si>
  <si>
    <t>Cost of all reagents required per test</t>
  </si>
  <si>
    <t>B1. Reagents (Cost of reagents for each test)</t>
  </si>
  <si>
    <t>each</t>
  </si>
  <si>
    <t>Pricing Schedule B2a: Quality Control Materials price breakdown</t>
  </si>
  <si>
    <t>Pack size</t>
  </si>
  <si>
    <t>Comprehensive preventative maintenance contract</t>
  </si>
  <si>
    <t>Corrective maintenance and breakdown support</t>
  </si>
  <si>
    <t>Pricing Schedule B6: Service and maintenace costs (Stiplulate the required service interval e.g semi annually/annually)</t>
  </si>
  <si>
    <t>Pricing Schedule B6</t>
  </si>
  <si>
    <t>Service and maintenace costs</t>
  </si>
  <si>
    <t>Pricing Schedule D</t>
  </si>
  <si>
    <t>SECTION C: MEDIUM LABORATORY COSTING (5 ANALYSERS)</t>
  </si>
  <si>
    <t>C1.a) Reagents (List of all reagents)</t>
  </si>
  <si>
    <t>Pricing Schedule C2: Quality Control Materials (List of all QC)</t>
  </si>
  <si>
    <t>Pricing Schedule C2a: Quality Control Materials price breakdown</t>
  </si>
  <si>
    <t>Pricing Schedule C3: Calibrators (List of all calibrators)</t>
  </si>
  <si>
    <t>Pricing Schedule C4: Consumables (List of all consumables)</t>
  </si>
  <si>
    <t>Pricing Schedule C5: Cost per Reportable Result</t>
  </si>
  <si>
    <t>Pricing Schedule C6: Service and maintenace costs (Stiplulate the required service interval e.g semi annually/annually)</t>
  </si>
  <si>
    <t>Pricing Schedule C1</t>
  </si>
  <si>
    <t>Pricing Schedule C2</t>
  </si>
  <si>
    <t>Pricing Schedule C3</t>
  </si>
  <si>
    <t>Pricing Schedule C4</t>
  </si>
  <si>
    <t>Pricing Schedule C5</t>
  </si>
  <si>
    <t>Pricing Schedule C6</t>
  </si>
  <si>
    <t>C1. Reagents (Cost of reagents for each test)</t>
  </si>
  <si>
    <t>VAT (15%)</t>
  </si>
  <si>
    <t>Per session</t>
  </si>
  <si>
    <t xml:space="preserve">Initial Operator Training </t>
  </si>
  <si>
    <t>Refresher Training (per session; (starting from year 2)</t>
  </si>
  <si>
    <t>Super User Training</t>
  </si>
  <si>
    <t>Estimated  Year 1</t>
  </si>
  <si>
    <t>Estimated  Year 2</t>
  </si>
  <si>
    <t>Estimated  Year 3</t>
  </si>
  <si>
    <t>Estimated  Year 4</t>
  </si>
  <si>
    <t>Estimated  Year 5</t>
  </si>
  <si>
    <t>Training and Application Support</t>
  </si>
  <si>
    <t>d) Bidders who fail to price according to the costing template provided will be disqualified.</t>
  </si>
  <si>
    <t>e) NHLS is not bound by the below quantities as this contract is for procurement of the consumables on an as and when required basis.</t>
  </si>
  <si>
    <t xml:space="preserve">f) NHLS will appoint based on the rates therefore the total bid offer is for comparison purposes only. </t>
  </si>
  <si>
    <t>SECTION D: TRAINING AND APPLICATION SUPPORT (29 Small Laboratories + 5 Medium Laboratories = 34)</t>
  </si>
  <si>
    <t>Unit of measure/interval</t>
  </si>
  <si>
    <t>Number of Service Intervals Year 1</t>
  </si>
  <si>
    <t>Number of Service Intervals Year 2</t>
  </si>
  <si>
    <t>Number of Service Intervals Year 3</t>
  </si>
  <si>
    <t>Number of Service Intervals Year 4</t>
  </si>
  <si>
    <t>Number of Service Intervals Year 5</t>
  </si>
  <si>
    <t>Material No.</t>
  </si>
  <si>
    <t xml:space="preserve">Unit Price (Exc VAT) Year 1 </t>
  </si>
  <si>
    <t>Unit Price (Exc VAT) Year 2</t>
  </si>
  <si>
    <t>Unit Price (Exc VAT) Year 3</t>
  </si>
  <si>
    <t>Unit Price (Exc VAT) Year 4</t>
  </si>
  <si>
    <t>Unit Price (Exc VAT) Year 5</t>
  </si>
  <si>
    <t>PRICING SCHEDULE SECTION A: INSTRUMENT PLACEMENT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</si>
</sst>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R-1C09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0"/>
      <color rgb="FFFF0000"/>
      <name val="Calibri"/>
      <family val="2"/>
    </font>
    <font>
      <b/>
      <sz val="11"/>
      <name val="Calibri"/>
      <family val="2"/>
    </font>
    <font>
      <b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7">
    <xf numFmtId="0" fontId="0" fillId="0" borderId="0" xfId="0"/>
    <xf numFmtId="164" fontId="0" fillId="0" borderId="0" xfId="1" applyFon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0" fontId="3" fillId="0" borderId="0" xfId="0" applyFont="1"/>
    <xf numFmtId="164" fontId="2" fillId="3" borderId="4" xfId="1" applyFont="1" applyFill="1" applyBorder="1" applyAlignment="1">
      <alignment horizontal="center" vertical="center" wrapText="1"/>
    </xf>
    <xf numFmtId="164" fontId="2" fillId="5" borderId="4" xfId="1" applyFont="1" applyFill="1" applyBorder="1" applyAlignment="1">
      <alignment horizontal="center" vertical="center" wrapText="1"/>
    </xf>
    <xf numFmtId="164" fontId="2" fillId="6" borderId="4" xfId="1" applyFont="1" applyFill="1" applyBorder="1" applyAlignment="1">
      <alignment horizontal="center" vertical="center" wrapText="1"/>
    </xf>
    <xf numFmtId="164" fontId="2" fillId="7" borderId="4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2" fillId="3" borderId="7" xfId="1" applyFont="1" applyFill="1" applyBorder="1" applyAlignment="1">
      <alignment horizontal="center" vertical="center" wrapText="1"/>
    </xf>
    <xf numFmtId="164" fontId="2" fillId="4" borderId="7" xfId="1" applyFont="1" applyFill="1" applyBorder="1" applyAlignment="1">
      <alignment horizontal="center" vertical="center" wrapText="1"/>
    </xf>
    <xf numFmtId="164" fontId="2" fillId="5" borderId="7" xfId="1" applyFont="1" applyFill="1" applyBorder="1" applyAlignment="1">
      <alignment horizontal="center" vertical="center" wrapText="1"/>
    </xf>
    <xf numFmtId="164" fontId="2" fillId="6" borderId="7" xfId="1" applyFont="1" applyFill="1" applyBorder="1" applyAlignment="1">
      <alignment horizontal="center" vertical="center" wrapText="1"/>
    </xf>
    <xf numFmtId="164" fontId="2" fillId="7" borderId="7" xfId="1" applyFont="1" applyFill="1" applyBorder="1" applyAlignment="1">
      <alignment horizontal="center" vertical="center" wrapText="1"/>
    </xf>
    <xf numFmtId="164" fontId="2" fillId="2" borderId="8" xfId="1" applyFont="1" applyFill="1" applyBorder="1" applyAlignment="1">
      <alignment horizontal="center" vertical="center" wrapText="1"/>
    </xf>
    <xf numFmtId="164" fontId="2" fillId="7" borderId="9" xfId="1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horizontal="center" vertical="center" wrapText="1"/>
    </xf>
    <xf numFmtId="164" fontId="3" fillId="3" borderId="9" xfId="1" applyFont="1" applyFill="1" applyBorder="1" applyAlignment="1">
      <alignment vertical="center" wrapText="1"/>
    </xf>
    <xf numFmtId="164" fontId="3" fillId="4" borderId="9" xfId="1" applyFont="1" applyFill="1" applyBorder="1" applyAlignment="1">
      <alignment vertical="center" wrapText="1"/>
    </xf>
    <xf numFmtId="164" fontId="3" fillId="5" borderId="9" xfId="1" applyFont="1" applyFill="1" applyBorder="1" applyAlignment="1">
      <alignment vertical="center" wrapText="1"/>
    </xf>
    <xf numFmtId="164" fontId="3" fillId="6" borderId="9" xfId="1" applyFont="1" applyFill="1" applyBorder="1" applyAlignment="1">
      <alignment vertical="center" wrapText="1"/>
    </xf>
    <xf numFmtId="164" fontId="2" fillId="2" borderId="12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164" fontId="2" fillId="0" borderId="0" xfId="1" applyFont="1" applyBorder="1" applyAlignment="1">
      <alignment vertical="center" wrapText="1"/>
    </xf>
    <xf numFmtId="0" fontId="0" fillId="0" borderId="0" xfId="0" applyAlignment="1">
      <alignment horizontal="left"/>
    </xf>
    <xf numFmtId="164" fontId="2" fillId="3" borderId="9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5" borderId="9" xfId="1" applyFont="1" applyFill="1" applyBorder="1" applyAlignment="1">
      <alignment horizontal="center" vertical="center" wrapText="1"/>
    </xf>
    <xf numFmtId="164" fontId="2" fillId="6" borderId="9" xfId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3" fontId="3" fillId="8" borderId="19" xfId="1" applyNumberFormat="1" applyFont="1" applyFill="1" applyBorder="1" applyAlignment="1">
      <alignment horizontal="center" vertical="center" wrapText="1"/>
    </xf>
    <xf numFmtId="166" fontId="3" fillId="0" borderId="20" xfId="1" applyNumberFormat="1" applyFont="1" applyBorder="1" applyAlignment="1">
      <alignment horizontal="center" vertical="center"/>
    </xf>
    <xf numFmtId="3" fontId="3" fillId="8" borderId="7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166" fontId="7" fillId="0" borderId="7" xfId="1" applyNumberFormat="1" applyFont="1" applyBorder="1" applyAlignment="1">
      <alignment horizontal="center" vertical="center" wrapText="1"/>
    </xf>
    <xf numFmtId="0" fontId="4" fillId="0" borderId="7" xfId="0" applyFont="1" applyBorder="1"/>
    <xf numFmtId="166" fontId="2" fillId="0" borderId="7" xfId="1" applyNumberFormat="1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0" applyFont="1"/>
    <xf numFmtId="166" fontId="7" fillId="0" borderId="7" xfId="1" applyNumberFormat="1" applyFont="1" applyBorder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right" vertical="center"/>
    </xf>
    <xf numFmtId="3" fontId="7" fillId="8" borderId="7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66" fontId="12" fillId="0" borderId="7" xfId="1" applyNumberFormat="1" applyFont="1" applyBorder="1" applyAlignment="1">
      <alignment horizontal="center" vertical="center" wrapText="1"/>
    </xf>
    <xf numFmtId="166" fontId="12" fillId="0" borderId="0" xfId="1" applyNumberFormat="1" applyFont="1" applyBorder="1" applyAlignment="1">
      <alignment horizontal="center" vertical="center" wrapText="1"/>
    </xf>
    <xf numFmtId="3" fontId="3" fillId="8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7" fillId="0" borderId="0" xfId="1" applyNumberFormat="1" applyFont="1" applyBorder="1" applyAlignment="1">
      <alignment horizontal="center" vertical="center"/>
    </xf>
    <xf numFmtId="164" fontId="2" fillId="2" borderId="26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164" fontId="3" fillId="0" borderId="7" xfId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21" xfId="0" applyBorder="1"/>
    <xf numFmtId="3" fontId="7" fillId="8" borderId="0" xfId="1" applyNumberFormat="1" applyFont="1" applyFill="1" applyBorder="1" applyAlignment="1">
      <alignment horizontal="center" vertical="center" wrapText="1"/>
    </xf>
    <xf numFmtId="166" fontId="3" fillId="0" borderId="21" xfId="1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14" fillId="0" borderId="0" xfId="0" applyFont="1"/>
    <xf numFmtId="0" fontId="15" fillId="0" borderId="7" xfId="0" applyFont="1" applyBorder="1" applyAlignment="1">
      <alignment vertical="center" wrapText="1"/>
    </xf>
    <xf numFmtId="166" fontId="3" fillId="0" borderId="4" xfId="1" applyNumberFormat="1" applyFont="1" applyBorder="1" applyAlignment="1">
      <alignment horizontal="center" vertical="center"/>
    </xf>
    <xf numFmtId="166" fontId="3" fillId="0" borderId="27" xfId="1" applyNumberFormat="1" applyFont="1" applyBorder="1" applyAlignment="1">
      <alignment horizontal="center" vertical="center"/>
    </xf>
    <xf numFmtId="166" fontId="3" fillId="0" borderId="13" xfId="1" applyNumberFormat="1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22" xfId="0" applyFont="1" applyBorder="1" applyAlignment="1">
      <alignment horizontal="right" vertical="center"/>
    </xf>
    <xf numFmtId="0" fontId="16" fillId="4" borderId="28" xfId="0" applyFont="1" applyFill="1" applyBorder="1" applyAlignment="1">
      <alignment vertical="center" wrapText="1"/>
    </xf>
    <xf numFmtId="0" fontId="13" fillId="4" borderId="29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3" fillId="4" borderId="30" xfId="0" applyFont="1" applyFill="1" applyBorder="1" applyAlignment="1">
      <alignment vertical="center" wrapText="1"/>
    </xf>
    <xf numFmtId="0" fontId="13" fillId="4" borderId="28" xfId="0" applyFont="1" applyFill="1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2" fillId="2" borderId="25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164" fontId="17" fillId="3" borderId="4" xfId="1" applyFont="1" applyFill="1" applyBorder="1" applyAlignment="1">
      <alignment horizontal="center" vertical="center" wrapText="1"/>
    </xf>
    <xf numFmtId="164" fontId="17" fillId="4" borderId="9" xfId="1" applyFont="1" applyFill="1" applyBorder="1" applyAlignment="1">
      <alignment horizontal="center" vertical="center" wrapText="1"/>
    </xf>
    <xf numFmtId="164" fontId="17" fillId="4" borderId="7" xfId="1" applyFont="1" applyFill="1" applyBorder="1" applyAlignment="1">
      <alignment horizontal="center" vertical="center" wrapText="1"/>
    </xf>
    <xf numFmtId="164" fontId="17" fillId="5" borderId="4" xfId="1" applyFont="1" applyFill="1" applyBorder="1" applyAlignment="1">
      <alignment horizontal="center" vertical="center" wrapText="1"/>
    </xf>
    <xf numFmtId="164" fontId="17" fillId="6" borderId="9" xfId="1" applyFont="1" applyFill="1" applyBorder="1" applyAlignment="1">
      <alignment horizontal="center" vertical="center" wrapText="1"/>
    </xf>
    <xf numFmtId="164" fontId="17" fillId="6" borderId="4" xfId="1" applyFont="1" applyFill="1" applyBorder="1" applyAlignment="1">
      <alignment horizontal="center" vertical="center" wrapText="1"/>
    </xf>
    <xf numFmtId="164" fontId="17" fillId="7" borderId="9" xfId="1" applyFont="1" applyFill="1" applyBorder="1" applyAlignment="1">
      <alignment horizontal="center" vertical="center" wrapText="1"/>
    </xf>
    <xf numFmtId="164" fontId="17" fillId="7" borderId="4" xfId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/>
    </xf>
    <xf numFmtId="164" fontId="17" fillId="3" borderId="7" xfId="1" applyFont="1" applyFill="1" applyBorder="1" applyAlignment="1">
      <alignment horizontal="center" vertical="center" wrapText="1"/>
    </xf>
    <xf numFmtId="164" fontId="17" fillId="5" borderId="7" xfId="1" applyFont="1" applyFill="1" applyBorder="1" applyAlignment="1">
      <alignment horizontal="center" vertical="center" wrapText="1"/>
    </xf>
    <xf numFmtId="164" fontId="17" fillId="6" borderId="7" xfId="1" applyFont="1" applyFill="1" applyBorder="1" applyAlignment="1">
      <alignment horizontal="center" vertical="center" wrapText="1"/>
    </xf>
    <xf numFmtId="164" fontId="17" fillId="7" borderId="7" xfId="1" applyFont="1" applyFill="1" applyBorder="1" applyAlignment="1">
      <alignment horizontal="center" vertical="center" wrapText="1"/>
    </xf>
    <xf numFmtId="164" fontId="17" fillId="3" borderId="9" xfId="1" applyFont="1" applyFill="1" applyBorder="1" applyAlignment="1">
      <alignment horizontal="center" vertical="center" wrapText="1"/>
    </xf>
    <xf numFmtId="164" fontId="7" fillId="3" borderId="9" xfId="1" applyFont="1" applyFill="1" applyBorder="1" applyAlignment="1">
      <alignment vertical="center" wrapText="1"/>
    </xf>
    <xf numFmtId="164" fontId="7" fillId="4" borderId="9" xfId="1" applyFont="1" applyFill="1" applyBorder="1" applyAlignment="1">
      <alignment vertical="center" wrapText="1"/>
    </xf>
    <xf numFmtId="164" fontId="17" fillId="5" borderId="9" xfId="1" applyFont="1" applyFill="1" applyBorder="1" applyAlignment="1">
      <alignment horizontal="center" vertical="center" wrapText="1"/>
    </xf>
    <xf numFmtId="164" fontId="7" fillId="5" borderId="9" xfId="1" applyFont="1" applyFill="1" applyBorder="1" applyAlignment="1">
      <alignment vertical="center" wrapText="1"/>
    </xf>
    <xf numFmtId="164" fontId="7" fillId="6" borderId="9" xfId="1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0" fillId="9" borderId="7" xfId="0" applyFill="1" applyBorder="1"/>
    <xf numFmtId="166" fontId="3" fillId="9" borderId="7" xfId="1" applyNumberFormat="1" applyFont="1" applyFill="1" applyBorder="1" applyAlignment="1">
      <alignment horizontal="center" vertical="center"/>
    </xf>
    <xf numFmtId="0" fontId="0" fillId="10" borderId="7" xfId="0" applyFill="1" applyBorder="1"/>
    <xf numFmtId="166" fontId="3" fillId="10" borderId="7" xfId="1" applyNumberFormat="1" applyFont="1" applyFill="1" applyBorder="1" applyAlignment="1">
      <alignment horizontal="center" vertical="center"/>
    </xf>
    <xf numFmtId="164" fontId="2" fillId="3" borderId="14" xfId="1" applyFont="1" applyFill="1" applyBorder="1" applyAlignment="1">
      <alignment horizontal="center" vertical="center" wrapText="1"/>
    </xf>
    <xf numFmtId="164" fontId="2" fillId="4" borderId="13" xfId="1" applyFont="1" applyFill="1" applyBorder="1" applyAlignment="1">
      <alignment horizontal="center" vertical="center" wrapText="1"/>
    </xf>
    <xf numFmtId="0" fontId="3" fillId="0" borderId="21" xfId="0" applyFont="1" applyBorder="1"/>
    <xf numFmtId="164" fontId="3" fillId="3" borderId="16" xfId="1" applyFont="1" applyFill="1" applyBorder="1" applyAlignment="1">
      <alignment vertical="center" wrapText="1"/>
    </xf>
    <xf numFmtId="164" fontId="2" fillId="4" borderId="15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/>
    <xf numFmtId="0" fontId="7" fillId="0" borderId="3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0" fillId="11" borderId="7" xfId="0" applyFill="1" applyBorder="1"/>
    <xf numFmtId="166" fontId="3" fillId="11" borderId="7" xfId="1" applyNumberFormat="1" applyFont="1" applyFill="1" applyBorder="1" applyAlignment="1">
      <alignment horizontal="center" vertical="center"/>
    </xf>
    <xf numFmtId="0" fontId="0" fillId="12" borderId="7" xfId="0" applyFill="1" applyBorder="1"/>
    <xf numFmtId="166" fontId="3" fillId="12" borderId="7" xfId="1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64" fontId="2" fillId="7" borderId="9" xfId="1" applyFont="1" applyFill="1" applyBorder="1" applyAlignment="1">
      <alignment horizontal="center" vertical="center" wrapText="1"/>
    </xf>
    <xf numFmtId="164" fontId="2" fillId="7" borderId="17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164" fontId="2" fillId="3" borderId="19" xfId="1" applyFont="1" applyFill="1" applyBorder="1" applyAlignment="1">
      <alignment horizontal="center" vertical="center" wrapText="1"/>
    </xf>
    <xf numFmtId="164" fontId="2" fillId="3" borderId="17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4" borderId="17" xfId="1" applyFont="1" applyFill="1" applyBorder="1" applyAlignment="1">
      <alignment horizontal="center" vertical="center" wrapText="1"/>
    </xf>
    <xf numFmtId="164" fontId="2" fillId="5" borderId="19" xfId="1" applyFont="1" applyFill="1" applyBorder="1" applyAlignment="1">
      <alignment horizontal="center" vertical="center" wrapText="1"/>
    </xf>
    <xf numFmtId="164" fontId="2" fillId="5" borderId="17" xfId="1" applyFont="1" applyFill="1" applyBorder="1" applyAlignment="1">
      <alignment horizontal="center" vertical="center" wrapText="1"/>
    </xf>
    <xf numFmtId="164" fontId="2" fillId="6" borderId="9" xfId="1" applyFont="1" applyFill="1" applyBorder="1" applyAlignment="1">
      <alignment horizontal="center" vertical="center" wrapText="1"/>
    </xf>
    <xf numFmtId="164" fontId="2" fillId="6" borderId="17" xfId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164" fontId="2" fillId="7" borderId="18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/>
    </xf>
    <xf numFmtId="164" fontId="2" fillId="3" borderId="18" xfId="1" applyFont="1" applyFill="1" applyBorder="1" applyAlignment="1">
      <alignment horizontal="center" vertical="center" wrapText="1"/>
    </xf>
    <xf numFmtId="164" fontId="2" fillId="4" borderId="18" xfId="1" applyFont="1" applyFill="1" applyBorder="1" applyAlignment="1">
      <alignment horizontal="center" vertical="center" wrapText="1"/>
    </xf>
    <xf numFmtId="164" fontId="2" fillId="5" borderId="18" xfId="1" applyFont="1" applyFill="1" applyBorder="1" applyAlignment="1">
      <alignment horizontal="center" vertical="center" wrapText="1"/>
    </xf>
    <xf numFmtId="164" fontId="2" fillId="6" borderId="18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0" fillId="11" borderId="14" xfId="0" applyFont="1" applyFill="1" applyBorder="1" applyAlignment="1">
      <alignment horizontal="left"/>
    </xf>
    <xf numFmtId="0" fontId="10" fillId="11" borderId="23" xfId="0" applyFont="1" applyFill="1" applyBorder="1" applyAlignment="1">
      <alignment horizontal="left"/>
    </xf>
    <xf numFmtId="0" fontId="10" fillId="11" borderId="13" xfId="0" applyFont="1" applyFill="1" applyBorder="1" applyAlignment="1">
      <alignment horizontal="left"/>
    </xf>
    <xf numFmtId="0" fontId="0" fillId="12" borderId="14" xfId="0" applyFill="1" applyBorder="1" applyAlignment="1">
      <alignment horizontal="left"/>
    </xf>
    <xf numFmtId="0" fontId="0" fillId="12" borderId="23" xfId="0" applyFill="1" applyBorder="1" applyAlignment="1">
      <alignment horizontal="left"/>
    </xf>
    <xf numFmtId="0" fontId="0" fillId="12" borderId="13" xfId="0" applyFill="1" applyBorder="1" applyAlignment="1">
      <alignment horizontal="left"/>
    </xf>
    <xf numFmtId="0" fontId="0" fillId="9" borderId="14" xfId="0" applyFill="1" applyBorder="1" applyAlignment="1">
      <alignment horizontal="left" wrapText="1"/>
    </xf>
    <xf numFmtId="0" fontId="0" fillId="9" borderId="23" xfId="0" applyFill="1" applyBorder="1" applyAlignment="1">
      <alignment horizontal="left" wrapText="1"/>
    </xf>
    <xf numFmtId="0" fontId="0" fillId="9" borderId="13" xfId="0" applyFill="1" applyBorder="1" applyAlignment="1">
      <alignment horizontal="left" wrapText="1"/>
    </xf>
    <xf numFmtId="0" fontId="2" fillId="2" borderId="31" xfId="0" applyFont="1" applyFill="1" applyBorder="1" applyAlignment="1">
      <alignment vertical="center"/>
    </xf>
    <xf numFmtId="164" fontId="2" fillId="4" borderId="32" xfId="1" applyFont="1" applyFill="1" applyBorder="1" applyAlignment="1">
      <alignment horizontal="center" vertical="center" wrapText="1"/>
    </xf>
    <xf numFmtId="0" fontId="0" fillId="9" borderId="14" xfId="0" applyFill="1" applyBorder="1" applyAlignment="1">
      <alignment horizontal="left"/>
    </xf>
    <xf numFmtId="0" fontId="0" fillId="9" borderId="23" xfId="0" applyFill="1" applyBorder="1" applyAlignment="1">
      <alignment horizontal="left"/>
    </xf>
    <xf numFmtId="0" fontId="0" fillId="9" borderId="13" xfId="0" applyFill="1" applyBorder="1" applyAlignment="1">
      <alignment horizontal="left"/>
    </xf>
    <xf numFmtId="0" fontId="17" fillId="2" borderId="3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17" fillId="2" borderId="25" xfId="0" applyFont="1" applyFill="1" applyBorder="1" applyAlignment="1">
      <alignment vertical="center"/>
    </xf>
    <xf numFmtId="164" fontId="17" fillId="3" borderId="19" xfId="1" applyFont="1" applyFill="1" applyBorder="1" applyAlignment="1">
      <alignment horizontal="center" vertical="center" wrapText="1"/>
    </xf>
    <xf numFmtId="164" fontId="17" fillId="3" borderId="17" xfId="1" applyFont="1" applyFill="1" applyBorder="1" applyAlignment="1">
      <alignment horizontal="center" vertical="center" wrapText="1"/>
    </xf>
    <xf numFmtId="164" fontId="17" fillId="4" borderId="9" xfId="1" applyFont="1" applyFill="1" applyBorder="1" applyAlignment="1">
      <alignment horizontal="center" vertical="center" wrapText="1"/>
    </xf>
    <xf numFmtId="164" fontId="17" fillId="4" borderId="17" xfId="1" applyFont="1" applyFill="1" applyBorder="1" applyAlignment="1">
      <alignment horizontal="center" vertical="center" wrapText="1"/>
    </xf>
    <xf numFmtId="164" fontId="17" fillId="5" borderId="19" xfId="1" applyFont="1" applyFill="1" applyBorder="1" applyAlignment="1">
      <alignment horizontal="center" vertical="center" wrapText="1"/>
    </xf>
    <xf numFmtId="164" fontId="17" fillId="5" borderId="17" xfId="1" applyFont="1" applyFill="1" applyBorder="1" applyAlignment="1">
      <alignment horizontal="center" vertical="center" wrapText="1"/>
    </xf>
    <xf numFmtId="164" fontId="17" fillId="6" borderId="9" xfId="1" applyFont="1" applyFill="1" applyBorder="1" applyAlignment="1">
      <alignment horizontal="center" vertical="center" wrapText="1"/>
    </xf>
    <xf numFmtId="164" fontId="17" fillId="6" borderId="17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64" fontId="17" fillId="7" borderId="9" xfId="1" applyFont="1" applyFill="1" applyBorder="1" applyAlignment="1">
      <alignment horizontal="center" vertical="center" wrapText="1"/>
    </xf>
    <xf numFmtId="164" fontId="17" fillId="7" borderId="17" xfId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right" vertical="center"/>
    </xf>
    <xf numFmtId="0" fontId="17" fillId="0" borderId="21" xfId="0" applyFont="1" applyBorder="1" applyAlignment="1">
      <alignment horizontal="right" vertical="center"/>
    </xf>
    <xf numFmtId="0" fontId="0" fillId="10" borderId="14" xfId="0" applyFill="1" applyBorder="1" applyAlignment="1">
      <alignment horizontal="left" wrapText="1"/>
    </xf>
    <xf numFmtId="0" fontId="0" fillId="10" borderId="23" xfId="0" applyFill="1" applyBorder="1" applyAlignment="1">
      <alignment horizontal="left" wrapText="1"/>
    </xf>
    <xf numFmtId="0" fontId="0" fillId="10" borderId="13" xfId="0" applyFill="1" applyBorder="1" applyAlignment="1">
      <alignment horizontal="left" wrapText="1"/>
    </xf>
    <xf numFmtId="0" fontId="0" fillId="10" borderId="14" xfId="0" applyFill="1" applyBorder="1" applyAlignment="1">
      <alignment horizontal="left"/>
    </xf>
    <xf numFmtId="0" fontId="0" fillId="10" borderId="23" xfId="0" applyFill="1" applyBorder="1" applyAlignment="1">
      <alignment horizontal="left"/>
    </xf>
    <xf numFmtId="0" fontId="0" fillId="10" borderId="13" xfId="0" applyFill="1" applyBorder="1" applyAlignment="1">
      <alignment horizontal="left"/>
    </xf>
    <xf numFmtId="3" fontId="7" fillId="13" borderId="7" xfId="1" applyNumberFormat="1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vertical="center" wrapText="1"/>
    </xf>
    <xf numFmtId="166" fontId="3" fillId="13" borderId="7" xfId="1" applyNumberFormat="1" applyFont="1" applyFill="1" applyBorder="1" applyAlignment="1">
      <alignment horizontal="center" vertical="center"/>
    </xf>
    <xf numFmtId="166" fontId="7" fillId="13" borderId="7" xfId="1" applyNumberFormat="1" applyFont="1" applyFill="1" applyBorder="1" applyAlignment="1">
      <alignment horizontal="center" vertical="center"/>
    </xf>
    <xf numFmtId="3" fontId="3" fillId="13" borderId="7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244"/>
  <sheetViews>
    <sheetView tabSelected="1" topLeftCell="A145" zoomScale="80" zoomScaleNormal="80" workbookViewId="0">
      <selection activeCell="R211" sqref="R211"/>
    </sheetView>
  </sheetViews>
  <sheetFormatPr defaultRowHeight="14.5" x14ac:dyDescent="0.35"/>
  <cols>
    <col min="1" max="1" width="30.36328125" customWidth="1"/>
    <col min="2" max="2" width="16.08984375" customWidth="1"/>
    <col min="3" max="3" width="13.1796875" customWidth="1"/>
    <col min="4" max="4" width="15" customWidth="1"/>
    <col min="5" max="5" width="16.54296875" customWidth="1"/>
    <col min="6" max="6" width="14.81640625" customWidth="1"/>
    <col min="7" max="7" width="13.453125" customWidth="1"/>
    <col min="8" max="8" width="13.1796875" customWidth="1"/>
    <col min="9" max="9" width="14" customWidth="1"/>
    <col min="10" max="10" width="14.81640625" customWidth="1"/>
    <col min="11" max="11" width="16.54296875" customWidth="1"/>
    <col min="12" max="13" width="13.81640625" customWidth="1"/>
    <col min="14" max="14" width="17.453125" customWidth="1"/>
    <col min="15" max="15" width="12.54296875" customWidth="1"/>
    <col min="16" max="16" width="14.54296875" customWidth="1"/>
    <col min="17" max="17" width="14.1796875" customWidth="1"/>
    <col min="18" max="18" width="19.54296875" customWidth="1"/>
  </cols>
  <sheetData>
    <row r="1" spans="1:19" x14ac:dyDescent="0.35">
      <c r="A1" s="145" t="s">
        <v>10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9" x14ac:dyDescent="0.35">
      <c r="A2" s="32" t="s">
        <v>30</v>
      </c>
      <c r="B2" s="32"/>
    </row>
    <row r="3" spans="1:19" x14ac:dyDescent="0.35">
      <c r="A3" s="146" t="s">
        <v>28</v>
      </c>
      <c r="B3" s="146"/>
      <c r="C3" s="146"/>
      <c r="D3" s="146"/>
      <c r="E3" s="146"/>
      <c r="F3" s="27"/>
      <c r="G3" s="27"/>
      <c r="I3" s="32"/>
      <c r="J3" s="32"/>
      <c r="K3" s="32"/>
    </row>
    <row r="4" spans="1:19" x14ac:dyDescent="0.35">
      <c r="A4" t="s">
        <v>27</v>
      </c>
      <c r="F4" s="44"/>
    </row>
    <row r="5" spans="1:19" x14ac:dyDescent="0.35">
      <c r="A5" t="s">
        <v>26</v>
      </c>
      <c r="F5" s="32"/>
      <c r="G5" s="45"/>
    </row>
    <row r="6" spans="1:19" x14ac:dyDescent="0.35">
      <c r="A6" s="144" t="s">
        <v>115</v>
      </c>
      <c r="B6" s="144"/>
      <c r="C6" s="144"/>
      <c r="D6" s="144"/>
      <c r="E6" s="144"/>
      <c r="F6" s="144"/>
      <c r="G6" s="144"/>
      <c r="H6" s="144"/>
    </row>
    <row r="7" spans="1:19" s="48" customFormat="1" x14ac:dyDescent="0.35">
      <c r="A7" s="48" t="s">
        <v>116</v>
      </c>
    </row>
    <row r="8" spans="1:19" s="48" customFormat="1" x14ac:dyDescent="0.35">
      <c r="A8" s="48" t="s">
        <v>117</v>
      </c>
    </row>
    <row r="9" spans="1:19" x14ac:dyDescent="0.35">
      <c r="A9" s="24"/>
      <c r="B9" s="24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  <c r="S9" s="5"/>
    </row>
    <row r="10" spans="1:19" x14ac:dyDescent="0.35">
      <c r="A10" s="40" t="s">
        <v>131</v>
      </c>
      <c r="B10" s="24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  <c r="S10" s="5"/>
    </row>
    <row r="11" spans="1:19" ht="15" thickBot="1" x14ac:dyDescent="0.4">
      <c r="A11" s="24"/>
      <c r="B11" s="24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  <c r="S11" s="5"/>
    </row>
    <row r="12" spans="1:19" ht="22" customHeight="1" x14ac:dyDescent="0.35">
      <c r="A12" s="131" t="s">
        <v>25</v>
      </c>
      <c r="B12" s="33"/>
      <c r="C12" s="134" t="s">
        <v>56</v>
      </c>
      <c r="D12" s="6" t="s">
        <v>33</v>
      </c>
      <c r="E12" s="6" t="s">
        <v>17</v>
      </c>
      <c r="F12" s="136" t="s">
        <v>39</v>
      </c>
      <c r="G12" s="12" t="s">
        <v>34</v>
      </c>
      <c r="H12" s="12" t="s">
        <v>17</v>
      </c>
      <c r="I12" s="138" t="s">
        <v>36</v>
      </c>
      <c r="J12" s="7" t="s">
        <v>35</v>
      </c>
      <c r="K12" s="7" t="s">
        <v>17</v>
      </c>
      <c r="L12" s="140" t="s">
        <v>37</v>
      </c>
      <c r="M12" s="8" t="s">
        <v>34</v>
      </c>
      <c r="N12" s="8" t="s">
        <v>17</v>
      </c>
      <c r="O12" s="129" t="s">
        <v>38</v>
      </c>
      <c r="P12" s="9" t="s">
        <v>34</v>
      </c>
      <c r="Q12" s="9" t="s">
        <v>17</v>
      </c>
      <c r="R12" s="10" t="s">
        <v>9</v>
      </c>
      <c r="S12" s="5"/>
    </row>
    <row r="13" spans="1:19" x14ac:dyDescent="0.35">
      <c r="A13" s="132"/>
      <c r="B13" s="34"/>
      <c r="C13" s="135"/>
      <c r="D13" s="11" t="s">
        <v>11</v>
      </c>
      <c r="E13" s="11" t="s">
        <v>4</v>
      </c>
      <c r="F13" s="137"/>
      <c r="G13" s="12" t="s">
        <v>11</v>
      </c>
      <c r="H13" s="12" t="s">
        <v>0</v>
      </c>
      <c r="I13" s="139"/>
      <c r="J13" s="13" t="s">
        <v>11</v>
      </c>
      <c r="K13" s="13" t="s">
        <v>1</v>
      </c>
      <c r="L13" s="141"/>
      <c r="M13" s="14" t="s">
        <v>11</v>
      </c>
      <c r="N13" s="14" t="s">
        <v>5</v>
      </c>
      <c r="O13" s="130"/>
      <c r="P13" s="15" t="s">
        <v>6</v>
      </c>
      <c r="Q13" s="15" t="s">
        <v>6</v>
      </c>
      <c r="R13" s="16" t="s">
        <v>12</v>
      </c>
      <c r="S13" s="5"/>
    </row>
    <row r="14" spans="1:19" x14ac:dyDescent="0.35">
      <c r="A14" s="132"/>
      <c r="B14" s="34" t="s">
        <v>13</v>
      </c>
      <c r="C14" s="135"/>
      <c r="D14" s="11" t="s">
        <v>8</v>
      </c>
      <c r="E14" s="11" t="s">
        <v>3</v>
      </c>
      <c r="F14" s="137"/>
      <c r="G14" s="12" t="s">
        <v>0</v>
      </c>
      <c r="H14" s="12" t="s">
        <v>3</v>
      </c>
      <c r="I14" s="139"/>
      <c r="J14" s="13" t="s">
        <v>1</v>
      </c>
      <c r="K14" s="13" t="s">
        <v>3</v>
      </c>
      <c r="L14" s="141"/>
      <c r="M14" s="14" t="s">
        <v>5</v>
      </c>
      <c r="N14" s="14" t="s">
        <v>3</v>
      </c>
      <c r="O14" s="130"/>
      <c r="P14" s="17" t="s">
        <v>11</v>
      </c>
      <c r="Q14" s="17" t="s">
        <v>3</v>
      </c>
      <c r="R14" s="18" t="s">
        <v>3</v>
      </c>
      <c r="S14" s="5"/>
    </row>
    <row r="15" spans="1:19" ht="15" thickBot="1" x14ac:dyDescent="0.4">
      <c r="A15" s="148"/>
      <c r="B15" s="34"/>
      <c r="C15" s="149"/>
      <c r="D15" s="28" t="s">
        <v>3</v>
      </c>
      <c r="E15" s="19"/>
      <c r="F15" s="150"/>
      <c r="G15" s="29" t="s">
        <v>3</v>
      </c>
      <c r="H15" s="20"/>
      <c r="I15" s="151"/>
      <c r="J15" s="30" t="s">
        <v>3</v>
      </c>
      <c r="K15" s="21"/>
      <c r="L15" s="152"/>
      <c r="M15" s="31" t="s">
        <v>3</v>
      </c>
      <c r="N15" s="22"/>
      <c r="O15" s="147"/>
      <c r="P15" s="17" t="s">
        <v>3</v>
      </c>
      <c r="Q15" s="17"/>
      <c r="R15" s="23"/>
      <c r="S15" s="5"/>
    </row>
    <row r="16" spans="1:19" ht="26" x14ac:dyDescent="0.35">
      <c r="A16" s="39" t="s">
        <v>31</v>
      </c>
      <c r="B16" s="41" t="s">
        <v>32</v>
      </c>
      <c r="C16" s="35">
        <v>29</v>
      </c>
      <c r="D16" s="36"/>
      <c r="E16" s="69">
        <f>D16*12</f>
        <v>0</v>
      </c>
      <c r="F16" s="35">
        <v>29</v>
      </c>
      <c r="G16" s="36"/>
      <c r="H16" s="36">
        <f>G16*12</f>
        <v>0</v>
      </c>
      <c r="I16" s="35">
        <v>29</v>
      </c>
      <c r="J16" s="36"/>
      <c r="K16" s="36">
        <f>J16*12</f>
        <v>0</v>
      </c>
      <c r="L16" s="35">
        <v>29</v>
      </c>
      <c r="M16" s="36"/>
      <c r="N16" s="36">
        <f>M16*12</f>
        <v>0</v>
      </c>
      <c r="O16" s="35">
        <v>29</v>
      </c>
      <c r="P16" s="36"/>
      <c r="Q16" s="36">
        <f>P16*12</f>
        <v>0</v>
      </c>
      <c r="R16" s="36">
        <f>E16+H16+K16+N16+Q16</f>
        <v>0</v>
      </c>
      <c r="S16" s="5"/>
    </row>
    <row r="17" spans="1:19" x14ac:dyDescent="0.35">
      <c r="A17" s="123" t="s">
        <v>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8"/>
      <c r="R17" s="38">
        <f>SUM(R16:R16)</f>
        <v>0</v>
      </c>
      <c r="S17" s="5"/>
    </row>
    <row r="18" spans="1:19" x14ac:dyDescent="0.35">
      <c r="A18" s="126" t="s">
        <v>66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7"/>
      <c r="R18" s="71">
        <f>R17*1.15</f>
        <v>0</v>
      </c>
      <c r="S18" s="5"/>
    </row>
    <row r="19" spans="1:19" x14ac:dyDescent="0.35">
      <c r="A19" s="125" t="s">
        <v>67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7"/>
      <c r="R19" s="61">
        <f>R17+R18</f>
        <v>0</v>
      </c>
      <c r="S19" s="5"/>
    </row>
    <row r="20" spans="1:19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65"/>
      <c r="S20" s="5"/>
    </row>
    <row r="21" spans="1:19" x14ac:dyDescent="0.35">
      <c r="A21" s="32" t="s">
        <v>55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55"/>
      <c r="S21" s="5"/>
    </row>
    <row r="22" spans="1:19" ht="15" thickBot="1" x14ac:dyDescent="0.4">
      <c r="A22" s="67" t="s">
        <v>79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70"/>
      <c r="S22" s="5"/>
    </row>
    <row r="23" spans="1:19" ht="14.5" customHeight="1" x14ac:dyDescent="0.35">
      <c r="A23" s="131" t="s">
        <v>25</v>
      </c>
      <c r="B23" s="33"/>
      <c r="C23" s="134" t="s">
        <v>15</v>
      </c>
      <c r="D23" s="6" t="s">
        <v>16</v>
      </c>
      <c r="E23" s="6" t="s">
        <v>17</v>
      </c>
      <c r="F23" s="136" t="s">
        <v>18</v>
      </c>
      <c r="G23" s="12" t="s">
        <v>16</v>
      </c>
      <c r="H23" s="12" t="s">
        <v>17</v>
      </c>
      <c r="I23" s="138" t="s">
        <v>19</v>
      </c>
      <c r="J23" s="7" t="s">
        <v>16</v>
      </c>
      <c r="K23" s="7" t="s">
        <v>17</v>
      </c>
      <c r="L23" s="140" t="s">
        <v>20</v>
      </c>
      <c r="M23" s="8" t="s">
        <v>16</v>
      </c>
      <c r="N23" s="8" t="s">
        <v>17</v>
      </c>
      <c r="O23" s="129" t="s">
        <v>21</v>
      </c>
      <c r="P23" s="9" t="s">
        <v>16</v>
      </c>
      <c r="Q23" s="9" t="s">
        <v>17</v>
      </c>
      <c r="R23" s="57" t="s">
        <v>9</v>
      </c>
      <c r="S23" s="5"/>
    </row>
    <row r="24" spans="1:19" x14ac:dyDescent="0.35">
      <c r="A24" s="132"/>
      <c r="B24" s="34"/>
      <c r="C24" s="135"/>
      <c r="D24" s="11" t="s">
        <v>11</v>
      </c>
      <c r="E24" s="11" t="s">
        <v>4</v>
      </c>
      <c r="F24" s="137"/>
      <c r="G24" s="12" t="s">
        <v>11</v>
      </c>
      <c r="H24" s="12" t="s">
        <v>0</v>
      </c>
      <c r="I24" s="139"/>
      <c r="J24" s="13" t="s">
        <v>11</v>
      </c>
      <c r="K24" s="13" t="s">
        <v>1</v>
      </c>
      <c r="L24" s="141"/>
      <c r="M24" s="14" t="s">
        <v>11</v>
      </c>
      <c r="N24" s="14" t="s">
        <v>5</v>
      </c>
      <c r="O24" s="130"/>
      <c r="P24" s="15" t="s">
        <v>6</v>
      </c>
      <c r="Q24" s="15" t="s">
        <v>6</v>
      </c>
      <c r="R24" s="16" t="s">
        <v>12</v>
      </c>
      <c r="S24" s="5"/>
    </row>
    <row r="25" spans="1:19" x14ac:dyDescent="0.35">
      <c r="A25" s="132"/>
      <c r="B25" s="34" t="s">
        <v>13</v>
      </c>
      <c r="C25" s="135"/>
      <c r="D25" s="11" t="s">
        <v>8</v>
      </c>
      <c r="E25" s="11" t="s">
        <v>3</v>
      </c>
      <c r="F25" s="137"/>
      <c r="G25" s="12" t="s">
        <v>0</v>
      </c>
      <c r="H25" s="12" t="s">
        <v>3</v>
      </c>
      <c r="I25" s="139"/>
      <c r="J25" s="13" t="s">
        <v>1</v>
      </c>
      <c r="K25" s="13" t="s">
        <v>3</v>
      </c>
      <c r="L25" s="141"/>
      <c r="M25" s="14" t="s">
        <v>5</v>
      </c>
      <c r="N25" s="14" t="s">
        <v>3</v>
      </c>
      <c r="O25" s="130"/>
      <c r="P25" s="17" t="s">
        <v>11</v>
      </c>
      <c r="Q25" s="17" t="s">
        <v>3</v>
      </c>
      <c r="R25" s="18" t="s">
        <v>3</v>
      </c>
      <c r="S25" s="5"/>
    </row>
    <row r="26" spans="1:19" x14ac:dyDescent="0.35">
      <c r="A26" s="133"/>
      <c r="B26" s="34"/>
      <c r="C26" s="135"/>
      <c r="D26" s="28" t="s">
        <v>3</v>
      </c>
      <c r="E26" s="19"/>
      <c r="F26" s="137"/>
      <c r="G26" s="29" t="s">
        <v>3</v>
      </c>
      <c r="H26" s="20"/>
      <c r="I26" s="139"/>
      <c r="J26" s="30" t="s">
        <v>3</v>
      </c>
      <c r="K26" s="21"/>
      <c r="L26" s="141"/>
      <c r="M26" s="31" t="s">
        <v>3</v>
      </c>
      <c r="N26" s="22"/>
      <c r="O26" s="130"/>
      <c r="P26" s="17" t="s">
        <v>3</v>
      </c>
      <c r="Q26" s="17"/>
      <c r="R26" s="18"/>
      <c r="S26" s="5"/>
    </row>
    <row r="27" spans="1:19" ht="22" customHeight="1" x14ac:dyDescent="0.35">
      <c r="A27" s="51" t="s">
        <v>78</v>
      </c>
      <c r="B27" s="41" t="s">
        <v>43</v>
      </c>
      <c r="C27" s="193"/>
      <c r="D27" s="194"/>
      <c r="E27" s="195">
        <f>C27*D27</f>
        <v>0</v>
      </c>
      <c r="F27" s="192"/>
      <c r="G27" s="195"/>
      <c r="H27" s="195">
        <f>F27*G27</f>
        <v>0</v>
      </c>
      <c r="I27" s="192"/>
      <c r="J27" s="195"/>
      <c r="K27" s="195">
        <f>I27*J27</f>
        <v>0</v>
      </c>
      <c r="L27" s="192"/>
      <c r="M27" s="195"/>
      <c r="N27" s="194">
        <f>L27*M27</f>
        <v>0</v>
      </c>
      <c r="O27" s="192"/>
      <c r="P27" s="38"/>
      <c r="Q27" s="38">
        <f>O27*P27</f>
        <v>0</v>
      </c>
      <c r="R27" s="38">
        <f>E27+H27+K27+N27+Q27</f>
        <v>0</v>
      </c>
      <c r="S27" s="5"/>
    </row>
    <row r="28" spans="1:19" x14ac:dyDescent="0.35">
      <c r="A28" s="123" t="s">
        <v>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8"/>
      <c r="R28" s="38">
        <f>SUM(R26:R27)</f>
        <v>0</v>
      </c>
      <c r="S28" s="5"/>
    </row>
    <row r="29" spans="1:19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66" t="s">
        <v>66</v>
      </c>
      <c r="R29" s="71">
        <f>R28*1.15</f>
        <v>0</v>
      </c>
      <c r="S29" s="5"/>
    </row>
    <row r="30" spans="1:19" x14ac:dyDescent="0.35">
      <c r="A30" s="125" t="s">
        <v>67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7"/>
      <c r="R30" s="38">
        <f>R28+R29</f>
        <v>0</v>
      </c>
      <c r="S30" s="5"/>
    </row>
    <row r="31" spans="1:19" ht="14" customHeight="1" thickBot="1" x14ac:dyDescent="0.4">
      <c r="A31" s="72" t="s">
        <v>63</v>
      </c>
      <c r="B31" s="53"/>
      <c r="C31" s="64"/>
      <c r="D31" s="55"/>
      <c r="E31" s="56"/>
      <c r="F31" s="64"/>
      <c r="G31" s="56"/>
      <c r="H31" s="56"/>
      <c r="I31" s="64"/>
      <c r="J31" s="56"/>
      <c r="K31" s="56"/>
      <c r="L31" s="64"/>
      <c r="M31" s="56"/>
      <c r="N31" s="55"/>
      <c r="O31" s="64"/>
      <c r="P31" s="55"/>
      <c r="Q31" s="55"/>
      <c r="R31" s="55"/>
      <c r="S31" s="5"/>
    </row>
    <row r="32" spans="1:19" ht="39" customHeight="1" x14ac:dyDescent="0.35">
      <c r="A32" s="77" t="s">
        <v>57</v>
      </c>
      <c r="B32" s="78" t="s">
        <v>125</v>
      </c>
      <c r="C32" s="78" t="s">
        <v>59</v>
      </c>
      <c r="D32" s="74" t="s">
        <v>76</v>
      </c>
      <c r="E32" s="75" t="s">
        <v>126</v>
      </c>
      <c r="F32" s="75" t="s">
        <v>127</v>
      </c>
      <c r="G32" s="75" t="s">
        <v>128</v>
      </c>
      <c r="H32" s="75" t="s">
        <v>129</v>
      </c>
      <c r="I32" s="75" t="s">
        <v>130</v>
      </c>
      <c r="J32" s="56"/>
      <c r="K32" s="56"/>
      <c r="L32" s="64"/>
      <c r="M32" s="56"/>
      <c r="N32" s="55"/>
      <c r="O32" s="64"/>
      <c r="P32" s="55"/>
      <c r="Q32" s="55"/>
      <c r="R32" s="55"/>
      <c r="S32" s="5"/>
    </row>
    <row r="33" spans="1:19" ht="14" customHeight="1" x14ac:dyDescent="0.35">
      <c r="A33" s="76"/>
      <c r="B33" s="76"/>
      <c r="C33" s="76"/>
      <c r="D33" s="76"/>
      <c r="E33" s="76" t="s">
        <v>61</v>
      </c>
      <c r="F33" s="76" t="s">
        <v>61</v>
      </c>
      <c r="G33" s="76" t="s">
        <v>61</v>
      </c>
      <c r="H33" s="76" t="s">
        <v>61</v>
      </c>
      <c r="I33" s="76" t="s">
        <v>61</v>
      </c>
      <c r="J33" s="56"/>
      <c r="K33" s="56"/>
      <c r="L33" s="64"/>
      <c r="M33" s="56"/>
      <c r="N33" s="55"/>
      <c r="O33" s="64"/>
      <c r="P33" s="55"/>
      <c r="Q33" s="55"/>
      <c r="R33" s="55"/>
      <c r="S33" s="5"/>
    </row>
    <row r="34" spans="1:19" ht="14" customHeight="1" x14ac:dyDescent="0.35">
      <c r="A34" s="76"/>
      <c r="B34" s="76"/>
      <c r="C34" s="76"/>
      <c r="D34" s="76"/>
      <c r="E34" s="76" t="s">
        <v>61</v>
      </c>
      <c r="F34" s="76" t="s">
        <v>61</v>
      </c>
      <c r="G34" s="76" t="s">
        <v>61</v>
      </c>
      <c r="H34" s="76" t="s">
        <v>61</v>
      </c>
      <c r="I34" s="76" t="s">
        <v>61</v>
      </c>
      <c r="J34" s="56"/>
      <c r="K34" s="56"/>
      <c r="L34" s="64"/>
      <c r="M34" s="56"/>
      <c r="N34" s="55"/>
      <c r="O34" s="64"/>
      <c r="P34" s="55"/>
      <c r="Q34" s="55"/>
      <c r="R34" s="55"/>
      <c r="S34" s="5"/>
    </row>
    <row r="35" spans="1:19" ht="14" customHeight="1" x14ac:dyDescent="0.35">
      <c r="A35" s="76"/>
      <c r="B35" s="76"/>
      <c r="C35" s="76"/>
      <c r="D35" s="76"/>
      <c r="E35" s="76" t="s">
        <v>61</v>
      </c>
      <c r="F35" s="76" t="s">
        <v>61</v>
      </c>
      <c r="G35" s="76" t="s">
        <v>61</v>
      </c>
      <c r="H35" s="76" t="s">
        <v>61</v>
      </c>
      <c r="I35" s="76" t="s">
        <v>61</v>
      </c>
      <c r="J35" s="56"/>
      <c r="K35" s="56"/>
      <c r="L35" s="64"/>
      <c r="M35" s="56"/>
      <c r="N35" s="55"/>
      <c r="O35" s="64"/>
      <c r="P35" s="55"/>
      <c r="Q35" s="55"/>
      <c r="R35" s="55"/>
      <c r="S35" s="5"/>
    </row>
    <row r="36" spans="1:19" ht="14" customHeight="1" x14ac:dyDescent="0.35">
      <c r="A36" s="76"/>
      <c r="B36" s="76"/>
      <c r="C36" s="76"/>
      <c r="D36" s="76"/>
      <c r="E36" s="76" t="s">
        <v>61</v>
      </c>
      <c r="F36" s="76" t="s">
        <v>61</v>
      </c>
      <c r="G36" s="76" t="s">
        <v>61</v>
      </c>
      <c r="H36" s="76" t="s">
        <v>61</v>
      </c>
      <c r="I36" s="76" t="s">
        <v>61</v>
      </c>
      <c r="J36" s="56"/>
      <c r="K36" s="56"/>
      <c r="L36" s="64"/>
      <c r="M36" s="56"/>
      <c r="N36" s="55"/>
      <c r="O36" s="64"/>
      <c r="P36" s="55"/>
      <c r="Q36" s="55"/>
      <c r="R36" s="55"/>
      <c r="S36" s="5"/>
    </row>
    <row r="37" spans="1:19" ht="14" customHeight="1" x14ac:dyDescent="0.35">
      <c r="A37" s="76"/>
      <c r="B37" s="76"/>
      <c r="C37" s="76"/>
      <c r="D37" s="76"/>
      <c r="E37" s="76" t="s">
        <v>61</v>
      </c>
      <c r="F37" s="76" t="s">
        <v>61</v>
      </c>
      <c r="G37" s="76" t="s">
        <v>61</v>
      </c>
      <c r="H37" s="76" t="s">
        <v>61</v>
      </c>
      <c r="I37" s="76" t="s">
        <v>61</v>
      </c>
      <c r="J37" s="56"/>
      <c r="K37" s="56"/>
      <c r="L37" s="64"/>
      <c r="M37" s="56"/>
      <c r="N37" s="55"/>
      <c r="O37" s="64"/>
      <c r="P37" s="55"/>
      <c r="Q37" s="55"/>
      <c r="R37" s="55"/>
      <c r="S37" s="5"/>
    </row>
    <row r="38" spans="1:19" ht="14" customHeight="1" x14ac:dyDescent="0.35">
      <c r="A38" s="76"/>
      <c r="B38" s="76"/>
      <c r="C38" s="76"/>
      <c r="D38" s="76"/>
      <c r="E38" s="76" t="s">
        <v>61</v>
      </c>
      <c r="F38" s="76" t="s">
        <v>61</v>
      </c>
      <c r="G38" s="76" t="s">
        <v>61</v>
      </c>
      <c r="H38" s="76" t="s">
        <v>61</v>
      </c>
      <c r="I38" s="76" t="s">
        <v>61</v>
      </c>
      <c r="J38" s="56"/>
      <c r="K38" s="56"/>
      <c r="L38" s="64"/>
      <c r="M38" s="56"/>
      <c r="N38" s="55"/>
      <c r="O38" s="64"/>
      <c r="P38" s="55"/>
      <c r="Q38" s="55"/>
      <c r="R38" s="55"/>
      <c r="S38" s="5"/>
    </row>
    <row r="39" spans="1:19" ht="14" customHeight="1" x14ac:dyDescent="0.35">
      <c r="A39" s="76"/>
      <c r="B39" s="76"/>
      <c r="C39" s="76"/>
      <c r="D39" s="76"/>
      <c r="E39" s="76" t="s">
        <v>61</v>
      </c>
      <c r="F39" s="76" t="s">
        <v>61</v>
      </c>
      <c r="G39" s="76" t="s">
        <v>61</v>
      </c>
      <c r="H39" s="76" t="s">
        <v>61</v>
      </c>
      <c r="I39" s="76" t="s">
        <v>61</v>
      </c>
      <c r="J39" s="56"/>
      <c r="K39" s="56"/>
      <c r="L39" s="64"/>
      <c r="M39" s="56"/>
      <c r="N39" s="55"/>
      <c r="O39" s="64"/>
      <c r="P39" s="55"/>
      <c r="Q39" s="55"/>
      <c r="R39" s="55"/>
      <c r="S39" s="5"/>
    </row>
    <row r="40" spans="1:19" ht="14" customHeight="1" x14ac:dyDescent="0.35">
      <c r="A40" s="76"/>
      <c r="B40" s="76"/>
      <c r="C40" s="76"/>
      <c r="D40" s="76"/>
      <c r="E40" s="76" t="s">
        <v>61</v>
      </c>
      <c r="F40" s="76" t="s">
        <v>61</v>
      </c>
      <c r="G40" s="76" t="s">
        <v>61</v>
      </c>
      <c r="H40" s="76" t="s">
        <v>61</v>
      </c>
      <c r="I40" s="76" t="s">
        <v>61</v>
      </c>
      <c r="J40" s="56"/>
      <c r="K40" s="56"/>
      <c r="L40" s="64"/>
      <c r="M40" s="56"/>
      <c r="N40" s="55"/>
      <c r="O40" s="64"/>
      <c r="P40" s="55"/>
      <c r="Q40" s="55"/>
      <c r="R40" s="55"/>
      <c r="S40" s="5"/>
    </row>
    <row r="41" spans="1:19" ht="14" customHeight="1" x14ac:dyDescent="0.35">
      <c r="A41" s="76"/>
      <c r="B41" s="76"/>
      <c r="C41" s="76"/>
      <c r="D41" s="76"/>
      <c r="E41" s="76" t="s">
        <v>61</v>
      </c>
      <c r="F41" s="76" t="s">
        <v>61</v>
      </c>
      <c r="G41" s="76" t="s">
        <v>61</v>
      </c>
      <c r="H41" s="76" t="s">
        <v>61</v>
      </c>
      <c r="I41" s="76" t="s">
        <v>61</v>
      </c>
      <c r="J41" s="56"/>
      <c r="K41" s="56"/>
      <c r="L41" s="64"/>
      <c r="M41" s="56"/>
      <c r="N41" s="55"/>
      <c r="O41" s="64"/>
      <c r="P41" s="55"/>
      <c r="Q41" s="55"/>
      <c r="R41" s="55"/>
      <c r="S41" s="5"/>
    </row>
    <row r="42" spans="1:19" ht="14" customHeight="1" x14ac:dyDescent="0.35">
      <c r="A42" s="76"/>
      <c r="B42" s="76"/>
      <c r="C42" s="76"/>
      <c r="D42" s="76"/>
      <c r="E42" s="76" t="s">
        <v>61</v>
      </c>
      <c r="F42" s="76" t="s">
        <v>61</v>
      </c>
      <c r="G42" s="76" t="s">
        <v>61</v>
      </c>
      <c r="H42" s="76" t="s">
        <v>61</v>
      </c>
      <c r="I42" s="76" t="s">
        <v>61</v>
      </c>
      <c r="J42" s="56"/>
      <c r="K42" s="56"/>
      <c r="L42" s="64"/>
      <c r="M42" s="56"/>
      <c r="N42" s="55"/>
      <c r="O42" s="64"/>
      <c r="P42" s="55"/>
      <c r="Q42" s="55"/>
      <c r="R42" s="55"/>
      <c r="S42" s="5"/>
    </row>
    <row r="43" spans="1:19" ht="14" customHeight="1" x14ac:dyDescent="0.35">
      <c r="A43" s="76"/>
      <c r="B43" s="76"/>
      <c r="C43" s="76"/>
      <c r="D43" s="76"/>
      <c r="E43" s="76">
        <f>SUM(E33:E42)</f>
        <v>0</v>
      </c>
      <c r="F43" s="76">
        <f>SUM(F33:F42)</f>
        <v>0</v>
      </c>
      <c r="G43" s="76">
        <f t="shared" ref="G43:I43" si="0">SUM(G33:G42)</f>
        <v>0</v>
      </c>
      <c r="H43" s="76">
        <f t="shared" si="0"/>
        <v>0</v>
      </c>
      <c r="I43" s="76">
        <f t="shared" si="0"/>
        <v>0</v>
      </c>
      <c r="J43" s="56"/>
      <c r="K43" s="56"/>
      <c r="L43" s="64"/>
      <c r="M43" s="56"/>
      <c r="N43" s="55"/>
      <c r="O43" s="64"/>
      <c r="P43" s="55"/>
      <c r="Q43" s="55"/>
      <c r="R43" s="55"/>
      <c r="S43" s="5"/>
    </row>
    <row r="44" spans="1:19" x14ac:dyDescent="0.35">
      <c r="A44" s="62"/>
      <c r="B44" s="53"/>
      <c r="C44" s="54"/>
      <c r="D44" s="55"/>
      <c r="E44" s="56"/>
      <c r="F44" s="54"/>
      <c r="G44" s="55"/>
      <c r="H44" s="56"/>
      <c r="I44" s="54"/>
      <c r="J44" s="55"/>
      <c r="K44" s="56"/>
      <c r="L44" s="54"/>
      <c r="M44" s="55"/>
      <c r="N44" s="55"/>
      <c r="O44" s="54"/>
      <c r="P44" s="55"/>
      <c r="Q44" s="55"/>
      <c r="R44" s="55"/>
      <c r="S44" s="5"/>
    </row>
    <row r="45" spans="1:19" ht="15" thickBot="1" x14ac:dyDescent="0.4">
      <c r="A45" s="32" t="s">
        <v>62</v>
      </c>
      <c r="L45" s="46"/>
    </row>
    <row r="46" spans="1:19" ht="14.5" customHeight="1" x14ac:dyDescent="0.35">
      <c r="A46" s="131" t="s">
        <v>25</v>
      </c>
      <c r="B46" s="33"/>
      <c r="C46" s="134" t="s">
        <v>15</v>
      </c>
      <c r="D46" s="6" t="s">
        <v>16</v>
      </c>
      <c r="E46" s="6" t="s">
        <v>17</v>
      </c>
      <c r="F46" s="136" t="s">
        <v>18</v>
      </c>
      <c r="G46" s="12" t="s">
        <v>16</v>
      </c>
      <c r="H46" s="12" t="s">
        <v>17</v>
      </c>
      <c r="I46" s="138" t="s">
        <v>19</v>
      </c>
      <c r="J46" s="7" t="s">
        <v>16</v>
      </c>
      <c r="K46" s="7" t="s">
        <v>17</v>
      </c>
      <c r="L46" s="140" t="s">
        <v>20</v>
      </c>
      <c r="M46" s="8" t="s">
        <v>16</v>
      </c>
      <c r="N46" s="8" t="s">
        <v>17</v>
      </c>
      <c r="O46" s="129" t="s">
        <v>21</v>
      </c>
      <c r="P46" s="9" t="s">
        <v>16</v>
      </c>
      <c r="Q46" s="9" t="s">
        <v>17</v>
      </c>
      <c r="R46" s="10" t="s">
        <v>9</v>
      </c>
      <c r="S46" s="5"/>
    </row>
    <row r="47" spans="1:19" x14ac:dyDescent="0.35">
      <c r="A47" s="132"/>
      <c r="B47" s="34"/>
      <c r="C47" s="135"/>
      <c r="D47" s="11" t="s">
        <v>11</v>
      </c>
      <c r="E47" s="11" t="s">
        <v>4</v>
      </c>
      <c r="F47" s="137"/>
      <c r="G47" s="12" t="s">
        <v>11</v>
      </c>
      <c r="H47" s="12" t="s">
        <v>0</v>
      </c>
      <c r="I47" s="139"/>
      <c r="J47" s="13" t="s">
        <v>11</v>
      </c>
      <c r="K47" s="13" t="s">
        <v>1</v>
      </c>
      <c r="L47" s="141"/>
      <c r="M47" s="14" t="s">
        <v>11</v>
      </c>
      <c r="N47" s="14" t="s">
        <v>5</v>
      </c>
      <c r="O47" s="130"/>
      <c r="P47" s="15" t="s">
        <v>6</v>
      </c>
      <c r="Q47" s="15" t="s">
        <v>6</v>
      </c>
      <c r="R47" s="16" t="s">
        <v>12</v>
      </c>
      <c r="S47" s="5"/>
    </row>
    <row r="48" spans="1:19" x14ac:dyDescent="0.35">
      <c r="A48" s="132"/>
      <c r="B48" s="34" t="s">
        <v>13</v>
      </c>
      <c r="C48" s="135"/>
      <c r="D48" s="11" t="s">
        <v>8</v>
      </c>
      <c r="E48" s="11" t="s">
        <v>3</v>
      </c>
      <c r="F48" s="137"/>
      <c r="G48" s="12" t="s">
        <v>0</v>
      </c>
      <c r="H48" s="12" t="s">
        <v>3</v>
      </c>
      <c r="I48" s="139"/>
      <c r="J48" s="13" t="s">
        <v>1</v>
      </c>
      <c r="K48" s="13" t="s">
        <v>3</v>
      </c>
      <c r="L48" s="141"/>
      <c r="M48" s="14" t="s">
        <v>5</v>
      </c>
      <c r="N48" s="14" t="s">
        <v>3</v>
      </c>
      <c r="O48" s="130"/>
      <c r="P48" s="17" t="s">
        <v>11</v>
      </c>
      <c r="Q48" s="17" t="s">
        <v>3</v>
      </c>
      <c r="R48" s="18" t="s">
        <v>3</v>
      </c>
      <c r="S48" s="5"/>
    </row>
    <row r="49" spans="1:19" x14ac:dyDescent="0.35">
      <c r="A49" s="133"/>
      <c r="B49" s="34"/>
      <c r="C49" s="135"/>
      <c r="D49" s="28" t="s">
        <v>3</v>
      </c>
      <c r="E49" s="19"/>
      <c r="F49" s="137"/>
      <c r="G49" s="29" t="s">
        <v>3</v>
      </c>
      <c r="H49" s="20"/>
      <c r="I49" s="139"/>
      <c r="J49" s="30" t="s">
        <v>3</v>
      </c>
      <c r="K49" s="21"/>
      <c r="L49" s="141"/>
      <c r="M49" s="31" t="s">
        <v>3</v>
      </c>
      <c r="N49" s="22"/>
      <c r="O49" s="130"/>
      <c r="P49" s="17" t="s">
        <v>3</v>
      </c>
      <c r="Q49" s="17"/>
      <c r="R49" s="18"/>
      <c r="S49" s="5"/>
    </row>
    <row r="50" spans="1:19" x14ac:dyDescent="0.35">
      <c r="A50" s="51" t="s">
        <v>40</v>
      </c>
      <c r="B50" s="41" t="s">
        <v>80</v>
      </c>
      <c r="C50" s="192"/>
      <c r="D50" s="194"/>
      <c r="E50" s="195">
        <f>C50*D50</f>
        <v>0</v>
      </c>
      <c r="F50" s="192"/>
      <c r="G50" s="195"/>
      <c r="H50" s="195">
        <f>F50*G50</f>
        <v>0</v>
      </c>
      <c r="I50" s="192"/>
      <c r="J50" s="195"/>
      <c r="K50" s="195">
        <f>I50*J50</f>
        <v>0</v>
      </c>
      <c r="L50" s="192"/>
      <c r="M50" s="195"/>
      <c r="N50" s="194">
        <f>L50*M50</f>
        <v>0</v>
      </c>
      <c r="O50" s="192"/>
      <c r="P50" s="38"/>
      <c r="Q50" s="38">
        <f>O50*P50</f>
        <v>0</v>
      </c>
      <c r="R50" s="38">
        <f>E50+H50+K50+N50+Q50</f>
        <v>0</v>
      </c>
      <c r="S50" s="5"/>
    </row>
    <row r="51" spans="1:19" x14ac:dyDescent="0.35">
      <c r="A51" s="51" t="s">
        <v>41</v>
      </c>
      <c r="B51" s="41" t="s">
        <v>80</v>
      </c>
      <c r="C51" s="192"/>
      <c r="D51" s="194"/>
      <c r="E51" s="195">
        <f>C51*D51</f>
        <v>0</v>
      </c>
      <c r="F51" s="192"/>
      <c r="G51" s="195"/>
      <c r="H51" s="195">
        <f t="shared" ref="H51:H52" si="1">F51*G51</f>
        <v>0</v>
      </c>
      <c r="I51" s="192"/>
      <c r="J51" s="195"/>
      <c r="K51" s="195">
        <f t="shared" ref="K51:K52" si="2">I51*J51</f>
        <v>0</v>
      </c>
      <c r="L51" s="192"/>
      <c r="M51" s="195"/>
      <c r="N51" s="194">
        <f t="shared" ref="N51:N52" si="3">L51*M51</f>
        <v>0</v>
      </c>
      <c r="O51" s="192"/>
      <c r="P51" s="38"/>
      <c r="Q51" s="38">
        <f t="shared" ref="Q51:Q52" si="4">O51*P51</f>
        <v>0</v>
      </c>
      <c r="R51" s="38">
        <f t="shared" ref="R51:R52" si="5">E51+H51+K51+N51+Q51</f>
        <v>0</v>
      </c>
      <c r="S51" s="5"/>
    </row>
    <row r="52" spans="1:19" x14ac:dyDescent="0.35">
      <c r="A52" s="51" t="s">
        <v>42</v>
      </c>
      <c r="B52" s="41" t="s">
        <v>80</v>
      </c>
      <c r="C52" s="196"/>
      <c r="D52" s="194"/>
      <c r="E52" s="195">
        <f>C52*D52</f>
        <v>0</v>
      </c>
      <c r="F52" s="196"/>
      <c r="G52" s="194"/>
      <c r="H52" s="195">
        <f t="shared" si="1"/>
        <v>0</v>
      </c>
      <c r="I52" s="196"/>
      <c r="J52" s="194"/>
      <c r="K52" s="195">
        <f t="shared" si="2"/>
        <v>0</v>
      </c>
      <c r="L52" s="196"/>
      <c r="M52" s="194"/>
      <c r="N52" s="194">
        <f t="shared" si="3"/>
        <v>0</v>
      </c>
      <c r="O52" s="196"/>
      <c r="P52" s="38"/>
      <c r="Q52" s="38">
        <f t="shared" si="4"/>
        <v>0</v>
      </c>
      <c r="R52" s="38">
        <f t="shared" si="5"/>
        <v>0</v>
      </c>
      <c r="S52" s="5"/>
    </row>
    <row r="53" spans="1:19" x14ac:dyDescent="0.35">
      <c r="A53" s="123" t="s">
        <v>7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38">
        <f>SUM(R50:R52)</f>
        <v>0</v>
      </c>
      <c r="S53" s="5"/>
    </row>
    <row r="54" spans="1:19" x14ac:dyDescent="0.3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66" t="s">
        <v>66</v>
      </c>
      <c r="R54" s="38">
        <f>R53*1.15</f>
        <v>0</v>
      </c>
      <c r="S54" s="5"/>
    </row>
    <row r="55" spans="1:19" x14ac:dyDescent="0.35">
      <c r="A55" s="125" t="s">
        <v>67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7"/>
      <c r="R55" s="38">
        <f>R53+R54</f>
        <v>0</v>
      </c>
      <c r="S55" s="5"/>
    </row>
    <row r="56" spans="1:19" ht="15" thickBot="1" x14ac:dyDescent="0.4">
      <c r="A56" s="142" t="s">
        <v>81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63"/>
      <c r="S56" s="5"/>
    </row>
    <row r="57" spans="1:19" x14ac:dyDescent="0.35">
      <c r="A57" s="74" t="s">
        <v>25</v>
      </c>
      <c r="B57" s="74" t="s">
        <v>58</v>
      </c>
      <c r="C57" s="74" t="s">
        <v>82</v>
      </c>
      <c r="D57" s="74"/>
      <c r="E57" s="75" t="s">
        <v>77</v>
      </c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55"/>
      <c r="S57" s="5"/>
    </row>
    <row r="58" spans="1:19" x14ac:dyDescent="0.35">
      <c r="A58" s="79"/>
      <c r="B58" s="79"/>
      <c r="C58" s="79"/>
      <c r="D58" s="79"/>
      <c r="E58" s="7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55"/>
      <c r="S58" s="5"/>
    </row>
    <row r="59" spans="1:19" x14ac:dyDescent="0.35">
      <c r="A59" s="79"/>
      <c r="B59" s="79"/>
      <c r="C59" s="79"/>
      <c r="D59" s="79"/>
      <c r="E59" s="7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55"/>
      <c r="S59" s="5"/>
    </row>
    <row r="60" spans="1:19" x14ac:dyDescent="0.35">
      <c r="A60" s="79"/>
      <c r="B60" s="79"/>
      <c r="C60" s="79"/>
      <c r="D60" s="79"/>
      <c r="E60" s="7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55"/>
      <c r="S60" s="5"/>
    </row>
    <row r="61" spans="1:19" x14ac:dyDescent="0.3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55"/>
      <c r="S61" s="5"/>
    </row>
    <row r="62" spans="1:19" ht="15" thickBot="1" x14ac:dyDescent="0.4">
      <c r="A62" s="67" t="s">
        <v>64</v>
      </c>
      <c r="L62" s="46"/>
    </row>
    <row r="63" spans="1:19" ht="14.5" customHeight="1" x14ac:dyDescent="0.35">
      <c r="A63" s="131" t="s">
        <v>25</v>
      </c>
      <c r="B63" s="33"/>
      <c r="C63" s="134" t="s">
        <v>15</v>
      </c>
      <c r="D63" s="6" t="s">
        <v>16</v>
      </c>
      <c r="E63" s="6" t="s">
        <v>17</v>
      </c>
      <c r="F63" s="136" t="s">
        <v>18</v>
      </c>
      <c r="G63" s="12" t="s">
        <v>16</v>
      </c>
      <c r="H63" s="12" t="s">
        <v>17</v>
      </c>
      <c r="I63" s="138" t="s">
        <v>19</v>
      </c>
      <c r="J63" s="7" t="s">
        <v>16</v>
      </c>
      <c r="K63" s="7" t="s">
        <v>17</v>
      </c>
      <c r="L63" s="140" t="s">
        <v>20</v>
      </c>
      <c r="M63" s="8" t="s">
        <v>16</v>
      </c>
      <c r="N63" s="8" t="s">
        <v>17</v>
      </c>
      <c r="O63" s="129" t="s">
        <v>21</v>
      </c>
      <c r="P63" s="9" t="s">
        <v>16</v>
      </c>
      <c r="Q63" s="9" t="s">
        <v>17</v>
      </c>
      <c r="R63" s="10" t="s">
        <v>9</v>
      </c>
      <c r="S63" s="5"/>
    </row>
    <row r="64" spans="1:19" x14ac:dyDescent="0.35">
      <c r="A64" s="132"/>
      <c r="B64" s="34"/>
      <c r="C64" s="135"/>
      <c r="D64" s="11" t="s">
        <v>11</v>
      </c>
      <c r="E64" s="11" t="s">
        <v>4</v>
      </c>
      <c r="F64" s="137"/>
      <c r="G64" s="12" t="s">
        <v>11</v>
      </c>
      <c r="H64" s="12" t="s">
        <v>0</v>
      </c>
      <c r="I64" s="139"/>
      <c r="J64" s="13" t="s">
        <v>11</v>
      </c>
      <c r="K64" s="13" t="s">
        <v>1</v>
      </c>
      <c r="L64" s="141"/>
      <c r="M64" s="14" t="s">
        <v>11</v>
      </c>
      <c r="N64" s="14" t="s">
        <v>5</v>
      </c>
      <c r="O64" s="130"/>
      <c r="P64" s="15" t="s">
        <v>6</v>
      </c>
      <c r="Q64" s="15" t="s">
        <v>6</v>
      </c>
      <c r="R64" s="16" t="s">
        <v>12</v>
      </c>
      <c r="S64" s="5"/>
    </row>
    <row r="65" spans="1:19" x14ac:dyDescent="0.35">
      <c r="A65" s="132"/>
      <c r="B65" s="34" t="s">
        <v>13</v>
      </c>
      <c r="C65" s="135"/>
      <c r="D65" s="11" t="s">
        <v>8</v>
      </c>
      <c r="E65" s="11" t="s">
        <v>3</v>
      </c>
      <c r="F65" s="137"/>
      <c r="G65" s="12" t="s">
        <v>0</v>
      </c>
      <c r="H65" s="12" t="s">
        <v>3</v>
      </c>
      <c r="I65" s="139"/>
      <c r="J65" s="13" t="s">
        <v>1</v>
      </c>
      <c r="K65" s="13" t="s">
        <v>3</v>
      </c>
      <c r="L65" s="141"/>
      <c r="M65" s="14" t="s">
        <v>5</v>
      </c>
      <c r="N65" s="14" t="s">
        <v>3</v>
      </c>
      <c r="O65" s="130"/>
      <c r="P65" s="17" t="s">
        <v>11</v>
      </c>
      <c r="Q65" s="17" t="s">
        <v>3</v>
      </c>
      <c r="R65" s="18" t="s">
        <v>3</v>
      </c>
      <c r="S65" s="5"/>
    </row>
    <row r="66" spans="1:19" x14ac:dyDescent="0.35">
      <c r="A66" s="133"/>
      <c r="B66" s="34"/>
      <c r="C66" s="135"/>
      <c r="D66" s="28" t="s">
        <v>3</v>
      </c>
      <c r="E66" s="19"/>
      <c r="F66" s="137"/>
      <c r="G66" s="29" t="s">
        <v>3</v>
      </c>
      <c r="H66" s="20"/>
      <c r="I66" s="139"/>
      <c r="J66" s="30" t="s">
        <v>3</v>
      </c>
      <c r="K66" s="21"/>
      <c r="L66" s="141"/>
      <c r="M66" s="31" t="s">
        <v>3</v>
      </c>
      <c r="N66" s="22"/>
      <c r="O66" s="130"/>
      <c r="P66" s="17" t="s">
        <v>3</v>
      </c>
      <c r="Q66" s="17"/>
      <c r="R66" s="18"/>
      <c r="S66" s="5"/>
    </row>
    <row r="67" spans="1:19" x14ac:dyDescent="0.35">
      <c r="A67" s="51"/>
      <c r="B67" s="41" t="s">
        <v>14</v>
      </c>
      <c r="C67" s="50"/>
      <c r="D67" s="38"/>
      <c r="E67" s="47">
        <f>C67*D67</f>
        <v>0</v>
      </c>
      <c r="F67" s="50"/>
      <c r="G67" s="47"/>
      <c r="H67" s="47">
        <f>F67*G67</f>
        <v>0</v>
      </c>
      <c r="I67" s="50"/>
      <c r="J67" s="47"/>
      <c r="K67" s="47">
        <f>I67*J67</f>
        <v>0</v>
      </c>
      <c r="L67" s="50"/>
      <c r="M67" s="47"/>
      <c r="N67" s="38">
        <f>L67*M67</f>
        <v>0</v>
      </c>
      <c r="O67" s="50"/>
      <c r="P67" s="38"/>
      <c r="Q67" s="38">
        <f>O67*P67</f>
        <v>0</v>
      </c>
      <c r="R67" s="38">
        <f>E67+H67+K67+N67+Q67</f>
        <v>0</v>
      </c>
      <c r="S67" s="5"/>
    </row>
    <row r="68" spans="1:19" x14ac:dyDescent="0.35">
      <c r="A68" s="51"/>
      <c r="B68" s="41" t="s">
        <v>14</v>
      </c>
      <c r="C68" s="50"/>
      <c r="D68" s="38"/>
      <c r="E68" s="47">
        <f>C68*D68</f>
        <v>0</v>
      </c>
      <c r="F68" s="50"/>
      <c r="G68" s="47"/>
      <c r="H68" s="47">
        <f t="shared" ref="H68:H69" si="6">F68*G68</f>
        <v>0</v>
      </c>
      <c r="I68" s="50"/>
      <c r="J68" s="47"/>
      <c r="K68" s="47">
        <f t="shared" ref="K68:K69" si="7">I68*J68</f>
        <v>0</v>
      </c>
      <c r="L68" s="50"/>
      <c r="M68" s="47"/>
      <c r="N68" s="38">
        <f t="shared" ref="N68:N69" si="8">L68*M68</f>
        <v>0</v>
      </c>
      <c r="O68" s="50"/>
      <c r="P68" s="38"/>
      <c r="Q68" s="38">
        <f t="shared" ref="Q68:Q69" si="9">O68*P68</f>
        <v>0</v>
      </c>
      <c r="R68" s="38">
        <f t="shared" ref="R68:R69" si="10">E68+H68+K68+N68+Q68</f>
        <v>0</v>
      </c>
      <c r="S68" s="5"/>
    </row>
    <row r="69" spans="1:19" x14ac:dyDescent="0.35">
      <c r="A69" s="51"/>
      <c r="B69" s="41" t="s">
        <v>14</v>
      </c>
      <c r="C69" s="37"/>
      <c r="D69" s="38"/>
      <c r="E69" s="47">
        <f>C69*D69</f>
        <v>0</v>
      </c>
      <c r="F69" s="37"/>
      <c r="G69" s="38"/>
      <c r="H69" s="47">
        <f t="shared" si="6"/>
        <v>0</v>
      </c>
      <c r="I69" s="37"/>
      <c r="J69" s="38"/>
      <c r="K69" s="47">
        <f t="shared" si="7"/>
        <v>0</v>
      </c>
      <c r="L69" s="37"/>
      <c r="M69" s="38"/>
      <c r="N69" s="38">
        <f t="shared" si="8"/>
        <v>0</v>
      </c>
      <c r="O69" s="37"/>
      <c r="P69" s="38"/>
      <c r="Q69" s="38">
        <f t="shared" si="9"/>
        <v>0</v>
      </c>
      <c r="R69" s="38">
        <f t="shared" si="10"/>
        <v>0</v>
      </c>
      <c r="S69" s="5"/>
    </row>
    <row r="70" spans="1:19" x14ac:dyDescent="0.35">
      <c r="A70" s="123" t="s">
        <v>7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38">
        <f>SUM(R67:R69)</f>
        <v>0</v>
      </c>
      <c r="S70" s="5"/>
    </row>
    <row r="71" spans="1:19" x14ac:dyDescent="0.3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66" t="s">
        <v>66</v>
      </c>
      <c r="R71" s="38">
        <f>R70*0.15</f>
        <v>0</v>
      </c>
      <c r="S71" s="5"/>
    </row>
    <row r="72" spans="1:19" x14ac:dyDescent="0.35">
      <c r="A72" s="125" t="s">
        <v>67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7"/>
      <c r="R72" s="38">
        <f>R70+R71</f>
        <v>0</v>
      </c>
      <c r="S72" s="5"/>
    </row>
    <row r="73" spans="1:19" ht="15" thickBot="1" x14ac:dyDescent="0.4">
      <c r="A73" s="32" t="s">
        <v>65</v>
      </c>
      <c r="L73" s="46"/>
    </row>
    <row r="74" spans="1:19" ht="14.5" customHeight="1" x14ac:dyDescent="0.35">
      <c r="A74" s="131" t="s">
        <v>25</v>
      </c>
      <c r="B74" s="33"/>
      <c r="C74" s="134" t="s">
        <v>15</v>
      </c>
      <c r="D74" s="6" t="s">
        <v>16</v>
      </c>
      <c r="E74" s="6" t="s">
        <v>17</v>
      </c>
      <c r="F74" s="136" t="s">
        <v>18</v>
      </c>
      <c r="G74" s="12" t="s">
        <v>16</v>
      </c>
      <c r="H74" s="12" t="s">
        <v>17</v>
      </c>
      <c r="I74" s="138" t="s">
        <v>19</v>
      </c>
      <c r="J74" s="7" t="s">
        <v>16</v>
      </c>
      <c r="K74" s="7" t="s">
        <v>17</v>
      </c>
      <c r="L74" s="140" t="s">
        <v>20</v>
      </c>
      <c r="M74" s="8" t="s">
        <v>16</v>
      </c>
      <c r="N74" s="8" t="s">
        <v>17</v>
      </c>
      <c r="O74" s="129" t="s">
        <v>21</v>
      </c>
      <c r="P74" s="9" t="s">
        <v>16</v>
      </c>
      <c r="Q74" s="9" t="s">
        <v>17</v>
      </c>
      <c r="R74" s="10" t="s">
        <v>9</v>
      </c>
      <c r="S74" s="5"/>
    </row>
    <row r="75" spans="1:19" x14ac:dyDescent="0.35">
      <c r="A75" s="132"/>
      <c r="B75" s="34"/>
      <c r="C75" s="135"/>
      <c r="D75" s="11" t="s">
        <v>11</v>
      </c>
      <c r="E75" s="11" t="s">
        <v>4</v>
      </c>
      <c r="F75" s="137"/>
      <c r="G75" s="12" t="s">
        <v>11</v>
      </c>
      <c r="H75" s="12" t="s">
        <v>0</v>
      </c>
      <c r="I75" s="139"/>
      <c r="J75" s="13" t="s">
        <v>11</v>
      </c>
      <c r="K75" s="13" t="s">
        <v>1</v>
      </c>
      <c r="L75" s="141"/>
      <c r="M75" s="14" t="s">
        <v>11</v>
      </c>
      <c r="N75" s="14" t="s">
        <v>5</v>
      </c>
      <c r="O75" s="130"/>
      <c r="P75" s="15" t="s">
        <v>6</v>
      </c>
      <c r="Q75" s="15" t="s">
        <v>6</v>
      </c>
      <c r="R75" s="16" t="s">
        <v>12</v>
      </c>
      <c r="S75" s="5"/>
    </row>
    <row r="76" spans="1:19" x14ac:dyDescent="0.35">
      <c r="A76" s="132"/>
      <c r="B76" s="34" t="s">
        <v>13</v>
      </c>
      <c r="C76" s="135"/>
      <c r="D76" s="11" t="s">
        <v>8</v>
      </c>
      <c r="E76" s="11" t="s">
        <v>3</v>
      </c>
      <c r="F76" s="137"/>
      <c r="G76" s="12" t="s">
        <v>0</v>
      </c>
      <c r="H76" s="12" t="s">
        <v>3</v>
      </c>
      <c r="I76" s="139"/>
      <c r="J76" s="13" t="s">
        <v>1</v>
      </c>
      <c r="K76" s="13" t="s">
        <v>3</v>
      </c>
      <c r="L76" s="141"/>
      <c r="M76" s="14" t="s">
        <v>5</v>
      </c>
      <c r="N76" s="14" t="s">
        <v>3</v>
      </c>
      <c r="O76" s="130"/>
      <c r="P76" s="17" t="s">
        <v>11</v>
      </c>
      <c r="Q76" s="17" t="s">
        <v>3</v>
      </c>
      <c r="R76" s="18" t="s">
        <v>3</v>
      </c>
      <c r="S76" s="5"/>
    </row>
    <row r="77" spans="1:19" x14ac:dyDescent="0.35">
      <c r="A77" s="133"/>
      <c r="B77" s="34"/>
      <c r="C77" s="135"/>
      <c r="D77" s="28" t="s">
        <v>3</v>
      </c>
      <c r="E77" s="19"/>
      <c r="F77" s="137"/>
      <c r="G77" s="29" t="s">
        <v>3</v>
      </c>
      <c r="H77" s="20"/>
      <c r="I77" s="139"/>
      <c r="J77" s="30" t="s">
        <v>3</v>
      </c>
      <c r="K77" s="21"/>
      <c r="L77" s="141"/>
      <c r="M77" s="31" t="s">
        <v>3</v>
      </c>
      <c r="N77" s="22"/>
      <c r="O77" s="130"/>
      <c r="P77" s="17" t="s">
        <v>3</v>
      </c>
      <c r="Q77" s="17"/>
      <c r="R77" s="18"/>
      <c r="S77" s="5"/>
    </row>
    <row r="78" spans="1:19" x14ac:dyDescent="0.35">
      <c r="A78" s="68"/>
      <c r="B78" s="41" t="s">
        <v>43</v>
      </c>
      <c r="C78" s="50"/>
      <c r="D78" s="38"/>
      <c r="E78" s="47">
        <f>C78*D78</f>
        <v>0</v>
      </c>
      <c r="F78" s="50"/>
      <c r="G78" s="47"/>
      <c r="H78" s="47">
        <f>F78*G78</f>
        <v>0</v>
      </c>
      <c r="I78" s="50"/>
      <c r="J78" s="47"/>
      <c r="K78" s="47">
        <f>I78*J78</f>
        <v>0</v>
      </c>
      <c r="L78" s="50"/>
      <c r="M78" s="47"/>
      <c r="N78" s="38">
        <f>L78*M78</f>
        <v>0</v>
      </c>
      <c r="O78" s="50"/>
      <c r="P78" s="38"/>
      <c r="Q78" s="38">
        <f>O78*P78</f>
        <v>0</v>
      </c>
      <c r="R78" s="38">
        <f>E78+H78+K78+N78+Q78</f>
        <v>0</v>
      </c>
      <c r="S78" s="5"/>
    </row>
    <row r="79" spans="1:19" x14ac:dyDescent="0.35">
      <c r="A79" s="51"/>
      <c r="B79" s="52"/>
      <c r="C79" s="50"/>
      <c r="D79" s="38"/>
      <c r="E79" s="47">
        <f>C79*D79</f>
        <v>0</v>
      </c>
      <c r="F79" s="50"/>
      <c r="G79" s="47"/>
      <c r="H79" s="47">
        <f t="shared" ref="H79" si="11">F79*G79</f>
        <v>0</v>
      </c>
      <c r="I79" s="50"/>
      <c r="J79" s="47"/>
      <c r="K79" s="47">
        <f t="shared" ref="K79" si="12">I79*J79</f>
        <v>0</v>
      </c>
      <c r="L79" s="50"/>
      <c r="M79" s="47"/>
      <c r="N79" s="38">
        <f t="shared" ref="N79" si="13">L79*M79</f>
        <v>0</v>
      </c>
      <c r="O79" s="50"/>
      <c r="P79" s="38"/>
      <c r="Q79" s="38">
        <f t="shared" ref="Q79" si="14">O79*P79</f>
        <v>0</v>
      </c>
      <c r="R79" s="38">
        <f t="shared" ref="R79" si="15">E79+H79+K79+N79+Q79</f>
        <v>0</v>
      </c>
      <c r="S79" s="5"/>
    </row>
    <row r="80" spans="1:19" x14ac:dyDescent="0.35">
      <c r="A80" s="51"/>
      <c r="B80" s="52"/>
      <c r="C80" s="50"/>
      <c r="D80" s="38"/>
      <c r="E80" s="47"/>
      <c r="F80" s="50"/>
      <c r="G80" s="47"/>
      <c r="H80" s="47"/>
      <c r="I80" s="50"/>
      <c r="J80" s="47"/>
      <c r="K80" s="47"/>
      <c r="L80" s="50"/>
      <c r="M80" s="47"/>
      <c r="N80" s="38"/>
      <c r="O80" s="50"/>
      <c r="P80" s="38"/>
      <c r="Q80" s="38"/>
      <c r="R80" s="38"/>
      <c r="S80" s="5"/>
    </row>
    <row r="81" spans="1:19" x14ac:dyDescent="0.35">
      <c r="A81" s="51"/>
      <c r="B81" s="52"/>
      <c r="C81" s="50"/>
      <c r="D81" s="38"/>
      <c r="E81" s="47"/>
      <c r="F81" s="50"/>
      <c r="G81" s="47"/>
      <c r="H81" s="47"/>
      <c r="I81" s="50"/>
      <c r="J81" s="47"/>
      <c r="K81" s="47"/>
      <c r="L81" s="50"/>
      <c r="M81" s="47"/>
      <c r="N81" s="38"/>
      <c r="O81" s="50"/>
      <c r="P81" s="38"/>
      <c r="Q81" s="38"/>
      <c r="R81" s="38"/>
      <c r="S81" s="5"/>
    </row>
    <row r="82" spans="1:19" x14ac:dyDescent="0.35">
      <c r="A82" s="51"/>
      <c r="B82" s="52"/>
      <c r="C82" s="37"/>
      <c r="D82" s="38"/>
      <c r="E82" s="47"/>
      <c r="F82" s="37"/>
      <c r="G82" s="38"/>
      <c r="H82" s="47"/>
      <c r="I82" s="37"/>
      <c r="J82" s="38"/>
      <c r="K82" s="47"/>
      <c r="L82" s="37"/>
      <c r="M82" s="38"/>
      <c r="N82" s="38"/>
      <c r="O82" s="37"/>
      <c r="P82" s="38"/>
      <c r="Q82" s="38"/>
      <c r="R82" s="38"/>
      <c r="S82" s="5"/>
    </row>
    <row r="83" spans="1:19" x14ac:dyDescent="0.35">
      <c r="A83" s="123" t="s">
        <v>7</v>
      </c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38">
        <f>SUM(R78:R82)</f>
        <v>0</v>
      </c>
      <c r="S83" s="5"/>
    </row>
    <row r="84" spans="1:19" x14ac:dyDescent="0.3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66" t="s">
        <v>66</v>
      </c>
      <c r="R84" s="38">
        <f>R83*0.15</f>
        <v>0</v>
      </c>
      <c r="S84" s="5"/>
    </row>
    <row r="85" spans="1:19" x14ac:dyDescent="0.35">
      <c r="A85" s="125" t="s">
        <v>67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7"/>
      <c r="R85" s="38">
        <f>R83+R84</f>
        <v>0</v>
      </c>
      <c r="S85" s="5"/>
    </row>
    <row r="86" spans="1:19" ht="15" thickBot="1" x14ac:dyDescent="0.4">
      <c r="A86" s="32" t="s">
        <v>68</v>
      </c>
      <c r="L86" s="46"/>
    </row>
    <row r="87" spans="1:19" ht="14.5" customHeight="1" x14ac:dyDescent="0.35">
      <c r="A87" s="131" t="s">
        <v>25</v>
      </c>
      <c r="B87" s="33"/>
      <c r="C87" s="134" t="s">
        <v>15</v>
      </c>
      <c r="D87" s="6" t="s">
        <v>16</v>
      </c>
      <c r="E87" s="6" t="s">
        <v>17</v>
      </c>
      <c r="F87" s="136" t="s">
        <v>18</v>
      </c>
      <c r="G87" s="12" t="s">
        <v>16</v>
      </c>
      <c r="H87" s="12" t="s">
        <v>17</v>
      </c>
      <c r="I87" s="138" t="s">
        <v>19</v>
      </c>
      <c r="J87" s="7" t="s">
        <v>16</v>
      </c>
      <c r="K87" s="7" t="s">
        <v>17</v>
      </c>
      <c r="L87" s="140" t="s">
        <v>20</v>
      </c>
      <c r="M87" s="8" t="s">
        <v>16</v>
      </c>
      <c r="N87" s="8" t="s">
        <v>17</v>
      </c>
      <c r="O87" s="129" t="s">
        <v>21</v>
      </c>
      <c r="P87" s="9" t="s">
        <v>16</v>
      </c>
      <c r="Q87" s="9" t="s">
        <v>17</v>
      </c>
      <c r="R87" s="10" t="s">
        <v>9</v>
      </c>
      <c r="S87" s="5"/>
    </row>
    <row r="88" spans="1:19" x14ac:dyDescent="0.35">
      <c r="A88" s="132"/>
      <c r="B88" s="34"/>
      <c r="C88" s="135"/>
      <c r="D88" s="11" t="s">
        <v>11</v>
      </c>
      <c r="E88" s="11" t="s">
        <v>4</v>
      </c>
      <c r="F88" s="137"/>
      <c r="G88" s="12" t="s">
        <v>11</v>
      </c>
      <c r="H88" s="12" t="s">
        <v>0</v>
      </c>
      <c r="I88" s="139"/>
      <c r="J88" s="13" t="s">
        <v>11</v>
      </c>
      <c r="K88" s="13" t="s">
        <v>1</v>
      </c>
      <c r="L88" s="141"/>
      <c r="M88" s="14" t="s">
        <v>11</v>
      </c>
      <c r="N88" s="14" t="s">
        <v>5</v>
      </c>
      <c r="O88" s="130"/>
      <c r="P88" s="15" t="s">
        <v>6</v>
      </c>
      <c r="Q88" s="15" t="s">
        <v>6</v>
      </c>
      <c r="R88" s="16" t="s">
        <v>12</v>
      </c>
      <c r="S88" s="5"/>
    </row>
    <row r="89" spans="1:19" x14ac:dyDescent="0.35">
      <c r="A89" s="132"/>
      <c r="B89" s="34" t="s">
        <v>13</v>
      </c>
      <c r="C89" s="135"/>
      <c r="D89" s="11" t="s">
        <v>8</v>
      </c>
      <c r="E89" s="11" t="s">
        <v>3</v>
      </c>
      <c r="F89" s="137"/>
      <c r="G89" s="12" t="s">
        <v>0</v>
      </c>
      <c r="H89" s="12" t="s">
        <v>3</v>
      </c>
      <c r="I89" s="139"/>
      <c r="J89" s="13" t="s">
        <v>1</v>
      </c>
      <c r="K89" s="13" t="s">
        <v>3</v>
      </c>
      <c r="L89" s="141"/>
      <c r="M89" s="14" t="s">
        <v>5</v>
      </c>
      <c r="N89" s="14" t="s">
        <v>3</v>
      </c>
      <c r="O89" s="130"/>
      <c r="P89" s="17" t="s">
        <v>11</v>
      </c>
      <c r="Q89" s="17" t="s">
        <v>3</v>
      </c>
      <c r="R89" s="18" t="s">
        <v>3</v>
      </c>
      <c r="S89" s="5"/>
    </row>
    <row r="90" spans="1:19" x14ac:dyDescent="0.35">
      <c r="A90" s="133"/>
      <c r="B90" s="34"/>
      <c r="C90" s="135"/>
      <c r="D90" s="28" t="s">
        <v>3</v>
      </c>
      <c r="E90" s="19"/>
      <c r="F90" s="137"/>
      <c r="G90" s="29" t="s">
        <v>3</v>
      </c>
      <c r="H90" s="20"/>
      <c r="I90" s="139"/>
      <c r="J90" s="30" t="s">
        <v>3</v>
      </c>
      <c r="K90" s="21"/>
      <c r="L90" s="141"/>
      <c r="M90" s="31" t="s">
        <v>3</v>
      </c>
      <c r="N90" s="22"/>
      <c r="O90" s="130"/>
      <c r="P90" s="17" t="s">
        <v>3</v>
      </c>
      <c r="Q90" s="17"/>
      <c r="R90" s="18"/>
      <c r="S90" s="5"/>
    </row>
    <row r="91" spans="1:19" x14ac:dyDescent="0.35">
      <c r="A91" s="59" t="s">
        <v>44</v>
      </c>
      <c r="B91" s="104" t="s">
        <v>69</v>
      </c>
      <c r="C91" s="60"/>
      <c r="D91" s="60"/>
      <c r="E91" s="58"/>
      <c r="F91" s="60"/>
      <c r="G91" s="60"/>
      <c r="H91" s="58"/>
      <c r="I91" s="60"/>
      <c r="J91" s="60"/>
      <c r="K91" s="58"/>
      <c r="L91" s="60"/>
      <c r="M91" s="60"/>
      <c r="N91" s="58"/>
      <c r="O91" s="60"/>
      <c r="P91" s="60"/>
      <c r="Q91" s="60"/>
      <c r="R91" s="60"/>
      <c r="S91" s="5"/>
    </row>
    <row r="92" spans="1:19" x14ac:dyDescent="0.35">
      <c r="A92" s="59" t="s">
        <v>45</v>
      </c>
      <c r="B92" s="104" t="s">
        <v>69</v>
      </c>
      <c r="C92" s="60"/>
      <c r="D92" s="60"/>
      <c r="E92" s="58"/>
      <c r="F92" s="60"/>
      <c r="G92" s="60"/>
      <c r="H92" s="58"/>
      <c r="I92" s="60"/>
      <c r="J92" s="60"/>
      <c r="K92" s="58"/>
      <c r="L92" s="60"/>
      <c r="M92" s="60"/>
      <c r="N92" s="58"/>
      <c r="O92" s="60"/>
      <c r="P92" s="60"/>
      <c r="Q92" s="60"/>
      <c r="R92" s="60"/>
      <c r="S92" s="5"/>
    </row>
    <row r="93" spans="1:19" x14ac:dyDescent="0.35">
      <c r="A93" s="59" t="s">
        <v>46</v>
      </c>
      <c r="B93" s="104" t="s">
        <v>69</v>
      </c>
      <c r="C93" s="60"/>
      <c r="D93" s="60"/>
      <c r="E93" s="58"/>
      <c r="F93" s="60"/>
      <c r="G93" s="60"/>
      <c r="H93" s="58"/>
      <c r="I93" s="60"/>
      <c r="J93" s="60"/>
      <c r="K93" s="58"/>
      <c r="L93" s="60"/>
      <c r="M93" s="60"/>
      <c r="N93" s="58"/>
      <c r="O93" s="60"/>
      <c r="P93" s="60"/>
      <c r="Q93" s="60"/>
      <c r="R93" s="60"/>
      <c r="S93" s="5"/>
    </row>
    <row r="94" spans="1:19" x14ac:dyDescent="0.35">
      <c r="A94" s="59" t="s">
        <v>47</v>
      </c>
      <c r="B94" s="104" t="s">
        <v>69</v>
      </c>
      <c r="C94" s="60"/>
      <c r="D94" s="60"/>
      <c r="E94" s="58"/>
      <c r="F94" s="60"/>
      <c r="G94" s="60"/>
      <c r="H94" s="58"/>
      <c r="I94" s="60"/>
      <c r="J94" s="60"/>
      <c r="K94" s="58"/>
      <c r="L94" s="60"/>
      <c r="M94" s="60"/>
      <c r="N94" s="58"/>
      <c r="O94" s="60"/>
      <c r="P94" s="60"/>
      <c r="Q94" s="60"/>
      <c r="R94" s="60"/>
      <c r="S94" s="5"/>
    </row>
    <row r="95" spans="1:19" x14ac:dyDescent="0.35">
      <c r="A95" s="51" t="s">
        <v>48</v>
      </c>
      <c r="B95" s="104" t="s">
        <v>69</v>
      </c>
      <c r="C95" s="50"/>
      <c r="D95" s="38"/>
      <c r="E95" s="47"/>
      <c r="F95" s="50"/>
      <c r="G95" s="47"/>
      <c r="H95" s="47"/>
      <c r="I95" s="50"/>
      <c r="J95" s="47"/>
      <c r="K95" s="47"/>
      <c r="L95" s="50"/>
      <c r="M95" s="47"/>
      <c r="N95" s="38"/>
      <c r="O95" s="50"/>
      <c r="P95" s="38"/>
      <c r="Q95" s="38"/>
      <c r="R95" s="38"/>
      <c r="S95" s="5"/>
    </row>
    <row r="96" spans="1:19" x14ac:dyDescent="0.35">
      <c r="A96" s="51" t="s">
        <v>49</v>
      </c>
      <c r="B96" s="104" t="s">
        <v>69</v>
      </c>
      <c r="C96" s="50"/>
      <c r="D96" s="38"/>
      <c r="E96" s="47"/>
      <c r="F96" s="50"/>
      <c r="G96" s="47"/>
      <c r="H96" s="47"/>
      <c r="I96" s="50"/>
      <c r="J96" s="47"/>
      <c r="K96" s="47"/>
      <c r="L96" s="50"/>
      <c r="M96" s="47"/>
      <c r="N96" s="38"/>
      <c r="O96" s="50"/>
      <c r="P96" s="38"/>
      <c r="Q96" s="38"/>
      <c r="R96" s="38"/>
      <c r="S96" s="5"/>
    </row>
    <row r="97" spans="1:19" x14ac:dyDescent="0.35">
      <c r="A97" s="123" t="s">
        <v>7</v>
      </c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38">
        <f>SUM(R92:R96)</f>
        <v>0</v>
      </c>
      <c r="S97" s="5"/>
    </row>
    <row r="98" spans="1:19" x14ac:dyDescent="0.3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66" t="s">
        <v>66</v>
      </c>
      <c r="R98" s="38">
        <f>R97*0.15</f>
        <v>0</v>
      </c>
      <c r="S98" s="5"/>
    </row>
    <row r="99" spans="1:19" x14ac:dyDescent="0.35">
      <c r="A99" s="125" t="s">
        <v>67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7"/>
      <c r="R99" s="38">
        <f>R97+R98</f>
        <v>0</v>
      </c>
      <c r="S99" s="5"/>
    </row>
    <row r="100" spans="1:19" ht="15" thickBot="1" x14ac:dyDescent="0.4">
      <c r="A100" s="67" t="s">
        <v>85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67"/>
      <c r="M100" s="48"/>
      <c r="N100" s="48"/>
      <c r="O100" s="48"/>
      <c r="P100" s="48"/>
      <c r="Q100" s="48"/>
    </row>
    <row r="101" spans="1:19" ht="14.5" customHeight="1" x14ac:dyDescent="0.35">
      <c r="A101" s="168" t="s">
        <v>25</v>
      </c>
      <c r="B101" s="81"/>
      <c r="C101" s="171" t="s">
        <v>120</v>
      </c>
      <c r="D101" s="82" t="s">
        <v>16</v>
      </c>
      <c r="E101" s="82" t="s">
        <v>17</v>
      </c>
      <c r="F101" s="173" t="s">
        <v>121</v>
      </c>
      <c r="G101" s="84" t="s">
        <v>16</v>
      </c>
      <c r="H101" s="84" t="s">
        <v>17</v>
      </c>
      <c r="I101" s="175" t="s">
        <v>122</v>
      </c>
      <c r="J101" s="85" t="s">
        <v>16</v>
      </c>
      <c r="K101" s="85" t="s">
        <v>17</v>
      </c>
      <c r="L101" s="177" t="s">
        <v>123</v>
      </c>
      <c r="M101" s="87" t="s">
        <v>16</v>
      </c>
      <c r="N101" s="87" t="s">
        <v>17</v>
      </c>
      <c r="O101" s="182" t="s">
        <v>124</v>
      </c>
      <c r="P101" s="89" t="s">
        <v>16</v>
      </c>
      <c r="Q101" s="89" t="s">
        <v>17</v>
      </c>
      <c r="R101" s="10" t="s">
        <v>9</v>
      </c>
      <c r="S101" s="5"/>
    </row>
    <row r="102" spans="1:19" x14ac:dyDescent="0.35">
      <c r="A102" s="169"/>
      <c r="B102" s="90"/>
      <c r="C102" s="172"/>
      <c r="D102" s="91" t="s">
        <v>11</v>
      </c>
      <c r="E102" s="91" t="s">
        <v>4</v>
      </c>
      <c r="F102" s="174"/>
      <c r="G102" s="84" t="s">
        <v>11</v>
      </c>
      <c r="H102" s="84" t="s">
        <v>0</v>
      </c>
      <c r="I102" s="176"/>
      <c r="J102" s="92" t="s">
        <v>11</v>
      </c>
      <c r="K102" s="92" t="s">
        <v>1</v>
      </c>
      <c r="L102" s="178"/>
      <c r="M102" s="93" t="s">
        <v>11</v>
      </c>
      <c r="N102" s="93" t="s">
        <v>5</v>
      </c>
      <c r="O102" s="183"/>
      <c r="P102" s="94" t="s">
        <v>6</v>
      </c>
      <c r="Q102" s="94" t="s">
        <v>6</v>
      </c>
      <c r="R102" s="16" t="s">
        <v>12</v>
      </c>
      <c r="S102" s="5"/>
    </row>
    <row r="103" spans="1:19" x14ac:dyDescent="0.35">
      <c r="A103" s="169"/>
      <c r="B103" s="90" t="s">
        <v>13</v>
      </c>
      <c r="C103" s="172"/>
      <c r="D103" s="91" t="s">
        <v>8</v>
      </c>
      <c r="E103" s="91" t="s">
        <v>3</v>
      </c>
      <c r="F103" s="174"/>
      <c r="G103" s="84" t="s">
        <v>0</v>
      </c>
      <c r="H103" s="84" t="s">
        <v>3</v>
      </c>
      <c r="I103" s="176"/>
      <c r="J103" s="92" t="s">
        <v>1</v>
      </c>
      <c r="K103" s="92" t="s">
        <v>3</v>
      </c>
      <c r="L103" s="178"/>
      <c r="M103" s="93" t="s">
        <v>5</v>
      </c>
      <c r="N103" s="93" t="s">
        <v>3</v>
      </c>
      <c r="O103" s="183"/>
      <c r="P103" s="88" t="s">
        <v>11</v>
      </c>
      <c r="Q103" s="88" t="s">
        <v>3</v>
      </c>
      <c r="R103" s="18" t="s">
        <v>3</v>
      </c>
      <c r="S103" s="5"/>
    </row>
    <row r="104" spans="1:19" x14ac:dyDescent="0.35">
      <c r="A104" s="170"/>
      <c r="B104" s="90"/>
      <c r="C104" s="172"/>
      <c r="D104" s="95" t="s">
        <v>3</v>
      </c>
      <c r="E104" s="96"/>
      <c r="F104" s="174"/>
      <c r="G104" s="83" t="s">
        <v>3</v>
      </c>
      <c r="H104" s="97"/>
      <c r="I104" s="176"/>
      <c r="J104" s="98" t="s">
        <v>3</v>
      </c>
      <c r="K104" s="99"/>
      <c r="L104" s="178"/>
      <c r="M104" s="86" t="s">
        <v>3</v>
      </c>
      <c r="N104" s="100"/>
      <c r="O104" s="183"/>
      <c r="P104" s="88" t="s">
        <v>3</v>
      </c>
      <c r="Q104" s="88"/>
      <c r="R104" s="18"/>
      <c r="S104" s="5"/>
    </row>
    <row r="105" spans="1:19" ht="29" x14ac:dyDescent="0.35">
      <c r="A105" s="101" t="s">
        <v>83</v>
      </c>
      <c r="B105" s="41" t="s">
        <v>14</v>
      </c>
      <c r="C105" s="50"/>
      <c r="D105" s="47"/>
      <c r="E105" s="47">
        <f>C105*D105</f>
        <v>0</v>
      </c>
      <c r="F105" s="50"/>
      <c r="G105" s="47"/>
      <c r="H105" s="47">
        <f>F105*G105</f>
        <v>0</v>
      </c>
      <c r="I105" s="50"/>
      <c r="J105" s="47"/>
      <c r="K105" s="47">
        <f>I105*J105</f>
        <v>0</v>
      </c>
      <c r="L105" s="50"/>
      <c r="M105" s="47"/>
      <c r="N105" s="47">
        <f>L105*M105</f>
        <v>0</v>
      </c>
      <c r="O105" s="50"/>
      <c r="P105" s="47"/>
      <c r="Q105" s="47">
        <f>O105*P105</f>
        <v>0</v>
      </c>
      <c r="R105" s="38">
        <f>E105+H105+K105+N105+Q105</f>
        <v>0</v>
      </c>
      <c r="S105" s="5"/>
    </row>
    <row r="106" spans="1:19" ht="29" x14ac:dyDescent="0.35">
      <c r="A106" s="101" t="s">
        <v>84</v>
      </c>
      <c r="B106" s="41" t="s">
        <v>14</v>
      </c>
      <c r="C106" s="50"/>
      <c r="D106" s="47"/>
      <c r="E106" s="47">
        <f t="shared" ref="E106" si="16">C106*D106</f>
        <v>0</v>
      </c>
      <c r="F106" s="50"/>
      <c r="G106" s="47"/>
      <c r="H106" s="47">
        <f t="shared" ref="H106" si="17">F106*G106</f>
        <v>0</v>
      </c>
      <c r="I106" s="50"/>
      <c r="J106" s="47"/>
      <c r="K106" s="47">
        <f t="shared" ref="K106" si="18">I106*J106</f>
        <v>0</v>
      </c>
      <c r="L106" s="50"/>
      <c r="M106" s="47"/>
      <c r="N106" s="47">
        <f t="shared" ref="N106" si="19">L106*M106</f>
        <v>0</v>
      </c>
      <c r="O106" s="50"/>
      <c r="P106" s="47"/>
      <c r="Q106" s="47">
        <f t="shared" ref="Q106" si="20">O106*P106</f>
        <v>0</v>
      </c>
      <c r="R106" s="38">
        <f t="shared" ref="R106" si="21">E106+H106+K106+N106+Q106</f>
        <v>0</v>
      </c>
      <c r="S106" s="5"/>
    </row>
    <row r="107" spans="1:19" x14ac:dyDescent="0.35">
      <c r="A107" s="184" t="s">
        <v>7</v>
      </c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38">
        <f>SUM(R105:R106)</f>
        <v>0</v>
      </c>
      <c r="S107" s="5"/>
    </row>
    <row r="108" spans="1:19" x14ac:dyDescent="0.35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3" t="s">
        <v>66</v>
      </c>
      <c r="R108" s="38">
        <f>R107*0.15</f>
        <v>0</v>
      </c>
      <c r="S108" s="5"/>
    </row>
    <row r="109" spans="1:19" ht="19.5" customHeight="1" x14ac:dyDescent="0.35">
      <c r="A109" s="125" t="s">
        <v>2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38">
        <f>R107+R108</f>
        <v>0</v>
      </c>
    </row>
    <row r="110" spans="1:19" ht="19.5" customHeight="1" x14ac:dyDescent="0.35">
      <c r="A110" s="73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55"/>
    </row>
    <row r="111" spans="1:19" x14ac:dyDescent="0.35">
      <c r="A111" s="32" t="s">
        <v>89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55"/>
      <c r="S111" s="5"/>
    </row>
    <row r="112" spans="1:19" ht="15" thickBot="1" x14ac:dyDescent="0.4">
      <c r="A112" s="67" t="s">
        <v>103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70"/>
      <c r="S112" s="5"/>
    </row>
    <row r="113" spans="1:19" ht="14.5" customHeight="1" x14ac:dyDescent="0.35">
      <c r="A113" s="131" t="s">
        <v>25</v>
      </c>
      <c r="B113" s="33"/>
      <c r="C113" s="134" t="s">
        <v>15</v>
      </c>
      <c r="D113" s="6" t="s">
        <v>16</v>
      </c>
      <c r="E113" s="6" t="s">
        <v>17</v>
      </c>
      <c r="F113" s="136" t="s">
        <v>18</v>
      </c>
      <c r="G113" s="12" t="s">
        <v>16</v>
      </c>
      <c r="H113" s="12" t="s">
        <v>17</v>
      </c>
      <c r="I113" s="138" t="s">
        <v>19</v>
      </c>
      <c r="J113" s="7" t="s">
        <v>16</v>
      </c>
      <c r="K113" s="7" t="s">
        <v>17</v>
      </c>
      <c r="L113" s="140" t="s">
        <v>20</v>
      </c>
      <c r="M113" s="8" t="s">
        <v>16</v>
      </c>
      <c r="N113" s="8" t="s">
        <v>17</v>
      </c>
      <c r="O113" s="129" t="s">
        <v>21</v>
      </c>
      <c r="P113" s="9" t="s">
        <v>16</v>
      </c>
      <c r="Q113" s="9" t="s">
        <v>17</v>
      </c>
      <c r="R113" s="57" t="s">
        <v>9</v>
      </c>
      <c r="S113" s="5"/>
    </row>
    <row r="114" spans="1:19" x14ac:dyDescent="0.35">
      <c r="A114" s="132"/>
      <c r="B114" s="34"/>
      <c r="C114" s="135"/>
      <c r="D114" s="11" t="s">
        <v>11</v>
      </c>
      <c r="E114" s="11" t="s">
        <v>4</v>
      </c>
      <c r="F114" s="137"/>
      <c r="G114" s="12" t="s">
        <v>11</v>
      </c>
      <c r="H114" s="12" t="s">
        <v>0</v>
      </c>
      <c r="I114" s="139"/>
      <c r="J114" s="13" t="s">
        <v>11</v>
      </c>
      <c r="K114" s="13" t="s">
        <v>1</v>
      </c>
      <c r="L114" s="141"/>
      <c r="M114" s="14" t="s">
        <v>11</v>
      </c>
      <c r="N114" s="14" t="s">
        <v>5</v>
      </c>
      <c r="O114" s="130"/>
      <c r="P114" s="15" t="s">
        <v>6</v>
      </c>
      <c r="Q114" s="15" t="s">
        <v>6</v>
      </c>
      <c r="R114" s="16" t="s">
        <v>12</v>
      </c>
      <c r="S114" s="5"/>
    </row>
    <row r="115" spans="1:19" x14ac:dyDescent="0.35">
      <c r="A115" s="132"/>
      <c r="B115" s="34" t="s">
        <v>13</v>
      </c>
      <c r="C115" s="135"/>
      <c r="D115" s="11" t="s">
        <v>8</v>
      </c>
      <c r="E115" s="11" t="s">
        <v>3</v>
      </c>
      <c r="F115" s="137"/>
      <c r="G115" s="12" t="s">
        <v>0</v>
      </c>
      <c r="H115" s="12" t="s">
        <v>3</v>
      </c>
      <c r="I115" s="139"/>
      <c r="J115" s="13" t="s">
        <v>1</v>
      </c>
      <c r="K115" s="13" t="s">
        <v>3</v>
      </c>
      <c r="L115" s="141"/>
      <c r="M115" s="14" t="s">
        <v>5</v>
      </c>
      <c r="N115" s="14" t="s">
        <v>3</v>
      </c>
      <c r="O115" s="130"/>
      <c r="P115" s="17" t="s">
        <v>11</v>
      </c>
      <c r="Q115" s="17" t="s">
        <v>3</v>
      </c>
      <c r="R115" s="18" t="s">
        <v>3</v>
      </c>
      <c r="S115" s="5"/>
    </row>
    <row r="116" spans="1:19" x14ac:dyDescent="0.35">
      <c r="A116" s="133"/>
      <c r="B116" s="34"/>
      <c r="C116" s="135"/>
      <c r="D116" s="28" t="s">
        <v>3</v>
      </c>
      <c r="E116" s="19"/>
      <c r="F116" s="137"/>
      <c r="G116" s="29" t="s">
        <v>3</v>
      </c>
      <c r="H116" s="20"/>
      <c r="I116" s="139"/>
      <c r="J116" s="30" t="s">
        <v>3</v>
      </c>
      <c r="K116" s="21"/>
      <c r="L116" s="141"/>
      <c r="M116" s="31" t="s">
        <v>3</v>
      </c>
      <c r="N116" s="22"/>
      <c r="O116" s="130"/>
      <c r="P116" s="17" t="s">
        <v>3</v>
      </c>
      <c r="Q116" s="17"/>
      <c r="R116" s="18"/>
      <c r="S116" s="5"/>
    </row>
    <row r="117" spans="1:19" ht="23.5" customHeight="1" x14ac:dyDescent="0.35">
      <c r="A117" s="51" t="s">
        <v>78</v>
      </c>
      <c r="B117" s="41" t="s">
        <v>43</v>
      </c>
      <c r="C117" s="192"/>
      <c r="D117" s="194"/>
      <c r="E117" s="195">
        <f>C117*D117</f>
        <v>0</v>
      </c>
      <c r="F117" s="192"/>
      <c r="G117" s="195"/>
      <c r="H117" s="195">
        <f>F117*G117</f>
        <v>0</v>
      </c>
      <c r="I117" s="192"/>
      <c r="J117" s="195"/>
      <c r="K117" s="195">
        <f>I117*J117</f>
        <v>0</v>
      </c>
      <c r="L117" s="192"/>
      <c r="M117" s="195"/>
      <c r="N117" s="194">
        <f>L117*M117</f>
        <v>0</v>
      </c>
      <c r="O117" s="192"/>
      <c r="P117" s="38"/>
      <c r="Q117" s="38">
        <f>O117*P117</f>
        <v>0</v>
      </c>
      <c r="R117" s="38">
        <f>E117+H117+K117+N117+Q117</f>
        <v>0</v>
      </c>
      <c r="S117" s="5"/>
    </row>
    <row r="118" spans="1:19" x14ac:dyDescent="0.35">
      <c r="A118" s="123" t="s">
        <v>7</v>
      </c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8"/>
      <c r="R118" s="38">
        <f>SUM(R116:R117)</f>
        <v>0</v>
      </c>
      <c r="S118" s="5"/>
    </row>
    <row r="119" spans="1:19" x14ac:dyDescent="0.3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66" t="s">
        <v>66</v>
      </c>
      <c r="R119" s="71">
        <f>R118*1.15</f>
        <v>0</v>
      </c>
      <c r="S119" s="5"/>
    </row>
    <row r="120" spans="1:19" x14ac:dyDescent="0.35">
      <c r="A120" s="125" t="s">
        <v>67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7"/>
      <c r="R120" s="38">
        <f>R118+R119</f>
        <v>0</v>
      </c>
      <c r="S120" s="5"/>
    </row>
    <row r="121" spans="1:19" ht="14" customHeight="1" thickBot="1" x14ac:dyDescent="0.4">
      <c r="A121" s="72" t="s">
        <v>90</v>
      </c>
      <c r="B121" s="53"/>
      <c r="C121" s="64"/>
      <c r="D121" s="55"/>
      <c r="E121" s="56"/>
      <c r="F121" s="64"/>
      <c r="G121" s="56"/>
      <c r="H121" s="56"/>
      <c r="I121" s="64"/>
      <c r="J121" s="56"/>
      <c r="K121" s="56"/>
      <c r="L121" s="64"/>
      <c r="M121" s="56"/>
      <c r="N121" s="55"/>
      <c r="O121" s="64"/>
      <c r="P121" s="55"/>
      <c r="Q121" s="55"/>
      <c r="R121" s="55"/>
      <c r="S121" s="5"/>
    </row>
    <row r="122" spans="1:19" ht="14" customHeight="1" x14ac:dyDescent="0.35">
      <c r="A122" s="77" t="s">
        <v>57</v>
      </c>
      <c r="B122" s="78" t="s">
        <v>58</v>
      </c>
      <c r="C122" s="78" t="s">
        <v>59</v>
      </c>
      <c r="D122" s="74" t="s">
        <v>76</v>
      </c>
      <c r="E122" s="74" t="s">
        <v>60</v>
      </c>
      <c r="F122" s="75" t="s">
        <v>77</v>
      </c>
      <c r="G122" s="56"/>
      <c r="H122" s="56"/>
      <c r="I122" s="64"/>
      <c r="J122" s="56"/>
      <c r="K122" s="56"/>
      <c r="L122" s="64"/>
      <c r="M122" s="56"/>
      <c r="N122" s="55"/>
      <c r="O122" s="64"/>
      <c r="P122" s="55"/>
      <c r="Q122" s="55"/>
      <c r="R122" s="55"/>
      <c r="S122" s="5"/>
    </row>
    <row r="123" spans="1:19" ht="14" customHeight="1" x14ac:dyDescent="0.35">
      <c r="A123" s="76"/>
      <c r="B123" s="76"/>
      <c r="C123" s="76"/>
      <c r="D123" s="76"/>
      <c r="E123" s="76"/>
      <c r="F123" s="76" t="s">
        <v>61</v>
      </c>
      <c r="G123" s="56"/>
      <c r="H123" s="56"/>
      <c r="I123" s="64"/>
      <c r="J123" s="56"/>
      <c r="K123" s="56"/>
      <c r="L123" s="64"/>
      <c r="M123" s="56"/>
      <c r="N123" s="55"/>
      <c r="O123" s="64"/>
      <c r="P123" s="55"/>
      <c r="Q123" s="55"/>
      <c r="R123" s="55"/>
      <c r="S123" s="5"/>
    </row>
    <row r="124" spans="1:19" ht="14" customHeight="1" x14ac:dyDescent="0.35">
      <c r="A124" s="76"/>
      <c r="B124" s="76"/>
      <c r="C124" s="76"/>
      <c r="D124" s="76"/>
      <c r="E124" s="76"/>
      <c r="F124" s="76" t="s">
        <v>61</v>
      </c>
      <c r="G124" s="56"/>
      <c r="H124" s="56"/>
      <c r="I124" s="64"/>
      <c r="J124" s="56"/>
      <c r="K124" s="56"/>
      <c r="L124" s="64"/>
      <c r="M124" s="56"/>
      <c r="N124" s="55"/>
      <c r="O124" s="64"/>
      <c r="P124" s="55"/>
      <c r="Q124" s="55"/>
      <c r="R124" s="55"/>
      <c r="S124" s="5"/>
    </row>
    <row r="125" spans="1:19" ht="14" customHeight="1" x14ac:dyDescent="0.35">
      <c r="A125" s="76"/>
      <c r="B125" s="76"/>
      <c r="C125" s="76"/>
      <c r="D125" s="76"/>
      <c r="E125" s="76"/>
      <c r="F125" s="76" t="s">
        <v>61</v>
      </c>
      <c r="G125" s="56"/>
      <c r="H125" s="56"/>
      <c r="I125" s="64"/>
      <c r="J125" s="56"/>
      <c r="K125" s="56"/>
      <c r="L125" s="64"/>
      <c r="M125" s="56"/>
      <c r="N125" s="55"/>
      <c r="O125" s="64"/>
      <c r="P125" s="55"/>
      <c r="Q125" s="55"/>
      <c r="R125" s="55"/>
      <c r="S125" s="5"/>
    </row>
    <row r="126" spans="1:19" ht="14" customHeight="1" x14ac:dyDescent="0.35">
      <c r="A126" s="76"/>
      <c r="B126" s="76"/>
      <c r="C126" s="76"/>
      <c r="D126" s="76"/>
      <c r="E126" s="76"/>
      <c r="F126" s="76" t="s">
        <v>61</v>
      </c>
      <c r="G126" s="56"/>
      <c r="H126" s="56"/>
      <c r="I126" s="64"/>
      <c r="J126" s="56"/>
      <c r="K126" s="56"/>
      <c r="L126" s="64"/>
      <c r="M126" s="56"/>
      <c r="N126" s="55"/>
      <c r="O126" s="64"/>
      <c r="P126" s="55"/>
      <c r="Q126" s="55"/>
      <c r="R126" s="55"/>
      <c r="S126" s="5"/>
    </row>
    <row r="127" spans="1:19" ht="14" customHeight="1" x14ac:dyDescent="0.35">
      <c r="A127" s="76"/>
      <c r="B127" s="76"/>
      <c r="C127" s="76"/>
      <c r="D127" s="76"/>
      <c r="E127" s="76"/>
      <c r="F127" s="76" t="s">
        <v>61</v>
      </c>
      <c r="G127" s="56"/>
      <c r="H127" s="56"/>
      <c r="I127" s="64"/>
      <c r="J127" s="56"/>
      <c r="K127" s="56"/>
      <c r="L127" s="64"/>
      <c r="M127" s="56"/>
      <c r="N127" s="55"/>
      <c r="O127" s="64"/>
      <c r="P127" s="55"/>
      <c r="Q127" s="55"/>
      <c r="R127" s="55"/>
      <c r="S127" s="5"/>
    </row>
    <row r="128" spans="1:19" ht="14" customHeight="1" x14ac:dyDescent="0.35">
      <c r="A128" s="76"/>
      <c r="B128" s="76"/>
      <c r="C128" s="76"/>
      <c r="D128" s="76"/>
      <c r="E128" s="76"/>
      <c r="F128" s="76" t="s">
        <v>61</v>
      </c>
      <c r="G128" s="56"/>
      <c r="H128" s="56"/>
      <c r="I128" s="64"/>
      <c r="J128" s="56"/>
      <c r="K128" s="56"/>
      <c r="L128" s="64"/>
      <c r="M128" s="56"/>
      <c r="N128" s="55"/>
      <c r="O128" s="64"/>
      <c r="P128" s="55"/>
      <c r="Q128" s="55"/>
      <c r="R128" s="55"/>
      <c r="S128" s="5"/>
    </row>
    <row r="129" spans="1:19" ht="14" customHeight="1" x14ac:dyDescent="0.35">
      <c r="A129" s="76"/>
      <c r="B129" s="76"/>
      <c r="C129" s="76"/>
      <c r="D129" s="76"/>
      <c r="E129" s="76"/>
      <c r="F129" s="76" t="s">
        <v>61</v>
      </c>
      <c r="G129" s="56"/>
      <c r="H129" s="56"/>
      <c r="I129" s="64"/>
      <c r="J129" s="56"/>
      <c r="K129" s="56"/>
      <c r="L129" s="64"/>
      <c r="M129" s="56"/>
      <c r="N129" s="55"/>
      <c r="O129" s="64"/>
      <c r="P129" s="55"/>
      <c r="Q129" s="55"/>
      <c r="R129" s="55"/>
      <c r="S129" s="5"/>
    </row>
    <row r="130" spans="1:19" ht="14" customHeight="1" x14ac:dyDescent="0.35">
      <c r="A130" s="76"/>
      <c r="B130" s="76"/>
      <c r="C130" s="76"/>
      <c r="D130" s="76"/>
      <c r="E130" s="76"/>
      <c r="F130" s="76" t="s">
        <v>61</v>
      </c>
      <c r="G130" s="56"/>
      <c r="H130" s="56"/>
      <c r="I130" s="64"/>
      <c r="J130" s="56"/>
      <c r="K130" s="56"/>
      <c r="L130" s="64"/>
      <c r="M130" s="56"/>
      <c r="N130" s="55"/>
      <c r="O130" s="64"/>
      <c r="P130" s="55"/>
      <c r="Q130" s="55"/>
      <c r="R130" s="55"/>
      <c r="S130" s="5"/>
    </row>
    <row r="131" spans="1:19" ht="14" customHeight="1" x14ac:dyDescent="0.35">
      <c r="A131" s="76"/>
      <c r="B131" s="76"/>
      <c r="C131" s="76"/>
      <c r="D131" s="76"/>
      <c r="E131" s="76"/>
      <c r="F131" s="76" t="s">
        <v>61</v>
      </c>
      <c r="G131" s="56"/>
      <c r="H131" s="56"/>
      <c r="I131" s="64"/>
      <c r="J131" s="56"/>
      <c r="K131" s="56"/>
      <c r="L131" s="64"/>
      <c r="M131" s="56"/>
      <c r="N131" s="55"/>
      <c r="O131" s="64"/>
      <c r="P131" s="55"/>
      <c r="Q131" s="55"/>
      <c r="R131" s="55"/>
      <c r="S131" s="5"/>
    </row>
    <row r="132" spans="1:19" ht="14" customHeight="1" x14ac:dyDescent="0.35">
      <c r="A132" s="76"/>
      <c r="B132" s="76"/>
      <c r="C132" s="76"/>
      <c r="D132" s="76"/>
      <c r="E132" s="76"/>
      <c r="F132" s="76" t="s">
        <v>61</v>
      </c>
      <c r="G132" s="56"/>
      <c r="H132" s="56"/>
      <c r="I132" s="64"/>
      <c r="J132" s="56"/>
      <c r="K132" s="56"/>
      <c r="L132" s="64"/>
      <c r="M132" s="56"/>
      <c r="N132" s="55"/>
      <c r="O132" s="64"/>
      <c r="P132" s="55"/>
      <c r="Q132" s="55"/>
      <c r="R132" s="55"/>
      <c r="S132" s="5"/>
    </row>
    <row r="133" spans="1:19" ht="14" customHeight="1" x14ac:dyDescent="0.35">
      <c r="A133" s="76"/>
      <c r="B133" s="76"/>
      <c r="C133" s="76"/>
      <c r="D133" s="76"/>
      <c r="E133" s="76"/>
      <c r="F133" s="76"/>
      <c r="G133" s="56"/>
      <c r="H133" s="56"/>
      <c r="I133" s="64"/>
      <c r="J133" s="56"/>
      <c r="K133" s="56"/>
      <c r="L133" s="64"/>
      <c r="M133" s="56"/>
      <c r="N133" s="55"/>
      <c r="O133" s="64"/>
      <c r="P133" s="55"/>
      <c r="Q133" s="55"/>
      <c r="R133" s="55"/>
      <c r="S133" s="5"/>
    </row>
    <row r="134" spans="1:19" x14ac:dyDescent="0.35">
      <c r="A134" s="62"/>
      <c r="B134" s="53"/>
      <c r="C134" s="54"/>
      <c r="D134" s="55"/>
      <c r="E134" s="56"/>
      <c r="F134" s="54"/>
      <c r="G134" s="55"/>
      <c r="H134" s="56"/>
      <c r="I134" s="54"/>
      <c r="J134" s="55"/>
      <c r="K134" s="56"/>
      <c r="L134" s="54"/>
      <c r="M134" s="55"/>
      <c r="N134" s="55"/>
      <c r="O134" s="54"/>
      <c r="P134" s="55"/>
      <c r="Q134" s="55"/>
      <c r="R134" s="55"/>
      <c r="S134" s="5"/>
    </row>
    <row r="135" spans="1:19" ht="15" thickBot="1" x14ac:dyDescent="0.4">
      <c r="A135" s="32" t="s">
        <v>91</v>
      </c>
      <c r="L135" s="46"/>
    </row>
    <row r="136" spans="1:19" ht="14.5" customHeight="1" x14ac:dyDescent="0.35">
      <c r="A136" s="131" t="s">
        <v>25</v>
      </c>
      <c r="B136" s="33"/>
      <c r="C136" s="134" t="s">
        <v>15</v>
      </c>
      <c r="D136" s="6" t="s">
        <v>16</v>
      </c>
      <c r="E136" s="6" t="s">
        <v>17</v>
      </c>
      <c r="F136" s="136" t="s">
        <v>18</v>
      </c>
      <c r="G136" s="12" t="s">
        <v>16</v>
      </c>
      <c r="H136" s="12" t="s">
        <v>17</v>
      </c>
      <c r="I136" s="138" t="s">
        <v>19</v>
      </c>
      <c r="J136" s="7" t="s">
        <v>16</v>
      </c>
      <c r="K136" s="7" t="s">
        <v>17</v>
      </c>
      <c r="L136" s="140" t="s">
        <v>20</v>
      </c>
      <c r="M136" s="8" t="s">
        <v>16</v>
      </c>
      <c r="N136" s="8" t="s">
        <v>17</v>
      </c>
      <c r="O136" s="129" t="s">
        <v>21</v>
      </c>
      <c r="P136" s="9" t="s">
        <v>16</v>
      </c>
      <c r="Q136" s="9" t="s">
        <v>17</v>
      </c>
      <c r="R136" s="10" t="s">
        <v>9</v>
      </c>
      <c r="S136" s="5"/>
    </row>
    <row r="137" spans="1:19" x14ac:dyDescent="0.35">
      <c r="A137" s="132"/>
      <c r="B137" s="34"/>
      <c r="C137" s="135"/>
      <c r="D137" s="11" t="s">
        <v>11</v>
      </c>
      <c r="E137" s="11" t="s">
        <v>4</v>
      </c>
      <c r="F137" s="137"/>
      <c r="G137" s="12" t="s">
        <v>11</v>
      </c>
      <c r="H137" s="12" t="s">
        <v>0</v>
      </c>
      <c r="I137" s="139"/>
      <c r="J137" s="13" t="s">
        <v>11</v>
      </c>
      <c r="K137" s="13" t="s">
        <v>1</v>
      </c>
      <c r="L137" s="141"/>
      <c r="M137" s="14" t="s">
        <v>11</v>
      </c>
      <c r="N137" s="14" t="s">
        <v>5</v>
      </c>
      <c r="O137" s="130"/>
      <c r="P137" s="15" t="s">
        <v>6</v>
      </c>
      <c r="Q137" s="15" t="s">
        <v>6</v>
      </c>
      <c r="R137" s="16" t="s">
        <v>12</v>
      </c>
      <c r="S137" s="5"/>
    </row>
    <row r="138" spans="1:19" x14ac:dyDescent="0.35">
      <c r="A138" s="132"/>
      <c r="B138" s="34" t="s">
        <v>13</v>
      </c>
      <c r="C138" s="135"/>
      <c r="D138" s="11" t="s">
        <v>8</v>
      </c>
      <c r="E138" s="11" t="s">
        <v>3</v>
      </c>
      <c r="F138" s="137"/>
      <c r="G138" s="12" t="s">
        <v>0</v>
      </c>
      <c r="H138" s="12" t="s">
        <v>3</v>
      </c>
      <c r="I138" s="139"/>
      <c r="J138" s="13" t="s">
        <v>1</v>
      </c>
      <c r="K138" s="13" t="s">
        <v>3</v>
      </c>
      <c r="L138" s="141"/>
      <c r="M138" s="14" t="s">
        <v>5</v>
      </c>
      <c r="N138" s="14" t="s">
        <v>3</v>
      </c>
      <c r="O138" s="130"/>
      <c r="P138" s="17" t="s">
        <v>11</v>
      </c>
      <c r="Q138" s="17" t="s">
        <v>3</v>
      </c>
      <c r="R138" s="18" t="s">
        <v>3</v>
      </c>
      <c r="S138" s="5"/>
    </row>
    <row r="139" spans="1:19" x14ac:dyDescent="0.35">
      <c r="A139" s="133"/>
      <c r="B139" s="34"/>
      <c r="C139" s="135"/>
      <c r="D139" s="28" t="s">
        <v>3</v>
      </c>
      <c r="E139" s="19"/>
      <c r="F139" s="137"/>
      <c r="G139" s="29" t="s">
        <v>3</v>
      </c>
      <c r="H139" s="20"/>
      <c r="I139" s="139"/>
      <c r="J139" s="30" t="s">
        <v>3</v>
      </c>
      <c r="K139" s="21"/>
      <c r="L139" s="141"/>
      <c r="M139" s="31" t="s">
        <v>3</v>
      </c>
      <c r="N139" s="22"/>
      <c r="O139" s="130"/>
      <c r="P139" s="17" t="s">
        <v>3</v>
      </c>
      <c r="Q139" s="17"/>
      <c r="R139" s="18"/>
      <c r="S139" s="5"/>
    </row>
    <row r="140" spans="1:19" x14ac:dyDescent="0.35">
      <c r="A140" s="51" t="s">
        <v>40</v>
      </c>
      <c r="B140" s="41" t="s">
        <v>80</v>
      </c>
      <c r="C140" s="192"/>
      <c r="D140" s="194"/>
      <c r="E140" s="195">
        <f>C140*D140</f>
        <v>0</v>
      </c>
      <c r="F140" s="192"/>
      <c r="G140" s="195"/>
      <c r="H140" s="195">
        <f>F140*G140</f>
        <v>0</v>
      </c>
      <c r="I140" s="192"/>
      <c r="J140" s="195"/>
      <c r="K140" s="195">
        <f>I140*J140</f>
        <v>0</v>
      </c>
      <c r="L140" s="192"/>
      <c r="M140" s="195"/>
      <c r="N140" s="194">
        <f>L140*M140</f>
        <v>0</v>
      </c>
      <c r="O140" s="192"/>
      <c r="P140" s="38"/>
      <c r="Q140" s="38">
        <f>O140*P140</f>
        <v>0</v>
      </c>
      <c r="R140" s="38">
        <f>E140+H140+K140+N140+Q140</f>
        <v>0</v>
      </c>
      <c r="S140" s="5"/>
    </row>
    <row r="141" spans="1:19" x14ac:dyDescent="0.35">
      <c r="A141" s="51" t="s">
        <v>41</v>
      </c>
      <c r="B141" s="41" t="s">
        <v>80</v>
      </c>
      <c r="C141" s="192"/>
      <c r="D141" s="194"/>
      <c r="E141" s="195">
        <f>C141*D141</f>
        <v>0</v>
      </c>
      <c r="F141" s="192"/>
      <c r="G141" s="195"/>
      <c r="H141" s="195">
        <f t="shared" ref="H141:H142" si="22">F141*G141</f>
        <v>0</v>
      </c>
      <c r="I141" s="192"/>
      <c r="J141" s="195"/>
      <c r="K141" s="195">
        <f t="shared" ref="K141:K142" si="23">I141*J141</f>
        <v>0</v>
      </c>
      <c r="L141" s="192"/>
      <c r="M141" s="195"/>
      <c r="N141" s="194">
        <f t="shared" ref="N141:N142" si="24">L141*M141</f>
        <v>0</v>
      </c>
      <c r="O141" s="192"/>
      <c r="P141" s="38"/>
      <c r="Q141" s="38">
        <f t="shared" ref="Q141:Q142" si="25">O141*P141</f>
        <v>0</v>
      </c>
      <c r="R141" s="38">
        <f t="shared" ref="R141:R142" si="26">E141+H141+K141+N141+Q141</f>
        <v>0</v>
      </c>
      <c r="S141" s="5"/>
    </row>
    <row r="142" spans="1:19" x14ac:dyDescent="0.35">
      <c r="A142" s="51" t="s">
        <v>42</v>
      </c>
      <c r="B142" s="41" t="s">
        <v>80</v>
      </c>
      <c r="C142" s="196"/>
      <c r="D142" s="194"/>
      <c r="E142" s="195">
        <f>C142*D142</f>
        <v>0</v>
      </c>
      <c r="F142" s="196"/>
      <c r="G142" s="194"/>
      <c r="H142" s="195">
        <f t="shared" si="22"/>
        <v>0</v>
      </c>
      <c r="I142" s="196"/>
      <c r="J142" s="194"/>
      <c r="K142" s="195">
        <f t="shared" si="23"/>
        <v>0</v>
      </c>
      <c r="L142" s="196"/>
      <c r="M142" s="194"/>
      <c r="N142" s="194">
        <f t="shared" si="24"/>
        <v>0</v>
      </c>
      <c r="O142" s="196"/>
      <c r="P142" s="38"/>
      <c r="Q142" s="38">
        <f t="shared" si="25"/>
        <v>0</v>
      </c>
      <c r="R142" s="38">
        <f t="shared" si="26"/>
        <v>0</v>
      </c>
      <c r="S142" s="5"/>
    </row>
    <row r="143" spans="1:19" x14ac:dyDescent="0.35">
      <c r="A143" s="123" t="s">
        <v>7</v>
      </c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38">
        <f>SUM(R140:R142)</f>
        <v>0</v>
      </c>
      <c r="S143" s="5"/>
    </row>
    <row r="144" spans="1:19" x14ac:dyDescent="0.35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66" t="s">
        <v>66</v>
      </c>
      <c r="R144" s="38">
        <f>R143*1.15</f>
        <v>0</v>
      </c>
      <c r="S144" s="5"/>
    </row>
    <row r="145" spans="1:19" x14ac:dyDescent="0.35">
      <c r="A145" s="125" t="s">
        <v>67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7"/>
      <c r="R145" s="38">
        <f>R143+R144</f>
        <v>0</v>
      </c>
      <c r="S145" s="5"/>
    </row>
    <row r="146" spans="1:19" ht="15" thickBot="1" x14ac:dyDescent="0.4">
      <c r="A146" s="142" t="s">
        <v>92</v>
      </c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63"/>
      <c r="S146" s="5"/>
    </row>
    <row r="147" spans="1:19" x14ac:dyDescent="0.35">
      <c r="A147" s="74" t="s">
        <v>25</v>
      </c>
      <c r="B147" s="74" t="s">
        <v>58</v>
      </c>
      <c r="C147" s="74" t="s">
        <v>82</v>
      </c>
      <c r="D147" s="74"/>
      <c r="E147" s="75" t="s">
        <v>77</v>
      </c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55"/>
      <c r="S147" s="5"/>
    </row>
    <row r="148" spans="1:19" x14ac:dyDescent="0.35">
      <c r="A148" s="79"/>
      <c r="B148" s="79"/>
      <c r="C148" s="79"/>
      <c r="D148" s="79"/>
      <c r="E148" s="7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55"/>
      <c r="S148" s="5"/>
    </row>
    <row r="149" spans="1:19" x14ac:dyDescent="0.35">
      <c r="A149" s="79"/>
      <c r="B149" s="79"/>
      <c r="C149" s="79"/>
      <c r="D149" s="79"/>
      <c r="E149" s="7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55"/>
      <c r="S149" s="5"/>
    </row>
    <row r="150" spans="1:19" x14ac:dyDescent="0.35">
      <c r="A150" s="79"/>
      <c r="B150" s="79"/>
      <c r="C150" s="79"/>
      <c r="D150" s="79"/>
      <c r="E150" s="7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55"/>
      <c r="S150" s="5"/>
    </row>
    <row r="151" spans="1:19" x14ac:dyDescent="0.3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55"/>
      <c r="S151" s="5"/>
    </row>
    <row r="152" spans="1:19" ht="15" thickBot="1" x14ac:dyDescent="0.4">
      <c r="A152" s="67" t="s">
        <v>93</v>
      </c>
      <c r="L152" s="46"/>
    </row>
    <row r="153" spans="1:19" ht="14.5" customHeight="1" x14ac:dyDescent="0.35">
      <c r="A153" s="131" t="s">
        <v>25</v>
      </c>
      <c r="B153" s="33"/>
      <c r="C153" s="134" t="s">
        <v>15</v>
      </c>
      <c r="D153" s="6" t="s">
        <v>16</v>
      </c>
      <c r="E153" s="6" t="s">
        <v>17</v>
      </c>
      <c r="F153" s="136" t="s">
        <v>18</v>
      </c>
      <c r="G153" s="12" t="s">
        <v>16</v>
      </c>
      <c r="H153" s="12" t="s">
        <v>17</v>
      </c>
      <c r="I153" s="138" t="s">
        <v>19</v>
      </c>
      <c r="J153" s="7" t="s">
        <v>16</v>
      </c>
      <c r="K153" s="7" t="s">
        <v>17</v>
      </c>
      <c r="L153" s="140" t="s">
        <v>20</v>
      </c>
      <c r="M153" s="8" t="s">
        <v>16</v>
      </c>
      <c r="N153" s="8" t="s">
        <v>17</v>
      </c>
      <c r="O153" s="129" t="s">
        <v>21</v>
      </c>
      <c r="P153" s="9" t="s">
        <v>16</v>
      </c>
      <c r="Q153" s="9" t="s">
        <v>17</v>
      </c>
      <c r="R153" s="10" t="s">
        <v>9</v>
      </c>
      <c r="S153" s="5"/>
    </row>
    <row r="154" spans="1:19" x14ac:dyDescent="0.35">
      <c r="A154" s="132"/>
      <c r="B154" s="34"/>
      <c r="C154" s="135"/>
      <c r="D154" s="11" t="s">
        <v>11</v>
      </c>
      <c r="E154" s="11" t="s">
        <v>4</v>
      </c>
      <c r="F154" s="137"/>
      <c r="G154" s="12" t="s">
        <v>11</v>
      </c>
      <c r="H154" s="12" t="s">
        <v>0</v>
      </c>
      <c r="I154" s="139"/>
      <c r="J154" s="13" t="s">
        <v>11</v>
      </c>
      <c r="K154" s="13" t="s">
        <v>1</v>
      </c>
      <c r="L154" s="141"/>
      <c r="M154" s="14" t="s">
        <v>11</v>
      </c>
      <c r="N154" s="14" t="s">
        <v>5</v>
      </c>
      <c r="O154" s="130"/>
      <c r="P154" s="15" t="s">
        <v>6</v>
      </c>
      <c r="Q154" s="15" t="s">
        <v>6</v>
      </c>
      <c r="R154" s="16" t="s">
        <v>12</v>
      </c>
      <c r="S154" s="5"/>
    </row>
    <row r="155" spans="1:19" x14ac:dyDescent="0.35">
      <c r="A155" s="132"/>
      <c r="B155" s="34" t="s">
        <v>13</v>
      </c>
      <c r="C155" s="135"/>
      <c r="D155" s="11" t="s">
        <v>8</v>
      </c>
      <c r="E155" s="11" t="s">
        <v>3</v>
      </c>
      <c r="F155" s="137"/>
      <c r="G155" s="12" t="s">
        <v>0</v>
      </c>
      <c r="H155" s="12" t="s">
        <v>3</v>
      </c>
      <c r="I155" s="139"/>
      <c r="J155" s="13" t="s">
        <v>1</v>
      </c>
      <c r="K155" s="13" t="s">
        <v>3</v>
      </c>
      <c r="L155" s="141"/>
      <c r="M155" s="14" t="s">
        <v>5</v>
      </c>
      <c r="N155" s="14" t="s">
        <v>3</v>
      </c>
      <c r="O155" s="130"/>
      <c r="P155" s="17" t="s">
        <v>11</v>
      </c>
      <c r="Q155" s="17" t="s">
        <v>3</v>
      </c>
      <c r="R155" s="18" t="s">
        <v>3</v>
      </c>
      <c r="S155" s="5"/>
    </row>
    <row r="156" spans="1:19" x14ac:dyDescent="0.35">
      <c r="A156" s="133"/>
      <c r="B156" s="34"/>
      <c r="C156" s="135"/>
      <c r="D156" s="28" t="s">
        <v>3</v>
      </c>
      <c r="E156" s="19"/>
      <c r="F156" s="137"/>
      <c r="G156" s="29" t="s">
        <v>3</v>
      </c>
      <c r="H156" s="20"/>
      <c r="I156" s="139"/>
      <c r="J156" s="30" t="s">
        <v>3</v>
      </c>
      <c r="K156" s="21"/>
      <c r="L156" s="141"/>
      <c r="M156" s="31" t="s">
        <v>3</v>
      </c>
      <c r="N156" s="22"/>
      <c r="O156" s="130"/>
      <c r="P156" s="17" t="s">
        <v>3</v>
      </c>
      <c r="Q156" s="17"/>
      <c r="R156" s="18"/>
      <c r="S156" s="5"/>
    </row>
    <row r="157" spans="1:19" x14ac:dyDescent="0.35">
      <c r="A157" s="51"/>
      <c r="B157" s="41" t="s">
        <v>14</v>
      </c>
      <c r="C157" s="50"/>
      <c r="D157" s="38"/>
      <c r="E157" s="47">
        <f>C157*D157</f>
        <v>0</v>
      </c>
      <c r="F157" s="50"/>
      <c r="G157" s="47"/>
      <c r="H157" s="47">
        <f>F157*G157</f>
        <v>0</v>
      </c>
      <c r="I157" s="50"/>
      <c r="J157" s="47"/>
      <c r="K157" s="47">
        <f>I157*J157</f>
        <v>0</v>
      </c>
      <c r="L157" s="50"/>
      <c r="M157" s="47"/>
      <c r="N157" s="38">
        <f>L157*M157</f>
        <v>0</v>
      </c>
      <c r="O157" s="50"/>
      <c r="P157" s="38"/>
      <c r="Q157" s="38">
        <f>O157*P157</f>
        <v>0</v>
      </c>
      <c r="R157" s="38">
        <f>E157+H157+K157+N157+Q157</f>
        <v>0</v>
      </c>
      <c r="S157" s="5"/>
    </row>
    <row r="158" spans="1:19" x14ac:dyDescent="0.35">
      <c r="A158" s="51"/>
      <c r="B158" s="41" t="s">
        <v>14</v>
      </c>
      <c r="C158" s="50"/>
      <c r="D158" s="38"/>
      <c r="E158" s="47">
        <f>C158*D158</f>
        <v>0</v>
      </c>
      <c r="F158" s="50"/>
      <c r="G158" s="47"/>
      <c r="H158" s="47">
        <f t="shared" ref="H158:H159" si="27">F158*G158</f>
        <v>0</v>
      </c>
      <c r="I158" s="50"/>
      <c r="J158" s="47"/>
      <c r="K158" s="47">
        <f t="shared" ref="K158:K159" si="28">I158*J158</f>
        <v>0</v>
      </c>
      <c r="L158" s="50"/>
      <c r="M158" s="47"/>
      <c r="N158" s="38">
        <f t="shared" ref="N158:N159" si="29">L158*M158</f>
        <v>0</v>
      </c>
      <c r="O158" s="50"/>
      <c r="P158" s="38"/>
      <c r="Q158" s="38">
        <f t="shared" ref="Q158:Q159" si="30">O158*P158</f>
        <v>0</v>
      </c>
      <c r="R158" s="38">
        <f t="shared" ref="R158:R159" si="31">E158+H158+K158+N158+Q158</f>
        <v>0</v>
      </c>
      <c r="S158" s="5"/>
    </row>
    <row r="159" spans="1:19" x14ac:dyDescent="0.35">
      <c r="A159" s="51"/>
      <c r="B159" s="41" t="s">
        <v>14</v>
      </c>
      <c r="C159" s="37"/>
      <c r="D159" s="38"/>
      <c r="E159" s="47">
        <f>C159*D159</f>
        <v>0</v>
      </c>
      <c r="F159" s="37"/>
      <c r="G159" s="38"/>
      <c r="H159" s="47">
        <f t="shared" si="27"/>
        <v>0</v>
      </c>
      <c r="I159" s="37"/>
      <c r="J159" s="38"/>
      <c r="K159" s="47">
        <f t="shared" si="28"/>
        <v>0</v>
      </c>
      <c r="L159" s="37"/>
      <c r="M159" s="38"/>
      <c r="N159" s="38">
        <f t="shared" si="29"/>
        <v>0</v>
      </c>
      <c r="O159" s="37"/>
      <c r="P159" s="38"/>
      <c r="Q159" s="38">
        <f t="shared" si="30"/>
        <v>0</v>
      </c>
      <c r="R159" s="38">
        <f t="shared" si="31"/>
        <v>0</v>
      </c>
      <c r="S159" s="5"/>
    </row>
    <row r="160" spans="1:19" x14ac:dyDescent="0.35">
      <c r="A160" s="123" t="s">
        <v>7</v>
      </c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38">
        <f>SUM(R157:R159)</f>
        <v>0</v>
      </c>
      <c r="S160" s="5"/>
    </row>
    <row r="161" spans="1:19" x14ac:dyDescent="0.3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66" t="s">
        <v>66</v>
      </c>
      <c r="R161" s="38">
        <f>R160*0.15</f>
        <v>0</v>
      </c>
      <c r="S161" s="5"/>
    </row>
    <row r="162" spans="1:19" x14ac:dyDescent="0.35">
      <c r="A162" s="125" t="s">
        <v>67</v>
      </c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7"/>
      <c r="R162" s="38">
        <f>R160+R161</f>
        <v>0</v>
      </c>
      <c r="S162" s="5"/>
    </row>
    <row r="163" spans="1:19" ht="15" thickBot="1" x14ac:dyDescent="0.4">
      <c r="A163" s="32" t="s">
        <v>94</v>
      </c>
      <c r="L163" s="46"/>
    </row>
    <row r="164" spans="1:19" ht="14.5" customHeight="1" x14ac:dyDescent="0.35">
      <c r="A164" s="131" t="s">
        <v>25</v>
      </c>
      <c r="B164" s="33"/>
      <c r="C164" s="134" t="s">
        <v>15</v>
      </c>
      <c r="D164" s="6" t="s">
        <v>16</v>
      </c>
      <c r="E164" s="6" t="s">
        <v>17</v>
      </c>
      <c r="F164" s="136" t="s">
        <v>18</v>
      </c>
      <c r="G164" s="12" t="s">
        <v>16</v>
      </c>
      <c r="H164" s="12" t="s">
        <v>17</v>
      </c>
      <c r="I164" s="138" t="s">
        <v>19</v>
      </c>
      <c r="J164" s="7" t="s">
        <v>16</v>
      </c>
      <c r="K164" s="7" t="s">
        <v>17</v>
      </c>
      <c r="L164" s="140" t="s">
        <v>20</v>
      </c>
      <c r="M164" s="8" t="s">
        <v>16</v>
      </c>
      <c r="N164" s="8" t="s">
        <v>17</v>
      </c>
      <c r="O164" s="129" t="s">
        <v>21</v>
      </c>
      <c r="P164" s="9" t="s">
        <v>16</v>
      </c>
      <c r="Q164" s="9" t="s">
        <v>17</v>
      </c>
      <c r="R164" s="10" t="s">
        <v>9</v>
      </c>
      <c r="S164" s="5"/>
    </row>
    <row r="165" spans="1:19" x14ac:dyDescent="0.35">
      <c r="A165" s="132"/>
      <c r="B165" s="34"/>
      <c r="C165" s="135"/>
      <c r="D165" s="11" t="s">
        <v>11</v>
      </c>
      <c r="E165" s="11" t="s">
        <v>4</v>
      </c>
      <c r="F165" s="137"/>
      <c r="G165" s="12" t="s">
        <v>11</v>
      </c>
      <c r="H165" s="12" t="s">
        <v>0</v>
      </c>
      <c r="I165" s="139"/>
      <c r="J165" s="13" t="s">
        <v>11</v>
      </c>
      <c r="K165" s="13" t="s">
        <v>1</v>
      </c>
      <c r="L165" s="141"/>
      <c r="M165" s="14" t="s">
        <v>11</v>
      </c>
      <c r="N165" s="14" t="s">
        <v>5</v>
      </c>
      <c r="O165" s="130"/>
      <c r="P165" s="15" t="s">
        <v>6</v>
      </c>
      <c r="Q165" s="15" t="s">
        <v>6</v>
      </c>
      <c r="R165" s="16" t="s">
        <v>12</v>
      </c>
      <c r="S165" s="5"/>
    </row>
    <row r="166" spans="1:19" x14ac:dyDescent="0.35">
      <c r="A166" s="132"/>
      <c r="B166" s="34" t="s">
        <v>13</v>
      </c>
      <c r="C166" s="135"/>
      <c r="D166" s="11" t="s">
        <v>8</v>
      </c>
      <c r="E166" s="11" t="s">
        <v>3</v>
      </c>
      <c r="F166" s="137"/>
      <c r="G166" s="12" t="s">
        <v>0</v>
      </c>
      <c r="H166" s="12" t="s">
        <v>3</v>
      </c>
      <c r="I166" s="139"/>
      <c r="J166" s="13" t="s">
        <v>1</v>
      </c>
      <c r="K166" s="13" t="s">
        <v>3</v>
      </c>
      <c r="L166" s="141"/>
      <c r="M166" s="14" t="s">
        <v>5</v>
      </c>
      <c r="N166" s="14" t="s">
        <v>3</v>
      </c>
      <c r="O166" s="130"/>
      <c r="P166" s="17" t="s">
        <v>11</v>
      </c>
      <c r="Q166" s="17" t="s">
        <v>3</v>
      </c>
      <c r="R166" s="18" t="s">
        <v>3</v>
      </c>
      <c r="S166" s="5"/>
    </row>
    <row r="167" spans="1:19" x14ac:dyDescent="0.35">
      <c r="A167" s="133"/>
      <c r="B167" s="34"/>
      <c r="C167" s="135"/>
      <c r="D167" s="28" t="s">
        <v>3</v>
      </c>
      <c r="E167" s="19"/>
      <c r="F167" s="137"/>
      <c r="G167" s="29" t="s">
        <v>3</v>
      </c>
      <c r="H167" s="20"/>
      <c r="I167" s="139"/>
      <c r="J167" s="30" t="s">
        <v>3</v>
      </c>
      <c r="K167" s="21"/>
      <c r="L167" s="141"/>
      <c r="M167" s="31" t="s">
        <v>3</v>
      </c>
      <c r="N167" s="22"/>
      <c r="O167" s="130"/>
      <c r="P167" s="17" t="s">
        <v>3</v>
      </c>
      <c r="Q167" s="17"/>
      <c r="R167" s="18"/>
      <c r="S167" s="5"/>
    </row>
    <row r="168" spans="1:19" x14ac:dyDescent="0.35">
      <c r="A168" s="68"/>
      <c r="B168" s="41" t="s">
        <v>43</v>
      </c>
      <c r="C168" s="50"/>
      <c r="D168" s="38"/>
      <c r="E168" s="47">
        <f>C168*D168</f>
        <v>0</v>
      </c>
      <c r="F168" s="50"/>
      <c r="G168" s="47"/>
      <c r="H168" s="47">
        <f>F168*G168</f>
        <v>0</v>
      </c>
      <c r="I168" s="50"/>
      <c r="J168" s="47"/>
      <c r="K168" s="47">
        <f>I168*J168</f>
        <v>0</v>
      </c>
      <c r="L168" s="50"/>
      <c r="M168" s="47"/>
      <c r="N168" s="38">
        <f>L168*M168</f>
        <v>0</v>
      </c>
      <c r="O168" s="50"/>
      <c r="P168" s="38"/>
      <c r="Q168" s="38">
        <f>O168*P168</f>
        <v>0</v>
      </c>
      <c r="R168" s="38">
        <f>E168+H168+K168+N168+Q168</f>
        <v>0</v>
      </c>
      <c r="S168" s="5"/>
    </row>
    <row r="169" spans="1:19" x14ac:dyDescent="0.35">
      <c r="A169" s="51"/>
      <c r="B169" s="52"/>
      <c r="C169" s="50"/>
      <c r="D169" s="38"/>
      <c r="E169" s="47">
        <f>C169*D169</f>
        <v>0</v>
      </c>
      <c r="F169" s="50"/>
      <c r="G169" s="47"/>
      <c r="H169" s="47">
        <f t="shared" ref="H169" si="32">F169*G169</f>
        <v>0</v>
      </c>
      <c r="I169" s="50"/>
      <c r="J169" s="47"/>
      <c r="K169" s="47">
        <f t="shared" ref="K169" si="33">I169*J169</f>
        <v>0</v>
      </c>
      <c r="L169" s="50"/>
      <c r="M169" s="47"/>
      <c r="N169" s="38">
        <f t="shared" ref="N169" si="34">L169*M169</f>
        <v>0</v>
      </c>
      <c r="O169" s="50"/>
      <c r="P169" s="38"/>
      <c r="Q169" s="38">
        <f t="shared" ref="Q169" si="35">O169*P169</f>
        <v>0</v>
      </c>
      <c r="R169" s="38">
        <f t="shared" ref="R169" si="36">E169+H169+K169+N169+Q169</f>
        <v>0</v>
      </c>
      <c r="S169" s="5"/>
    </row>
    <row r="170" spans="1:19" x14ac:dyDescent="0.35">
      <c r="A170" s="51"/>
      <c r="B170" s="52"/>
      <c r="C170" s="50"/>
      <c r="D170" s="38"/>
      <c r="E170" s="47"/>
      <c r="F170" s="50"/>
      <c r="G170" s="47"/>
      <c r="H170" s="47"/>
      <c r="I170" s="50"/>
      <c r="J170" s="47"/>
      <c r="K170" s="47"/>
      <c r="L170" s="50"/>
      <c r="M170" s="47"/>
      <c r="N170" s="38"/>
      <c r="O170" s="50"/>
      <c r="P170" s="38"/>
      <c r="Q170" s="38"/>
      <c r="R170" s="38"/>
      <c r="S170" s="5"/>
    </row>
    <row r="171" spans="1:19" x14ac:dyDescent="0.35">
      <c r="A171" s="51"/>
      <c r="B171" s="52"/>
      <c r="C171" s="50"/>
      <c r="D171" s="38"/>
      <c r="E171" s="47"/>
      <c r="F171" s="50"/>
      <c r="G171" s="47"/>
      <c r="H171" s="47"/>
      <c r="I171" s="50"/>
      <c r="J171" s="47"/>
      <c r="K171" s="47"/>
      <c r="L171" s="50"/>
      <c r="M171" s="47"/>
      <c r="N171" s="38"/>
      <c r="O171" s="50"/>
      <c r="P171" s="38"/>
      <c r="Q171" s="38"/>
      <c r="R171" s="38"/>
      <c r="S171" s="5"/>
    </row>
    <row r="172" spans="1:19" x14ac:dyDescent="0.35">
      <c r="A172" s="51"/>
      <c r="B172" s="52"/>
      <c r="C172" s="37"/>
      <c r="D172" s="38"/>
      <c r="E172" s="47"/>
      <c r="F172" s="37"/>
      <c r="G172" s="38"/>
      <c r="H172" s="47"/>
      <c r="I172" s="37"/>
      <c r="J172" s="38"/>
      <c r="K172" s="47"/>
      <c r="L172" s="37"/>
      <c r="M172" s="38"/>
      <c r="N172" s="38"/>
      <c r="O172" s="37"/>
      <c r="P172" s="38"/>
      <c r="Q172" s="38"/>
      <c r="R172" s="38"/>
      <c r="S172" s="5"/>
    </row>
    <row r="173" spans="1:19" x14ac:dyDescent="0.35">
      <c r="A173" s="123" t="s">
        <v>7</v>
      </c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38">
        <f>SUM(R168:R172)</f>
        <v>0</v>
      </c>
      <c r="S173" s="5"/>
    </row>
    <row r="174" spans="1:19" x14ac:dyDescent="0.35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66" t="s">
        <v>66</v>
      </c>
      <c r="R174" s="38">
        <f>R173*0.15</f>
        <v>0</v>
      </c>
      <c r="S174" s="5"/>
    </row>
    <row r="175" spans="1:19" x14ac:dyDescent="0.35">
      <c r="A175" s="125" t="s">
        <v>67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7"/>
      <c r="R175" s="38">
        <f>R173+R174</f>
        <v>0</v>
      </c>
      <c r="S175" s="5"/>
    </row>
    <row r="176" spans="1:19" ht="15" thickBot="1" x14ac:dyDescent="0.4">
      <c r="A176" s="32" t="s">
        <v>95</v>
      </c>
      <c r="L176" s="46"/>
    </row>
    <row r="177" spans="1:19" ht="14.5" customHeight="1" x14ac:dyDescent="0.35">
      <c r="A177" s="131" t="s">
        <v>25</v>
      </c>
      <c r="B177" s="33"/>
      <c r="C177" s="134" t="s">
        <v>15</v>
      </c>
      <c r="D177" s="6" t="s">
        <v>16</v>
      </c>
      <c r="E177" s="6" t="s">
        <v>17</v>
      </c>
      <c r="F177" s="136" t="s">
        <v>18</v>
      </c>
      <c r="G177" s="12" t="s">
        <v>16</v>
      </c>
      <c r="H177" s="12" t="s">
        <v>17</v>
      </c>
      <c r="I177" s="138" t="s">
        <v>19</v>
      </c>
      <c r="J177" s="7" t="s">
        <v>16</v>
      </c>
      <c r="K177" s="7" t="s">
        <v>17</v>
      </c>
      <c r="L177" s="140" t="s">
        <v>20</v>
      </c>
      <c r="M177" s="8" t="s">
        <v>16</v>
      </c>
      <c r="N177" s="8" t="s">
        <v>17</v>
      </c>
      <c r="O177" s="129" t="s">
        <v>21</v>
      </c>
      <c r="P177" s="9" t="s">
        <v>16</v>
      </c>
      <c r="Q177" s="9" t="s">
        <v>17</v>
      </c>
      <c r="R177" s="10" t="s">
        <v>9</v>
      </c>
      <c r="S177" s="5"/>
    </row>
    <row r="178" spans="1:19" x14ac:dyDescent="0.35">
      <c r="A178" s="132"/>
      <c r="B178" s="34"/>
      <c r="C178" s="135"/>
      <c r="D178" s="11" t="s">
        <v>11</v>
      </c>
      <c r="E178" s="11" t="s">
        <v>4</v>
      </c>
      <c r="F178" s="137"/>
      <c r="G178" s="12" t="s">
        <v>11</v>
      </c>
      <c r="H178" s="12" t="s">
        <v>0</v>
      </c>
      <c r="I178" s="139"/>
      <c r="J178" s="13" t="s">
        <v>11</v>
      </c>
      <c r="K178" s="13" t="s">
        <v>1</v>
      </c>
      <c r="L178" s="141"/>
      <c r="M178" s="14" t="s">
        <v>11</v>
      </c>
      <c r="N178" s="14" t="s">
        <v>5</v>
      </c>
      <c r="O178" s="130"/>
      <c r="P178" s="15" t="s">
        <v>6</v>
      </c>
      <c r="Q178" s="15" t="s">
        <v>6</v>
      </c>
      <c r="R178" s="16" t="s">
        <v>12</v>
      </c>
      <c r="S178" s="5"/>
    </row>
    <row r="179" spans="1:19" x14ac:dyDescent="0.35">
      <c r="A179" s="132"/>
      <c r="B179" s="34" t="s">
        <v>13</v>
      </c>
      <c r="C179" s="135"/>
      <c r="D179" s="11" t="s">
        <v>8</v>
      </c>
      <c r="E179" s="11" t="s">
        <v>3</v>
      </c>
      <c r="F179" s="137"/>
      <c r="G179" s="12" t="s">
        <v>0</v>
      </c>
      <c r="H179" s="12" t="s">
        <v>3</v>
      </c>
      <c r="I179" s="139"/>
      <c r="J179" s="13" t="s">
        <v>1</v>
      </c>
      <c r="K179" s="13" t="s">
        <v>3</v>
      </c>
      <c r="L179" s="141"/>
      <c r="M179" s="14" t="s">
        <v>5</v>
      </c>
      <c r="N179" s="14" t="s">
        <v>3</v>
      </c>
      <c r="O179" s="130"/>
      <c r="P179" s="17" t="s">
        <v>11</v>
      </c>
      <c r="Q179" s="17" t="s">
        <v>3</v>
      </c>
      <c r="R179" s="18" t="s">
        <v>3</v>
      </c>
      <c r="S179" s="5"/>
    </row>
    <row r="180" spans="1:19" x14ac:dyDescent="0.35">
      <c r="A180" s="133"/>
      <c r="B180" s="34"/>
      <c r="C180" s="135"/>
      <c r="D180" s="28" t="s">
        <v>3</v>
      </c>
      <c r="E180" s="19"/>
      <c r="F180" s="137"/>
      <c r="G180" s="29" t="s">
        <v>3</v>
      </c>
      <c r="H180" s="20"/>
      <c r="I180" s="139"/>
      <c r="J180" s="30" t="s">
        <v>3</v>
      </c>
      <c r="K180" s="21"/>
      <c r="L180" s="141"/>
      <c r="M180" s="31" t="s">
        <v>3</v>
      </c>
      <c r="N180" s="22"/>
      <c r="O180" s="130"/>
      <c r="P180" s="17" t="s">
        <v>3</v>
      </c>
      <c r="Q180" s="17"/>
      <c r="R180" s="18"/>
      <c r="S180" s="5"/>
    </row>
    <row r="181" spans="1:19" x14ac:dyDescent="0.35">
      <c r="A181" s="59" t="s">
        <v>44</v>
      </c>
      <c r="B181" s="104" t="s">
        <v>69</v>
      </c>
      <c r="C181" s="60"/>
      <c r="D181" s="60"/>
      <c r="E181" s="58"/>
      <c r="F181" s="60"/>
      <c r="G181" s="60"/>
      <c r="H181" s="58"/>
      <c r="I181" s="60"/>
      <c r="J181" s="60"/>
      <c r="K181" s="58"/>
      <c r="L181" s="60"/>
      <c r="M181" s="60"/>
      <c r="N181" s="58"/>
      <c r="O181" s="60"/>
      <c r="P181" s="60"/>
      <c r="Q181" s="60"/>
      <c r="R181" s="60"/>
      <c r="S181" s="5"/>
    </row>
    <row r="182" spans="1:19" x14ac:dyDescent="0.35">
      <c r="A182" s="59" t="s">
        <v>45</v>
      </c>
      <c r="B182" s="104" t="s">
        <v>69</v>
      </c>
      <c r="C182" s="60"/>
      <c r="D182" s="60"/>
      <c r="E182" s="58"/>
      <c r="F182" s="60"/>
      <c r="G182" s="60"/>
      <c r="H182" s="58"/>
      <c r="I182" s="60"/>
      <c r="J182" s="60"/>
      <c r="K182" s="58"/>
      <c r="L182" s="60"/>
      <c r="M182" s="60"/>
      <c r="N182" s="58"/>
      <c r="O182" s="60"/>
      <c r="P182" s="60"/>
      <c r="Q182" s="60"/>
      <c r="R182" s="60"/>
      <c r="S182" s="5"/>
    </row>
    <row r="183" spans="1:19" x14ac:dyDescent="0.35">
      <c r="A183" s="59" t="s">
        <v>46</v>
      </c>
      <c r="B183" s="104" t="s">
        <v>69</v>
      </c>
      <c r="C183" s="60"/>
      <c r="D183" s="60"/>
      <c r="E183" s="58"/>
      <c r="F183" s="60"/>
      <c r="G183" s="60"/>
      <c r="H183" s="58"/>
      <c r="I183" s="60"/>
      <c r="J183" s="60"/>
      <c r="K183" s="58"/>
      <c r="L183" s="60"/>
      <c r="M183" s="60"/>
      <c r="N183" s="58"/>
      <c r="O183" s="60"/>
      <c r="P183" s="60"/>
      <c r="Q183" s="60"/>
      <c r="R183" s="60"/>
      <c r="S183" s="5"/>
    </row>
    <row r="184" spans="1:19" x14ac:dyDescent="0.35">
      <c r="A184" s="59" t="s">
        <v>47</v>
      </c>
      <c r="B184" s="104" t="s">
        <v>69</v>
      </c>
      <c r="C184" s="60"/>
      <c r="D184" s="60"/>
      <c r="E184" s="58"/>
      <c r="F184" s="60"/>
      <c r="G184" s="60"/>
      <c r="H184" s="58"/>
      <c r="I184" s="60"/>
      <c r="J184" s="60"/>
      <c r="K184" s="58"/>
      <c r="L184" s="60"/>
      <c r="M184" s="60"/>
      <c r="N184" s="58"/>
      <c r="O184" s="60"/>
      <c r="P184" s="60"/>
      <c r="Q184" s="60"/>
      <c r="R184" s="60"/>
      <c r="S184" s="5"/>
    </row>
    <row r="185" spans="1:19" x14ac:dyDescent="0.35">
      <c r="A185" s="51" t="s">
        <v>48</v>
      </c>
      <c r="B185" s="104" t="s">
        <v>69</v>
      </c>
      <c r="C185" s="50"/>
      <c r="D185" s="38"/>
      <c r="E185" s="47"/>
      <c r="F185" s="50"/>
      <c r="G185" s="47"/>
      <c r="H185" s="47"/>
      <c r="I185" s="50"/>
      <c r="J185" s="47"/>
      <c r="K185" s="47"/>
      <c r="L185" s="50"/>
      <c r="M185" s="47"/>
      <c r="N185" s="38"/>
      <c r="O185" s="50"/>
      <c r="P185" s="38"/>
      <c r="Q185" s="38"/>
      <c r="R185" s="38"/>
      <c r="S185" s="5"/>
    </row>
    <row r="186" spans="1:19" x14ac:dyDescent="0.35">
      <c r="A186" s="51" t="s">
        <v>49</v>
      </c>
      <c r="B186" s="104" t="s">
        <v>69</v>
      </c>
      <c r="C186" s="50"/>
      <c r="D186" s="38"/>
      <c r="E186" s="47"/>
      <c r="F186" s="50"/>
      <c r="G186" s="47"/>
      <c r="H186" s="47"/>
      <c r="I186" s="50"/>
      <c r="J186" s="47"/>
      <c r="K186" s="47"/>
      <c r="L186" s="50"/>
      <c r="M186" s="47"/>
      <c r="N186" s="38"/>
      <c r="O186" s="50"/>
      <c r="P186" s="38"/>
      <c r="Q186" s="38"/>
      <c r="R186" s="38"/>
      <c r="S186" s="5"/>
    </row>
    <row r="187" spans="1:19" x14ac:dyDescent="0.35">
      <c r="A187" s="184" t="s">
        <v>7</v>
      </c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38">
        <f>SUM(R185:R186)</f>
        <v>0</v>
      </c>
      <c r="S187" s="5"/>
    </row>
    <row r="188" spans="1:19" x14ac:dyDescent="0.35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3" t="s">
        <v>66</v>
      </c>
      <c r="R188" s="38">
        <f>R187*0.15</f>
        <v>0</v>
      </c>
      <c r="S188" s="5"/>
    </row>
    <row r="189" spans="1:19" x14ac:dyDescent="0.35">
      <c r="A189" s="125" t="s">
        <v>2</v>
      </c>
      <c r="B189" s="126"/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38">
        <f>R187+R188</f>
        <v>0</v>
      </c>
      <c r="S189" s="5"/>
    </row>
    <row r="190" spans="1:19" x14ac:dyDescent="0.35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55"/>
      <c r="S190" s="5"/>
    </row>
    <row r="191" spans="1:19" ht="15" thickBot="1" x14ac:dyDescent="0.4">
      <c r="A191" s="67" t="s">
        <v>96</v>
      </c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67"/>
      <c r="M191" s="48"/>
      <c r="N191" s="48"/>
      <c r="O191" s="48"/>
      <c r="P191" s="48"/>
      <c r="Q191" s="48"/>
    </row>
    <row r="192" spans="1:19" ht="14.5" customHeight="1" x14ac:dyDescent="0.35">
      <c r="A192" s="168" t="s">
        <v>25</v>
      </c>
      <c r="B192" s="81"/>
      <c r="C192" s="171" t="s">
        <v>15</v>
      </c>
      <c r="D192" s="82" t="s">
        <v>16</v>
      </c>
      <c r="E192" s="82" t="s">
        <v>17</v>
      </c>
      <c r="F192" s="173" t="s">
        <v>18</v>
      </c>
      <c r="G192" s="84" t="s">
        <v>16</v>
      </c>
      <c r="H192" s="84" t="s">
        <v>17</v>
      </c>
      <c r="I192" s="175" t="s">
        <v>19</v>
      </c>
      <c r="J192" s="85" t="s">
        <v>16</v>
      </c>
      <c r="K192" s="85" t="s">
        <v>17</v>
      </c>
      <c r="L192" s="177" t="s">
        <v>20</v>
      </c>
      <c r="M192" s="87" t="s">
        <v>16</v>
      </c>
      <c r="N192" s="87" t="s">
        <v>17</v>
      </c>
      <c r="O192" s="182" t="s">
        <v>21</v>
      </c>
      <c r="P192" s="89" t="s">
        <v>16</v>
      </c>
      <c r="Q192" s="89" t="s">
        <v>17</v>
      </c>
      <c r="R192" s="10" t="s">
        <v>9</v>
      </c>
      <c r="S192" s="5"/>
    </row>
    <row r="193" spans="1:19" x14ac:dyDescent="0.35">
      <c r="A193" s="169"/>
      <c r="B193" s="90"/>
      <c r="C193" s="172"/>
      <c r="D193" s="91" t="s">
        <v>11</v>
      </c>
      <c r="E193" s="91" t="s">
        <v>4</v>
      </c>
      <c r="F193" s="174"/>
      <c r="G193" s="84" t="s">
        <v>11</v>
      </c>
      <c r="H193" s="84" t="s">
        <v>0</v>
      </c>
      <c r="I193" s="176"/>
      <c r="J193" s="92" t="s">
        <v>11</v>
      </c>
      <c r="K193" s="92" t="s">
        <v>1</v>
      </c>
      <c r="L193" s="178"/>
      <c r="M193" s="93" t="s">
        <v>11</v>
      </c>
      <c r="N193" s="93" t="s">
        <v>5</v>
      </c>
      <c r="O193" s="183"/>
      <c r="P193" s="94" t="s">
        <v>6</v>
      </c>
      <c r="Q193" s="94" t="s">
        <v>6</v>
      </c>
      <c r="R193" s="16" t="s">
        <v>12</v>
      </c>
      <c r="S193" s="5"/>
    </row>
    <row r="194" spans="1:19" ht="26" x14ac:dyDescent="0.35">
      <c r="A194" s="169"/>
      <c r="B194" s="122" t="s">
        <v>119</v>
      </c>
      <c r="C194" s="172"/>
      <c r="D194" s="91" t="s">
        <v>8</v>
      </c>
      <c r="E194" s="91" t="s">
        <v>3</v>
      </c>
      <c r="F194" s="174"/>
      <c r="G194" s="84" t="s">
        <v>0</v>
      </c>
      <c r="H194" s="84" t="s">
        <v>3</v>
      </c>
      <c r="I194" s="176"/>
      <c r="J194" s="92" t="s">
        <v>1</v>
      </c>
      <c r="K194" s="92" t="s">
        <v>3</v>
      </c>
      <c r="L194" s="178"/>
      <c r="M194" s="93" t="s">
        <v>5</v>
      </c>
      <c r="N194" s="93" t="s">
        <v>3</v>
      </c>
      <c r="O194" s="183"/>
      <c r="P194" s="88" t="s">
        <v>11</v>
      </c>
      <c r="Q194" s="88" t="s">
        <v>3</v>
      </c>
      <c r="R194" s="18" t="s">
        <v>3</v>
      </c>
      <c r="S194" s="5"/>
    </row>
    <row r="195" spans="1:19" x14ac:dyDescent="0.35">
      <c r="A195" s="170"/>
      <c r="B195" s="90"/>
      <c r="C195" s="172"/>
      <c r="D195" s="95" t="s">
        <v>3</v>
      </c>
      <c r="E195" s="96"/>
      <c r="F195" s="174"/>
      <c r="G195" s="83" t="s">
        <v>3</v>
      </c>
      <c r="H195" s="97"/>
      <c r="I195" s="176"/>
      <c r="J195" s="98" t="s">
        <v>3</v>
      </c>
      <c r="K195" s="99"/>
      <c r="L195" s="178"/>
      <c r="M195" s="86" t="s">
        <v>3</v>
      </c>
      <c r="N195" s="100"/>
      <c r="O195" s="183"/>
      <c r="P195" s="88" t="s">
        <v>3</v>
      </c>
      <c r="Q195" s="88"/>
      <c r="R195" s="18"/>
      <c r="S195" s="5"/>
    </row>
    <row r="196" spans="1:19" ht="29" x14ac:dyDescent="0.35">
      <c r="A196" s="101" t="s">
        <v>83</v>
      </c>
      <c r="B196" s="41"/>
      <c r="C196" s="50"/>
      <c r="D196" s="47"/>
      <c r="E196" s="47">
        <f>C196*D196</f>
        <v>0</v>
      </c>
      <c r="F196" s="50"/>
      <c r="G196" s="47"/>
      <c r="H196" s="47">
        <f>F196*G196</f>
        <v>0</v>
      </c>
      <c r="I196" s="50"/>
      <c r="J196" s="47"/>
      <c r="K196" s="47">
        <f>I196*J196</f>
        <v>0</v>
      </c>
      <c r="L196" s="50"/>
      <c r="M196" s="47"/>
      <c r="N196" s="47">
        <f>L196*M196</f>
        <v>0</v>
      </c>
      <c r="O196" s="50"/>
      <c r="P196" s="47"/>
      <c r="Q196" s="47">
        <f>O196*P196</f>
        <v>0</v>
      </c>
      <c r="R196" s="38">
        <f>E196+H196+K196+N196+Q196</f>
        <v>0</v>
      </c>
      <c r="S196" s="5"/>
    </row>
    <row r="197" spans="1:19" ht="29" x14ac:dyDescent="0.35">
      <c r="A197" s="101" t="s">
        <v>84</v>
      </c>
      <c r="B197" s="41"/>
      <c r="C197" s="50"/>
      <c r="D197" s="47"/>
      <c r="E197" s="47">
        <f t="shared" ref="E197" si="37">C197*D197</f>
        <v>0</v>
      </c>
      <c r="F197" s="50"/>
      <c r="G197" s="47"/>
      <c r="H197" s="47">
        <f t="shared" ref="H197" si="38">F197*G197</f>
        <v>0</v>
      </c>
      <c r="I197" s="50"/>
      <c r="J197" s="47"/>
      <c r="K197" s="47">
        <f t="shared" ref="K197" si="39">I197*J197</f>
        <v>0</v>
      </c>
      <c r="L197" s="50"/>
      <c r="M197" s="47"/>
      <c r="N197" s="47">
        <f t="shared" ref="N197" si="40">L197*M197</f>
        <v>0</v>
      </c>
      <c r="O197" s="50"/>
      <c r="P197" s="47"/>
      <c r="Q197" s="47">
        <f t="shared" ref="Q197" si="41">O197*P197</f>
        <v>0</v>
      </c>
      <c r="R197" s="38">
        <f t="shared" ref="R197" si="42">E197+H197+K197+N197+Q197</f>
        <v>0</v>
      </c>
      <c r="S197" s="5"/>
    </row>
    <row r="198" spans="1:19" x14ac:dyDescent="0.35">
      <c r="A198" s="184" t="s">
        <v>7</v>
      </c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38">
        <f>SUM(R196:R197)</f>
        <v>0</v>
      </c>
      <c r="S198" s="5"/>
    </row>
    <row r="199" spans="1:19" x14ac:dyDescent="0.35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3" t="s">
        <v>66</v>
      </c>
      <c r="R199" s="38">
        <f>R198*0.15</f>
        <v>0</v>
      </c>
      <c r="S199" s="5"/>
    </row>
    <row r="200" spans="1:19" ht="19.5" customHeight="1" x14ac:dyDescent="0.35">
      <c r="A200" s="125" t="s">
        <v>2</v>
      </c>
      <c r="B200" s="126"/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38">
        <f>R198+R199</f>
        <v>0</v>
      </c>
    </row>
    <row r="201" spans="1:19" x14ac:dyDescent="0.35">
      <c r="A201" s="117" t="s">
        <v>118</v>
      </c>
      <c r="B201" s="53"/>
      <c r="C201" s="54"/>
      <c r="D201" s="55"/>
      <c r="E201" s="56"/>
      <c r="F201" s="54"/>
      <c r="G201" s="55"/>
      <c r="H201" s="56"/>
      <c r="I201" s="54"/>
      <c r="J201" s="55"/>
      <c r="K201" s="56"/>
      <c r="L201" s="54"/>
      <c r="M201" s="55"/>
      <c r="N201" s="55"/>
      <c r="O201" s="54"/>
      <c r="P201" s="55"/>
      <c r="Q201" s="55"/>
      <c r="R201" s="55"/>
      <c r="S201" s="5"/>
    </row>
    <row r="202" spans="1:19" s="63" customFormat="1" ht="14.5" customHeight="1" x14ac:dyDescent="0.35">
      <c r="A202" s="163" t="s">
        <v>25</v>
      </c>
      <c r="B202" s="80"/>
      <c r="C202" s="135" t="s">
        <v>109</v>
      </c>
      <c r="D202" s="11" t="s">
        <v>16</v>
      </c>
      <c r="E202" s="109" t="s">
        <v>17</v>
      </c>
      <c r="F202" s="164" t="s">
        <v>110</v>
      </c>
      <c r="G202" s="110" t="s">
        <v>16</v>
      </c>
      <c r="H202" s="12" t="s">
        <v>17</v>
      </c>
      <c r="I202" s="139" t="s">
        <v>111</v>
      </c>
      <c r="J202" s="13" t="s">
        <v>16</v>
      </c>
      <c r="K202" s="13" t="s">
        <v>17</v>
      </c>
      <c r="L202" s="141" t="s">
        <v>112</v>
      </c>
      <c r="M202" s="14" t="s">
        <v>16</v>
      </c>
      <c r="N202" s="14" t="s">
        <v>17</v>
      </c>
      <c r="O202" s="130" t="s">
        <v>113</v>
      </c>
      <c r="P202" s="15" t="s">
        <v>16</v>
      </c>
      <c r="Q202" s="15" t="s">
        <v>17</v>
      </c>
      <c r="R202" s="16" t="s">
        <v>9</v>
      </c>
      <c r="S202" s="111"/>
    </row>
    <row r="203" spans="1:19" x14ac:dyDescent="0.35">
      <c r="A203" s="132"/>
      <c r="B203" s="34"/>
      <c r="C203" s="135"/>
      <c r="D203" s="11" t="s">
        <v>11</v>
      </c>
      <c r="E203" s="109" t="s">
        <v>4</v>
      </c>
      <c r="F203" s="164"/>
      <c r="G203" s="110" t="s">
        <v>11</v>
      </c>
      <c r="H203" s="12" t="s">
        <v>0</v>
      </c>
      <c r="I203" s="139"/>
      <c r="J203" s="13" t="s">
        <v>11</v>
      </c>
      <c r="K203" s="13" t="s">
        <v>1</v>
      </c>
      <c r="L203" s="141"/>
      <c r="M203" s="14" t="s">
        <v>11</v>
      </c>
      <c r="N203" s="14" t="s">
        <v>5</v>
      </c>
      <c r="O203" s="130"/>
      <c r="P203" s="15" t="s">
        <v>6</v>
      </c>
      <c r="Q203" s="15" t="s">
        <v>6</v>
      </c>
      <c r="R203" s="16" t="s">
        <v>12</v>
      </c>
      <c r="S203" s="5"/>
    </row>
    <row r="204" spans="1:19" x14ac:dyDescent="0.35">
      <c r="A204" s="132"/>
      <c r="B204" s="34" t="s">
        <v>13</v>
      </c>
      <c r="C204" s="135"/>
      <c r="D204" s="11" t="s">
        <v>8</v>
      </c>
      <c r="E204" s="109" t="s">
        <v>3</v>
      </c>
      <c r="F204" s="164"/>
      <c r="G204" s="110" t="s">
        <v>0</v>
      </c>
      <c r="H204" s="12" t="s">
        <v>3</v>
      </c>
      <c r="I204" s="139"/>
      <c r="J204" s="13" t="s">
        <v>1</v>
      </c>
      <c r="K204" s="13" t="s">
        <v>3</v>
      </c>
      <c r="L204" s="141"/>
      <c r="M204" s="14" t="s">
        <v>5</v>
      </c>
      <c r="N204" s="14" t="s">
        <v>3</v>
      </c>
      <c r="O204" s="130"/>
      <c r="P204" s="17" t="s">
        <v>11</v>
      </c>
      <c r="Q204" s="17" t="s">
        <v>3</v>
      </c>
      <c r="R204" s="18" t="s">
        <v>3</v>
      </c>
      <c r="S204" s="5"/>
    </row>
    <row r="205" spans="1:19" ht="15" thickBot="1" x14ac:dyDescent="0.4">
      <c r="A205" s="148"/>
      <c r="B205" s="34"/>
      <c r="C205" s="135"/>
      <c r="D205" s="28" t="s">
        <v>3</v>
      </c>
      <c r="E205" s="112"/>
      <c r="F205" s="164"/>
      <c r="G205" s="113" t="s">
        <v>3</v>
      </c>
      <c r="H205" s="20"/>
      <c r="I205" s="139"/>
      <c r="J205" s="30" t="s">
        <v>3</v>
      </c>
      <c r="K205" s="21"/>
      <c r="L205" s="141"/>
      <c r="M205" s="31" t="s">
        <v>3</v>
      </c>
      <c r="N205" s="22"/>
      <c r="O205" s="130"/>
      <c r="P205" s="17" t="s">
        <v>3</v>
      </c>
      <c r="Q205" s="17"/>
      <c r="R205" s="18"/>
      <c r="S205" s="5"/>
    </row>
    <row r="206" spans="1:19" s="48" customFormat="1" x14ac:dyDescent="0.35">
      <c r="A206" s="114" t="s">
        <v>106</v>
      </c>
      <c r="B206" s="41" t="s">
        <v>105</v>
      </c>
      <c r="C206" s="50">
        <v>34</v>
      </c>
      <c r="D206" s="47"/>
      <c r="E206" s="47">
        <f>C206*D206</f>
        <v>0</v>
      </c>
      <c r="F206" s="50">
        <v>0</v>
      </c>
      <c r="G206" s="47"/>
      <c r="H206" s="47">
        <f>F206*G206</f>
        <v>0</v>
      </c>
      <c r="I206" s="50">
        <v>0</v>
      </c>
      <c r="J206" s="47"/>
      <c r="K206" s="47">
        <f>I206*J206</f>
        <v>0</v>
      </c>
      <c r="L206" s="50">
        <v>0</v>
      </c>
      <c r="M206" s="47"/>
      <c r="N206" s="47">
        <f>L206*M206</f>
        <v>0</v>
      </c>
      <c r="O206" s="50">
        <v>0</v>
      </c>
      <c r="P206" s="47"/>
      <c r="Q206" s="47">
        <f>O206*P206</f>
        <v>0</v>
      </c>
      <c r="R206" s="47">
        <f>E206+H206+K206+N206+Q206</f>
        <v>0</v>
      </c>
      <c r="S206" s="115"/>
    </row>
    <row r="207" spans="1:19" s="48" customFormat="1" ht="26" x14ac:dyDescent="0.35">
      <c r="A207" s="116" t="s">
        <v>107</v>
      </c>
      <c r="B207" s="41" t="s">
        <v>105</v>
      </c>
      <c r="C207" s="50">
        <v>0</v>
      </c>
      <c r="D207" s="47"/>
      <c r="E207" s="47">
        <f t="shared" ref="E207:E208" si="43">C207*D207</f>
        <v>0</v>
      </c>
      <c r="F207" s="50">
        <v>34</v>
      </c>
      <c r="G207" s="47"/>
      <c r="H207" s="47">
        <f t="shared" ref="H207:H208" si="44">F207*G207</f>
        <v>0</v>
      </c>
      <c r="I207" s="50">
        <v>34</v>
      </c>
      <c r="J207" s="47"/>
      <c r="K207" s="47">
        <f t="shared" ref="K207:K208" si="45">I207*J207</f>
        <v>0</v>
      </c>
      <c r="L207" s="50">
        <v>34</v>
      </c>
      <c r="M207" s="47"/>
      <c r="N207" s="47">
        <f t="shared" ref="N207:N208" si="46">L207*M207</f>
        <v>0</v>
      </c>
      <c r="O207" s="50">
        <v>34</v>
      </c>
      <c r="P207" s="47"/>
      <c r="Q207" s="47">
        <f t="shared" ref="Q207:Q208" si="47">O207*P207</f>
        <v>0</v>
      </c>
      <c r="R207" s="47">
        <f t="shared" ref="R207:R208" si="48">E207+H207+K207+N207+Q207</f>
        <v>0</v>
      </c>
      <c r="S207" s="115"/>
    </row>
    <row r="208" spans="1:19" s="48" customFormat="1" x14ac:dyDescent="0.35">
      <c r="A208" s="116" t="s">
        <v>108</v>
      </c>
      <c r="B208" s="41" t="s">
        <v>105</v>
      </c>
      <c r="C208" s="50">
        <v>34</v>
      </c>
      <c r="D208" s="47"/>
      <c r="E208" s="47">
        <f t="shared" si="43"/>
        <v>0</v>
      </c>
      <c r="F208" s="50">
        <v>0</v>
      </c>
      <c r="G208" s="47"/>
      <c r="H208" s="47">
        <f t="shared" si="44"/>
        <v>0</v>
      </c>
      <c r="I208" s="50">
        <v>0</v>
      </c>
      <c r="J208" s="47"/>
      <c r="K208" s="47">
        <f t="shared" si="45"/>
        <v>0</v>
      </c>
      <c r="L208" s="50">
        <v>0</v>
      </c>
      <c r="M208" s="47"/>
      <c r="N208" s="47">
        <f t="shared" si="46"/>
        <v>0</v>
      </c>
      <c r="O208" s="50">
        <v>0</v>
      </c>
      <c r="P208" s="47"/>
      <c r="Q208" s="47">
        <f t="shared" si="47"/>
        <v>0</v>
      </c>
      <c r="R208" s="47">
        <f t="shared" si="48"/>
        <v>0</v>
      </c>
      <c r="S208" s="115"/>
    </row>
    <row r="209" spans="1:19" x14ac:dyDescent="0.35">
      <c r="A209" s="123" t="s">
        <v>7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38">
        <f>SUM(R205:R208)</f>
        <v>0</v>
      </c>
      <c r="S209" s="5"/>
    </row>
    <row r="210" spans="1:19" x14ac:dyDescent="0.35">
      <c r="A210" s="125" t="s">
        <v>104</v>
      </c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38">
        <f>R209*1.15</f>
        <v>0</v>
      </c>
    </row>
    <row r="211" spans="1:19" ht="19.5" customHeight="1" x14ac:dyDescent="0.35">
      <c r="A211" s="125" t="s">
        <v>2</v>
      </c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38">
        <f>R209+R210</f>
        <v>0</v>
      </c>
    </row>
    <row r="212" spans="1:19" ht="19.5" customHeight="1" x14ac:dyDescent="0.35">
      <c r="A212" s="73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55"/>
    </row>
    <row r="213" spans="1:19" x14ac:dyDescent="0.35">
      <c r="A213" s="179" t="s">
        <v>22</v>
      </c>
      <c r="B213" s="180"/>
      <c r="C213" s="180"/>
      <c r="D213" s="180"/>
      <c r="E213" s="180"/>
      <c r="F213" s="180"/>
      <c r="G213" s="180"/>
      <c r="H213" s="181"/>
      <c r="I213" s="42" t="s">
        <v>24</v>
      </c>
    </row>
    <row r="214" spans="1:19" x14ac:dyDescent="0.35">
      <c r="A214" s="120" t="s">
        <v>23</v>
      </c>
      <c r="B214" s="157" t="s">
        <v>50</v>
      </c>
      <c r="C214" s="158"/>
      <c r="D214" s="158"/>
      <c r="E214" s="158"/>
      <c r="F214" s="158"/>
      <c r="G214" s="158"/>
      <c r="H214" s="159"/>
      <c r="I214" s="121">
        <f>R19</f>
        <v>0</v>
      </c>
    </row>
    <row r="215" spans="1:19" ht="19.5" customHeight="1" x14ac:dyDescent="0.35">
      <c r="A215" s="105" t="s">
        <v>70</v>
      </c>
      <c r="B215" s="160" t="s">
        <v>51</v>
      </c>
      <c r="C215" s="161"/>
      <c r="D215" s="161"/>
      <c r="E215" s="161"/>
      <c r="F215" s="161"/>
      <c r="G215" s="161"/>
      <c r="H215" s="162"/>
      <c r="I215" s="106">
        <f>R30</f>
        <v>0</v>
      </c>
    </row>
    <row r="216" spans="1:19" x14ac:dyDescent="0.35">
      <c r="A216" s="105" t="s">
        <v>71</v>
      </c>
      <c r="B216" s="160" t="s">
        <v>52</v>
      </c>
      <c r="C216" s="161"/>
      <c r="D216" s="161"/>
      <c r="E216" s="161"/>
      <c r="F216" s="161"/>
      <c r="G216" s="161"/>
      <c r="H216" s="162"/>
      <c r="I216" s="106">
        <f>R55</f>
        <v>0</v>
      </c>
    </row>
    <row r="217" spans="1:19" x14ac:dyDescent="0.35">
      <c r="A217" s="105" t="s">
        <v>72</v>
      </c>
      <c r="B217" s="160" t="s">
        <v>53</v>
      </c>
      <c r="C217" s="161"/>
      <c r="D217" s="161"/>
      <c r="E217" s="161"/>
      <c r="F217" s="161"/>
      <c r="G217" s="161"/>
      <c r="H217" s="162"/>
      <c r="I217" s="106">
        <f>R72</f>
        <v>0</v>
      </c>
    </row>
    <row r="218" spans="1:19" x14ac:dyDescent="0.35">
      <c r="A218" s="105" t="s">
        <v>73</v>
      </c>
      <c r="B218" s="160" t="s">
        <v>54</v>
      </c>
      <c r="C218" s="161"/>
      <c r="D218" s="161"/>
      <c r="E218" s="161"/>
      <c r="F218" s="161"/>
      <c r="G218" s="161"/>
      <c r="H218" s="162"/>
      <c r="I218" s="106">
        <f>R85</f>
        <v>0</v>
      </c>
    </row>
    <row r="219" spans="1:19" x14ac:dyDescent="0.35">
      <c r="A219" s="105" t="s">
        <v>74</v>
      </c>
      <c r="B219" s="160" t="s">
        <v>75</v>
      </c>
      <c r="C219" s="161"/>
      <c r="D219" s="161"/>
      <c r="E219" s="161"/>
      <c r="F219" s="161"/>
      <c r="G219" s="161"/>
      <c r="H219" s="162"/>
      <c r="I219" s="106">
        <f>R99</f>
        <v>0</v>
      </c>
    </row>
    <row r="220" spans="1:19" x14ac:dyDescent="0.35">
      <c r="A220" s="105" t="s">
        <v>86</v>
      </c>
      <c r="B220" s="165" t="s">
        <v>87</v>
      </c>
      <c r="C220" s="166"/>
      <c r="D220" s="166"/>
      <c r="E220" s="166"/>
      <c r="F220" s="166"/>
      <c r="G220" s="166"/>
      <c r="H220" s="167"/>
      <c r="I220" s="106">
        <f>R109</f>
        <v>0</v>
      </c>
    </row>
    <row r="221" spans="1:19" x14ac:dyDescent="0.35">
      <c r="A221" s="107" t="s">
        <v>97</v>
      </c>
      <c r="B221" s="186" t="s">
        <v>51</v>
      </c>
      <c r="C221" s="187"/>
      <c r="D221" s="187"/>
      <c r="E221" s="187"/>
      <c r="F221" s="187"/>
      <c r="G221" s="187"/>
      <c r="H221" s="188"/>
      <c r="I221" s="108">
        <f>R120</f>
        <v>0</v>
      </c>
    </row>
    <row r="222" spans="1:19" x14ac:dyDescent="0.35">
      <c r="A222" s="107" t="s">
        <v>98</v>
      </c>
      <c r="B222" s="186" t="s">
        <v>52</v>
      </c>
      <c r="C222" s="187"/>
      <c r="D222" s="187"/>
      <c r="E222" s="187"/>
      <c r="F222" s="187"/>
      <c r="G222" s="187"/>
      <c r="H222" s="188"/>
      <c r="I222" s="108">
        <f>R145</f>
        <v>0</v>
      </c>
    </row>
    <row r="223" spans="1:19" x14ac:dyDescent="0.35">
      <c r="A223" s="107" t="s">
        <v>99</v>
      </c>
      <c r="B223" s="186" t="s">
        <v>53</v>
      </c>
      <c r="C223" s="187"/>
      <c r="D223" s="187"/>
      <c r="E223" s="187"/>
      <c r="F223" s="187"/>
      <c r="G223" s="187"/>
      <c r="H223" s="188"/>
      <c r="I223" s="108">
        <f>R162</f>
        <v>0</v>
      </c>
    </row>
    <row r="224" spans="1:19" x14ac:dyDescent="0.35">
      <c r="A224" s="107" t="s">
        <v>100</v>
      </c>
      <c r="B224" s="186" t="s">
        <v>54</v>
      </c>
      <c r="C224" s="187"/>
      <c r="D224" s="187"/>
      <c r="E224" s="187"/>
      <c r="F224" s="187"/>
      <c r="G224" s="187"/>
      <c r="H224" s="188"/>
      <c r="I224" s="108">
        <f>R175</f>
        <v>0</v>
      </c>
    </row>
    <row r="225" spans="1:9" x14ac:dyDescent="0.35">
      <c r="A225" s="107" t="s">
        <v>101</v>
      </c>
      <c r="B225" s="186" t="s">
        <v>75</v>
      </c>
      <c r="C225" s="187"/>
      <c r="D225" s="187"/>
      <c r="E225" s="187"/>
      <c r="F225" s="187"/>
      <c r="G225" s="187"/>
      <c r="H225" s="188"/>
      <c r="I225" s="108">
        <f>R189</f>
        <v>0</v>
      </c>
    </row>
    <row r="226" spans="1:9" x14ac:dyDescent="0.35">
      <c r="A226" s="107" t="s">
        <v>102</v>
      </c>
      <c r="B226" s="189" t="s">
        <v>87</v>
      </c>
      <c r="C226" s="190"/>
      <c r="D226" s="190"/>
      <c r="E226" s="190"/>
      <c r="F226" s="190"/>
      <c r="G226" s="190"/>
      <c r="H226" s="191"/>
      <c r="I226" s="108">
        <f>R200</f>
        <v>0</v>
      </c>
    </row>
    <row r="227" spans="1:9" x14ac:dyDescent="0.35">
      <c r="A227" s="118" t="s">
        <v>88</v>
      </c>
      <c r="B227" s="154" t="s">
        <v>114</v>
      </c>
      <c r="C227" s="155"/>
      <c r="D227" s="155"/>
      <c r="E227" s="155"/>
      <c r="F227" s="155"/>
      <c r="G227" s="155"/>
      <c r="H227" s="156"/>
      <c r="I227" s="119">
        <f>R211</f>
        <v>0</v>
      </c>
    </row>
    <row r="228" spans="1:9" ht="29" customHeight="1" x14ac:dyDescent="0.35">
      <c r="A228" s="153" t="s">
        <v>29</v>
      </c>
      <c r="B228" s="153"/>
      <c r="C228" s="153"/>
      <c r="D228" s="153"/>
      <c r="E228" s="153"/>
      <c r="F228" s="153"/>
      <c r="G228" s="153"/>
      <c r="H228" s="153"/>
      <c r="I228" s="43">
        <f>SUM(I214:I227)</f>
        <v>0</v>
      </c>
    </row>
    <row r="240" spans="1:9" ht="28.75" customHeight="1" x14ac:dyDescent="0.35"/>
    <row r="241" ht="53.5" customHeight="1" x14ac:dyDescent="0.35"/>
    <row r="242" ht="20.5" customHeight="1" x14ac:dyDescent="0.35"/>
    <row r="243" ht="16.399999999999999" customHeight="1" x14ac:dyDescent="0.35"/>
    <row r="244" ht="17.5" customHeight="1" x14ac:dyDescent="0.35"/>
  </sheetData>
  <mergeCells count="135">
    <mergeCell ref="B221:H221"/>
    <mergeCell ref="B226:H226"/>
    <mergeCell ref="A145:Q145"/>
    <mergeCell ref="B225:H225"/>
    <mergeCell ref="B224:H224"/>
    <mergeCell ref="B223:H223"/>
    <mergeCell ref="B222:H222"/>
    <mergeCell ref="A198:Q198"/>
    <mergeCell ref="A200:Q200"/>
    <mergeCell ref="A187:Q187"/>
    <mergeCell ref="A192:A195"/>
    <mergeCell ref="C192:C195"/>
    <mergeCell ref="F192:F195"/>
    <mergeCell ref="I192:I195"/>
    <mergeCell ref="L192:L195"/>
    <mergeCell ref="O192:O195"/>
    <mergeCell ref="A173:Q173"/>
    <mergeCell ref="A175:Q175"/>
    <mergeCell ref="A177:A180"/>
    <mergeCell ref="C177:C180"/>
    <mergeCell ref="F177:F180"/>
    <mergeCell ref="I177:I180"/>
    <mergeCell ref="A162:Q162"/>
    <mergeCell ref="A164:A167"/>
    <mergeCell ref="B218:H218"/>
    <mergeCell ref="A213:H213"/>
    <mergeCell ref="A109:Q109"/>
    <mergeCell ref="O202:O205"/>
    <mergeCell ref="A209:Q209"/>
    <mergeCell ref="O101:O104"/>
    <mergeCell ref="A107:Q107"/>
    <mergeCell ref="A113:A116"/>
    <mergeCell ref="C113:C116"/>
    <mergeCell ref="F113:F116"/>
    <mergeCell ref="I113:I116"/>
    <mergeCell ref="L113:L116"/>
    <mergeCell ref="O113:O116"/>
    <mergeCell ref="A118:Q118"/>
    <mergeCell ref="A120:Q120"/>
    <mergeCell ref="A136:A139"/>
    <mergeCell ref="C136:C139"/>
    <mergeCell ref="B216:H216"/>
    <mergeCell ref="B217:H217"/>
    <mergeCell ref="C164:C167"/>
    <mergeCell ref="F164:F167"/>
    <mergeCell ref="I164:I167"/>
    <mergeCell ref="L164:L167"/>
    <mergeCell ref="O164:O167"/>
    <mergeCell ref="A55:Q55"/>
    <mergeCell ref="A189:Q189"/>
    <mergeCell ref="F74:F77"/>
    <mergeCell ref="I74:I77"/>
    <mergeCell ref="L74:L77"/>
    <mergeCell ref="O74:O77"/>
    <mergeCell ref="A87:A90"/>
    <mergeCell ref="C87:C90"/>
    <mergeCell ref="F87:F90"/>
    <mergeCell ref="I87:I90"/>
    <mergeCell ref="L87:L90"/>
    <mergeCell ref="O87:O90"/>
    <mergeCell ref="A85:Q85"/>
    <mergeCell ref="A97:Q97"/>
    <mergeCell ref="A83:Q83"/>
    <mergeCell ref="A153:A156"/>
    <mergeCell ref="C153:C156"/>
    <mergeCell ref="F153:F156"/>
    <mergeCell ref="I153:I156"/>
    <mergeCell ref="L153:L156"/>
    <mergeCell ref="O153:O156"/>
    <mergeCell ref="L177:L180"/>
    <mergeCell ref="O177:O180"/>
    <mergeCell ref="A160:Q160"/>
    <mergeCell ref="A99:Q99"/>
    <mergeCell ref="F136:F139"/>
    <mergeCell ref="I136:I139"/>
    <mergeCell ref="L136:L139"/>
    <mergeCell ref="L101:L104"/>
    <mergeCell ref="O136:O139"/>
    <mergeCell ref="A143:Q143"/>
    <mergeCell ref="A146:Q146"/>
    <mergeCell ref="A228:H228"/>
    <mergeCell ref="B227:H227"/>
    <mergeCell ref="B214:H214"/>
    <mergeCell ref="B215:H215"/>
    <mergeCell ref="A63:A66"/>
    <mergeCell ref="C63:C66"/>
    <mergeCell ref="F63:F66"/>
    <mergeCell ref="I63:I66"/>
    <mergeCell ref="L63:L66"/>
    <mergeCell ref="A74:A77"/>
    <mergeCell ref="C74:C77"/>
    <mergeCell ref="A210:Q210"/>
    <mergeCell ref="A211:Q211"/>
    <mergeCell ref="A202:A205"/>
    <mergeCell ref="C202:C205"/>
    <mergeCell ref="F202:F205"/>
    <mergeCell ref="I202:I205"/>
    <mergeCell ref="L202:L205"/>
    <mergeCell ref="B219:H219"/>
    <mergeCell ref="B220:H220"/>
    <mergeCell ref="A101:A104"/>
    <mergeCell ref="C101:C104"/>
    <mergeCell ref="F101:F104"/>
    <mergeCell ref="I101:I104"/>
    <mergeCell ref="A1:M1"/>
    <mergeCell ref="A3:E3"/>
    <mergeCell ref="O12:O15"/>
    <mergeCell ref="A17:Q17"/>
    <mergeCell ref="A12:A15"/>
    <mergeCell ref="C12:C15"/>
    <mergeCell ref="F12:F15"/>
    <mergeCell ref="I12:I15"/>
    <mergeCell ref="L12:L15"/>
    <mergeCell ref="I23:I26"/>
    <mergeCell ref="L23:L26"/>
    <mergeCell ref="O23:O26"/>
    <mergeCell ref="A23:A26"/>
    <mergeCell ref="C23:C26"/>
    <mergeCell ref="F23:F26"/>
    <mergeCell ref="A18:Q18"/>
    <mergeCell ref="A6:H6"/>
    <mergeCell ref="A19:Q19"/>
    <mergeCell ref="A70:Q70"/>
    <mergeCell ref="A72:Q72"/>
    <mergeCell ref="A28:Q28"/>
    <mergeCell ref="A30:Q30"/>
    <mergeCell ref="O46:O49"/>
    <mergeCell ref="A53:Q53"/>
    <mergeCell ref="O63:O66"/>
    <mergeCell ref="A46:A49"/>
    <mergeCell ref="C46:C49"/>
    <mergeCell ref="F46:F49"/>
    <mergeCell ref="I46:I49"/>
    <mergeCell ref="L46:L49"/>
    <mergeCell ref="A56:Q56"/>
  </mergeCells>
  <pageMargins left="0.7" right="0.7" top="0.75" bottom="0.75" header="0.3" footer="0.3"/>
  <pageSetup paperSize="9" orientation="portrait" r:id="rId1"/>
  <ignoredErrors>
    <ignoredError sqref="I228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28"/>
  <sheetViews>
    <sheetView topLeftCell="C1" workbookViewId="0">
      <selection activeCell="F19" sqref="F19"/>
    </sheetView>
  </sheetViews>
  <sheetFormatPr defaultRowHeight="14.5" x14ac:dyDescent="0.35"/>
  <sheetData>
    <row r="5" spans="1:18" x14ac:dyDescent="0.35">
      <c r="A5">
        <v>974513</v>
      </c>
      <c r="B5">
        <v>81209</v>
      </c>
      <c r="C5">
        <f>+B5*12</f>
        <v>974508</v>
      </c>
    </row>
    <row r="6" spans="1:18" x14ac:dyDescent="0.35">
      <c r="E6">
        <v>17.690000000000001</v>
      </c>
      <c r="L6">
        <v>90.94</v>
      </c>
      <c r="M6">
        <v>938</v>
      </c>
      <c r="N6">
        <f>+M6*L6</f>
        <v>85301.72</v>
      </c>
    </row>
    <row r="7" spans="1:18" x14ac:dyDescent="0.35">
      <c r="E7">
        <v>10.88</v>
      </c>
      <c r="M7">
        <v>12</v>
      </c>
    </row>
    <row r="8" spans="1:18" x14ac:dyDescent="0.35">
      <c r="E8">
        <v>62.37</v>
      </c>
      <c r="M8">
        <f>+M6*M7</f>
        <v>11256</v>
      </c>
    </row>
    <row r="9" spans="1:18" x14ac:dyDescent="0.35">
      <c r="E9">
        <f>SUM(E6:E8)</f>
        <v>90.94</v>
      </c>
      <c r="F9">
        <v>938</v>
      </c>
      <c r="G9">
        <f>+F9*E9</f>
        <v>85301.72</v>
      </c>
      <c r="H9">
        <v>12</v>
      </c>
      <c r="I9">
        <f>+G9*H9</f>
        <v>1023620.64</v>
      </c>
      <c r="M9">
        <v>5</v>
      </c>
    </row>
    <row r="10" spans="1:18" x14ac:dyDescent="0.35">
      <c r="G10">
        <f>+B5</f>
        <v>81209</v>
      </c>
      <c r="M10">
        <f>+M8*M9</f>
        <v>56280</v>
      </c>
    </row>
    <row r="11" spans="1:18" x14ac:dyDescent="0.35">
      <c r="G11">
        <f>+G10-G9</f>
        <v>-4092.7200000000012</v>
      </c>
      <c r="H11">
        <v>12</v>
      </c>
      <c r="I11">
        <f>+G11*H11</f>
        <v>-49112.640000000014</v>
      </c>
      <c r="M11">
        <f>+M10*E9</f>
        <v>5118103.2</v>
      </c>
      <c r="N11">
        <v>5122360</v>
      </c>
      <c r="O11">
        <f>+N11-M11</f>
        <v>4256.7999999998137</v>
      </c>
      <c r="P11">
        <f>+O11/N11</f>
        <v>8.3102320024360128E-4</v>
      </c>
    </row>
    <row r="12" spans="1:18" x14ac:dyDescent="0.35">
      <c r="R12">
        <f>4092*2.5%</f>
        <v>102.30000000000001</v>
      </c>
    </row>
    <row r="13" spans="1:18" x14ac:dyDescent="0.35">
      <c r="N13">
        <v>938</v>
      </c>
      <c r="R13">
        <v>4092</v>
      </c>
    </row>
    <row r="14" spans="1:18" x14ac:dyDescent="0.35">
      <c r="C14">
        <v>974513</v>
      </c>
      <c r="D14">
        <v>998876</v>
      </c>
      <c r="E14">
        <f>+D14-C14</f>
        <v>24363</v>
      </c>
      <c r="F14" s="1">
        <f>+E14/C14</f>
        <v>2.5000179576875833E-2</v>
      </c>
      <c r="N14">
        <v>60</v>
      </c>
      <c r="R14">
        <f>+R13+R12</f>
        <v>4194.3</v>
      </c>
    </row>
    <row r="15" spans="1:18" x14ac:dyDescent="0.35">
      <c r="N15">
        <f>+N14*N13</f>
        <v>56280</v>
      </c>
      <c r="O15">
        <v>56330</v>
      </c>
    </row>
    <row r="16" spans="1:18" x14ac:dyDescent="0.35">
      <c r="C16">
        <v>1023848</v>
      </c>
      <c r="D16">
        <f>+D14</f>
        <v>998876</v>
      </c>
      <c r="E16">
        <f>+D16-C16</f>
        <v>-24972</v>
      </c>
      <c r="F16" s="1">
        <f>+E16/C16</f>
        <v>-2.4390339190973661E-2</v>
      </c>
      <c r="N16">
        <f>+N15-O15</f>
        <v>-50</v>
      </c>
    </row>
    <row r="17" spans="2:20" x14ac:dyDescent="0.35">
      <c r="K17" s="4">
        <v>2.5000000000000001E-2</v>
      </c>
    </row>
    <row r="18" spans="2:20" x14ac:dyDescent="0.35">
      <c r="C18">
        <v>974513</v>
      </c>
      <c r="E18">
        <f>+C18</f>
        <v>974513</v>
      </c>
      <c r="G18">
        <v>81209</v>
      </c>
      <c r="J18">
        <f>+G18</f>
        <v>81209</v>
      </c>
      <c r="K18">
        <f>+J18*$K$17</f>
        <v>2030.2250000000001</v>
      </c>
      <c r="L18">
        <f>+K18+J18</f>
        <v>83239.225000000006</v>
      </c>
    </row>
    <row r="19" spans="2:20" x14ac:dyDescent="0.35">
      <c r="B19" s="2">
        <f>+C18/C19-1</f>
        <v>-2.4390414826264695E-2</v>
      </c>
      <c r="C19">
        <v>998876</v>
      </c>
      <c r="D19">
        <f>+C19/C18</f>
        <v>1.0250001795768757</v>
      </c>
      <c r="F19" s="2">
        <f>+G18/G19-1</f>
        <v>-2.4399327246516056E-2</v>
      </c>
      <c r="G19">
        <v>83240</v>
      </c>
      <c r="H19" s="3">
        <f>+G19/G18</f>
        <v>1.025009543277223</v>
      </c>
      <c r="J19">
        <f>+G19</f>
        <v>83240</v>
      </c>
      <c r="K19">
        <f>+J19*$K$17</f>
        <v>2081</v>
      </c>
      <c r="L19">
        <f>+K19+J19</f>
        <v>85321</v>
      </c>
      <c r="P19">
        <v>938</v>
      </c>
      <c r="Q19">
        <v>12</v>
      </c>
      <c r="R19">
        <f>+Q19*P19</f>
        <v>11256</v>
      </c>
      <c r="S19">
        <v>5</v>
      </c>
      <c r="T19">
        <f>+R19*S19</f>
        <v>56280</v>
      </c>
    </row>
    <row r="20" spans="2:20" x14ac:dyDescent="0.35">
      <c r="B20" s="2">
        <f>+C19/C20-1</f>
        <v>-2.4390339190973664E-2</v>
      </c>
      <c r="C20">
        <v>1023848</v>
      </c>
      <c r="D20">
        <f>+C20/C19</f>
        <v>1.0250001001125264</v>
      </c>
      <c r="F20" s="2">
        <f>+G19/G20-1</f>
        <v>-2.4390243902439046E-2</v>
      </c>
      <c r="G20">
        <v>85321</v>
      </c>
      <c r="H20" s="3">
        <f>+G20/G19</f>
        <v>1.0249999999999999</v>
      </c>
      <c r="J20">
        <f>+G20</f>
        <v>85321</v>
      </c>
      <c r="K20">
        <f>+J20*$K$17</f>
        <v>2133.0250000000001</v>
      </c>
      <c r="L20">
        <f>+K20+J20</f>
        <v>87454.024999999994</v>
      </c>
    </row>
    <row r="21" spans="2:20" x14ac:dyDescent="0.35">
      <c r="B21" s="2">
        <f>+C20/C21-1</f>
        <v>-2.4390057973555535E-2</v>
      </c>
      <c r="C21">
        <v>1049444</v>
      </c>
      <c r="D21">
        <f>+C21/C20</f>
        <v>1.024999804658504</v>
      </c>
      <c r="F21" s="2">
        <f>+G20/G21-1</f>
        <v>-2.4389965010176762E-2</v>
      </c>
      <c r="G21">
        <v>87454</v>
      </c>
      <c r="H21" s="3">
        <f>+G21/G20</f>
        <v>1.0249997069889007</v>
      </c>
      <c r="J21">
        <f>+G21</f>
        <v>87454</v>
      </c>
      <c r="K21">
        <f>+J21*$K$17</f>
        <v>2186.35</v>
      </c>
      <c r="L21">
        <f>+K21+J21</f>
        <v>89640.35</v>
      </c>
    </row>
    <row r="22" spans="2:20" x14ac:dyDescent="0.35">
      <c r="B22" s="2">
        <f>+C21/C22-1</f>
        <v>-2.4390153205414267E-2</v>
      </c>
      <c r="C22">
        <v>1075680</v>
      </c>
      <c r="D22">
        <f>+C22/C21</f>
        <v>1.0249999047114473</v>
      </c>
      <c r="F22" s="2">
        <f>+G21/G22-1</f>
        <v>-2.4386434627398534E-2</v>
      </c>
      <c r="G22">
        <v>89640</v>
      </c>
      <c r="H22" s="3">
        <f>+G22/G21</f>
        <v>1.0249959978960368</v>
      </c>
      <c r="J22">
        <f>+G22</f>
        <v>89640</v>
      </c>
      <c r="K22">
        <f>+J22*$K$17</f>
        <v>2241</v>
      </c>
      <c r="L22">
        <f>+K22+J22</f>
        <v>91881</v>
      </c>
    </row>
    <row r="23" spans="2:20" x14ac:dyDescent="0.35">
      <c r="H23" s="2"/>
    </row>
    <row r="24" spans="2:20" x14ac:dyDescent="0.35">
      <c r="C24">
        <f>+J18</f>
        <v>81209</v>
      </c>
      <c r="D24">
        <f>+C24/$E$9</f>
        <v>892.99538157026609</v>
      </c>
    </row>
    <row r="25" spans="2:20" x14ac:dyDescent="0.35">
      <c r="C25">
        <f>+J19</f>
        <v>83240</v>
      </c>
      <c r="D25">
        <f>+C25/$E$9</f>
        <v>915.32878821200791</v>
      </c>
      <c r="E25">
        <f>+D25/D24</f>
        <v>1.025009543277223</v>
      </c>
    </row>
    <row r="26" spans="2:20" x14ac:dyDescent="0.35">
      <c r="C26">
        <f>+J20</f>
        <v>85321</v>
      </c>
      <c r="D26">
        <f>+C26/$E$9</f>
        <v>938.21200791730814</v>
      </c>
      <c r="E26">
        <f>+D26/D25</f>
        <v>1.0250000000000001</v>
      </c>
    </row>
    <row r="27" spans="2:20" x14ac:dyDescent="0.35">
      <c r="C27">
        <f>+J21</f>
        <v>87454</v>
      </c>
      <c r="D27">
        <f>+C27/$E$9</f>
        <v>961.66703320870909</v>
      </c>
      <c r="E27">
        <f>+D27/D26</f>
        <v>1.0249997069889007</v>
      </c>
    </row>
    <row r="28" spans="2:20" x14ac:dyDescent="0.35">
      <c r="C28">
        <f>+J22</f>
        <v>89640</v>
      </c>
      <c r="D28">
        <f>+C28/$E$9</f>
        <v>985.70486034748183</v>
      </c>
      <c r="E28">
        <f>+D28/D27</f>
        <v>1.0249959978960368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31c2c7-b55d-42be-ae52-0a331f3382cf}" enabled="0" method="" siteId="{8931c2c7-b55d-42be-ae52-0a331f3382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Pricing schedule</vt:lpstr>
      <vt:lpstr>Sheet2</vt:lpstr>
    </vt:vector>
  </TitlesOfParts>
  <Company>National Health Laboratory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Hira</dc:creator>
  <cp:lastModifiedBy>Lesedi Manganye</cp:lastModifiedBy>
  <cp:lastPrinted>2026-07-20T08:50:25Z</cp:lastPrinted>
  <dcterms:created xsi:type="dcterms:W3CDTF">2019-08-22T09:41:13Z</dcterms:created>
  <dcterms:modified xsi:type="dcterms:W3CDTF">2026-08-31T13:55:06Z</dcterms:modified>
</cp:coreProperties>
</file>