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5" codeName="{DD97A8EA-9A9A-E61F-A557-7D5A7D7259CE}"/>
  <workbookPr filterPrivacy="1" codeName="ThisWorkbook" defaultThemeVersion="124226"/>
  <xr:revisionPtr revIDLastSave="926" documentId="11_76B46B764FC35F15930F4F1F2E71998C35502EE9" xr6:coauthVersionLast="47" xr6:coauthVersionMax="47" xr10:uidLastSave="{71F6591B-CE44-4A9C-83C6-43D5853754C6}"/>
  <bookViews>
    <workbookView xWindow="28680" yWindow="-120" windowWidth="24240" windowHeight="13020" tabRatio="771" xr2:uid="{00000000-000D-0000-FFFF-FFFF00000000}"/>
  </bookViews>
  <sheets>
    <sheet name="Tech Schedule A&amp;B" sheetId="8" r:id="rId1"/>
    <sheet name="Deviation Schedule" sheetId="9" r:id="rId2"/>
    <sheet name="Tools, Spares,Drwg &amp; Type Tests" sheetId="10" r:id="rId3"/>
  </sheets>
  <definedNames>
    <definedName name="_xlnm._FilterDatabase" localSheetId="0" hidden="1">'Tech Schedule A&amp;B'!$H$94:$BK$173</definedName>
    <definedName name="_Toc149980453" localSheetId="0">'Tech Schedule A&amp;B'!#REF!</definedName>
    <definedName name="_xlnm.Print_Area" localSheetId="1">'Deviation Schedule'!$A$1:$C$50</definedName>
    <definedName name="_xlnm.Print_Area" localSheetId="0">'Tech Schedule A&amp;B'!$A$1:$F$88</definedName>
    <definedName name="_xlnm.Print_Area" localSheetId="2">'Tools, Spares,Drwg &amp; Type Tests'!$A$1:$F$192</definedName>
    <definedName name="_xlnm.Print_Titles" localSheetId="0">'Tech Schedule A&amp;B'!$2:$8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34" i="8" l="1"/>
  <c r="E33" i="8"/>
  <c r="E30" i="8"/>
  <c r="E37" i="8" l="1"/>
  <c r="E36" i="8"/>
  <c r="E65" i="8"/>
  <c r="E29" i="8"/>
  <c r="E28" i="8"/>
  <c r="E11" i="8" l="1"/>
  <c r="B4" i="8" s="1"/>
  <c r="F74" i="8"/>
  <c r="E74" i="8"/>
  <c r="F61" i="8"/>
  <c r="E61" i="8"/>
  <c r="F70" i="8"/>
  <c r="E70" i="8"/>
  <c r="F69" i="8"/>
  <c r="E69" i="8"/>
  <c r="F73" i="8"/>
  <c r="E73" i="8"/>
  <c r="F72" i="8"/>
  <c r="E72" i="8"/>
  <c r="F71" i="8"/>
  <c r="E71" i="8"/>
  <c r="F68" i="8"/>
  <c r="E68" i="8"/>
  <c r="F67" i="8"/>
  <c r="E67" i="8"/>
  <c r="F59" i="8"/>
  <c r="E59" i="8"/>
  <c r="F66" i="8"/>
  <c r="E66" i="8"/>
  <c r="F64" i="8"/>
  <c r="E64" i="8"/>
  <c r="F63" i="8"/>
  <c r="E63" i="8"/>
  <c r="F62" i="8"/>
  <c r="E62" i="8"/>
  <c r="E60" i="8"/>
  <c r="F60" i="8"/>
  <c r="F57" i="8"/>
  <c r="E57" i="8"/>
  <c r="F47" i="8"/>
  <c r="E47" i="8"/>
  <c r="F46" i="8"/>
  <c r="E46" i="8"/>
  <c r="F45" i="8"/>
  <c r="E45" i="8"/>
  <c r="F43" i="8"/>
  <c r="F38" i="8"/>
  <c r="E43" i="8"/>
  <c r="E41" i="8"/>
  <c r="E39" i="8"/>
  <c r="E38" i="8"/>
  <c r="E32" i="8"/>
  <c r="E27" i="8"/>
  <c r="E26" i="8"/>
  <c r="E14" i="8"/>
  <c r="E12" i="8"/>
  <c r="B3" i="9" l="1"/>
  <c r="B3" i="10"/>
</calcChain>
</file>

<file path=xl/sharedStrings.xml><?xml version="1.0" encoding="utf-8"?>
<sst xmlns="http://schemas.openxmlformats.org/spreadsheetml/2006/main" count="4182" uniqueCount="417">
  <si>
    <t>Item</t>
  </si>
  <si>
    <t>Description</t>
  </si>
  <si>
    <t>Schedule A</t>
  </si>
  <si>
    <t>Schedule B</t>
  </si>
  <si>
    <t>________</t>
  </si>
  <si>
    <t>Yes</t>
  </si>
  <si>
    <t>No</t>
  </si>
  <si>
    <t>xxxxxxxx</t>
  </si>
  <si>
    <t>m</t>
  </si>
  <si>
    <t>Schedule A:  Purchasers specific requirements</t>
  </si>
  <si>
    <t>Schedule B: Guarantees and technical particulars of equipment offered</t>
  </si>
  <si>
    <t>SIGNATURES</t>
  </si>
  <si>
    <t xml:space="preserve">         </t>
  </si>
  <si>
    <t>Name (Print)</t>
  </si>
  <si>
    <t>Sign</t>
  </si>
  <si>
    <t>Date</t>
  </si>
  <si>
    <t>Eskom</t>
  </si>
  <si>
    <t>Outdoor</t>
  </si>
  <si>
    <t>Indoor</t>
  </si>
  <si>
    <t>SAP Number</t>
  </si>
  <si>
    <t xml:space="preserve">TECHNICAL SCHEDULES A &amp; B FOR </t>
  </si>
  <si>
    <t xml:space="preserve">Drawing number </t>
  </si>
  <si>
    <t>Unique product model/ type/ code offered</t>
  </si>
  <si>
    <t>Deviation schedule</t>
  </si>
  <si>
    <t>Clause</t>
  </si>
  <si>
    <t>Proposed deviation</t>
  </si>
  <si>
    <t>ESKOM Standard: 240- 56030406</t>
  </si>
  <si>
    <t>Any deviations offered to this specification shall be listed below with reasons for deviation.  In addition, evidence shall be provided that the proposed deviation will at least be more cost-effective than the one specified by Eskom.</t>
  </si>
  <si>
    <t>1</t>
  </si>
  <si>
    <t>1.1</t>
  </si>
  <si>
    <t>1.2</t>
  </si>
  <si>
    <t>1.3</t>
  </si>
  <si>
    <t>1.4</t>
  </si>
  <si>
    <t>1.5</t>
  </si>
  <si>
    <t>1.6</t>
  </si>
  <si>
    <t>1.7</t>
  </si>
  <si>
    <t>1.8</t>
  </si>
  <si>
    <t>1.9</t>
  </si>
  <si>
    <t>1.10</t>
  </si>
  <si>
    <t>1.11</t>
  </si>
  <si>
    <t>1.12</t>
  </si>
  <si>
    <t>1.13</t>
  </si>
  <si>
    <t>Test sequence 2.1</t>
  </si>
  <si>
    <t>2</t>
  </si>
  <si>
    <t>3</t>
  </si>
  <si>
    <t>4</t>
  </si>
  <si>
    <t>5</t>
  </si>
  <si>
    <t>6</t>
  </si>
  <si>
    <t>7</t>
  </si>
  <si>
    <t>Requirements</t>
  </si>
  <si>
    <t xml:space="preserve">Type Test report number </t>
  </si>
  <si>
    <t>10 impulses of each polarity</t>
  </si>
  <si>
    <t>One short-circuit at Id
No visible deterioration</t>
  </si>
  <si>
    <t>AC withstand</t>
  </si>
  <si>
    <t>Test sequence 2.2</t>
  </si>
  <si>
    <t>Test sequence 2.3</t>
  </si>
  <si>
    <t>Routine tests</t>
  </si>
  <si>
    <t>Bill of material</t>
  </si>
  <si>
    <t>Supplier unique code</t>
  </si>
  <si>
    <t>Installation instrcution</t>
  </si>
  <si>
    <t>2.1</t>
  </si>
  <si>
    <t>2.2</t>
  </si>
  <si>
    <t>2.3</t>
  </si>
  <si>
    <t>2.4</t>
  </si>
  <si>
    <t>2.5</t>
  </si>
  <si>
    <t>2.6</t>
  </si>
  <si>
    <t>2.7</t>
  </si>
  <si>
    <t>2.8</t>
  </si>
  <si>
    <t>2.9</t>
  </si>
  <si>
    <t>2.10</t>
  </si>
  <si>
    <t>2.11</t>
  </si>
  <si>
    <t>2.12</t>
  </si>
  <si>
    <t>2.13</t>
  </si>
  <si>
    <t>1.14</t>
  </si>
  <si>
    <t>1.15</t>
  </si>
  <si>
    <t>1.16</t>
  </si>
  <si>
    <t>1.17</t>
  </si>
  <si>
    <t>1.18</t>
  </si>
  <si>
    <t>1.19</t>
  </si>
  <si>
    <t>1.20</t>
  </si>
  <si>
    <t>1.21</t>
  </si>
  <si>
    <t>1.22</t>
  </si>
  <si>
    <t>1.23</t>
  </si>
  <si>
    <t>1.24</t>
  </si>
  <si>
    <t>1.25</t>
  </si>
  <si>
    <t>1.26</t>
  </si>
  <si>
    <t>1.27</t>
  </si>
  <si>
    <t>1.28</t>
  </si>
  <si>
    <t>4.1.4.3</t>
  </si>
  <si>
    <t>a)</t>
  </si>
  <si>
    <t>b)</t>
  </si>
  <si>
    <t>c)</t>
  </si>
  <si>
    <t>d)</t>
  </si>
  <si>
    <t>Standard operating conditions</t>
  </si>
  <si>
    <t>4.1.1</t>
  </si>
  <si>
    <t>g)</t>
  </si>
  <si>
    <t>f)</t>
  </si>
  <si>
    <t>e)</t>
  </si>
  <si>
    <t xml:space="preserve"> °C</t>
  </si>
  <si>
    <t>W/m2</t>
  </si>
  <si>
    <t>%</t>
  </si>
  <si>
    <t>Very heavy.</t>
  </si>
  <si>
    <t>High</t>
  </si>
  <si>
    <t>10%-90%</t>
  </si>
  <si>
    <t>"-5 to 40"</t>
  </si>
  <si>
    <t>1800m (max)</t>
  </si>
  <si>
    <t>Standard ranges for accessories</t>
  </si>
  <si>
    <t>4.1.2</t>
  </si>
  <si>
    <t>4.1.2.2</t>
  </si>
  <si>
    <t>Accessory earthing</t>
  </si>
  <si>
    <t>b) extends from bedding to bedding for an XLPE-insulated cable,</t>
  </si>
  <si>
    <t>c) extends from lead sheath to bedding for a transition joint, and</t>
  </si>
  <si>
    <t xml:space="preserve">kA </t>
  </si>
  <si>
    <t>4.1.3.1</t>
  </si>
  <si>
    <t>4.1.3.2</t>
  </si>
  <si>
    <t>4.1.3.1.3</t>
  </si>
  <si>
    <t>4.1.3.1.5</t>
  </si>
  <si>
    <t>4.1.3.1.4</t>
  </si>
  <si>
    <t>4.1.3.1.6</t>
  </si>
  <si>
    <t>The main earthing conductor of a joint shall be separated from the individual core insulation by a collective insulating inner sleeve that:</t>
  </si>
  <si>
    <t>d) is effectively sealed at each bedding or lead sheath interface.</t>
  </si>
  <si>
    <t>4.1.3.1.7</t>
  </si>
  <si>
    <t xml:space="preserve">4.1.3.2.1 </t>
  </si>
  <si>
    <t>4.1.3.2.2</t>
  </si>
  <si>
    <t>4.1.3.2.3</t>
  </si>
  <si>
    <t>4.1.3.2.5</t>
  </si>
  <si>
    <t>4.1.3.2.4</t>
  </si>
  <si>
    <t xml:space="preserve"> Terminations</t>
  </si>
  <si>
    <t>4.1.4</t>
  </si>
  <si>
    <t>4.1.4.2</t>
  </si>
  <si>
    <t>4.1.4.5</t>
  </si>
  <si>
    <t>4.1.4.8</t>
  </si>
  <si>
    <t>4.1.4.9</t>
  </si>
  <si>
    <t>4.1.4.11</t>
  </si>
  <si>
    <t>4.1.4.12</t>
  </si>
  <si>
    <t>4.1.4.14</t>
  </si>
  <si>
    <t>4.1.4.15</t>
  </si>
  <si>
    <t xml:space="preserve"> XLPE-insulated cables</t>
  </si>
  <si>
    <t>MV cable accessories</t>
  </si>
  <si>
    <t>The type of accessory?</t>
  </si>
  <si>
    <t>All accessories range-taking in accordance with Table 1?</t>
  </si>
  <si>
    <t>Minimum earth fault current rating of the main earthing conductor?</t>
  </si>
  <si>
    <t>The main earthing conductor length:</t>
  </si>
  <si>
    <t>Are all cable termination earthing conductors water blocked?</t>
  </si>
  <si>
    <t>The method of waterproofing?</t>
  </si>
  <si>
    <t>CFSs that form part of the main earthing connection are not used to secure any ferrous metal enclosures used for the mechanical protection of a three-core cable joint.</t>
  </si>
  <si>
    <t xml:space="preserve">Are the earthing conductor requirements (for the various cable types in accordance with SANS 1339) in accordance with table 2? </t>
  </si>
  <si>
    <t>Are all earthing conductors made of tinned copper braid?</t>
  </si>
  <si>
    <t>Is the connection between secondary earthing conductors and the metallic tape screen of a cable made using a CFS?</t>
  </si>
  <si>
    <t xml:space="preserve">Type of armour support offered </t>
  </si>
  <si>
    <t>4.1.3.2.1</t>
  </si>
  <si>
    <t>Does the design of a cable termination take into account changes to the electrical field distribution caused by pollution deposited on the surface of the termination in indoor and outdoor applications?</t>
  </si>
  <si>
    <t>Actual creepage distance offered?</t>
  </si>
  <si>
    <t>Is the creepage path material (e.g. outer anti-track tubing) the same for the entire creepage distance.</t>
  </si>
  <si>
    <t>In the case of single-core terminations, the creepage distance  measured from the end of cable insulation at the lug, along the surface of the termination tail, to the cable crutch (i.e. where the tails exit the crutch).</t>
  </si>
  <si>
    <t>Are all three-core cable terminations designed to accommodate crossing of cable cores within the screened section of the trifurcated cores?</t>
  </si>
  <si>
    <t>Are cable terminations provided with a means of sealing the interface between the termination tail outer tube and the lug barrel either by:</t>
  </si>
  <si>
    <t>allowing for at least 100 mm of additional length of termination tail outer tube and sealing mastic that covers the lug barrel?</t>
  </si>
  <si>
    <t>providing lug outer tubes of length at least 100 mm and sealing mastic?</t>
  </si>
  <si>
    <t>Does the mechanical torque shear lug have a M16 fixing hole .</t>
  </si>
  <si>
    <t xml:space="preserve">Are terminations supplied with range-taking mechanical torque-shear lugs in accordance with NRS 075? </t>
  </si>
  <si>
    <t xml:space="preserve">Are the lugs suitable for the applicable range specified in table 1? </t>
  </si>
  <si>
    <t>Are three-core terminations supplied with three phase identification tubes marked “R” (red), “W” (white) and “B” (blue) respectively? (The tubes shall be of the same material as the phase outer tube material and shall be provided with a suitable sealant on the inside surface.)</t>
  </si>
  <si>
    <t>DDT Number</t>
  </si>
  <si>
    <t>Buyer's Guide Drawing</t>
  </si>
  <si>
    <t>SAP No</t>
  </si>
  <si>
    <t>Rated Voltage</t>
  </si>
  <si>
    <t>Size Range</t>
  </si>
  <si>
    <t>Earth Braid Length</t>
  </si>
  <si>
    <t>Earth Braid Cross-sectional Area</t>
  </si>
  <si>
    <t>CFC min Width</t>
  </si>
  <si>
    <t>Joint Type</t>
  </si>
  <si>
    <t>Water Blocking</t>
  </si>
  <si>
    <t xml:space="preserve">Earth Fault </t>
  </si>
  <si>
    <t>Testing of termination in accordance with</t>
  </si>
  <si>
    <t>Impact Test perfomed with accordance to</t>
  </si>
  <si>
    <t xml:space="preserve">Earth Fault Test performed as per </t>
  </si>
  <si>
    <t>Marking, Labelling and Packing in accordance</t>
  </si>
  <si>
    <t>50-120</t>
  </si>
  <si>
    <t>XLPE</t>
  </si>
  <si>
    <t>10kA 1s</t>
  </si>
  <si>
    <t>SANS 1332</t>
  </si>
  <si>
    <t>SANS 1332 / SANS 61442:2006</t>
  </si>
  <si>
    <t>95-185</t>
  </si>
  <si>
    <t>185-300</t>
  </si>
  <si>
    <t>25-70</t>
  </si>
  <si>
    <t>Subclause SANS1332</t>
  </si>
  <si>
    <t xml:space="preserve">Are armour wires of a three-core armoured cable supported using a range-taking (adjustable) stainless-steel support bush. </t>
  </si>
  <si>
    <t>Item and system description</t>
  </si>
  <si>
    <t>altitude</t>
  </si>
  <si>
    <t>ambient temperature</t>
  </si>
  <si>
    <t>Strikes per km²</t>
  </si>
  <si>
    <t>Severe / 14</t>
  </si>
  <si>
    <t>maximum solar radiation</t>
  </si>
  <si>
    <t>lightning ground flash density: severe (14 flashes per square kilometre per year)</t>
  </si>
  <si>
    <t>ultraviolet radiation:</t>
  </si>
  <si>
    <t>relative humidity</t>
  </si>
  <si>
    <t>pollution conditions:</t>
  </si>
  <si>
    <t>Manufacturers' reference number</t>
  </si>
  <si>
    <t>Nominal system voltage</t>
  </si>
  <si>
    <t>Marking, Labelling and Packaging in accordance with SANS 1332</t>
  </si>
  <si>
    <t>kV</t>
  </si>
  <si>
    <t>xxxxxxxxxx</t>
  </si>
  <si>
    <t>KIT,TERM:1C;XLPE;ID;50-120 MM2;11 KV</t>
  </si>
  <si>
    <t>KIT,TERM:1C;XLPE;OD;50-120 MM2;11 KV</t>
  </si>
  <si>
    <t>KIT,TERM:1C ;LCC ;ID ;50-120 ;11 KV</t>
  </si>
  <si>
    <t>KIT,TERM:XLPE; 1C ;LCC ;ID ;95-185 MM2;11 KV</t>
  </si>
  <si>
    <t>KIT,TERM:XLPE; 1C ;LCC ;OD ;95-185 MM2;11 KV</t>
  </si>
  <si>
    <t>KIT,TERM:1C ;XLPE ;95-185 MM2;11KV; ID</t>
  </si>
  <si>
    <t>KIT,TERM:1C ;XLPE ;11KV; OD ;95-185 MM</t>
  </si>
  <si>
    <t>KIT,TERM: XLPE; 1C ;LCC ;ID ;185-300 ;11 KV</t>
  </si>
  <si>
    <t>KIT,TERM:XLPE; 1C ;LCC ;OD ;185-300 ;11 KV</t>
  </si>
  <si>
    <t>KIT,TERM:1C;XLPE;ID;185-300 MM2;11 KV</t>
  </si>
  <si>
    <t>KIT,TERM:1C;XLPE;OD;185-300 MM2;11 KV</t>
  </si>
  <si>
    <t>KIT,TERM:1C ;XLPE ;400 MM2 ;11KV; ID</t>
  </si>
  <si>
    <t>KIT,TERM:1C;XLPE;OD;400 MM2;11 KV</t>
  </si>
  <si>
    <t>KIT,TERM:1C ;LCC ;ID ;400 MM2;11 KV ;XLPE</t>
  </si>
  <si>
    <t>KIT,TERM:1C ;LCC ;OD ;400 MM2;11 KV ;XLPE</t>
  </si>
  <si>
    <t>KIT,TERM:1C ;LCC ;ID ;630 MM2;11 KV ;XLPE</t>
  </si>
  <si>
    <t>KIT,TERM:1C;LCC;XLPE;OD;630 MM2;11 KV</t>
  </si>
  <si>
    <t>KIT,TERM:1C;XLPE;ID;630 MM2;11 KV</t>
  </si>
  <si>
    <t>KIT,TERM:1C;XLPE;OD;630 MM2;11 KV</t>
  </si>
  <si>
    <t>KIT,TERM:1C;XLPE;ID;50-120 MM2;22 KV</t>
  </si>
  <si>
    <t>KIT,TERM:1C ;LCC ;ID ;50-120 ;22 KV</t>
  </si>
  <si>
    <t>KIT,TERM:1C ;LCC ;ID ;95-185 ;22 KV</t>
  </si>
  <si>
    <t>KIT,TERM:1C;XLPE;22KV; ID;95-185 MM2</t>
  </si>
  <si>
    <t>KIT,TERM:1C;XLPE;OD;95-185 MM2;22 KV</t>
  </si>
  <si>
    <t>KIT,TERM:1C ;LCC ;OD ;95-185 MM2;22 KV</t>
  </si>
  <si>
    <t>KIT,TERM:1C ;LCC ;OD ;185-300 MM2 ;22 KV</t>
  </si>
  <si>
    <t>KIT,TERM:1C;XLPE;OD;185-300 MM2 ;22 KV</t>
  </si>
  <si>
    <t>KIT,TERM:1C;XLPE;ID;185-300 MM2;22 KV</t>
  </si>
  <si>
    <t>KIT,TERM:1C ;LCC ;ID ;185-300 ;22 KV</t>
  </si>
  <si>
    <t>KIT,TERM:1C;XLPE;OD;400 MM2;22 KV</t>
  </si>
  <si>
    <t>KIT,TERM:1C;XLPE;ID;400 MM2;22 KV</t>
  </si>
  <si>
    <t>KIT,TERM:1C ;LCC ;OD ;400 MM2;22 KV ;XLPE</t>
  </si>
  <si>
    <t>KIT,TERM:1C ;LCC ;ID ;400 MM2 ;22 KV ;XLPE</t>
  </si>
  <si>
    <t>KIT,TERM:1C ;XLPE ;22KV; ID ;630 MM2</t>
  </si>
  <si>
    <t>KIT,TERM:1C ;XLPE ;22KV; OD ;630 MM2</t>
  </si>
  <si>
    <t>KIT,TERM:1C ;LCC ;ID ;630 MM2;22 KV ;XLPE</t>
  </si>
  <si>
    <t>KIT,TERM:1C ;LCC ;OD ;630 ;22 KV ;XLPE</t>
  </si>
  <si>
    <t>KIT,TERM:1C;XLPE;ID;50-120 MM2;33 KV</t>
  </si>
  <si>
    <t>KIT,TERM:1C;XLPE;OD;50-120 MM2;33 KV</t>
  </si>
  <si>
    <t>KIT,TERM:1C ;LCC ;ID ;50-120 ;33 KV</t>
  </si>
  <si>
    <t>KIT,TERM:1C ;LCC ;ID ;95-185 MM2;33 KV</t>
  </si>
  <si>
    <t>KIT,TERM:1C ;LCC ;OD ;95-185 MM2;33 KV</t>
  </si>
  <si>
    <t>KIT,TERM:1C;XLPE;ID;95-185 MM2;33 KV</t>
  </si>
  <si>
    <t>KIT,TERM:1C;XLPE;OD;95-185 MM2;33 KV</t>
  </si>
  <si>
    <t>KIT,TERM:1C;XLPE;ID;185-300 MM2;33 KV</t>
  </si>
  <si>
    <t>KIT,TERM:1C;XLPE;OD;185-300 MM2;33 KV</t>
  </si>
  <si>
    <t>KIT,TERM:1C ;LCC ;OD ;185-300 MM2 ;33 KV</t>
  </si>
  <si>
    <t>KIT,TERM:1C ;LCC ;ID ;185-300 MM2;33 KV</t>
  </si>
  <si>
    <t>KIT,TERM:1C ;LCC ;ID ;400 MM2;33 KV ;XLPE</t>
  </si>
  <si>
    <t>KIT,TERM:1C ;LCC ;OD ;400 MM2;33 KV ;XLPE</t>
  </si>
  <si>
    <t xml:space="preserve">KIT,TERM:1C ;XLPE ;OD ;400 MM2;33 KV </t>
  </si>
  <si>
    <t>KIT,TERM:1C;XLPE;ID;400 MM2;33 KV</t>
  </si>
  <si>
    <t>KIT,TERM:1C;XLPE;ID;630 MM2;33 KV</t>
  </si>
  <si>
    <t xml:space="preserve">KIT,TERM:1C ;XLPE ;OD ;630 MM2;33 KV </t>
  </si>
  <si>
    <t>KIT,TERM:1C ;LCC ;OD ;630 MM2;33 KV ;XLPE</t>
  </si>
  <si>
    <t>KIT,TERM:1C ;LCC ;ID ;630 MM2;33 KV ;XLPE</t>
  </si>
  <si>
    <t>KIT,TERM:3C ;XLPE ;11KV; OD ;50-120 MM2</t>
  </si>
  <si>
    <t>KIT,TERM:3C ;XLPE;11KV; ID 50-120 MM2</t>
  </si>
  <si>
    <t>KIT,TERM:3C ;XLPE; ES;11KV; ID ;50-120 MM2</t>
  </si>
  <si>
    <t>KIT,TERM:3C ;XLPE; ;11KV; ID 95-185</t>
  </si>
  <si>
    <t>KIT,TERM:3C ;XLPE ;11KV; OD ;95-185 MM2</t>
  </si>
  <si>
    <t>KIT,TERM:3C ;XLPE; ES ;11KV; ID ;95-185 MM2</t>
  </si>
  <si>
    <t>KIT,TERM:3C ;XLPE ;OD ;95-185 ;XLPE</t>
  </si>
  <si>
    <t>KIT,TERM:3C ;ID ;185-300 ;11 KV ;XLPE</t>
  </si>
  <si>
    <t>KIT,TERM:3C ;XLPE ;11KV; OD ;185-300 MM2</t>
  </si>
  <si>
    <t>KIT,TERM:3C ;XLPE ;22KV; ID ;25-70 MM2</t>
  </si>
  <si>
    <t>KIT,TERM:3C ;XLPE ;22KV; OD ;25-70 MM2</t>
  </si>
  <si>
    <t>KIT,TERM:3C ;OD ;50-120 ;22 KV ;XLPE</t>
  </si>
  <si>
    <t>KIT,TERM:3C ;XLPE ;22KV; ID ;95-185</t>
  </si>
  <si>
    <t>KIT,TERM:3C ;XLPE ;22KV; OD ;95-185 MM2</t>
  </si>
  <si>
    <t>KIT,TERM:3C ;ID ;185-300 ;22 KV ;XLPE</t>
  </si>
  <si>
    <t>KIT,TERM:3C ;XLPE ;OD ;185-300 ;22 KV</t>
  </si>
  <si>
    <t>KIT,TERM:3C ;XLPE ;OD ;50-120 ;33 KV</t>
  </si>
  <si>
    <t>KIT,TERM:3C ;ID ;50-120 ;33 KV ;XLPE</t>
  </si>
  <si>
    <t>KIT,TERM:3C ;ID ;95-185 ;33 KV ;XLPE</t>
  </si>
  <si>
    <t>KIT,TERM:3C ;ID ;185-300 ;33 KV ;XLPE</t>
  </si>
  <si>
    <t>KIT,TERM:3C ;XLPE ;OD ;185-300 ;33 KV</t>
  </si>
  <si>
    <t>D-DT-8006</t>
  </si>
  <si>
    <t>Tail length</t>
  </si>
  <si>
    <t>Indoor/Outdoor</t>
  </si>
  <si>
    <t>LCC</t>
  </si>
  <si>
    <t>mm</t>
  </si>
  <si>
    <t>Type of accessory</t>
  </si>
  <si>
    <t>Indoor Termination</t>
  </si>
  <si>
    <t>Outdoor Termination</t>
  </si>
  <si>
    <t>1C / 3C</t>
  </si>
  <si>
    <t>1C</t>
  </si>
  <si>
    <t>3C</t>
  </si>
  <si>
    <t>Amount of cable cores</t>
  </si>
  <si>
    <t>Amount of accessories (set)</t>
  </si>
  <si>
    <t>Amount of accessories</t>
  </si>
  <si>
    <t>single unit</t>
  </si>
  <si>
    <t>set of three</t>
  </si>
  <si>
    <t>Earthing water blocked</t>
  </si>
  <si>
    <t>Minimum width of the CFSs used to connect the main earthing conductor to the lead sheath or armour</t>
  </si>
  <si>
    <t>Are the CFS's suitable for the relevant cable dimentions?</t>
  </si>
  <si>
    <t>Three core cable joint</t>
  </si>
  <si>
    <t>Three core cable joint 2</t>
  </si>
  <si>
    <t>4.1.3.1.6 XLPE</t>
  </si>
  <si>
    <t>4.1.3.1.6 Trans</t>
  </si>
  <si>
    <t>4.1.3.1.6 joints</t>
  </si>
  <si>
    <t>Is suitable filler tape provided to smooth edges of a CFS and to restrain the spring.</t>
  </si>
  <si>
    <t>Is the main earthing conductor of a three-core armoured cable joint or termination connected to the armour wires of the cable with a CFS?</t>
  </si>
  <si>
    <t>For single core cables that have a copper wire screen, is a Mechanical torque shear lugs provided with an M12 fixing hole for the purposes of connecting the copper screen wires?</t>
  </si>
  <si>
    <t>4.1.3.2.5 1C Cables</t>
  </si>
  <si>
    <t>4.1.2.1 &amp;
 4.1.4.1</t>
  </si>
  <si>
    <t>kV/mm</t>
  </si>
  <si>
    <t>4.1.4.3 creapage distance</t>
  </si>
  <si>
    <t>In the case of single-core terminations, no separate earthing or armouring tube shall be used and the outer anti-track material shall extend from the lug to the nearest exposed earth point?</t>
  </si>
  <si>
    <t>4.1.4.3 1C &amp; Term</t>
  </si>
  <si>
    <t>Are all three-core cable termination instructions based upon the “top down” principle of measurement and does it clearly indicate the distance to the end of the core screen (screen cut) from the top down?</t>
  </si>
  <si>
    <t>4.1.4.3 3C &amp; Term</t>
  </si>
  <si>
    <t>Does the design of the cable termination ensure that no part of the armour or lead sheath of the cable is exposed once the termination is completed. (In the case of a three-core termination this shall be achieved by either ensuring that the length of the break-out boot is adequate or provision for a separate earthing/armour tube is made.)</t>
  </si>
  <si>
    <t>Term yes</t>
  </si>
  <si>
    <t>Term XXX</t>
  </si>
  <si>
    <t>4.1.4.15 3C Term</t>
  </si>
  <si>
    <t>4.1.5 joints</t>
  </si>
  <si>
    <t>4.1.5 3C yes</t>
  </si>
  <si>
    <t>4.1.5 3C XXX</t>
  </si>
  <si>
    <t>phase to earth clearance</t>
  </si>
  <si>
    <t>SSC single core</t>
  </si>
  <si>
    <t>Type Test Reports and certificates as required in 240-56030619, SANS 1332,SANS 60502_4 and SANS 50055_1</t>
  </si>
  <si>
    <t>SANS 60502-4 Table 6 Tests sequences oand requirements for straight or branch-joints</t>
  </si>
  <si>
    <t>AC And D.C. voltage</t>
  </si>
  <si>
    <t>AC for 5 min at 4,5 U0 
and d.c. for 15 min at 4 U0</t>
  </si>
  <si>
    <t>Test Methods
of IEC 61442</t>
  </si>
  <si>
    <t>Clauses 4 and 5</t>
  </si>
  <si>
    <t>Partial discharge</t>
  </si>
  <si>
    <t>Clause 7</t>
  </si>
  <si>
    <r>
      <t xml:space="preserve">Impulse at </t>
    </r>
    <r>
      <rPr>
        <sz val="10"/>
        <rFont val="Calibri"/>
        <family val="2"/>
      </rPr>
      <t>Ɵꚍ</t>
    </r>
  </si>
  <si>
    <t>Clause 6</t>
  </si>
  <si>
    <t>Heat cycles in air</t>
  </si>
  <si>
    <t>Heat cycles under water</t>
  </si>
  <si>
    <t>Partial discharge at ambient temprature</t>
  </si>
  <si>
    <t>Impulse</t>
  </si>
  <si>
    <r>
      <t>AC for 5 min at 4,5 U</t>
    </r>
    <r>
      <rPr>
        <sz val="12"/>
        <rFont val="Calibri"/>
        <family val="2"/>
      </rPr>
      <t>₀</t>
    </r>
    <r>
      <rPr>
        <sz val="12"/>
        <rFont val="Arial"/>
        <family val="2"/>
      </rPr>
      <t xml:space="preserve">
and d.c. for 15 min at 4 U₀</t>
    </r>
  </si>
  <si>
    <t>10 pC max. at 1,73 U₀</t>
  </si>
  <si>
    <t>15 min at 2.5 U₀</t>
  </si>
  <si>
    <r>
      <t xml:space="preserve">30 cycles at </t>
    </r>
    <r>
      <rPr>
        <sz val="12"/>
        <rFont val="Calibri"/>
        <family val="2"/>
      </rPr>
      <t>Ɵꚍ</t>
    </r>
    <r>
      <rPr>
        <sz val="12"/>
        <rFont val="Arial"/>
        <family val="2"/>
      </rPr>
      <t xml:space="preserve"> and 2.5U </t>
    </r>
    <r>
      <rPr>
        <sz val="12"/>
        <rFont val="Calibri"/>
        <family val="2"/>
      </rPr>
      <t>₀</t>
    </r>
  </si>
  <si>
    <r>
      <t xml:space="preserve">30 cycles at </t>
    </r>
    <r>
      <rPr>
        <sz val="12"/>
        <rFont val="Calibri"/>
        <family val="2"/>
      </rPr>
      <t>Ɵꚍ</t>
    </r>
    <r>
      <rPr>
        <sz val="12"/>
        <rFont val="Arial"/>
        <family val="2"/>
      </rPr>
      <t xml:space="preserve"> and 2.5U </t>
    </r>
    <r>
      <rPr>
        <sz val="12"/>
        <rFont val="Calibri"/>
        <family val="2"/>
      </rPr>
      <t>₀ water height 1m</t>
    </r>
  </si>
  <si>
    <t>For information only</t>
  </si>
  <si>
    <t>Clause 4</t>
  </si>
  <si>
    <t>cluases 9.2 and 9.3</t>
  </si>
  <si>
    <t>Examination</t>
  </si>
  <si>
    <t>Thermal short circuit (screen)</t>
  </si>
  <si>
    <r>
      <t xml:space="preserve">Two short -circuits at </t>
    </r>
    <r>
      <rPr>
        <sz val="8.4"/>
        <rFont val="Arial"/>
        <family val="2"/>
      </rPr>
      <t>Isc</t>
    </r>
    <r>
      <rPr>
        <sz val="10"/>
        <rFont val="Arial"/>
        <family val="2"/>
      </rPr>
      <t xml:space="preserve"> of the cable screen
No visible deterioration</t>
    </r>
  </si>
  <si>
    <t>Clause 10</t>
  </si>
  <si>
    <t>Thermal short circuit (Conductor)</t>
  </si>
  <si>
    <r>
      <t xml:space="preserve">Two short -circuits at  to raise conductor to </t>
    </r>
    <r>
      <rPr>
        <sz val="10"/>
        <rFont val="Calibri"/>
        <family val="2"/>
      </rPr>
      <t>Ɵ</t>
    </r>
    <r>
      <rPr>
        <sz val="10"/>
        <rFont val="Arial"/>
        <family val="2"/>
      </rPr>
      <t>sc  of the cable
No visible deterioration</t>
    </r>
  </si>
  <si>
    <t>Dynamic short-circuit</t>
  </si>
  <si>
    <t>Clause 12</t>
  </si>
  <si>
    <t>Drawing and Test Report Schedule MV cable Accessories</t>
  </si>
  <si>
    <t>Test sequence 1.1</t>
  </si>
  <si>
    <t>AC (wet)</t>
  </si>
  <si>
    <t>1 min at 4 U₀</t>
  </si>
  <si>
    <r>
      <t xml:space="preserve">60 cycles at </t>
    </r>
    <r>
      <rPr>
        <sz val="12"/>
        <rFont val="Calibri"/>
        <family val="2"/>
      </rPr>
      <t>Ɵꚍ</t>
    </r>
    <r>
      <rPr>
        <sz val="12"/>
        <rFont val="Arial"/>
        <family val="2"/>
      </rPr>
      <t xml:space="preserve"> and 2.5U </t>
    </r>
    <r>
      <rPr>
        <sz val="12"/>
        <rFont val="Calibri"/>
        <family val="2"/>
      </rPr>
      <t>₀</t>
    </r>
  </si>
  <si>
    <t>Immersion test</t>
  </si>
  <si>
    <r>
      <t>10 cycles at Ɵ</t>
    </r>
    <r>
      <rPr>
        <sz val="12"/>
        <rFont val="Calibri"/>
        <family val="2"/>
      </rPr>
      <t>ꚍ</t>
    </r>
  </si>
  <si>
    <t>Clause 9.5</t>
  </si>
  <si>
    <t>Partial discharge at Ɵꚍ and ambient temprature</t>
  </si>
  <si>
    <t>Test sequence 1.2</t>
  </si>
  <si>
    <t>Clause 11</t>
  </si>
  <si>
    <t>Test sequence 1.3</t>
  </si>
  <si>
    <t>Test sequence 1.4</t>
  </si>
  <si>
    <t>Humidity</t>
  </si>
  <si>
    <t>300h at 1.35 Uo see Table 13</t>
  </si>
  <si>
    <t>Salt fog</t>
  </si>
  <si>
    <t>1000h at 1.25 Uo see table 13</t>
  </si>
  <si>
    <t>Clause 13</t>
  </si>
  <si>
    <t>Test sequence 1.5</t>
  </si>
  <si>
    <t>SANS 60502-4 Table 8 Tests sequences and requirements for Screened Separable Conectors</t>
  </si>
  <si>
    <t>SANS 60502-4 Table 6 Tests sequences oand requirements for Terminations</t>
  </si>
  <si>
    <t>Test sequence 4.1</t>
  </si>
  <si>
    <t>cluase 9</t>
  </si>
  <si>
    <t>Disconnect/connect</t>
  </si>
  <si>
    <t>Five times
No visible damage to contact</t>
  </si>
  <si>
    <t>Test sequence 4.2</t>
  </si>
  <si>
    <t>Test sequence 4.3</t>
  </si>
  <si>
    <t>Test sequence 4.4</t>
  </si>
  <si>
    <t>Operating eye</t>
  </si>
  <si>
    <t>Axial force 1300N for 1min. Torque 14N x m</t>
  </si>
  <si>
    <t>Clause 19</t>
  </si>
  <si>
    <t>SANS 60502-4 Table 9 Tests sequences and requirements for Unscreened Separable Conectors</t>
  </si>
  <si>
    <t>Test sequence 5.1</t>
  </si>
  <si>
    <t>Five Complete operations
No visible damage to contact</t>
  </si>
  <si>
    <t>Test sequence 5.2</t>
  </si>
  <si>
    <t>Test sequence 5.3</t>
  </si>
  <si>
    <t>Test sequence 5.4</t>
  </si>
  <si>
    <t>300h at 1.25 Uo see Table 13</t>
  </si>
  <si>
    <t>4.1.3.1.2</t>
  </si>
  <si>
    <t>What is the size of the tinned copper main earth conductor that shall be terminated using a M12 fixing hole?</t>
  </si>
  <si>
    <t>4.1.4.4.</t>
  </si>
  <si>
    <t>Components shall be capable of being stored without deterioration within the temperature range −10 °C to +45 °C for a minimum of 12 months.</t>
  </si>
  <si>
    <t>Samples and storage</t>
  </si>
  <si>
    <t>240-56030619 Rev 2 3.1.2.3 b)</t>
  </si>
  <si>
    <t>term o/d 1000</t>
  </si>
  <si>
    <t xml:space="preserve">To what distance can the outdoor termination cable core tails be trimmed down to if necessary and still meet creepage requirements? </t>
  </si>
  <si>
    <t>Table 2</t>
  </si>
  <si>
    <t>The secondary earth conductor length</t>
  </si>
  <si>
    <t>What is the size of the tinned copper secondary earth conductor?</t>
  </si>
  <si>
    <t>The amount of secondary earth conductors</t>
  </si>
  <si>
    <t>sec earth conductor length</t>
  </si>
  <si>
    <t>sec earth conductor size</t>
  </si>
  <si>
    <t>sec earth conductor amount</t>
  </si>
  <si>
    <t>240-56030619 clause 3.1.2.3 c)</t>
  </si>
  <si>
    <t xml:space="preserve">CFS or equivelant connector provided as a suitable leakage current collector </t>
  </si>
  <si>
    <t>Manufacturing location(name adress and country)</t>
  </si>
  <si>
    <t>Local agent assembly location(name adress and country)</t>
  </si>
  <si>
    <t>Local agent</t>
  </si>
  <si>
    <t>OEM</t>
  </si>
  <si>
    <t>ESKOM TENDER E2719DXLIMOU</t>
  </si>
  <si>
    <t>NB: By signing below the supplier is legally binding themselves to the compliance with the Standard Requirements completed on this Schedule</t>
  </si>
  <si>
    <t>SUPPLIER SIGNATURES</t>
  </si>
  <si>
    <t>Company name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</si>
</sst>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Calibri"/>
      <family val="2"/>
      <scheme val="minor"/>
    </font>
    <font>
      <b/>
      <sz val="11"/>
      <color theme="1"/>
      <name val="Calibri"/>
      <family val="2"/>
      <scheme val="minor"/>
    </font>
    <font>
      <sz val="10"/>
      <color theme="1"/>
      <name val="Arial"/>
      <family val="2"/>
    </font>
    <font>
      <b/>
      <sz val="10"/>
      <color theme="1"/>
      <name val="Arial"/>
      <family val="2"/>
    </font>
    <font>
      <sz val="10"/>
      <name val="Arial"/>
      <family val="2"/>
    </font>
    <font>
      <b/>
      <sz val="10"/>
      <name val="Arial"/>
      <family val="2"/>
    </font>
    <font>
      <b/>
      <sz val="12"/>
      <name val="Arial"/>
      <family val="2"/>
    </font>
    <font>
      <b/>
      <sz val="9.5"/>
      <color theme="1"/>
      <name val="Arial"/>
      <family val="2"/>
    </font>
    <font>
      <sz val="12"/>
      <name val="Arial"/>
      <family val="2"/>
    </font>
    <font>
      <sz val="12"/>
      <color theme="1"/>
      <name val="Calibri"/>
      <family val="2"/>
      <scheme val="minor"/>
    </font>
    <font>
      <sz val="11"/>
      <name val="Calibri"/>
      <family val="2"/>
      <scheme val="minor"/>
    </font>
    <font>
      <b/>
      <sz val="14"/>
      <name val="Arial"/>
      <family val="2"/>
    </font>
    <font>
      <sz val="10"/>
      <name val="Arial"/>
      <family val="2"/>
    </font>
    <font>
      <b/>
      <sz val="13"/>
      <name val="Arial"/>
      <family val="2"/>
    </font>
    <font>
      <b/>
      <sz val="12"/>
      <color theme="1"/>
      <name val="Arial"/>
      <family val="2"/>
    </font>
    <font>
      <sz val="10"/>
      <name val="Calibri"/>
      <family val="2"/>
    </font>
    <font>
      <sz val="8.4"/>
      <name val="Arial"/>
      <family val="2"/>
    </font>
    <font>
      <sz val="12"/>
      <name val="Calibri"/>
      <family val="2"/>
    </font>
    <font>
      <b/>
      <sz val="11"/>
      <color rgb="FFFF0000"/>
      <name val="Arial"/>
      <family val="2"/>
    </font>
  </fonts>
  <fills count="8">
    <fill>
      <patternFill patternType="none"/>
    </fill>
    <fill>
      <patternFill patternType="gray125"/>
    </fill>
    <fill>
      <patternFill patternType="solid">
        <fgColor theme="0"/>
        <bgColor indexed="64"/>
      </patternFill>
    </fill>
    <fill>
      <patternFill patternType="solid">
        <fgColor rgb="FFFFFF99"/>
        <bgColor indexed="64"/>
      </patternFill>
    </fill>
    <fill>
      <patternFill patternType="solid">
        <fgColor indexed="26"/>
        <bgColor indexed="64"/>
      </patternFill>
    </fill>
    <fill>
      <patternFill patternType="solid">
        <fgColor theme="9" tint="0.79998168889431442"/>
        <bgColor indexed="64"/>
      </patternFill>
    </fill>
    <fill>
      <patternFill patternType="solid">
        <fgColor rgb="FF00B0F0"/>
        <bgColor indexed="64"/>
      </patternFill>
    </fill>
    <fill>
      <patternFill patternType="solid">
        <fgColor rgb="FFFFFF00"/>
        <bgColor indexed="64"/>
      </patternFill>
    </fill>
  </fills>
  <borders count="57">
    <border>
      <left/>
      <right/>
      <top/>
      <bottom/>
      <diagonal/>
    </border>
    <border>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medium">
        <color indexed="64"/>
      </right>
      <top/>
      <bottom style="medium">
        <color indexed="64"/>
      </bottom>
      <diagonal/>
    </border>
    <border>
      <left/>
      <right/>
      <top style="thin">
        <color indexed="64"/>
      </top>
      <bottom/>
      <diagonal/>
    </border>
    <border>
      <left/>
      <right style="thin">
        <color auto="1"/>
      </right>
      <top/>
      <bottom/>
      <diagonal/>
    </border>
    <border>
      <left/>
      <right/>
      <top/>
      <bottom style="medium">
        <color indexed="64"/>
      </bottom>
      <diagonal/>
    </border>
    <border>
      <left style="medium">
        <color indexed="64"/>
      </left>
      <right/>
      <top style="medium">
        <color indexed="64"/>
      </top>
      <bottom/>
      <diagonal/>
    </border>
    <border>
      <left/>
      <right style="thin">
        <color auto="1"/>
      </right>
      <top style="medium">
        <color indexed="64"/>
      </top>
      <bottom/>
      <diagonal/>
    </border>
    <border>
      <left style="thin">
        <color indexed="64"/>
      </left>
      <right style="medium">
        <color indexed="64"/>
      </right>
      <top style="medium">
        <color indexed="64"/>
      </top>
      <bottom/>
      <diagonal/>
    </border>
    <border>
      <left style="medium">
        <color indexed="64"/>
      </left>
      <right/>
      <top/>
      <bottom/>
      <diagonal/>
    </border>
    <border>
      <left style="medium">
        <color indexed="64"/>
      </left>
      <right/>
      <top/>
      <bottom style="medium">
        <color indexed="64"/>
      </bottom>
      <diagonal/>
    </border>
    <border>
      <left/>
      <right/>
      <top style="medium">
        <color indexed="64"/>
      </top>
      <bottom/>
      <diagonal/>
    </border>
    <border>
      <left/>
      <right style="medium">
        <color indexed="64"/>
      </right>
      <top style="medium">
        <color indexed="64"/>
      </top>
      <bottom/>
      <diagonal/>
    </border>
    <border>
      <left/>
      <right style="medium">
        <color indexed="64"/>
      </right>
      <top/>
      <bottom style="thin">
        <color indexed="64"/>
      </bottom>
      <diagonal/>
    </border>
    <border>
      <left style="thin">
        <color indexed="64"/>
      </left>
      <right style="thin">
        <color indexed="64"/>
      </right>
      <top style="thin">
        <color indexed="64"/>
      </top>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top style="hair">
        <color indexed="64"/>
      </top>
      <bottom style="hair">
        <color indexed="64"/>
      </bottom>
      <diagonal/>
    </border>
    <border>
      <left style="thin">
        <color indexed="64"/>
      </left>
      <right/>
      <top style="thin">
        <color indexed="64"/>
      </top>
      <bottom style="thin">
        <color indexed="64"/>
      </bottom>
      <diagonal/>
    </border>
    <border>
      <left style="thin">
        <color indexed="64"/>
      </left>
      <right style="thin">
        <color indexed="64"/>
      </right>
      <top/>
      <bottom style="hair">
        <color indexed="64"/>
      </bottom>
      <diagonal/>
    </border>
    <border>
      <left style="thin">
        <color indexed="64"/>
      </left>
      <right style="medium">
        <color indexed="64"/>
      </right>
      <top style="thin">
        <color indexed="64"/>
      </top>
      <bottom style="thin">
        <color indexed="64"/>
      </bottom>
      <diagonal/>
    </border>
    <border>
      <left style="thin">
        <color indexed="64"/>
      </left>
      <right/>
      <top/>
      <bottom style="hair">
        <color indexed="64"/>
      </bottom>
      <diagonal/>
    </border>
    <border>
      <left style="thin">
        <color indexed="64"/>
      </left>
      <right style="medium">
        <color indexed="64"/>
      </right>
      <top/>
      <bottom style="hair">
        <color indexed="64"/>
      </bottom>
      <diagonal/>
    </border>
    <border>
      <left style="thin">
        <color indexed="64"/>
      </left>
      <right style="medium">
        <color indexed="64"/>
      </right>
      <top style="hair">
        <color indexed="64"/>
      </top>
      <bottom style="hair">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hair">
        <color indexed="64"/>
      </bottom>
      <diagonal/>
    </border>
    <border>
      <left style="medium">
        <color indexed="64"/>
      </left>
      <right style="medium">
        <color indexed="64"/>
      </right>
      <top style="medium">
        <color indexed="64"/>
      </top>
      <bottom style="medium">
        <color indexed="64"/>
      </bottom>
      <diagonal/>
    </border>
    <border>
      <left style="thin">
        <color indexed="64"/>
      </left>
      <right/>
      <top/>
      <bottom style="medium">
        <color indexed="64"/>
      </bottom>
      <diagonal/>
    </border>
    <border>
      <left/>
      <right style="thin">
        <color indexed="64"/>
      </right>
      <top style="medium">
        <color indexed="64"/>
      </top>
      <bottom style="medium">
        <color indexed="64"/>
      </bottom>
      <diagonal/>
    </border>
    <border>
      <left style="thin">
        <color indexed="64"/>
      </left>
      <right/>
      <top style="hair">
        <color indexed="64"/>
      </top>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hair">
        <color indexed="64"/>
      </top>
      <bottom style="medium">
        <color indexed="64"/>
      </bottom>
      <diagonal/>
    </border>
    <border>
      <left style="thin">
        <color indexed="64"/>
      </left>
      <right style="medium">
        <color indexed="64"/>
      </right>
      <top style="thin">
        <color indexed="64"/>
      </top>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style="thin">
        <color indexed="64"/>
      </top>
      <bottom/>
      <diagonal/>
    </border>
    <border>
      <left style="thin">
        <color indexed="64"/>
      </left>
      <right style="medium">
        <color indexed="64"/>
      </right>
      <top style="hair">
        <color indexed="64"/>
      </top>
      <bottom/>
      <diagonal/>
    </border>
    <border>
      <left style="thin">
        <color indexed="64"/>
      </left>
      <right/>
      <top style="thin">
        <color indexed="64"/>
      </top>
      <bottom/>
      <diagonal/>
    </border>
  </borders>
  <cellStyleXfs count="2">
    <xf numFmtId="0" fontId="0" fillId="0" borderId="0"/>
    <xf numFmtId="0" fontId="4" fillId="0" borderId="0"/>
  </cellStyleXfs>
  <cellXfs count="215">
    <xf numFmtId="0" fontId="0" fillId="0" borderId="0" xfId="0"/>
    <xf numFmtId="0" fontId="4" fillId="0" borderId="0" xfId="0" applyFont="1" applyAlignment="1">
      <alignment vertical="top" wrapText="1"/>
    </xf>
    <xf numFmtId="0" fontId="5" fillId="0" borderId="0" xfId="0" applyFont="1" applyAlignment="1">
      <alignment vertical="top" wrapText="1"/>
    </xf>
    <xf numFmtId="0" fontId="3"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5" xfId="0" applyFont="1" applyBorder="1" applyAlignment="1">
      <alignment horizontal="center" vertical="center" wrapText="1"/>
    </xf>
    <xf numFmtId="0" fontId="2" fillId="0" borderId="6" xfId="0" applyFont="1" applyBorder="1" applyAlignment="1">
      <alignment horizontal="center" vertical="center" wrapText="1"/>
    </xf>
    <xf numFmtId="0" fontId="2" fillId="0" borderId="9" xfId="0" applyFont="1" applyBorder="1" applyAlignment="1">
      <alignment horizontal="center" vertical="center" wrapText="1"/>
    </xf>
    <xf numFmtId="0" fontId="2" fillId="0" borderId="11" xfId="0" applyFont="1" applyBorder="1" applyAlignment="1">
      <alignment horizontal="center" vertical="center" wrapText="1"/>
    </xf>
    <xf numFmtId="0" fontId="6" fillId="0" borderId="0" xfId="0" applyFont="1" applyAlignment="1">
      <alignment horizontal="center" vertical="top" wrapText="1"/>
    </xf>
    <xf numFmtId="49" fontId="4" fillId="0" borderId="0" xfId="0" applyNumberFormat="1" applyFont="1" applyAlignment="1">
      <alignment horizontal="center" vertical="top" wrapText="1"/>
    </xf>
    <xf numFmtId="0" fontId="4" fillId="0" borderId="0" xfId="0" applyFont="1" applyAlignment="1">
      <alignment horizontal="right" vertical="top" wrapText="1"/>
    </xf>
    <xf numFmtId="0" fontId="4" fillId="0" borderId="0" xfId="0" applyFont="1" applyAlignment="1">
      <alignment horizontal="center" vertical="top" wrapText="1"/>
    </xf>
    <xf numFmtId="0" fontId="0" fillId="2" borderId="0" xfId="0" applyFill="1"/>
    <xf numFmtId="0" fontId="4" fillId="2" borderId="0" xfId="0" applyFont="1" applyFill="1" applyAlignment="1">
      <alignment vertical="top" wrapText="1"/>
    </xf>
    <xf numFmtId="0" fontId="6" fillId="2" borderId="0" xfId="0" applyFont="1" applyFill="1" applyAlignment="1">
      <alignment vertical="top" wrapText="1"/>
    </xf>
    <xf numFmtId="0" fontId="4" fillId="0" borderId="0" xfId="0" applyFont="1" applyAlignment="1">
      <alignment horizontal="left" vertical="top" wrapText="1"/>
    </xf>
    <xf numFmtId="0" fontId="2" fillId="0" borderId="6" xfId="0" applyFont="1" applyBorder="1" applyAlignment="1">
      <alignment horizontal="right" vertical="center" wrapText="1"/>
    </xf>
    <xf numFmtId="0" fontId="0" fillId="0" borderId="3" xfId="0" applyBorder="1"/>
    <xf numFmtId="0" fontId="0" fillId="0" borderId="3" xfId="0" applyBorder="1" applyAlignment="1">
      <alignment horizontal="right"/>
    </xf>
    <xf numFmtId="0" fontId="0" fillId="0" borderId="14" xfId="0" applyBorder="1"/>
    <xf numFmtId="0" fontId="2" fillId="3" borderId="4" xfId="0" applyFont="1" applyFill="1" applyBorder="1" applyAlignment="1" applyProtection="1">
      <alignment horizontal="center" vertical="center" wrapText="1"/>
      <protection locked="0"/>
    </xf>
    <xf numFmtId="0" fontId="2" fillId="3" borderId="7" xfId="0" applyFont="1" applyFill="1" applyBorder="1" applyAlignment="1" applyProtection="1">
      <alignment horizontal="center" vertical="center" wrapText="1"/>
      <protection locked="0"/>
    </xf>
    <xf numFmtId="0" fontId="0" fillId="0" borderId="0" xfId="0" applyProtection="1">
      <protection hidden="1"/>
    </xf>
    <xf numFmtId="0" fontId="4" fillId="0" borderId="0" xfId="0" applyFont="1" applyAlignment="1" applyProtection="1">
      <alignment vertical="top" wrapText="1"/>
      <protection hidden="1"/>
    </xf>
    <xf numFmtId="0" fontId="4" fillId="0" borderId="0" xfId="0" applyFont="1" applyAlignment="1" applyProtection="1">
      <alignment horizontal="center" vertical="top" wrapText="1"/>
      <protection hidden="1"/>
    </xf>
    <xf numFmtId="0" fontId="4" fillId="0" borderId="22" xfId="0" applyFont="1" applyBorder="1" applyAlignment="1">
      <alignment vertical="top" wrapText="1"/>
    </xf>
    <xf numFmtId="0" fontId="5" fillId="0" borderId="1" xfId="0" applyFont="1" applyBorder="1" applyAlignment="1">
      <alignment vertical="top" wrapText="1"/>
    </xf>
    <xf numFmtId="0" fontId="0" fillId="0" borderId="23" xfId="0" applyBorder="1"/>
    <xf numFmtId="0" fontId="0" fillId="0" borderId="15" xfId="0" applyBorder="1"/>
    <xf numFmtId="0" fontId="6" fillId="0" borderId="22" xfId="0" applyFont="1" applyBorder="1" applyAlignment="1">
      <alignment vertical="top" wrapText="1"/>
    </xf>
    <xf numFmtId="0" fontId="8" fillId="0" borderId="19" xfId="0" applyFont="1" applyBorder="1" applyAlignment="1">
      <alignment vertical="top" wrapText="1"/>
    </xf>
    <xf numFmtId="0" fontId="8" fillId="0" borderId="0" xfId="0" applyFont="1" applyAlignment="1">
      <alignment vertical="top" wrapText="1"/>
    </xf>
    <xf numFmtId="0" fontId="8" fillId="2" borderId="0" xfId="0" applyFont="1" applyFill="1" applyAlignment="1">
      <alignment vertical="top" wrapText="1"/>
    </xf>
    <xf numFmtId="0" fontId="8" fillId="0" borderId="22" xfId="0" applyFont="1" applyBorder="1" applyAlignment="1">
      <alignment vertical="top" wrapText="1"/>
    </xf>
    <xf numFmtId="0" fontId="6" fillId="0" borderId="1" xfId="0" applyFont="1" applyBorder="1" applyAlignment="1">
      <alignment horizontal="right" vertical="top" wrapText="1"/>
    </xf>
    <xf numFmtId="0" fontId="4" fillId="0" borderId="1" xfId="0" applyFont="1" applyBorder="1" applyAlignment="1">
      <alignment horizontal="right" vertical="top" wrapText="1"/>
    </xf>
    <xf numFmtId="0" fontId="4" fillId="0" borderId="26" xfId="0" applyFont="1" applyBorder="1" applyAlignment="1">
      <alignment horizontal="center" vertical="top" wrapText="1"/>
    </xf>
    <xf numFmtId="0" fontId="4" fillId="0" borderId="1" xfId="0" applyFont="1" applyBorder="1" applyAlignment="1">
      <alignment horizontal="center" vertical="top" wrapText="1"/>
    </xf>
    <xf numFmtId="0" fontId="2" fillId="0" borderId="10" xfId="0" applyFont="1" applyBorder="1" applyAlignment="1" applyProtection="1">
      <alignment horizontal="center" vertical="center" wrapText="1"/>
      <protection hidden="1"/>
    </xf>
    <xf numFmtId="0" fontId="2" fillId="0" borderId="3" xfId="0" applyFont="1" applyBorder="1" applyAlignment="1" applyProtection="1">
      <alignment horizontal="center" vertical="center" wrapText="1"/>
      <protection hidden="1"/>
    </xf>
    <xf numFmtId="0" fontId="2" fillId="0" borderId="6" xfId="0" applyFont="1" applyBorder="1" applyAlignment="1" applyProtection="1">
      <alignment horizontal="center" vertical="center" wrapText="1"/>
      <protection hidden="1"/>
    </xf>
    <xf numFmtId="0" fontId="4" fillId="0" borderId="12" xfId="0" applyFont="1" applyBorder="1" applyAlignment="1" applyProtection="1">
      <alignment horizontal="center" vertical="top" wrapText="1"/>
      <protection hidden="1"/>
    </xf>
    <xf numFmtId="0" fontId="4" fillId="0" borderId="0" xfId="0" applyFont="1" applyAlignment="1" applyProtection="1">
      <alignment horizontal="left" vertical="top" wrapText="1"/>
      <protection hidden="1"/>
    </xf>
    <xf numFmtId="0" fontId="0" fillId="0" borderId="3" xfId="0" applyBorder="1" applyProtection="1">
      <protection hidden="1"/>
    </xf>
    <xf numFmtId="0" fontId="6" fillId="0" borderId="0" xfId="0" applyFont="1" applyAlignment="1">
      <alignment vertical="top" wrapText="1"/>
    </xf>
    <xf numFmtId="0" fontId="0" fillId="0" borderId="0" xfId="0" applyAlignment="1">
      <alignment horizontal="right"/>
    </xf>
    <xf numFmtId="0" fontId="2" fillId="0" borderId="3" xfId="0" applyFont="1" applyBorder="1" applyAlignment="1">
      <alignment vertical="top" wrapText="1"/>
    </xf>
    <xf numFmtId="49" fontId="4" fillId="0" borderId="2" xfId="0" applyNumberFormat="1" applyFont="1" applyBorder="1" applyAlignment="1">
      <alignment horizontal="left" vertical="top" wrapText="1"/>
    </xf>
    <xf numFmtId="0" fontId="4" fillId="4" borderId="32" xfId="0" applyFont="1" applyFill="1" applyBorder="1" applyAlignment="1" applyProtection="1">
      <alignment horizontal="center" vertical="top" wrapText="1"/>
      <protection locked="0"/>
    </xf>
    <xf numFmtId="49" fontId="4" fillId="0" borderId="2" xfId="0" applyNumberFormat="1" applyFont="1" applyBorder="1" applyAlignment="1">
      <alignment vertical="top"/>
    </xf>
    <xf numFmtId="0" fontId="4" fillId="4" borderId="36" xfId="0" applyFont="1" applyFill="1" applyBorder="1" applyAlignment="1" applyProtection="1">
      <alignment vertical="top" wrapText="1"/>
      <protection locked="0"/>
    </xf>
    <xf numFmtId="0" fontId="4" fillId="4" borderId="35" xfId="0" applyFont="1" applyFill="1" applyBorder="1" applyAlignment="1" applyProtection="1">
      <alignment vertical="top" wrapText="1"/>
      <protection locked="0"/>
    </xf>
    <xf numFmtId="0" fontId="5" fillId="0" borderId="39" xfId="0" applyFont="1" applyBorder="1" applyAlignment="1">
      <alignment horizontal="center" vertical="top" wrapText="1"/>
    </xf>
    <xf numFmtId="0" fontId="5" fillId="0" borderId="15" xfId="0" applyFont="1" applyBorder="1" applyAlignment="1">
      <alignment horizontal="center" vertical="top" wrapText="1"/>
    </xf>
    <xf numFmtId="0" fontId="0" fillId="0" borderId="1" xfId="0" applyBorder="1"/>
    <xf numFmtId="0" fontId="13" fillId="0" borderId="38" xfId="0" applyFont="1" applyBorder="1" applyAlignment="1">
      <alignment horizontal="center"/>
    </xf>
    <xf numFmtId="0" fontId="13" fillId="0" borderId="41" xfId="0" applyFont="1" applyBorder="1" applyAlignment="1">
      <alignment horizontal="center"/>
    </xf>
    <xf numFmtId="0" fontId="10" fillId="0" borderId="0" xfId="0" applyFont="1"/>
    <xf numFmtId="0" fontId="4" fillId="4" borderId="3" xfId="0" applyFont="1" applyFill="1" applyBorder="1" applyAlignment="1" applyProtection="1">
      <alignment horizontal="center" vertical="top" wrapText="1"/>
      <protection locked="0"/>
    </xf>
    <xf numFmtId="0" fontId="4" fillId="4" borderId="14" xfId="0" applyFont="1" applyFill="1" applyBorder="1" applyAlignment="1" applyProtection="1">
      <alignment horizontal="center" vertical="top" wrapText="1"/>
      <protection locked="0"/>
    </xf>
    <xf numFmtId="0" fontId="5" fillId="0" borderId="10" xfId="0" applyFont="1" applyBorder="1" applyAlignment="1">
      <alignment horizontal="center" vertical="top" wrapText="1"/>
    </xf>
    <xf numFmtId="0" fontId="5" fillId="0" borderId="28" xfId="0" applyFont="1" applyBorder="1" applyAlignment="1">
      <alignment horizontal="center" vertical="top" wrapText="1"/>
    </xf>
    <xf numFmtId="0" fontId="12" fillId="4" borderId="34" xfId="0" applyFont="1" applyFill="1" applyBorder="1" applyAlignment="1" applyProtection="1">
      <alignment horizontal="center" vertical="top" wrapText="1"/>
      <protection locked="0"/>
    </xf>
    <xf numFmtId="49" fontId="6" fillId="0" borderId="9" xfId="0" applyNumberFormat="1" applyFont="1" applyBorder="1" applyAlignment="1">
      <alignment vertical="top"/>
    </xf>
    <xf numFmtId="0" fontId="6" fillId="0" borderId="28" xfId="0" applyFont="1" applyBorder="1" applyAlignment="1">
      <alignment vertical="top"/>
    </xf>
    <xf numFmtId="0" fontId="4" fillId="0" borderId="31" xfId="0" applyFont="1" applyBorder="1" applyAlignment="1">
      <alignment vertical="top" wrapText="1"/>
    </xf>
    <xf numFmtId="0" fontId="4" fillId="2" borderId="31" xfId="0" applyFont="1" applyFill="1" applyBorder="1" applyAlignment="1">
      <alignment vertical="top" wrapText="1"/>
    </xf>
    <xf numFmtId="0" fontId="11" fillId="0" borderId="0" xfId="0" applyFont="1" applyAlignment="1">
      <alignment horizontal="center" vertical="top" wrapText="1"/>
    </xf>
    <xf numFmtId="0" fontId="11" fillId="0" borderId="38" xfId="0" applyFont="1" applyBorder="1" applyAlignment="1">
      <alignment horizontal="right" vertical="top" wrapText="1"/>
    </xf>
    <xf numFmtId="0" fontId="4" fillId="4" borderId="30" xfId="0" applyFont="1" applyFill="1" applyBorder="1" applyAlignment="1" applyProtection="1">
      <alignment vertical="top" wrapText="1"/>
      <protection locked="0"/>
    </xf>
    <xf numFmtId="0" fontId="4" fillId="4" borderId="44" xfId="0" applyFont="1" applyFill="1" applyBorder="1" applyAlignment="1" applyProtection="1">
      <alignment vertical="top" wrapText="1"/>
      <protection locked="0"/>
    </xf>
    <xf numFmtId="0" fontId="11" fillId="0" borderId="29" xfId="0" applyFont="1" applyBorder="1" applyAlignment="1">
      <alignment horizontal="center" vertical="center" wrapText="1"/>
    </xf>
    <xf numFmtId="0" fontId="6" fillId="0" borderId="42" xfId="0" applyFont="1" applyBorder="1" applyAlignment="1">
      <alignment horizontal="left" vertical="top"/>
    </xf>
    <xf numFmtId="0" fontId="6" fillId="0" borderId="18" xfId="0" applyFont="1" applyBorder="1" applyAlignment="1">
      <alignment horizontal="left" vertical="top"/>
    </xf>
    <xf numFmtId="0" fontId="4" fillId="4" borderId="34" xfId="0" applyFont="1" applyFill="1" applyBorder="1" applyAlignment="1" applyProtection="1">
      <alignment horizontal="center" vertical="top" wrapText="1"/>
      <protection locked="0"/>
    </xf>
    <xf numFmtId="0" fontId="0" fillId="5" borderId="40" xfId="0" applyFill="1" applyBorder="1" applyAlignment="1" applyProtection="1">
      <alignment wrapText="1"/>
      <protection locked="0"/>
    </xf>
    <xf numFmtId="0" fontId="2" fillId="0" borderId="3" xfId="0" applyFont="1" applyBorder="1" applyAlignment="1">
      <alignment horizontal="center" vertical="center" wrapText="1"/>
    </xf>
    <xf numFmtId="0" fontId="2" fillId="0" borderId="3" xfId="0" applyFont="1" applyBorder="1" applyAlignment="1">
      <alignment horizontal="left" vertical="center" wrapText="1"/>
    </xf>
    <xf numFmtId="0" fontId="2" fillId="0" borderId="10" xfId="0" applyFont="1" applyBorder="1" applyAlignment="1">
      <alignment horizontal="center" vertical="center" wrapText="1"/>
    </xf>
    <xf numFmtId="0" fontId="4" fillId="0" borderId="13" xfId="0" applyFont="1" applyBorder="1" applyAlignment="1" applyProtection="1">
      <alignment horizontal="center" vertical="top" wrapText="1"/>
      <protection locked="0"/>
    </xf>
    <xf numFmtId="0" fontId="4" fillId="0" borderId="13" xfId="0" applyFont="1" applyBorder="1" applyAlignment="1">
      <alignment vertical="top" wrapText="1"/>
    </xf>
    <xf numFmtId="0" fontId="8" fillId="0" borderId="13" xfId="0" applyFont="1" applyBorder="1" applyAlignment="1">
      <alignment vertical="center" wrapText="1"/>
    </xf>
    <xf numFmtId="49" fontId="4" fillId="0" borderId="48" xfId="0" applyNumberFormat="1" applyFont="1" applyBorder="1" applyAlignment="1">
      <alignment vertical="top"/>
    </xf>
    <xf numFmtId="0" fontId="4" fillId="4" borderId="33" xfId="0" applyFont="1" applyFill="1" applyBorder="1" applyAlignment="1" applyProtection="1">
      <alignment vertical="top" wrapText="1"/>
      <protection locked="0"/>
    </xf>
    <xf numFmtId="49" fontId="4" fillId="0" borderId="48" xfId="0" applyNumberFormat="1" applyFont="1" applyBorder="1" applyAlignment="1">
      <alignment horizontal="left" vertical="top"/>
    </xf>
    <xf numFmtId="49" fontId="4" fillId="0" borderId="49" xfId="0" applyNumberFormat="1" applyFont="1" applyBorder="1" applyAlignment="1">
      <alignment horizontal="left" vertical="top"/>
    </xf>
    <xf numFmtId="0" fontId="4" fillId="4" borderId="50" xfId="0" applyFont="1" applyFill="1" applyBorder="1" applyAlignment="1" applyProtection="1">
      <alignment vertical="top" wrapText="1"/>
      <protection locked="0"/>
    </xf>
    <xf numFmtId="0" fontId="5" fillId="0" borderId="27" xfId="0" applyFont="1" applyBorder="1" applyAlignment="1">
      <alignment horizontal="center" vertical="top" wrapText="1"/>
    </xf>
    <xf numFmtId="0" fontId="5" fillId="0" borderId="51" xfId="0" applyFont="1" applyBorder="1" applyAlignment="1">
      <alignment horizontal="left" vertical="top" wrapText="1"/>
    </xf>
    <xf numFmtId="0" fontId="4" fillId="4" borderId="52" xfId="0" applyFont="1" applyFill="1" applyBorder="1" applyAlignment="1" applyProtection="1">
      <alignment vertical="top" wrapText="1"/>
      <protection locked="0"/>
    </xf>
    <xf numFmtId="0" fontId="2" fillId="3" borderId="14" xfId="0" applyFont="1" applyFill="1" applyBorder="1" applyAlignment="1" applyProtection="1">
      <alignment horizontal="center" vertical="center" wrapText="1"/>
      <protection locked="0"/>
    </xf>
    <xf numFmtId="0" fontId="2" fillId="0" borderId="2" xfId="0" applyFont="1" applyBorder="1" applyAlignment="1">
      <alignment horizontal="center" vertical="center" wrapText="1"/>
    </xf>
    <xf numFmtId="0" fontId="2" fillId="0" borderId="3" xfId="0" applyFont="1" applyBorder="1" applyAlignment="1">
      <alignment horizontal="right" vertical="center" wrapText="1"/>
    </xf>
    <xf numFmtId="0" fontId="1" fillId="0" borderId="3" xfId="0" applyFont="1" applyBorder="1"/>
    <xf numFmtId="0" fontId="2" fillId="3" borderId="1" xfId="0" applyFont="1" applyFill="1" applyBorder="1" applyAlignment="1" applyProtection="1">
      <alignment horizontal="center" vertical="center" wrapText="1"/>
      <protection locked="0"/>
    </xf>
    <xf numFmtId="0" fontId="2" fillId="0" borderId="14" xfId="0" applyFont="1" applyBorder="1" applyAlignment="1" applyProtection="1">
      <alignment horizontal="center" vertical="center" wrapText="1"/>
      <protection hidden="1"/>
    </xf>
    <xf numFmtId="0" fontId="0" fillId="0" borderId="17" xfId="0" applyBorder="1" applyAlignment="1">
      <alignment horizontal="center" vertical="center"/>
    </xf>
    <xf numFmtId="49" fontId="4" fillId="0" borderId="0" xfId="0" applyNumberFormat="1" applyFont="1" applyAlignment="1">
      <alignment horizontal="center" vertical="center" wrapText="1"/>
    </xf>
    <xf numFmtId="0" fontId="4" fillId="0" borderId="0" xfId="0" applyFont="1" applyAlignment="1">
      <alignment horizontal="center" vertical="center" wrapText="1"/>
    </xf>
    <xf numFmtId="0" fontId="4" fillId="0" borderId="16" xfId="0" applyFont="1" applyBorder="1" applyAlignment="1">
      <alignment horizontal="center" vertical="center" wrapText="1"/>
    </xf>
    <xf numFmtId="0" fontId="0" fillId="0" borderId="18" xfId="0" applyBorder="1" applyAlignment="1">
      <alignment horizontal="center" vertical="center"/>
    </xf>
    <xf numFmtId="0" fontId="0" fillId="0" borderId="0" xfId="0" applyAlignment="1">
      <alignment horizontal="center" vertical="center"/>
    </xf>
    <xf numFmtId="0" fontId="4" fillId="0" borderId="0" xfId="0" applyFont="1" applyAlignment="1">
      <alignment horizontal="left" vertical="center" wrapText="1"/>
    </xf>
    <xf numFmtId="0" fontId="4" fillId="0" borderId="0" xfId="0" applyFont="1" applyAlignment="1">
      <alignment horizontal="left" vertical="center"/>
    </xf>
    <xf numFmtId="0" fontId="4" fillId="0" borderId="13" xfId="0" applyFont="1" applyBorder="1" applyAlignment="1">
      <alignment horizontal="left" vertical="top" wrapText="1"/>
    </xf>
    <xf numFmtId="0" fontId="0" fillId="0" borderId="13" xfId="0" applyBorder="1" applyAlignment="1">
      <alignment horizontal="left" vertical="center" wrapText="1"/>
    </xf>
    <xf numFmtId="0" fontId="4" fillId="0" borderId="13" xfId="0" applyFont="1" applyBorder="1" applyAlignment="1">
      <alignment horizontal="left" vertical="center" wrapText="1"/>
    </xf>
    <xf numFmtId="0" fontId="3" fillId="0" borderId="14" xfId="0" applyFont="1" applyBorder="1" applyAlignment="1">
      <alignment horizontal="center" vertical="center" wrapText="1"/>
    </xf>
    <xf numFmtId="0" fontId="2" fillId="0" borderId="3" xfId="0" applyFont="1" applyBorder="1" applyAlignment="1">
      <alignment horizontal="left" vertical="top" wrapText="1" indent="2"/>
    </xf>
    <xf numFmtId="0" fontId="7" fillId="0" borderId="2" xfId="0" applyFont="1" applyBorder="1" applyAlignment="1">
      <alignment horizontal="center" vertical="center" wrapText="1"/>
    </xf>
    <xf numFmtId="0" fontId="7" fillId="0" borderId="3" xfId="0" applyFont="1" applyBorder="1" applyAlignment="1">
      <alignment horizontal="center" vertical="center" wrapText="1"/>
    </xf>
    <xf numFmtId="0" fontId="7" fillId="0" borderId="3" xfId="0" applyFont="1" applyBorder="1" applyAlignment="1" applyProtection="1">
      <alignment horizontal="center" vertical="center" wrapText="1"/>
      <protection hidden="1"/>
    </xf>
    <xf numFmtId="0" fontId="7" fillId="0" borderId="4" xfId="0" applyFont="1" applyBorder="1" applyAlignment="1">
      <alignment horizontal="left" vertical="center" wrapText="1" indent="5"/>
    </xf>
    <xf numFmtId="0" fontId="3" fillId="0" borderId="27" xfId="0" applyFont="1" applyBorder="1" applyAlignment="1">
      <alignment horizontal="center" vertical="center" wrapText="1"/>
    </xf>
    <xf numFmtId="0" fontId="14" fillId="0" borderId="27" xfId="0" applyFont="1" applyBorder="1" applyAlignment="1">
      <alignment horizontal="left" vertical="center" wrapText="1"/>
    </xf>
    <xf numFmtId="0" fontId="3" fillId="0" borderId="27" xfId="0" applyFont="1" applyBorder="1" applyAlignment="1">
      <alignment horizontal="right" vertical="center" wrapText="1"/>
    </xf>
    <xf numFmtId="0" fontId="3" fillId="0" borderId="27" xfId="0" applyFont="1" applyBorder="1" applyAlignment="1" applyProtection="1">
      <alignment horizontal="left" vertical="center" wrapText="1" indent="5"/>
      <protection hidden="1"/>
    </xf>
    <xf numFmtId="0" fontId="2" fillId="3" borderId="27" xfId="0" applyFont="1" applyFill="1" applyBorder="1" applyAlignment="1" applyProtection="1">
      <alignment horizontal="center" vertical="center" wrapText="1"/>
      <protection locked="0"/>
    </xf>
    <xf numFmtId="0" fontId="2" fillId="3" borderId="3" xfId="0" applyFont="1" applyFill="1" applyBorder="1" applyAlignment="1" applyProtection="1">
      <alignment horizontal="center" vertical="center" wrapText="1"/>
      <protection locked="0"/>
    </xf>
    <xf numFmtId="0" fontId="4" fillId="0" borderId="3" xfId="0" applyFont="1" applyBorder="1" applyAlignment="1">
      <alignment horizontal="left" vertical="center" wrapText="1"/>
    </xf>
    <xf numFmtId="0" fontId="4" fillId="0" borderId="14" xfId="0" applyFont="1" applyBorder="1" applyAlignment="1">
      <alignment horizontal="left" vertical="center"/>
    </xf>
    <xf numFmtId="0" fontId="4" fillId="0" borderId="17" xfId="0" applyFont="1" applyBorder="1" applyAlignment="1">
      <alignment horizontal="left" vertical="center" wrapText="1"/>
    </xf>
    <xf numFmtId="0" fontId="0" fillId="0" borderId="3" xfId="0" applyBorder="1" applyAlignment="1">
      <alignment horizontal="left" vertical="center" wrapText="1"/>
    </xf>
    <xf numFmtId="0" fontId="1" fillId="0" borderId="0" xfId="0" applyFont="1" applyProtection="1">
      <protection hidden="1"/>
    </xf>
    <xf numFmtId="0" fontId="2" fillId="0" borderId="14" xfId="0" applyFont="1" applyBorder="1" applyAlignment="1">
      <alignment horizontal="center" vertical="center" wrapText="1"/>
    </xf>
    <xf numFmtId="0" fontId="2" fillId="0" borderId="32" xfId="0" applyFont="1" applyBorder="1" applyAlignment="1">
      <alignment horizontal="center" vertical="top" wrapText="1"/>
    </xf>
    <xf numFmtId="0" fontId="2" fillId="0" borderId="0" xfId="0" applyFont="1" applyAlignment="1">
      <alignment horizontal="left" vertical="top" wrapText="1" indent="2"/>
    </xf>
    <xf numFmtId="0" fontId="2" fillId="0" borderId="17" xfId="0" applyFont="1" applyBorder="1" applyAlignment="1" applyProtection="1">
      <alignment horizontal="center" vertical="center" wrapText="1"/>
      <protection hidden="1"/>
    </xf>
    <xf numFmtId="0" fontId="2" fillId="0" borderId="14" xfId="0" applyFont="1" applyBorder="1" applyAlignment="1">
      <alignment horizontal="left" vertical="top" wrapText="1" indent="2"/>
    </xf>
    <xf numFmtId="0" fontId="2" fillId="0" borderId="53" xfId="0" applyFont="1" applyBorder="1" applyAlignment="1">
      <alignment horizontal="center" vertical="center" wrapText="1"/>
    </xf>
    <xf numFmtId="0" fontId="3" fillId="0" borderId="8" xfId="0" applyFont="1" applyBorder="1" applyAlignment="1">
      <alignment horizontal="center" vertical="center" wrapText="1"/>
    </xf>
    <xf numFmtId="0" fontId="1" fillId="0" borderId="24" xfId="0" applyFont="1" applyBorder="1" applyProtection="1">
      <protection hidden="1"/>
    </xf>
    <xf numFmtId="0" fontId="2" fillId="0" borderId="8" xfId="0" applyFont="1" applyBorder="1" applyAlignment="1">
      <alignment horizontal="right" vertical="center" wrapText="1"/>
    </xf>
    <xf numFmtId="0" fontId="2" fillId="0" borderId="8" xfId="0" applyFont="1" applyBorder="1" applyAlignment="1" applyProtection="1">
      <alignment horizontal="center" vertical="center" wrapText="1"/>
      <protection hidden="1"/>
    </xf>
    <xf numFmtId="0" fontId="2" fillId="3" borderId="21" xfId="0" applyFont="1" applyFill="1" applyBorder="1" applyAlignment="1" applyProtection="1">
      <alignment horizontal="center" vertical="center" wrapText="1"/>
      <protection locked="0"/>
    </xf>
    <xf numFmtId="0" fontId="2" fillId="0" borderId="6" xfId="0" applyFont="1" applyBorder="1" applyAlignment="1">
      <alignment horizontal="left" vertical="top" wrapText="1" indent="2"/>
    </xf>
    <xf numFmtId="0" fontId="2" fillId="3" borderId="4" xfId="0" applyFont="1" applyFill="1" applyBorder="1" applyAlignment="1" applyProtection="1">
      <alignment horizontal="center" vertical="center" wrapText="1"/>
      <protection hidden="1"/>
    </xf>
    <xf numFmtId="2" fontId="2" fillId="0" borderId="2" xfId="0" applyNumberFormat="1" applyFont="1" applyBorder="1" applyAlignment="1">
      <alignment horizontal="center" vertical="center" wrapText="1"/>
    </xf>
    <xf numFmtId="0" fontId="2" fillId="0" borderId="8" xfId="0" applyFont="1" applyBorder="1" applyAlignment="1">
      <alignment horizontal="center" vertical="center" wrapText="1"/>
    </xf>
    <xf numFmtId="0" fontId="3" fillId="0" borderId="8" xfId="0" applyFont="1" applyBorder="1" applyAlignment="1">
      <alignment vertical="center" wrapText="1"/>
    </xf>
    <xf numFmtId="0" fontId="1" fillId="0" borderId="0" xfId="0" applyFont="1" applyAlignment="1" applyProtection="1">
      <alignment horizontal="center" vertical="center"/>
      <protection hidden="1"/>
    </xf>
    <xf numFmtId="0" fontId="0" fillId="0" borderId="0" xfId="0" applyAlignment="1" applyProtection="1">
      <alignment horizontal="center" vertical="center"/>
      <protection hidden="1"/>
    </xf>
    <xf numFmtId="0" fontId="0" fillId="0" borderId="18" xfId="0" applyBorder="1" applyAlignment="1" applyProtection="1">
      <alignment horizontal="center" vertical="center"/>
      <protection hidden="1"/>
    </xf>
    <xf numFmtId="0" fontId="3" fillId="0" borderId="8" xfId="0" applyFont="1" applyBorder="1" applyAlignment="1">
      <alignment horizontal="left" vertical="top" wrapText="1"/>
    </xf>
    <xf numFmtId="0" fontId="0" fillId="0" borderId="18" xfId="0" applyBorder="1"/>
    <xf numFmtId="0" fontId="0" fillId="0" borderId="18" xfId="0" applyBorder="1" applyAlignment="1">
      <alignment horizontal="right"/>
    </xf>
    <xf numFmtId="0" fontId="0" fillId="0" borderId="18" xfId="0" applyBorder="1" applyProtection="1">
      <protection hidden="1"/>
    </xf>
    <xf numFmtId="0" fontId="0" fillId="6" borderId="0" xfId="0" applyFill="1"/>
    <xf numFmtId="0" fontId="0" fillId="0" borderId="0" xfId="0" applyAlignment="1" applyProtection="1">
      <alignment wrapText="1"/>
      <protection hidden="1"/>
    </xf>
    <xf numFmtId="0" fontId="1" fillId="0" borderId="24" xfId="0" applyFont="1" applyBorder="1" applyAlignment="1" applyProtection="1">
      <alignment wrapText="1"/>
      <protection hidden="1"/>
    </xf>
    <xf numFmtId="0" fontId="0" fillId="0" borderId="0" xfId="0" applyAlignment="1">
      <alignment horizontal="center" wrapText="1"/>
    </xf>
    <xf numFmtId="0" fontId="8" fillId="0" borderId="13" xfId="0" applyFont="1" applyBorder="1" applyAlignment="1">
      <alignment horizontal="center" vertical="center" wrapText="1"/>
    </xf>
    <xf numFmtId="0" fontId="4" fillId="4" borderId="51" xfId="0" applyFont="1" applyFill="1" applyBorder="1" applyAlignment="1" applyProtection="1">
      <alignment vertical="top" wrapText="1"/>
      <protection locked="0"/>
    </xf>
    <xf numFmtId="49" fontId="4" fillId="0" borderId="54" xfId="0" applyNumberFormat="1" applyFont="1" applyBorder="1" applyAlignment="1">
      <alignment horizontal="left" vertical="top"/>
    </xf>
    <xf numFmtId="0" fontId="4" fillId="4" borderId="55" xfId="0" applyFont="1" applyFill="1" applyBorder="1" applyAlignment="1" applyProtection="1">
      <alignment vertical="top" wrapText="1"/>
      <protection locked="0"/>
    </xf>
    <xf numFmtId="0" fontId="4" fillId="0" borderId="13" xfId="0" applyFont="1" applyBorder="1" applyAlignment="1">
      <alignment horizontal="center" vertical="top" wrapText="1"/>
    </xf>
    <xf numFmtId="0" fontId="11" fillId="0" borderId="37" xfId="0" applyFont="1" applyBorder="1" applyAlignment="1">
      <alignment vertical="top" wrapText="1"/>
    </xf>
    <xf numFmtId="0" fontId="11" fillId="0" borderId="29" xfId="0" applyFont="1" applyBorder="1" applyAlignment="1">
      <alignment vertical="top" wrapText="1"/>
    </xf>
    <xf numFmtId="0" fontId="0" fillId="0" borderId="22" xfId="0" applyBorder="1"/>
    <xf numFmtId="0" fontId="10" fillId="0" borderId="0" xfId="0" applyFont="1" applyAlignment="1">
      <alignment wrapText="1"/>
    </xf>
    <xf numFmtId="0" fontId="4" fillId="0" borderId="3" xfId="0" applyFont="1" applyBorder="1" applyAlignment="1">
      <alignment horizontal="left" vertical="top" wrapText="1"/>
    </xf>
    <xf numFmtId="0" fontId="5" fillId="0" borderId="56" xfId="0" applyFont="1" applyBorder="1" applyAlignment="1">
      <alignment horizontal="center" vertical="top" wrapText="1"/>
    </xf>
    <xf numFmtId="0" fontId="8" fillId="0" borderId="31" xfId="0" applyFont="1" applyBorder="1" applyAlignment="1">
      <alignment horizontal="center" vertical="center" wrapText="1"/>
    </xf>
    <xf numFmtId="0" fontId="8" fillId="0" borderId="56" xfId="0" applyFont="1" applyBorder="1" applyAlignment="1">
      <alignment horizontal="center" vertical="center" wrapText="1"/>
    </xf>
    <xf numFmtId="0" fontId="4" fillId="0" borderId="31" xfId="0" applyFont="1" applyBorder="1" applyAlignment="1" applyProtection="1">
      <alignment horizontal="center" vertical="top" wrapText="1"/>
      <protection locked="0"/>
    </xf>
    <xf numFmtId="0" fontId="4" fillId="0" borderId="14" xfId="0" applyFont="1" applyBorder="1" applyAlignment="1" applyProtection="1">
      <alignment horizontal="center" vertical="top" wrapText="1"/>
      <protection locked="0"/>
    </xf>
    <xf numFmtId="0" fontId="8" fillId="0" borderId="14" xfId="0" applyFont="1" applyBorder="1" applyAlignment="1">
      <alignment horizontal="center" vertical="center" wrapText="1"/>
    </xf>
    <xf numFmtId="0" fontId="4" fillId="0" borderId="14" xfId="0" applyFont="1" applyBorder="1" applyAlignment="1">
      <alignment horizontal="center" vertical="top" wrapText="1"/>
    </xf>
    <xf numFmtId="0" fontId="0" fillId="7" borderId="0" xfId="0" applyFill="1"/>
    <xf numFmtId="0" fontId="4" fillId="0" borderId="12" xfId="0" applyFont="1" applyBorder="1" applyAlignment="1">
      <alignment horizontal="center" vertical="top" wrapText="1"/>
    </xf>
    <xf numFmtId="0" fontId="7" fillId="0" borderId="8" xfId="0" applyFont="1" applyBorder="1" applyAlignment="1">
      <alignment horizontal="center" vertical="center" wrapText="1"/>
    </xf>
    <xf numFmtId="0" fontId="2" fillId="0" borderId="10" xfId="0" applyFont="1" applyBorder="1" applyAlignment="1">
      <alignment horizontal="center" vertical="center" wrapText="1"/>
    </xf>
    <xf numFmtId="0" fontId="1" fillId="0" borderId="37" xfId="0" applyFont="1" applyBorder="1" applyAlignment="1" applyProtection="1">
      <alignment horizontal="center"/>
      <protection locked="0"/>
    </xf>
    <xf numFmtId="0" fontId="1" fillId="0" borderId="38" xfId="0" applyFont="1" applyBorder="1" applyAlignment="1" applyProtection="1">
      <alignment horizontal="center"/>
      <protection locked="0"/>
    </xf>
    <xf numFmtId="0" fontId="6" fillId="0" borderId="0" xfId="0" applyFont="1" applyAlignment="1">
      <alignment vertical="top" wrapText="1"/>
    </xf>
    <xf numFmtId="0" fontId="6" fillId="0" borderId="20" xfId="0" applyFont="1" applyBorder="1" applyAlignment="1">
      <alignment horizontal="center" vertical="top" wrapText="1"/>
    </xf>
    <xf numFmtId="0" fontId="6" fillId="0" borderId="8" xfId="0" applyFont="1" applyBorder="1" applyAlignment="1">
      <alignment horizontal="center" vertical="top" wrapText="1"/>
    </xf>
    <xf numFmtId="0" fontId="6" fillId="0" borderId="21" xfId="0" applyFont="1" applyBorder="1" applyAlignment="1">
      <alignment horizontal="center" vertical="top" wrapText="1"/>
    </xf>
    <xf numFmtId="0" fontId="6" fillId="0" borderId="17" xfId="0" applyFont="1" applyBorder="1" applyAlignment="1">
      <alignment horizontal="center" vertical="top" wrapText="1"/>
    </xf>
    <xf numFmtId="0" fontId="9" fillId="0" borderId="3" xfId="0" applyFont="1" applyBorder="1" applyAlignment="1">
      <alignment horizontal="center" vertical="top" wrapText="1"/>
    </xf>
    <xf numFmtId="0" fontId="9" fillId="0" borderId="4" xfId="0" applyFont="1" applyBorder="1" applyAlignment="1">
      <alignment horizontal="center" vertical="top" wrapText="1"/>
    </xf>
    <xf numFmtId="0" fontId="6" fillId="0" borderId="3" xfId="0" applyFont="1" applyBorder="1" applyAlignment="1">
      <alignment horizontal="center" vertical="top" wrapText="1"/>
    </xf>
    <xf numFmtId="0" fontId="6" fillId="0" borderId="4" xfId="0" applyFont="1" applyBorder="1" applyAlignment="1">
      <alignment horizontal="center" vertical="top" wrapText="1"/>
    </xf>
    <xf numFmtId="0" fontId="5" fillId="0" borderId="0" xfId="0" applyFont="1" applyAlignment="1">
      <alignment horizontal="left" vertical="top" wrapText="1"/>
    </xf>
    <xf numFmtId="0" fontId="13" fillId="0" borderId="41" xfId="0" applyFont="1" applyBorder="1" applyAlignment="1">
      <alignment horizontal="center"/>
    </xf>
    <xf numFmtId="0" fontId="4" fillId="0" borderId="37" xfId="0" applyFont="1" applyBorder="1" applyAlignment="1">
      <alignment horizontal="justify" vertical="top"/>
    </xf>
    <xf numFmtId="0" fontId="4" fillId="0" borderId="29" xfId="0" applyFont="1" applyBorder="1" applyAlignment="1">
      <alignment horizontal="justify" vertical="top"/>
    </xf>
    <xf numFmtId="0" fontId="4" fillId="0" borderId="38" xfId="0" applyFont="1" applyBorder="1" applyAlignment="1">
      <alignment horizontal="justify" vertical="top"/>
    </xf>
    <xf numFmtId="0" fontId="6" fillId="0" borderId="45" xfId="0" applyFont="1" applyBorder="1" applyAlignment="1">
      <alignment horizontal="center" vertical="center" wrapText="1"/>
    </xf>
    <xf numFmtId="0" fontId="6" fillId="0" borderId="47" xfId="0" applyFont="1" applyBorder="1" applyAlignment="1">
      <alignment horizontal="center" vertical="center" wrapText="1"/>
    </xf>
    <xf numFmtId="0" fontId="11" fillId="0" borderId="0" xfId="0" applyFont="1" applyAlignment="1">
      <alignment horizontal="center" vertical="top" wrapText="1"/>
    </xf>
    <xf numFmtId="0" fontId="6" fillId="0" borderId="45" xfId="0" applyFont="1" applyBorder="1" applyAlignment="1">
      <alignment horizontal="center" vertical="top" wrapText="1"/>
    </xf>
    <xf numFmtId="0" fontId="6" fillId="0" borderId="47" xfId="0" applyFont="1" applyBorder="1" applyAlignment="1">
      <alignment horizontal="center" vertical="top" wrapText="1"/>
    </xf>
    <xf numFmtId="0" fontId="6" fillId="0" borderId="46" xfId="0" applyFont="1" applyBorder="1" applyAlignment="1">
      <alignment horizontal="center" vertical="top" wrapText="1"/>
    </xf>
    <xf numFmtId="0" fontId="6" fillId="0" borderId="19" xfId="0" applyFont="1" applyBorder="1" applyAlignment="1">
      <alignment horizontal="center" vertical="top" wrapText="1"/>
    </xf>
    <xf numFmtId="0" fontId="6" fillId="0" borderId="24" xfId="0" applyFont="1" applyBorder="1" applyAlignment="1">
      <alignment horizontal="center" vertical="top" wrapText="1"/>
    </xf>
    <xf numFmtId="0" fontId="6" fillId="0" borderId="25" xfId="0" applyFont="1" applyBorder="1" applyAlignment="1">
      <alignment horizontal="center" vertical="top" wrapText="1"/>
    </xf>
    <xf numFmtId="0" fontId="6" fillId="0" borderId="37" xfId="0" applyFont="1" applyBorder="1" applyAlignment="1">
      <alignment horizontal="center" vertical="center" wrapText="1"/>
    </xf>
    <xf numFmtId="0" fontId="6" fillId="0" borderId="43" xfId="0" applyFont="1" applyBorder="1" applyAlignment="1">
      <alignment horizontal="center" vertical="center" wrapText="1"/>
    </xf>
    <xf numFmtId="0" fontId="6" fillId="0" borderId="19" xfId="0" applyFont="1" applyBorder="1" applyAlignment="1">
      <alignment horizontal="center" vertical="center" wrapText="1"/>
    </xf>
    <xf numFmtId="0" fontId="6" fillId="0" borderId="24" xfId="0" applyFont="1" applyBorder="1" applyAlignment="1">
      <alignment horizontal="center" vertical="center" wrapText="1"/>
    </xf>
    <xf numFmtId="0" fontId="6" fillId="0" borderId="25" xfId="0" applyFont="1" applyBorder="1" applyAlignment="1">
      <alignment horizontal="center" vertical="center" wrapText="1"/>
    </xf>
    <xf numFmtId="0" fontId="11" fillId="0" borderId="0" xfId="0" applyFont="1" applyAlignment="1">
      <alignment horizontal="left" vertical="top" wrapText="1"/>
    </xf>
    <xf numFmtId="0" fontId="0" fillId="0" borderId="0" xfId="0" applyAlignment="1">
      <alignment horizontal="center"/>
    </xf>
    <xf numFmtId="0" fontId="18" fillId="0" borderId="0" xfId="1" applyFont="1" applyAlignment="1">
      <alignment horizontal="center" vertical="top" wrapText="1"/>
    </xf>
    <xf numFmtId="0" fontId="18" fillId="0" borderId="0" xfId="1" applyFont="1" applyAlignment="1">
      <alignment vertical="top" wrapText="1"/>
    </xf>
    <xf numFmtId="0" fontId="6" fillId="0" borderId="0" xfId="1" applyFont="1" applyAlignment="1">
      <alignment horizontal="left" vertical="top"/>
    </xf>
    <xf numFmtId="0" fontId="4" fillId="0" borderId="0" xfId="1" applyAlignment="1">
      <alignment vertical="top" wrapText="1"/>
    </xf>
    <xf numFmtId="0" fontId="4" fillId="0" borderId="0" xfId="1" applyAlignment="1">
      <alignment horizontal="right" vertical="top" wrapText="1"/>
    </xf>
    <xf numFmtId="0" fontId="4" fillId="0" borderId="12" xfId="1" applyBorder="1" applyAlignment="1">
      <alignment horizontal="center" vertical="top" wrapText="1"/>
    </xf>
    <xf numFmtId="0" fontId="5" fillId="0" borderId="16" xfId="1" applyFont="1" applyBorder="1" applyAlignment="1">
      <alignment horizontal="center" vertical="top" wrapText="1"/>
    </xf>
    <xf numFmtId="0" fontId="5" fillId="0" borderId="0" xfId="1" applyFont="1" applyAlignment="1">
      <alignment horizontal="center" vertical="top" wrapText="1"/>
    </xf>
    <xf numFmtId="0" fontId="4" fillId="0" borderId="0" xfId="1" applyAlignment="1">
      <alignment horizontal="center" vertical="top" wrapText="1"/>
    </xf>
    <xf numFmtId="0" fontId="0" fillId="0" borderId="0" xfId="0" applyAlignment="1">
      <alignment horizontal="center"/>
    </xf>
  </cellXfs>
  <cellStyles count="2">
    <cellStyle name="Normal" xfId="0" builtinId="0"/>
    <cellStyle name="Normal 2" xfId="1" xr:uid="{779F6744-C2C7-49E0-A0B2-66660D68AD3F}"/>
  </cellStyles>
  <dxfs count="14">
    <dxf>
      <fill>
        <patternFill>
          <bgColor indexed="45"/>
        </patternFill>
      </fill>
    </dxf>
    <dxf>
      <font>
        <condense val="0"/>
        <extend val="0"/>
        <color indexed="9"/>
      </font>
      <fill>
        <patternFill>
          <bgColor indexed="10"/>
        </patternFill>
      </fill>
    </dxf>
    <dxf>
      <fill>
        <patternFill>
          <bgColor indexed="45"/>
        </patternFill>
      </fill>
    </dxf>
    <dxf>
      <font>
        <condense val="0"/>
        <extend val="0"/>
        <color indexed="9"/>
      </font>
      <fill>
        <patternFill>
          <bgColor indexed="10"/>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ont>
        <condense val="0"/>
        <extend val="0"/>
        <color indexed="9"/>
      </font>
      <fill>
        <patternFill>
          <bgColor indexed="10"/>
        </patternFill>
      </fill>
    </dxf>
    <dxf>
      <fill>
        <patternFill>
          <bgColor indexed="45"/>
        </patternFill>
      </fill>
    </dxf>
    <dxf>
      <font>
        <condense val="0"/>
        <extend val="0"/>
        <color indexed="9"/>
      </font>
      <fill>
        <patternFill>
          <bgColor indexed="10"/>
        </patternFill>
      </fill>
    </dxf>
    <dxf>
      <fill>
        <patternFill>
          <bgColor indexed="45"/>
        </patternFill>
      </fill>
    </dxf>
    <dxf>
      <fill>
        <patternFill>
          <bgColor indexed="45"/>
        </patternFill>
      </fill>
    </dxf>
  </dxfs>
  <tableStyles count="0" defaultTableStyle="TableStyleMedium2" defaultPivotStyle="PivotStyleMedium9"/>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DK193"/>
  <sheetViews>
    <sheetView tabSelected="1" view="pageBreakPreview" zoomScaleNormal="85" zoomScaleSheetLayoutView="100" workbookViewId="0">
      <selection activeCell="C10" sqref="C10:D10"/>
    </sheetView>
  </sheetViews>
  <sheetFormatPr defaultColWidth="15.88671875" defaultRowHeight="14.4" x14ac:dyDescent="0.3"/>
  <cols>
    <col min="1" max="1" width="6.109375" customWidth="1"/>
    <col min="2" max="2" width="15.88671875" style="97" customWidth="1"/>
    <col min="3" max="3" width="58.109375" style="18" customWidth="1"/>
    <col min="4" max="4" width="7.44140625" style="19" bestFit="1" customWidth="1"/>
    <col min="5" max="5" width="14.5546875" style="44" customWidth="1"/>
    <col min="6" max="6" width="20" style="20" customWidth="1"/>
    <col min="7" max="7" width="13.109375" style="23" customWidth="1"/>
    <col min="8" max="8" width="44.5546875" customWidth="1"/>
    <col min="9" max="9" width="15.88671875" style="58" customWidth="1"/>
    <col min="10" max="12" width="15.88671875" customWidth="1"/>
    <col min="13" max="13" width="25.33203125" bestFit="1" customWidth="1"/>
    <col min="14" max="74" width="15.88671875" customWidth="1"/>
    <col min="75" max="76" width="15.88671875" style="13" customWidth="1"/>
    <col min="77" max="77" width="17.5546875" customWidth="1"/>
    <col min="78" max="96" width="15.88671875" customWidth="1"/>
    <col min="97" max="97" width="17.5546875" customWidth="1"/>
    <col min="98" max="111" width="15.88671875" customWidth="1"/>
    <col min="112" max="112" width="28.5546875" customWidth="1"/>
    <col min="113" max="127" width="15.88671875" customWidth="1"/>
  </cols>
  <sheetData>
    <row r="1" spans="1:76" ht="15" thickBot="1" x14ac:dyDescent="0.35">
      <c r="C1" s="18" t="s">
        <v>413</v>
      </c>
    </row>
    <row r="2" spans="1:76" s="32" customFormat="1" ht="15.75" customHeight="1" x14ac:dyDescent="0.3">
      <c r="A2" s="31"/>
      <c r="B2" s="176" t="s">
        <v>20</v>
      </c>
      <c r="C2" s="177"/>
      <c r="D2" s="177"/>
      <c r="E2" s="177"/>
      <c r="F2" s="178"/>
      <c r="G2" s="23"/>
      <c r="BV2" s="33"/>
      <c r="BW2" s="33"/>
    </row>
    <row r="3" spans="1:76" s="32" customFormat="1" ht="15.6" x14ac:dyDescent="0.3">
      <c r="A3" s="34"/>
      <c r="B3" s="179" t="s">
        <v>138</v>
      </c>
      <c r="C3" s="180"/>
      <c r="D3" s="180"/>
      <c r="E3" s="180"/>
      <c r="F3" s="181"/>
      <c r="G3" s="23"/>
      <c r="BV3" s="33"/>
      <c r="BW3" s="33"/>
    </row>
    <row r="4" spans="1:76" s="32" customFormat="1" ht="15.6" x14ac:dyDescent="0.3">
      <c r="A4" s="34"/>
      <c r="B4" s="179" t="str">
        <f>"SAP: "&amp;E11&amp;"   "&amp;C10</f>
        <v>SAP: 175648   KIT,TERM:3C ;XLPE ;22KV; OD ;95-185 MM2</v>
      </c>
      <c r="C4" s="182"/>
      <c r="D4" s="182"/>
      <c r="E4" s="182"/>
      <c r="F4" s="183"/>
      <c r="G4" s="23"/>
      <c r="BV4" s="33"/>
      <c r="BW4" s="33"/>
    </row>
    <row r="5" spans="1:76" s="1" customFormat="1" ht="13.5" customHeight="1" x14ac:dyDescent="0.3">
      <c r="A5" s="26"/>
      <c r="B5" s="184" t="s">
        <v>9</v>
      </c>
      <c r="C5" s="184"/>
      <c r="D5" s="184"/>
      <c r="E5" s="184"/>
      <c r="F5" s="27"/>
      <c r="G5" s="23"/>
      <c r="H5" s="2"/>
      <c r="BV5" s="14"/>
      <c r="BW5" s="14"/>
    </row>
    <row r="6" spans="1:76" s="1" customFormat="1" ht="12.75" customHeight="1" thickBot="1" x14ac:dyDescent="0.35">
      <c r="A6" s="26"/>
      <c r="B6" s="184" t="s">
        <v>10</v>
      </c>
      <c r="C6" s="184"/>
      <c r="D6" s="184"/>
      <c r="E6" s="184"/>
      <c r="F6" s="27"/>
      <c r="G6" s="23"/>
      <c r="H6" s="2"/>
      <c r="BV6" s="14"/>
      <c r="BW6" s="14"/>
    </row>
    <row r="7" spans="1:76" ht="15" thickBot="1" x14ac:dyDescent="0.35">
      <c r="A7" s="7">
        <v>1</v>
      </c>
      <c r="B7" s="79">
        <v>2</v>
      </c>
      <c r="C7" s="172">
        <v>3</v>
      </c>
      <c r="D7" s="172"/>
      <c r="E7" s="39">
        <v>4</v>
      </c>
      <c r="F7" s="8">
        <v>5</v>
      </c>
      <c r="H7" s="58"/>
      <c r="I7"/>
      <c r="BV7" s="13"/>
      <c r="BX7"/>
    </row>
    <row r="8" spans="1:76" ht="25.2" x14ac:dyDescent="0.3">
      <c r="A8" s="110" t="s">
        <v>0</v>
      </c>
      <c r="B8" s="111" t="s">
        <v>186</v>
      </c>
      <c r="C8" s="171" t="s">
        <v>1</v>
      </c>
      <c r="D8" s="171"/>
      <c r="E8" s="112" t="s">
        <v>2</v>
      </c>
      <c r="F8" s="113" t="s">
        <v>3</v>
      </c>
      <c r="H8" s="58"/>
      <c r="I8"/>
      <c r="BV8" s="13"/>
      <c r="BX8"/>
    </row>
    <row r="9" spans="1:76" ht="16.2" thickBot="1" x14ac:dyDescent="0.35">
      <c r="A9" s="114">
        <v>1</v>
      </c>
      <c r="B9" s="114"/>
      <c r="C9" s="115" t="s">
        <v>188</v>
      </c>
      <c r="D9" s="116"/>
      <c r="E9" s="117"/>
      <c r="F9" s="118"/>
      <c r="H9" s="58"/>
      <c r="I9"/>
      <c r="BW9"/>
      <c r="BX9"/>
    </row>
    <row r="10" spans="1:76" ht="15" thickBot="1" x14ac:dyDescent="0.35">
      <c r="A10" s="3"/>
      <c r="B10" s="108"/>
      <c r="C10" s="173" t="s">
        <v>272</v>
      </c>
      <c r="D10" s="174"/>
      <c r="E10" s="40"/>
      <c r="F10" s="119"/>
      <c r="H10" s="58"/>
      <c r="I10"/>
      <c r="BW10"/>
      <c r="BX10"/>
    </row>
    <row r="11" spans="1:76" x14ac:dyDescent="0.3">
      <c r="A11" s="77">
        <v>1.1000000000000001</v>
      </c>
      <c r="B11" s="3"/>
      <c r="C11" s="109" t="s">
        <v>19</v>
      </c>
      <c r="D11" s="93"/>
      <c r="E11" s="40">
        <f>VLOOKUP($C$10,H96:BK173,3,FALSE)</f>
        <v>175648</v>
      </c>
      <c r="F11" s="119"/>
      <c r="H11" s="58"/>
      <c r="I11"/>
      <c r="BW11"/>
      <c r="BX11"/>
    </row>
    <row r="12" spans="1:76" x14ac:dyDescent="0.3">
      <c r="A12" s="77">
        <v>1.2</v>
      </c>
      <c r="B12" s="77"/>
      <c r="C12" s="109" t="s">
        <v>163</v>
      </c>
      <c r="D12" s="93"/>
      <c r="E12" s="40" t="str">
        <f>VLOOKUP($C$10,$H$96:$BK$173,2,FALSE)</f>
        <v>D-DT-8006</v>
      </c>
      <c r="F12" s="119"/>
      <c r="H12" s="58"/>
      <c r="I12"/>
      <c r="BW12"/>
      <c r="BX12"/>
    </row>
    <row r="13" spans="1:76" x14ac:dyDescent="0.3">
      <c r="A13" s="77">
        <v>1.3</v>
      </c>
      <c r="B13" s="77"/>
      <c r="C13" s="109" t="s">
        <v>198</v>
      </c>
      <c r="D13" s="93"/>
      <c r="E13" s="126" t="s">
        <v>202</v>
      </c>
      <c r="F13" s="119" t="s">
        <v>4</v>
      </c>
      <c r="H13" s="58"/>
      <c r="I13"/>
      <c r="BW13"/>
      <c r="BX13"/>
    </row>
    <row r="14" spans="1:76" x14ac:dyDescent="0.3">
      <c r="A14" s="77">
        <v>1.4</v>
      </c>
      <c r="B14" s="77"/>
      <c r="C14" s="109" t="s">
        <v>199</v>
      </c>
      <c r="D14" s="93" t="s">
        <v>201</v>
      </c>
      <c r="E14" s="40">
        <f>VLOOKUP($C$10,$H$96:$BK$173,4,FALSE)</f>
        <v>22</v>
      </c>
      <c r="F14" s="119" t="s">
        <v>4</v>
      </c>
      <c r="H14" s="58"/>
      <c r="I14"/>
      <c r="BW14"/>
      <c r="BX14"/>
    </row>
    <row r="15" spans="1:76" ht="27" thickBot="1" x14ac:dyDescent="0.35">
      <c r="A15" s="77">
        <v>1.5</v>
      </c>
      <c r="B15" s="77"/>
      <c r="C15" s="109" t="s">
        <v>200</v>
      </c>
      <c r="D15" s="93"/>
      <c r="E15" s="40" t="s">
        <v>5</v>
      </c>
      <c r="F15" s="119" t="s">
        <v>4</v>
      </c>
      <c r="H15" s="58"/>
      <c r="I15"/>
      <c r="BW15"/>
      <c r="BX15"/>
    </row>
    <row r="16" spans="1:76" x14ac:dyDescent="0.3">
      <c r="A16" s="130">
        <v>2</v>
      </c>
      <c r="B16" s="131" t="s">
        <v>94</v>
      </c>
      <c r="C16" s="144" t="s">
        <v>93</v>
      </c>
      <c r="D16" s="133"/>
      <c r="E16" s="134"/>
      <c r="F16" s="135"/>
      <c r="H16" s="58"/>
      <c r="I16"/>
      <c r="BV16" s="13"/>
      <c r="BX16"/>
    </row>
    <row r="17" spans="1:76" x14ac:dyDescent="0.3">
      <c r="A17" s="92">
        <v>2.1</v>
      </c>
      <c r="B17" s="77" t="s">
        <v>89</v>
      </c>
      <c r="C17" s="109" t="s">
        <v>189</v>
      </c>
      <c r="D17" s="93" t="s">
        <v>8</v>
      </c>
      <c r="E17" s="40" t="s">
        <v>105</v>
      </c>
      <c r="F17" s="21" t="s">
        <v>4</v>
      </c>
      <c r="H17" s="58"/>
      <c r="I17"/>
      <c r="BV17" s="13"/>
      <c r="BX17"/>
    </row>
    <row r="18" spans="1:76" ht="25.5" customHeight="1" x14ac:dyDescent="0.3">
      <c r="A18" s="92">
        <v>2.2000000000000002</v>
      </c>
      <c r="B18" s="77" t="s">
        <v>90</v>
      </c>
      <c r="C18" s="109" t="s">
        <v>190</v>
      </c>
      <c r="D18" s="93" t="s">
        <v>98</v>
      </c>
      <c r="E18" s="40" t="s">
        <v>104</v>
      </c>
      <c r="F18" s="21" t="s">
        <v>4</v>
      </c>
      <c r="H18" s="58"/>
      <c r="I18"/>
      <c r="BW18"/>
      <c r="BX18"/>
    </row>
    <row r="19" spans="1:76" ht="26.4" x14ac:dyDescent="0.3">
      <c r="A19" s="92">
        <v>2.2999999999999998</v>
      </c>
      <c r="B19" s="77" t="s">
        <v>91</v>
      </c>
      <c r="C19" s="109" t="s">
        <v>194</v>
      </c>
      <c r="D19" s="93" t="s">
        <v>191</v>
      </c>
      <c r="E19" s="40" t="s">
        <v>192</v>
      </c>
      <c r="F19" s="21" t="s">
        <v>4</v>
      </c>
      <c r="H19" s="58"/>
      <c r="I19"/>
      <c r="BW19"/>
      <c r="BX19"/>
    </row>
    <row r="20" spans="1:76" x14ac:dyDescent="0.3">
      <c r="A20" s="92">
        <v>2.4</v>
      </c>
      <c r="B20" s="77" t="s">
        <v>92</v>
      </c>
      <c r="C20" s="109" t="s">
        <v>193</v>
      </c>
      <c r="D20" s="93" t="s">
        <v>99</v>
      </c>
      <c r="E20" s="40">
        <v>1000</v>
      </c>
      <c r="F20" s="21" t="s">
        <v>4</v>
      </c>
      <c r="H20" s="58"/>
      <c r="I20"/>
      <c r="BW20"/>
      <c r="BX20"/>
    </row>
    <row r="21" spans="1:76" x14ac:dyDescent="0.3">
      <c r="A21" s="92">
        <v>2.5</v>
      </c>
      <c r="B21" s="77" t="s">
        <v>97</v>
      </c>
      <c r="C21" s="109" t="s">
        <v>195</v>
      </c>
      <c r="D21" s="93"/>
      <c r="E21" s="40" t="s">
        <v>102</v>
      </c>
      <c r="F21" s="21" t="s">
        <v>4</v>
      </c>
      <c r="H21" s="58"/>
      <c r="I21"/>
      <c r="BV21" s="13"/>
      <c r="BX21"/>
    </row>
    <row r="22" spans="1:76" x14ac:dyDescent="0.3">
      <c r="A22" s="92">
        <v>2.6</v>
      </c>
      <c r="B22" s="77" t="s">
        <v>96</v>
      </c>
      <c r="C22" s="109" t="s">
        <v>196</v>
      </c>
      <c r="D22" s="93" t="s">
        <v>100</v>
      </c>
      <c r="E22" s="40" t="s">
        <v>103</v>
      </c>
      <c r="F22" s="21" t="s">
        <v>4</v>
      </c>
      <c r="H22" s="58"/>
      <c r="I22"/>
      <c r="BV22" s="13"/>
      <c r="BX22"/>
    </row>
    <row r="23" spans="1:76" x14ac:dyDescent="0.3">
      <c r="A23" s="92">
        <v>2.7</v>
      </c>
      <c r="B23" s="77" t="s">
        <v>95</v>
      </c>
      <c r="C23" s="109" t="s">
        <v>197</v>
      </c>
      <c r="D23" s="93"/>
      <c r="E23" s="40" t="s">
        <v>101</v>
      </c>
      <c r="F23" s="21" t="s">
        <v>4</v>
      </c>
      <c r="H23" s="58"/>
      <c r="I23"/>
      <c r="BW23"/>
      <c r="BX23"/>
    </row>
    <row r="24" spans="1:76" x14ac:dyDescent="0.3">
      <c r="A24" s="92">
        <v>2.8</v>
      </c>
      <c r="B24" s="77"/>
      <c r="C24" s="47"/>
      <c r="D24" s="93"/>
      <c r="E24" s="40"/>
      <c r="F24" s="21"/>
      <c r="H24" s="58"/>
      <c r="I24"/>
      <c r="BW24"/>
      <c r="BX24"/>
    </row>
    <row r="25" spans="1:76" x14ac:dyDescent="0.3">
      <c r="A25" s="92">
        <v>2.9</v>
      </c>
      <c r="B25" s="3" t="s">
        <v>107</v>
      </c>
      <c r="C25" s="124" t="s">
        <v>106</v>
      </c>
      <c r="D25" s="93"/>
      <c r="E25" s="40"/>
      <c r="F25" s="21"/>
      <c r="H25" s="58"/>
      <c r="I25"/>
      <c r="BV25" s="13"/>
      <c r="BX25"/>
    </row>
    <row r="26" spans="1:76" ht="29.25" customHeight="1" x14ac:dyDescent="0.3">
      <c r="A26" s="138">
        <v>2.1</v>
      </c>
      <c r="B26" s="77" t="s">
        <v>308</v>
      </c>
      <c r="C26" s="109" t="s">
        <v>139</v>
      </c>
      <c r="D26" s="93"/>
      <c r="E26" s="40" t="str">
        <f>VLOOKUP($C$10,$H$96:$BK$173,6,FALSE)</f>
        <v>Outdoor Termination</v>
      </c>
      <c r="F26" s="21" t="s">
        <v>4</v>
      </c>
      <c r="H26" s="58"/>
      <c r="I26"/>
      <c r="BW26"/>
      <c r="BX26"/>
    </row>
    <row r="27" spans="1:76" x14ac:dyDescent="0.3">
      <c r="A27" s="92">
        <v>2.11</v>
      </c>
      <c r="B27" s="77" t="s">
        <v>108</v>
      </c>
      <c r="C27" s="109" t="s">
        <v>140</v>
      </c>
      <c r="D27" s="93"/>
      <c r="E27" s="40" t="str">
        <f>VLOOKUP($C$10,$H$96:$BK$173,5,FALSE)</f>
        <v>95-185</v>
      </c>
      <c r="F27" s="21" t="s">
        <v>4</v>
      </c>
      <c r="H27" s="58"/>
      <c r="I27"/>
      <c r="BW27"/>
      <c r="BX27"/>
    </row>
    <row r="28" spans="1:76" x14ac:dyDescent="0.3">
      <c r="A28" s="92">
        <v>2.12</v>
      </c>
      <c r="B28" s="77"/>
      <c r="C28" s="109" t="s">
        <v>291</v>
      </c>
      <c r="D28" s="93"/>
      <c r="E28" s="40" t="str">
        <f>VLOOKUP($C$10,$H$96:$BK$173,9,FALSE)</f>
        <v>3C</v>
      </c>
      <c r="F28" s="21" t="s">
        <v>4</v>
      </c>
      <c r="H28" s="58"/>
      <c r="I28"/>
      <c r="BW28"/>
      <c r="BX28"/>
    </row>
    <row r="29" spans="1:76" ht="19.5" customHeight="1" x14ac:dyDescent="0.3">
      <c r="A29" s="92">
        <v>2.13</v>
      </c>
      <c r="B29" s="77" t="s">
        <v>134</v>
      </c>
      <c r="C29" s="109" t="s">
        <v>292</v>
      </c>
      <c r="D29" s="93"/>
      <c r="E29" s="40" t="str">
        <f>VLOOKUP($C$10,$H$96:$BK$173,10,FALSE)</f>
        <v>single unit</v>
      </c>
      <c r="F29" s="21" t="s">
        <v>4</v>
      </c>
      <c r="H29" s="58"/>
      <c r="I29"/>
      <c r="BV29" s="13"/>
      <c r="BX29"/>
    </row>
    <row r="30" spans="1:76" ht="18" customHeight="1" thickBot="1" x14ac:dyDescent="0.35">
      <c r="A30" s="5">
        <v>2.14</v>
      </c>
      <c r="B30" s="6" t="s">
        <v>394</v>
      </c>
      <c r="C30" s="109" t="s">
        <v>281</v>
      </c>
      <c r="D30" s="17"/>
      <c r="E30" s="41">
        <f>VLOOKUP($C$10,$H$96:$BK$173,12,FALSE)</f>
        <v>1600</v>
      </c>
      <c r="F30" s="22" t="s">
        <v>4</v>
      </c>
      <c r="H30" s="58"/>
      <c r="I30"/>
      <c r="BV30" s="13"/>
      <c r="BX30"/>
    </row>
    <row r="31" spans="1:76" x14ac:dyDescent="0.3">
      <c r="A31" s="130">
        <v>3</v>
      </c>
      <c r="B31" s="139"/>
      <c r="C31" s="140" t="s">
        <v>109</v>
      </c>
      <c r="D31" s="133"/>
      <c r="E31" s="134"/>
      <c r="F31" s="135"/>
      <c r="H31" s="58"/>
      <c r="I31"/>
      <c r="BV31" s="13"/>
      <c r="BX31"/>
    </row>
    <row r="32" spans="1:76" ht="26.4" x14ac:dyDescent="0.3">
      <c r="A32" s="92">
        <v>3.1</v>
      </c>
      <c r="B32" s="77" t="s">
        <v>113</v>
      </c>
      <c r="C32" s="109" t="s">
        <v>141</v>
      </c>
      <c r="D32" s="93" t="s">
        <v>112</v>
      </c>
      <c r="E32" s="40" t="str">
        <f>VLOOKUP($C$10,$H$96:$BK$173,18,FALSE)</f>
        <v>10kA 1s</v>
      </c>
      <c r="F32" s="21" t="s">
        <v>4</v>
      </c>
      <c r="H32" s="58"/>
      <c r="I32"/>
      <c r="BV32" s="13"/>
      <c r="BX32"/>
    </row>
    <row r="33" spans="1:76" ht="37.5" customHeight="1" x14ac:dyDescent="0.3">
      <c r="A33" s="92">
        <v>3.2</v>
      </c>
      <c r="B33" s="97" t="s">
        <v>114</v>
      </c>
      <c r="C33" s="109" t="s">
        <v>142</v>
      </c>
      <c r="D33" s="93"/>
      <c r="E33" s="40">
        <f>VLOOKUP($C$10,$H$96:$BK$173,13,FALSE)</f>
        <v>1600</v>
      </c>
      <c r="F33" s="95" t="s">
        <v>4</v>
      </c>
      <c r="H33" s="58"/>
      <c r="I33"/>
      <c r="BW33"/>
      <c r="BX33"/>
    </row>
    <row r="34" spans="1:76" ht="37.5" customHeight="1" x14ac:dyDescent="0.3">
      <c r="A34" s="92">
        <v>3.3</v>
      </c>
      <c r="B34" s="97" t="s">
        <v>392</v>
      </c>
      <c r="C34" s="109" t="s">
        <v>393</v>
      </c>
      <c r="D34" s="93"/>
      <c r="E34" s="40">
        <f>VLOOKUP($C$10,$H$96:$BK$173,14,FALSE)</f>
        <v>70</v>
      </c>
      <c r="F34" s="95" t="s">
        <v>4</v>
      </c>
      <c r="H34" s="58"/>
      <c r="I34"/>
      <c r="BW34"/>
      <c r="BX34"/>
    </row>
    <row r="35" spans="1:76" ht="22.5" hidden="1" customHeight="1" x14ac:dyDescent="0.3">
      <c r="A35" s="92">
        <v>3.4</v>
      </c>
      <c r="B35" s="97" t="s">
        <v>400</v>
      </c>
      <c r="C35" s="109" t="s">
        <v>401</v>
      </c>
      <c r="D35" s="93"/>
      <c r="E35" s="40"/>
      <c r="F35" s="95"/>
      <c r="H35" s="58"/>
      <c r="I35"/>
      <c r="BW35"/>
      <c r="BX35"/>
    </row>
    <row r="36" spans="1:76" ht="26.4" x14ac:dyDescent="0.3">
      <c r="A36" s="92">
        <v>3.5</v>
      </c>
      <c r="B36" s="97" t="s">
        <v>400</v>
      </c>
      <c r="C36" s="109" t="s">
        <v>402</v>
      </c>
      <c r="D36" s="93"/>
      <c r="E36" s="40">
        <f>VLOOKUP($C$10,$H$96:$BK$173,54,FALSE)</f>
        <v>16</v>
      </c>
      <c r="F36" s="95" t="s">
        <v>4</v>
      </c>
      <c r="H36" s="58"/>
      <c r="I36"/>
      <c r="BW36"/>
      <c r="BX36"/>
    </row>
    <row r="37" spans="1:76" ht="19.5" customHeight="1" x14ac:dyDescent="0.3">
      <c r="A37" s="92">
        <v>3.6</v>
      </c>
      <c r="B37" s="97" t="s">
        <v>400</v>
      </c>
      <c r="C37" s="109" t="s">
        <v>403</v>
      </c>
      <c r="D37" s="93"/>
      <c r="E37" s="40">
        <f>VLOOKUP($C$10,$H$96:$BK$173,56,FALSE)</f>
        <v>3</v>
      </c>
      <c r="F37" s="95" t="s">
        <v>4</v>
      </c>
      <c r="H37" s="58"/>
      <c r="I37"/>
      <c r="BW37"/>
      <c r="BX37"/>
    </row>
    <row r="38" spans="1:76" ht="20.25" customHeight="1" x14ac:dyDescent="0.3">
      <c r="A38" s="92">
        <v>3.7</v>
      </c>
      <c r="B38" s="77" t="s">
        <v>115</v>
      </c>
      <c r="C38" s="109" t="s">
        <v>143</v>
      </c>
      <c r="D38" s="93"/>
      <c r="E38" s="40" t="str">
        <f>VLOOKUP($C$10,$H$96:$BK$173,7,FALSE)</f>
        <v>Yes</v>
      </c>
      <c r="F38" s="137" t="str">
        <f>VLOOKUP($C$10,$H$96:$BK$173,8,FALSE)</f>
        <v>________</v>
      </c>
      <c r="H38" s="58"/>
      <c r="I38"/>
      <c r="BV38" s="13"/>
      <c r="BX38"/>
    </row>
    <row r="39" spans="1:76" ht="30.75" customHeight="1" x14ac:dyDescent="0.3">
      <c r="A39" s="92">
        <v>3.8</v>
      </c>
      <c r="B39" s="77" t="s">
        <v>115</v>
      </c>
      <c r="C39" s="109" t="s">
        <v>144</v>
      </c>
      <c r="D39" s="93"/>
      <c r="E39" s="40" t="str">
        <f>VLOOKUP($C$10,$H$96:$BK$173,17,FALSE)</f>
        <v>xxxxxxxx</v>
      </c>
      <c r="F39" s="21" t="s">
        <v>4</v>
      </c>
      <c r="H39" s="58"/>
      <c r="I39"/>
      <c r="BW39"/>
      <c r="BX39"/>
    </row>
    <row r="40" spans="1:76" ht="30.75" customHeight="1" x14ac:dyDescent="0.3">
      <c r="A40" s="92">
        <v>3.9</v>
      </c>
      <c r="B40" s="77" t="s">
        <v>407</v>
      </c>
      <c r="C40" s="109" t="s">
        <v>408</v>
      </c>
      <c r="D40" s="93"/>
      <c r="E40" s="40" t="s">
        <v>5</v>
      </c>
      <c r="F40" s="21"/>
      <c r="H40" s="58"/>
      <c r="I40"/>
      <c r="BW40"/>
      <c r="BX40"/>
    </row>
    <row r="41" spans="1:76" ht="26.4" x14ac:dyDescent="0.3">
      <c r="A41" s="138">
        <v>3.1</v>
      </c>
      <c r="B41" s="77" t="s">
        <v>117</v>
      </c>
      <c r="C41" s="109" t="s">
        <v>297</v>
      </c>
      <c r="D41" s="93" t="s">
        <v>284</v>
      </c>
      <c r="E41" s="40">
        <f>VLOOKUP($C$10,$H$96:$BK$173,15,FALSE)</f>
        <v>20</v>
      </c>
      <c r="F41" s="21" t="s">
        <v>4</v>
      </c>
      <c r="H41" s="58"/>
      <c r="I41"/>
      <c r="BV41" s="13"/>
      <c r="BX41"/>
    </row>
    <row r="42" spans="1:76" x14ac:dyDescent="0.3">
      <c r="A42" s="138">
        <v>3.11</v>
      </c>
      <c r="B42" s="77" t="s">
        <v>117</v>
      </c>
      <c r="C42" s="109" t="s">
        <v>298</v>
      </c>
      <c r="D42" s="93"/>
      <c r="E42" s="96" t="s">
        <v>5</v>
      </c>
      <c r="F42" s="21" t="s">
        <v>4</v>
      </c>
      <c r="H42" s="58"/>
      <c r="I42"/>
      <c r="BV42" s="13"/>
      <c r="BX42"/>
    </row>
    <row r="43" spans="1:76" ht="43.5" hidden="1" customHeight="1" x14ac:dyDescent="0.3">
      <c r="A43" s="92">
        <v>3.12</v>
      </c>
      <c r="B43" s="77" t="s">
        <v>116</v>
      </c>
      <c r="C43" s="109" t="s">
        <v>145</v>
      </c>
      <c r="D43" s="93"/>
      <c r="E43" s="40" t="str">
        <f>VLOOKUP($C$10,$H$96:$BK$173,19,FALSE)</f>
        <v>xxxxxxxx</v>
      </c>
      <c r="F43" s="137" t="str">
        <f>VLOOKUP($C$10,$H$96:$BK$173,20,FALSE)</f>
        <v>xxxxxxxx</v>
      </c>
      <c r="H43" s="58"/>
      <c r="I43"/>
      <c r="BW43"/>
      <c r="BX43"/>
    </row>
    <row r="44" spans="1:76" ht="39.6" hidden="1" x14ac:dyDescent="0.3">
      <c r="A44" s="92">
        <v>3.13</v>
      </c>
      <c r="B44" s="77" t="s">
        <v>118</v>
      </c>
      <c r="C44" s="109" t="s">
        <v>119</v>
      </c>
      <c r="D44" s="93"/>
      <c r="E44" s="40"/>
      <c r="F44" s="21"/>
      <c r="H44" s="58"/>
      <c r="I44"/>
      <c r="BW44"/>
      <c r="BX44"/>
    </row>
    <row r="45" spans="1:76" ht="15" hidden="1" customHeight="1" x14ac:dyDescent="0.3">
      <c r="A45" s="92">
        <v>3.14</v>
      </c>
      <c r="B45" s="77"/>
      <c r="C45" s="109" t="s">
        <v>110</v>
      </c>
      <c r="D45" s="93"/>
      <c r="E45" s="40" t="str">
        <f>VLOOKUP($C$10,$H$96:$BK$173,21,FALSE)</f>
        <v>xxxxxxxx</v>
      </c>
      <c r="F45" s="21" t="str">
        <f>VLOOKUP($C$10,$H$96:$BK$173,22,FALSE)</f>
        <v>xxxxxxxx</v>
      </c>
      <c r="H45" s="58"/>
      <c r="I45"/>
      <c r="BW45"/>
      <c r="BX45"/>
    </row>
    <row r="46" spans="1:76" hidden="1" x14ac:dyDescent="0.3">
      <c r="A46" s="92">
        <v>3.15</v>
      </c>
      <c r="B46" s="77"/>
      <c r="C46" s="109" t="s">
        <v>111</v>
      </c>
      <c r="D46" s="93"/>
      <c r="E46" s="40" t="str">
        <f>VLOOKUP($C$10,$H$96:$BK$173,23,FALSE)</f>
        <v>xxxxxxxx</v>
      </c>
      <c r="F46" s="21" t="str">
        <f>VLOOKUP($C$10,$H$96:$BK$173,24,FALSE)</f>
        <v>xxxxxxxx</v>
      </c>
      <c r="H46" s="58"/>
      <c r="I46"/>
      <c r="BW46"/>
      <c r="BX46"/>
    </row>
    <row r="47" spans="1:76" hidden="1" x14ac:dyDescent="0.3">
      <c r="A47" s="92">
        <v>3.16</v>
      </c>
      <c r="B47" s="77"/>
      <c r="C47" s="109" t="s">
        <v>120</v>
      </c>
      <c r="D47" s="93"/>
      <c r="E47" s="40" t="str">
        <f>VLOOKUP($C$10,$H$96:$BK$173,25,FALSE)</f>
        <v>xxxxxxxx</v>
      </c>
      <c r="F47" s="21" t="str">
        <f>VLOOKUP($C$10,$H$96:$BK$173,26,FALSE)</f>
        <v>xxxxxxxx</v>
      </c>
      <c r="H47" s="58"/>
      <c r="I47"/>
      <c r="BW47"/>
      <c r="BX47"/>
    </row>
    <row r="48" spans="1:76" ht="26.4" x14ac:dyDescent="0.3">
      <c r="A48" s="92">
        <v>3.17</v>
      </c>
      <c r="B48" s="77" t="s">
        <v>121</v>
      </c>
      <c r="C48" s="109" t="s">
        <v>304</v>
      </c>
      <c r="D48" s="93"/>
      <c r="E48" s="40" t="s">
        <v>5</v>
      </c>
      <c r="F48" s="21" t="s">
        <v>4</v>
      </c>
      <c r="H48" s="58"/>
      <c r="I48"/>
      <c r="BW48"/>
      <c r="BX48"/>
    </row>
    <row r="49" spans="1:76" x14ac:dyDescent="0.3">
      <c r="A49" s="92"/>
      <c r="B49" s="77"/>
      <c r="C49" s="78"/>
      <c r="D49" s="93"/>
      <c r="E49" s="40"/>
      <c r="F49" s="21"/>
      <c r="H49" s="58"/>
      <c r="I49"/>
      <c r="BV49" s="13"/>
      <c r="BX49"/>
    </row>
    <row r="50" spans="1:76" x14ac:dyDescent="0.3">
      <c r="A50" s="92"/>
      <c r="B50" s="141" t="s">
        <v>114</v>
      </c>
      <c r="C50" s="94" t="s">
        <v>137</v>
      </c>
      <c r="D50" s="93"/>
      <c r="E50" s="40"/>
      <c r="F50" s="21"/>
      <c r="H50" s="58"/>
      <c r="I50"/>
      <c r="BV50" s="13"/>
      <c r="BX50"/>
    </row>
    <row r="51" spans="1:76" ht="39.6" x14ac:dyDescent="0.3">
      <c r="A51" s="92">
        <v>3.18</v>
      </c>
      <c r="B51" s="142" t="s">
        <v>122</v>
      </c>
      <c r="C51" s="109" t="s">
        <v>146</v>
      </c>
      <c r="D51" s="93"/>
      <c r="E51" s="40" t="s">
        <v>5</v>
      </c>
      <c r="F51" s="21" t="s">
        <v>4</v>
      </c>
      <c r="H51" s="58"/>
      <c r="I51"/>
      <c r="BW51"/>
      <c r="BX51"/>
    </row>
    <row r="52" spans="1:76" x14ac:dyDescent="0.3">
      <c r="A52" s="92">
        <v>3.19</v>
      </c>
      <c r="B52" s="142" t="s">
        <v>150</v>
      </c>
      <c r="C52" s="109" t="s">
        <v>147</v>
      </c>
      <c r="D52" s="93"/>
      <c r="E52" s="96" t="s">
        <v>5</v>
      </c>
      <c r="F52" s="21" t="s">
        <v>4</v>
      </c>
      <c r="H52" s="58"/>
      <c r="I52"/>
      <c r="BW52"/>
      <c r="BX52"/>
    </row>
    <row r="53" spans="1:76" ht="26.4" x14ac:dyDescent="0.3">
      <c r="A53" s="138">
        <v>3.2</v>
      </c>
      <c r="B53" s="142" t="s">
        <v>123</v>
      </c>
      <c r="C53" s="109" t="s">
        <v>148</v>
      </c>
      <c r="D53" s="93"/>
      <c r="E53" s="40" t="s">
        <v>5</v>
      </c>
      <c r="F53" s="21" t="s">
        <v>4</v>
      </c>
      <c r="H53" s="58"/>
      <c r="I53"/>
      <c r="BV53" s="13"/>
      <c r="BX53"/>
    </row>
    <row r="54" spans="1:76" ht="38.25" customHeight="1" x14ac:dyDescent="0.3">
      <c r="A54" s="92">
        <v>3.21</v>
      </c>
      <c r="B54" s="142" t="s">
        <v>124</v>
      </c>
      <c r="C54" s="109" t="s">
        <v>305</v>
      </c>
      <c r="D54" s="93"/>
      <c r="E54" s="40" t="s">
        <v>5</v>
      </c>
      <c r="F54" s="21" t="s">
        <v>4</v>
      </c>
      <c r="H54" s="58"/>
      <c r="I54"/>
      <c r="BV54" s="13"/>
      <c r="BX54"/>
    </row>
    <row r="55" spans="1:76" ht="38.25" customHeight="1" x14ac:dyDescent="0.3">
      <c r="A55" s="92">
        <v>3.22</v>
      </c>
      <c r="B55" s="142" t="s">
        <v>126</v>
      </c>
      <c r="C55" s="109" t="s">
        <v>187</v>
      </c>
      <c r="D55" s="93"/>
      <c r="E55" s="40" t="s">
        <v>5</v>
      </c>
      <c r="F55" s="21" t="s">
        <v>4</v>
      </c>
      <c r="H55" s="58"/>
      <c r="I55"/>
      <c r="BV55" s="13"/>
      <c r="BX55"/>
    </row>
    <row r="56" spans="1:76" x14ac:dyDescent="0.3">
      <c r="A56" s="92">
        <v>3.23</v>
      </c>
      <c r="B56" s="142" t="s">
        <v>126</v>
      </c>
      <c r="C56" s="109" t="s">
        <v>149</v>
      </c>
      <c r="D56" s="93"/>
      <c r="E56" s="40" t="s">
        <v>7</v>
      </c>
      <c r="F56" s="21" t="s">
        <v>4</v>
      </c>
      <c r="H56" s="58"/>
      <c r="I56"/>
      <c r="BV56" s="13"/>
      <c r="BX56"/>
    </row>
    <row r="57" spans="1:76" ht="40.200000000000003" thickBot="1" x14ac:dyDescent="0.35">
      <c r="A57" s="5">
        <v>3.24</v>
      </c>
      <c r="B57" s="143" t="s">
        <v>125</v>
      </c>
      <c r="C57" s="136" t="s">
        <v>306</v>
      </c>
      <c r="D57" s="17"/>
      <c r="E57" s="41" t="str">
        <f>VLOOKUP($C$10,$H$96:$BK$173,27,FALSE)</f>
        <v>xxxxxxxx</v>
      </c>
      <c r="F57" s="22" t="str">
        <f>VLOOKUP($C$10,$H$96:$BK$173,28,FALSE)</f>
        <v>xxxxxxxx</v>
      </c>
      <c r="H57" s="58"/>
      <c r="I57"/>
      <c r="BV57" s="13"/>
      <c r="BX57"/>
    </row>
    <row r="58" spans="1:76" ht="15" customHeight="1" x14ac:dyDescent="0.3">
      <c r="A58" s="130">
        <v>4</v>
      </c>
      <c r="B58" s="131" t="s">
        <v>128</v>
      </c>
      <c r="C58" s="132" t="s">
        <v>127</v>
      </c>
      <c r="D58" s="133"/>
      <c r="E58" s="134"/>
      <c r="F58" s="135"/>
      <c r="H58" s="58"/>
      <c r="I58"/>
      <c r="BV58" s="13"/>
      <c r="BX58"/>
    </row>
    <row r="59" spans="1:76" ht="45" customHeight="1" x14ac:dyDescent="0.3">
      <c r="A59" s="92">
        <v>4.0999999999999996</v>
      </c>
      <c r="B59" s="77" t="s">
        <v>129</v>
      </c>
      <c r="C59" s="109" t="s">
        <v>151</v>
      </c>
      <c r="D59" s="93"/>
      <c r="E59" s="40" t="str">
        <f>VLOOKUP($C$10,$H$96:$BK$173,35,FALSE)</f>
        <v>Yes</v>
      </c>
      <c r="F59" s="137" t="str">
        <f>VLOOKUP($C$10,$H$96:$BK$173,36,FALSE)</f>
        <v>________</v>
      </c>
      <c r="H59" s="58"/>
      <c r="I59"/>
      <c r="BW59"/>
      <c r="BX59"/>
    </row>
    <row r="60" spans="1:76" x14ac:dyDescent="0.3">
      <c r="A60" s="92">
        <v>4.2</v>
      </c>
      <c r="B60" s="77" t="s">
        <v>88</v>
      </c>
      <c r="C60" s="109" t="s">
        <v>152</v>
      </c>
      <c r="D60" s="93" t="s">
        <v>309</v>
      </c>
      <c r="E60" s="40">
        <f>VLOOKUP($C$10,$H$96:$BK$173,29,FALSE)</f>
        <v>31</v>
      </c>
      <c r="F60" s="21" t="str">
        <f>VLOOKUP($C$10,$H$96:$BK$173,30,FALSE)</f>
        <v>________</v>
      </c>
      <c r="H60" s="58"/>
      <c r="I60"/>
      <c r="BV60" s="13"/>
      <c r="BX60"/>
    </row>
    <row r="61" spans="1:76" ht="26.4" x14ac:dyDescent="0.3">
      <c r="A61" s="92">
        <v>4.3</v>
      </c>
      <c r="B61" s="77" t="s">
        <v>88</v>
      </c>
      <c r="C61" s="109" t="s">
        <v>153</v>
      </c>
      <c r="D61" s="93"/>
      <c r="E61" s="40" t="str">
        <f>VLOOKUP($C$10,$H$96:$BK$173,35,FALSE)</f>
        <v>Yes</v>
      </c>
      <c r="F61" s="137" t="str">
        <f>VLOOKUP($C$10,$H$96:$BK$173,36,FALSE)</f>
        <v>________</v>
      </c>
      <c r="H61" s="58"/>
      <c r="I61"/>
      <c r="BV61" s="13"/>
      <c r="BX61"/>
    </row>
    <row r="62" spans="1:76" ht="39.6" x14ac:dyDescent="0.3">
      <c r="A62" s="92">
        <v>4.4000000000000004</v>
      </c>
      <c r="B62" s="77" t="s">
        <v>88</v>
      </c>
      <c r="C62" s="109" t="s">
        <v>311</v>
      </c>
      <c r="D62" s="93"/>
      <c r="E62" s="40" t="str">
        <f>VLOOKUP($C$10,$H$96:$BK$173,31,FALSE)</f>
        <v>xxxxxxxx</v>
      </c>
      <c r="F62" s="137" t="str">
        <f>VLOOKUP($C$10,$H$96:$BK$173,32,FALSE)</f>
        <v>xxxxxxxx</v>
      </c>
      <c r="H62" s="58"/>
      <c r="I62"/>
      <c r="BV62" s="13"/>
      <c r="BX62"/>
    </row>
    <row r="63" spans="1:76" ht="52.8" x14ac:dyDescent="0.3">
      <c r="A63" s="92">
        <v>4.5</v>
      </c>
      <c r="B63" s="77" t="s">
        <v>88</v>
      </c>
      <c r="C63" s="129" t="s">
        <v>154</v>
      </c>
      <c r="D63" s="93"/>
      <c r="E63" s="128" t="str">
        <f>VLOOKUP($C$10,$H$96:$BK$173,31,FALSE)</f>
        <v>xxxxxxxx</v>
      </c>
      <c r="F63" s="137" t="str">
        <f>VLOOKUP($C$10,$H$96:$BK$173,32,FALSE)</f>
        <v>xxxxxxxx</v>
      </c>
      <c r="H63" s="58"/>
      <c r="I63"/>
      <c r="BV63" s="13"/>
      <c r="BX63"/>
    </row>
    <row r="64" spans="1:76" ht="52.8" x14ac:dyDescent="0.3">
      <c r="A64" s="92">
        <v>4.5999999999999996</v>
      </c>
      <c r="B64" s="77" t="s">
        <v>130</v>
      </c>
      <c r="C64" s="109" t="s">
        <v>313</v>
      </c>
      <c r="D64" s="93"/>
      <c r="E64" s="40" t="str">
        <f>VLOOKUP($C$10,$H$96:$BK$173,33,FALSE)</f>
        <v>Yes</v>
      </c>
      <c r="F64" s="137" t="str">
        <f>VLOOKUP($C$10,$H$96:$BK$173,34,FALSE)</f>
        <v>________</v>
      </c>
      <c r="H64" s="58"/>
      <c r="I64"/>
      <c r="BW64"/>
      <c r="BX64"/>
    </row>
    <row r="65" spans="1:76" ht="39.6" x14ac:dyDescent="0.3">
      <c r="A65" s="92"/>
      <c r="B65" s="160" t="s">
        <v>397</v>
      </c>
      <c r="C65" s="109" t="s">
        <v>399</v>
      </c>
      <c r="D65" s="93"/>
      <c r="E65" s="40">
        <f>VLOOKUP($C$10,$H$96:$BK$173,47,FALSE)</f>
        <v>1000</v>
      </c>
      <c r="F65" s="137"/>
      <c r="H65" s="58"/>
      <c r="I65"/>
      <c r="BW65"/>
      <c r="BX65"/>
    </row>
    <row r="66" spans="1:76" ht="39.6" x14ac:dyDescent="0.3">
      <c r="A66" s="92">
        <v>4.7</v>
      </c>
      <c r="B66" s="77" t="s">
        <v>131</v>
      </c>
      <c r="C66" s="109" t="s">
        <v>155</v>
      </c>
      <c r="D66" s="93"/>
      <c r="E66" s="40" t="str">
        <f>VLOOKUP($C$10,$H$96:$BK$173,33,FALSE)</f>
        <v>Yes</v>
      </c>
      <c r="F66" s="137" t="str">
        <f>VLOOKUP($C$10,$H$96:$BK$173,34,FALSE)</f>
        <v>________</v>
      </c>
      <c r="H66" s="58"/>
      <c r="I66"/>
      <c r="BW66"/>
      <c r="BX66"/>
    </row>
    <row r="67" spans="1:76" ht="79.2" x14ac:dyDescent="0.3">
      <c r="A67" s="92">
        <v>4.8</v>
      </c>
      <c r="B67" s="77" t="s">
        <v>132</v>
      </c>
      <c r="C67" s="109" t="s">
        <v>315</v>
      </c>
      <c r="D67" s="93"/>
      <c r="E67" s="40" t="str">
        <f>VLOOKUP($C$10,$H$96:$BK$173,35,FALSE)</f>
        <v>Yes</v>
      </c>
      <c r="F67" s="137" t="str">
        <f>VLOOKUP($C$10,$H$96:$BK$173,36,FALSE)</f>
        <v>________</v>
      </c>
      <c r="H67" s="58"/>
      <c r="I67"/>
      <c r="BW67"/>
      <c r="BX67"/>
    </row>
    <row r="68" spans="1:76" ht="39.6" x14ac:dyDescent="0.3">
      <c r="A68" s="92">
        <v>4.9000000000000004</v>
      </c>
      <c r="B68" s="77" t="s">
        <v>133</v>
      </c>
      <c r="C68" s="109" t="s">
        <v>156</v>
      </c>
      <c r="D68" s="93"/>
      <c r="E68" s="40" t="str">
        <f>VLOOKUP($C$10,$H$96:$BK$173,35,FALSE)</f>
        <v>Yes</v>
      </c>
      <c r="F68" s="137" t="str">
        <f>VLOOKUP($C$10,$H$96:$BK$173,36,FALSE)</f>
        <v>________</v>
      </c>
      <c r="H68" s="58"/>
      <c r="I68"/>
      <c r="BW68"/>
      <c r="BX68"/>
    </row>
    <row r="69" spans="1:76" ht="36" customHeight="1" x14ac:dyDescent="0.3">
      <c r="A69" s="138">
        <v>4.0999999999999996</v>
      </c>
      <c r="B69" s="77" t="s">
        <v>89</v>
      </c>
      <c r="C69" s="109" t="s">
        <v>157</v>
      </c>
      <c r="D69" s="93"/>
      <c r="E69" s="40" t="str">
        <f>VLOOKUP($C$10,$H$96:$BK$173,37,FALSE)</f>
        <v>xxxxxxxx</v>
      </c>
      <c r="F69" s="137" t="str">
        <f>VLOOKUP($C$10,$H$96:$BK$173,38,FALSE)</f>
        <v>________</v>
      </c>
      <c r="H69" s="58"/>
      <c r="I69"/>
      <c r="BW69"/>
      <c r="BX69"/>
    </row>
    <row r="70" spans="1:76" ht="26.4" x14ac:dyDescent="0.3">
      <c r="A70" s="92">
        <v>4.1100000000000003</v>
      </c>
      <c r="B70" s="77" t="s">
        <v>90</v>
      </c>
      <c r="C70" s="127" t="s">
        <v>158</v>
      </c>
      <c r="D70" s="93"/>
      <c r="E70" s="128" t="str">
        <f>VLOOKUP($C$10,$H$96:$BK$173,37,FALSE)</f>
        <v>xxxxxxxx</v>
      </c>
      <c r="F70" s="137" t="str">
        <f>VLOOKUP($C$10,$H$96:$BK$173,38,FALSE)</f>
        <v>________</v>
      </c>
      <c r="H70" s="58"/>
      <c r="I70"/>
      <c r="BW70"/>
      <c r="BX70"/>
    </row>
    <row r="71" spans="1:76" ht="26.4" x14ac:dyDescent="0.3">
      <c r="A71" s="92">
        <v>4.12</v>
      </c>
      <c r="B71" s="77" t="s">
        <v>135</v>
      </c>
      <c r="C71" s="109" t="s">
        <v>160</v>
      </c>
      <c r="D71" s="93"/>
      <c r="E71" s="40" t="str">
        <f>VLOOKUP($C$10,$H$96:$BK$173,35,FALSE)</f>
        <v>Yes</v>
      </c>
      <c r="F71" s="137" t="str">
        <f>VLOOKUP($C$10,$H$96:$BK$173,36,FALSE)</f>
        <v>________</v>
      </c>
      <c r="H71" s="58"/>
      <c r="I71"/>
      <c r="BW71"/>
      <c r="BX71"/>
    </row>
    <row r="72" spans="1:76" ht="26.4" x14ac:dyDescent="0.3">
      <c r="A72" s="92">
        <v>4.13</v>
      </c>
      <c r="B72" s="77" t="s">
        <v>135</v>
      </c>
      <c r="C72" s="109" t="s">
        <v>161</v>
      </c>
      <c r="D72" s="93"/>
      <c r="E72" s="40" t="str">
        <f>VLOOKUP($C$10,$H$96:$BK$173,35,FALSE)</f>
        <v>Yes</v>
      </c>
      <c r="F72" s="137" t="str">
        <f>VLOOKUP($C$10,$H$96:$BK$173,36,FALSE)</f>
        <v>________</v>
      </c>
      <c r="H72" s="58"/>
      <c r="I72"/>
      <c r="BW72"/>
      <c r="BX72"/>
    </row>
    <row r="73" spans="1:76" x14ac:dyDescent="0.3">
      <c r="A73" s="92">
        <v>4.1399999999999997</v>
      </c>
      <c r="B73" s="77" t="s">
        <v>135</v>
      </c>
      <c r="C73" s="109" t="s">
        <v>159</v>
      </c>
      <c r="D73" s="93"/>
      <c r="E73" s="40" t="str">
        <f>VLOOKUP($C$10,$H$96:$BK$173,35,FALSE)</f>
        <v>Yes</v>
      </c>
      <c r="F73" s="137" t="str">
        <f>VLOOKUP($C$10,$H$96:$BK$173,36,FALSE)</f>
        <v>________</v>
      </c>
      <c r="H73" s="58"/>
      <c r="I73"/>
      <c r="BW73"/>
      <c r="BX73"/>
    </row>
    <row r="74" spans="1:76" ht="66.599999999999994" thickBot="1" x14ac:dyDescent="0.35">
      <c r="A74" s="92">
        <v>4.1500000000000004</v>
      </c>
      <c r="B74" s="77" t="s">
        <v>136</v>
      </c>
      <c r="C74" s="109" t="s">
        <v>162</v>
      </c>
      <c r="D74" s="93"/>
      <c r="E74" s="40" t="str">
        <f>VLOOKUP($C$10,$H$96:$BK$173,39,FALSE)</f>
        <v>Yes</v>
      </c>
      <c r="F74" s="137" t="str">
        <f>VLOOKUP($C$10,$H$96:$BK$173,40,FALSE)</f>
        <v>________</v>
      </c>
      <c r="H74" s="58"/>
      <c r="I74"/>
      <c r="BW74"/>
      <c r="BX74"/>
    </row>
    <row r="75" spans="1:76" x14ac:dyDescent="0.3">
      <c r="A75" s="130">
        <v>5</v>
      </c>
      <c r="B75" s="139">
        <v>7</v>
      </c>
      <c r="C75" s="150" t="s">
        <v>396</v>
      </c>
      <c r="D75" s="133"/>
      <c r="E75" s="134"/>
      <c r="F75" s="135"/>
      <c r="BW75"/>
      <c r="BX75"/>
    </row>
    <row r="76" spans="1:76" ht="40.200000000000003" thickBot="1" x14ac:dyDescent="0.35">
      <c r="A76" s="5"/>
      <c r="B76" s="6">
        <v>7.2</v>
      </c>
      <c r="C76" s="136" t="s">
        <v>395</v>
      </c>
      <c r="D76" s="17"/>
      <c r="E76" s="41" t="s">
        <v>5</v>
      </c>
      <c r="F76" s="22" t="s">
        <v>4</v>
      </c>
      <c r="BW76"/>
      <c r="BX76"/>
    </row>
    <row r="77" spans="1:76" x14ac:dyDescent="0.3">
      <c r="A77" s="159"/>
      <c r="B77" s="102"/>
      <c r="C77" t="s">
        <v>413</v>
      </c>
      <c r="D77" s="46"/>
      <c r="E77" s="23"/>
      <c r="F77" s="55"/>
      <c r="BW77"/>
      <c r="BX77"/>
    </row>
    <row r="78" spans="1:76" ht="15.75" customHeight="1" x14ac:dyDescent="0.3">
      <c r="A78" s="30"/>
      <c r="B78" s="175" t="s">
        <v>11</v>
      </c>
      <c r="C78" s="175"/>
      <c r="D78" s="175"/>
      <c r="E78" s="175"/>
      <c r="F78" s="35"/>
      <c r="BW78"/>
      <c r="BX78"/>
    </row>
    <row r="79" spans="1:76" x14ac:dyDescent="0.3">
      <c r="A79" s="26"/>
      <c r="B79" s="98"/>
      <c r="C79" s="10"/>
      <c r="D79" s="11"/>
      <c r="E79" s="24"/>
      <c r="F79" s="36"/>
      <c r="BW79"/>
      <c r="BX79"/>
    </row>
    <row r="80" spans="1:76" x14ac:dyDescent="0.3">
      <c r="A80" s="26"/>
      <c r="B80" s="170" t="s">
        <v>12</v>
      </c>
      <c r="C80" s="170"/>
      <c r="D80" s="11"/>
      <c r="E80" s="42"/>
      <c r="F80" s="37"/>
      <c r="BW80"/>
      <c r="BX80"/>
    </row>
    <row r="81" spans="1:77" x14ac:dyDescent="0.3">
      <c r="A81" s="26"/>
      <c r="B81" s="99" t="s">
        <v>411</v>
      </c>
      <c r="C81" s="16" t="s">
        <v>13</v>
      </c>
      <c r="D81" s="11"/>
      <c r="E81" s="43" t="s">
        <v>14</v>
      </c>
      <c r="F81" s="36" t="s">
        <v>15</v>
      </c>
    </row>
    <row r="82" spans="1:77" s="45" customFormat="1" ht="15.6" x14ac:dyDescent="0.3">
      <c r="A82" s="26"/>
      <c r="B82" s="98"/>
      <c r="C82" s="16"/>
      <c r="D82" s="11"/>
      <c r="E82" s="25"/>
      <c r="F82" s="38"/>
      <c r="G82" s="23"/>
      <c r="H82"/>
      <c r="I82" s="9"/>
      <c r="BW82" s="15"/>
      <c r="BX82" s="15"/>
    </row>
    <row r="83" spans="1:77" s="1" customFormat="1" ht="15.6" x14ac:dyDescent="0.3">
      <c r="A83" s="26"/>
      <c r="B83" s="170" t="s">
        <v>12</v>
      </c>
      <c r="C83" s="170"/>
      <c r="D83" s="11"/>
      <c r="E83" s="42"/>
      <c r="F83" s="37"/>
      <c r="G83" s="23"/>
      <c r="H83" s="45"/>
      <c r="I83" s="12"/>
      <c r="BW83" s="14"/>
      <c r="BX83" s="14"/>
    </row>
    <row r="84" spans="1:77" s="1" customFormat="1" x14ac:dyDescent="0.3">
      <c r="A84" s="26"/>
      <c r="B84" s="100" t="s">
        <v>412</v>
      </c>
      <c r="C84" s="16" t="s">
        <v>13</v>
      </c>
      <c r="D84" s="11"/>
      <c r="E84" s="43" t="s">
        <v>14</v>
      </c>
      <c r="F84" s="36" t="s">
        <v>15</v>
      </c>
      <c r="G84" s="23"/>
      <c r="I84" s="12"/>
      <c r="BW84" s="14"/>
      <c r="BX84" s="14"/>
    </row>
    <row r="85" spans="1:77" s="1" customFormat="1" x14ac:dyDescent="0.3">
      <c r="A85" s="26"/>
      <c r="B85" s="98"/>
      <c r="C85" s="16"/>
      <c r="D85" s="11"/>
      <c r="E85" s="25"/>
      <c r="F85" s="38"/>
      <c r="G85" s="23"/>
      <c r="I85" s="12"/>
      <c r="BW85" s="14"/>
      <c r="BX85" s="14"/>
    </row>
    <row r="86" spans="1:77" s="1" customFormat="1" ht="15" customHeight="1" x14ac:dyDescent="0.3">
      <c r="A86" s="26"/>
      <c r="B86" s="170" t="s">
        <v>12</v>
      </c>
      <c r="C86" s="170"/>
      <c r="D86" s="11"/>
      <c r="E86" s="42"/>
      <c r="F86" s="37"/>
      <c r="G86" s="23"/>
      <c r="I86" s="12"/>
      <c r="BW86" s="14"/>
      <c r="BX86" s="14"/>
    </row>
    <row r="87" spans="1:77" s="1" customFormat="1" x14ac:dyDescent="0.3">
      <c r="A87" s="26"/>
      <c r="B87" s="100" t="s">
        <v>16</v>
      </c>
      <c r="C87" s="16" t="s">
        <v>13</v>
      </c>
      <c r="D87" s="11"/>
      <c r="E87" s="43" t="s">
        <v>14</v>
      </c>
      <c r="F87" s="36" t="s">
        <v>15</v>
      </c>
      <c r="G87" s="23"/>
      <c r="I87" s="12"/>
      <c r="BW87" s="14"/>
      <c r="BX87" s="14"/>
    </row>
    <row r="88" spans="1:77" s="1" customFormat="1" ht="15" thickBot="1" x14ac:dyDescent="0.35">
      <c r="A88" s="28"/>
      <c r="B88" s="101"/>
      <c r="C88" s="145"/>
      <c r="D88" s="146"/>
      <c r="E88" s="147"/>
      <c r="F88" s="29"/>
      <c r="G88" s="23"/>
      <c r="I88" s="12"/>
      <c r="BW88" s="14"/>
      <c r="BX88" s="14"/>
    </row>
    <row r="89" spans="1:77" s="1" customFormat="1" x14ac:dyDescent="0.3">
      <c r="A89"/>
      <c r="B89" s="102"/>
      <c r="C89"/>
      <c r="D89" s="46"/>
      <c r="E89" s="23"/>
      <c r="F89"/>
      <c r="G89" s="23"/>
      <c r="I89" s="12"/>
      <c r="BW89" s="14"/>
      <c r="BX89" s="14"/>
    </row>
    <row r="90" spans="1:77" s="1" customFormat="1" x14ac:dyDescent="0.3">
      <c r="A90"/>
      <c r="B90" s="102"/>
      <c r="C90"/>
      <c r="D90" s="46"/>
      <c r="E90" s="23"/>
      <c r="F90"/>
      <c r="G90" s="23"/>
      <c r="I90" s="12"/>
      <c r="BW90" s="14"/>
      <c r="BX90" s="14"/>
    </row>
    <row r="91" spans="1:77" s="1" customFormat="1" x14ac:dyDescent="0.3">
      <c r="A91"/>
      <c r="B91" s="102"/>
      <c r="C91"/>
      <c r="D91" s="46"/>
      <c r="E91" s="23"/>
      <c r="F91"/>
      <c r="G91" s="23"/>
      <c r="I91" s="12"/>
      <c r="BK91" s="77"/>
      <c r="BW91" s="14"/>
      <c r="BX91" s="14"/>
    </row>
    <row r="92" spans="1:77" x14ac:dyDescent="0.3">
      <c r="B92" s="102"/>
      <c r="C92"/>
      <c r="D92" s="46"/>
      <c r="E92" s="23"/>
      <c r="F92"/>
      <c r="H92" s="1"/>
    </row>
    <row r="93" spans="1:77" x14ac:dyDescent="0.3">
      <c r="B93" s="102"/>
      <c r="C93"/>
      <c r="D93" s="46"/>
      <c r="E93" s="23"/>
      <c r="F93"/>
    </row>
    <row r="94" spans="1:77" x14ac:dyDescent="0.3">
      <c r="B94" s="102"/>
      <c r="C94"/>
      <c r="D94" s="46"/>
      <c r="E94" s="23"/>
      <c r="F94" s="23"/>
      <c r="G94"/>
      <c r="H94" s="105"/>
      <c r="I94" s="105">
        <v>2</v>
      </c>
      <c r="J94" s="105">
        <v>3</v>
      </c>
      <c r="K94" s="105">
        <v>4</v>
      </c>
      <c r="L94" s="105">
        <v>5</v>
      </c>
      <c r="M94" s="105">
        <v>6</v>
      </c>
      <c r="N94" s="105">
        <v>7</v>
      </c>
      <c r="O94" s="105">
        <v>8</v>
      </c>
      <c r="P94" s="105">
        <v>9</v>
      </c>
      <c r="Q94" s="105">
        <v>10</v>
      </c>
      <c r="R94" s="105">
        <v>11</v>
      </c>
      <c r="S94" s="105">
        <v>12</v>
      </c>
      <c r="T94" s="105">
        <v>13</v>
      </c>
      <c r="U94" s="105">
        <v>14</v>
      </c>
      <c r="V94" s="105">
        <v>15</v>
      </c>
      <c r="W94" s="105">
        <v>16</v>
      </c>
      <c r="X94" s="105">
        <v>17</v>
      </c>
      <c r="Y94" s="105">
        <v>18</v>
      </c>
      <c r="Z94" s="105">
        <v>19</v>
      </c>
      <c r="AA94" s="105">
        <v>20</v>
      </c>
      <c r="AB94" s="105">
        <v>21</v>
      </c>
      <c r="AC94" s="105">
        <v>22</v>
      </c>
      <c r="AD94" s="105">
        <v>23</v>
      </c>
      <c r="AE94" s="105">
        <v>24</v>
      </c>
      <c r="AF94" s="105">
        <v>25</v>
      </c>
      <c r="AG94" s="105">
        <v>26</v>
      </c>
      <c r="AH94" s="105">
        <v>27</v>
      </c>
      <c r="AI94" s="105">
        <v>28</v>
      </c>
      <c r="AJ94" s="105">
        <v>29</v>
      </c>
      <c r="AK94" s="105">
        <v>30</v>
      </c>
      <c r="AL94" s="105">
        <v>31</v>
      </c>
      <c r="AM94" s="105">
        <v>32</v>
      </c>
      <c r="AN94" s="105">
        <v>33</v>
      </c>
      <c r="AO94" s="105">
        <v>34</v>
      </c>
      <c r="AP94" s="105">
        <v>35</v>
      </c>
      <c r="AQ94" s="105">
        <v>36</v>
      </c>
      <c r="AR94" s="105">
        <v>37</v>
      </c>
      <c r="AS94" s="105">
        <v>38</v>
      </c>
      <c r="AT94" s="105">
        <v>39</v>
      </c>
      <c r="AU94" s="105">
        <v>40</v>
      </c>
      <c r="AV94" s="105">
        <v>41</v>
      </c>
      <c r="AW94" s="105">
        <v>42</v>
      </c>
      <c r="AX94" s="105">
        <v>43</v>
      </c>
      <c r="AY94" s="105">
        <v>44</v>
      </c>
      <c r="AZ94" s="105">
        <v>45</v>
      </c>
      <c r="BA94" s="105">
        <v>46</v>
      </c>
      <c r="BB94" s="105">
        <v>47</v>
      </c>
      <c r="BC94" s="105">
        <v>48</v>
      </c>
      <c r="BD94" s="105">
        <v>49</v>
      </c>
      <c r="BE94" s="105">
        <v>50</v>
      </c>
      <c r="BF94" s="105">
        <v>51</v>
      </c>
      <c r="BG94" s="105">
        <v>52</v>
      </c>
      <c r="BH94" s="105">
        <v>53</v>
      </c>
      <c r="BI94" s="161">
        <v>54</v>
      </c>
      <c r="BJ94" s="161">
        <v>55</v>
      </c>
      <c r="BK94" s="161">
        <v>56</v>
      </c>
      <c r="BL94" s="161">
        <v>54</v>
      </c>
      <c r="BM94" s="161">
        <v>55</v>
      </c>
      <c r="BN94" s="161">
        <v>56</v>
      </c>
      <c r="BW94"/>
      <c r="BY94" s="13"/>
    </row>
    <row r="95" spans="1:77" ht="39.6" x14ac:dyDescent="0.3">
      <c r="B95" s="102"/>
      <c r="C95"/>
      <c r="D95" s="46"/>
      <c r="E95" s="23"/>
      <c r="F95" s="23"/>
      <c r="G95"/>
      <c r="H95" s="106" t="s">
        <v>1</v>
      </c>
      <c r="I95" s="106" t="s">
        <v>164</v>
      </c>
      <c r="J95" s="106" t="s">
        <v>165</v>
      </c>
      <c r="K95" s="107" t="s">
        <v>166</v>
      </c>
      <c r="L95" s="107" t="s">
        <v>167</v>
      </c>
      <c r="M95" s="107" t="s">
        <v>285</v>
      </c>
      <c r="N95" s="107" t="s">
        <v>296</v>
      </c>
      <c r="O95" s="107" t="s">
        <v>296</v>
      </c>
      <c r="P95" s="107" t="s">
        <v>288</v>
      </c>
      <c r="Q95" s="107" t="s">
        <v>293</v>
      </c>
      <c r="R95" s="107" t="s">
        <v>282</v>
      </c>
      <c r="S95" s="107" t="s">
        <v>281</v>
      </c>
      <c r="T95" s="107" t="s">
        <v>168</v>
      </c>
      <c r="U95" s="107" t="s">
        <v>169</v>
      </c>
      <c r="V95" s="107" t="s">
        <v>170</v>
      </c>
      <c r="W95" s="107" t="s">
        <v>171</v>
      </c>
      <c r="X95" s="107" t="s">
        <v>172</v>
      </c>
      <c r="Y95" s="107" t="s">
        <v>173</v>
      </c>
      <c r="Z95" s="107" t="s">
        <v>299</v>
      </c>
      <c r="AA95" s="107" t="s">
        <v>300</v>
      </c>
      <c r="AB95" s="77" t="s">
        <v>301</v>
      </c>
      <c r="AC95" s="77" t="s">
        <v>301</v>
      </c>
      <c r="AD95" s="77" t="s">
        <v>302</v>
      </c>
      <c r="AE95" s="77" t="s">
        <v>302</v>
      </c>
      <c r="AF95" s="77" t="s">
        <v>303</v>
      </c>
      <c r="AG95" s="77" t="s">
        <v>303</v>
      </c>
      <c r="AH95" s="77" t="s">
        <v>307</v>
      </c>
      <c r="AI95" s="77" t="s">
        <v>307</v>
      </c>
      <c r="AJ95" s="77" t="s">
        <v>310</v>
      </c>
      <c r="AK95" s="77" t="s">
        <v>310</v>
      </c>
      <c r="AL95" s="77" t="s">
        <v>312</v>
      </c>
      <c r="AM95" s="77" t="s">
        <v>312</v>
      </c>
      <c r="AN95" s="77" t="s">
        <v>314</v>
      </c>
      <c r="AO95" s="77" t="s">
        <v>314</v>
      </c>
      <c r="AP95" s="77" t="s">
        <v>316</v>
      </c>
      <c r="AQ95" s="77" t="s">
        <v>316</v>
      </c>
      <c r="AR95" s="77" t="s">
        <v>317</v>
      </c>
      <c r="AS95" s="77" t="s">
        <v>317</v>
      </c>
      <c r="AT95" s="77" t="s">
        <v>318</v>
      </c>
      <c r="AU95" s="77" t="s">
        <v>318</v>
      </c>
      <c r="AV95" s="77" t="s">
        <v>319</v>
      </c>
      <c r="AW95" s="77" t="s">
        <v>319</v>
      </c>
      <c r="AX95" s="77" t="s">
        <v>320</v>
      </c>
      <c r="AY95" s="77" t="s">
        <v>320</v>
      </c>
      <c r="AZ95" s="77" t="s">
        <v>321</v>
      </c>
      <c r="BA95" s="77" t="s">
        <v>321</v>
      </c>
      <c r="BB95" s="149" t="s">
        <v>398</v>
      </c>
      <c r="BC95" s="149" t="s">
        <v>323</v>
      </c>
      <c r="BD95" s="149" t="s">
        <v>322</v>
      </c>
      <c r="BE95" s="107" t="s">
        <v>174</v>
      </c>
      <c r="BF95" s="107" t="s">
        <v>175</v>
      </c>
      <c r="BG95" s="107" t="s">
        <v>176</v>
      </c>
      <c r="BH95" s="107" t="s">
        <v>177</v>
      </c>
      <c r="BI95" s="122" t="s">
        <v>404</v>
      </c>
      <c r="BJ95" s="122" t="s">
        <v>405</v>
      </c>
      <c r="BK95" s="122" t="s">
        <v>406</v>
      </c>
      <c r="BL95" s="122" t="s">
        <v>404</v>
      </c>
      <c r="BM95" s="122" t="s">
        <v>405</v>
      </c>
      <c r="BN95" s="122" t="s">
        <v>406</v>
      </c>
      <c r="BW95"/>
      <c r="BY95" s="13"/>
    </row>
    <row r="96" spans="1:77" ht="39.6" x14ac:dyDescent="0.3">
      <c r="B96" s="102"/>
      <c r="C96"/>
      <c r="D96" s="46"/>
      <c r="E96" s="23"/>
      <c r="F96" s="23"/>
      <c r="G96"/>
      <c r="H96" s="148" t="s">
        <v>203</v>
      </c>
      <c r="I96" t="s">
        <v>280</v>
      </c>
      <c r="J96" s="169">
        <v>635322</v>
      </c>
      <c r="K96" s="120">
        <v>11</v>
      </c>
      <c r="L96" s="107" t="s">
        <v>178</v>
      </c>
      <c r="M96" s="103" t="s">
        <v>286</v>
      </c>
      <c r="N96" s="103" t="s">
        <v>5</v>
      </c>
      <c r="O96" s="21" t="s">
        <v>4</v>
      </c>
      <c r="P96" s="121" t="s">
        <v>289</v>
      </c>
      <c r="Q96" s="121" t="s">
        <v>294</v>
      </c>
      <c r="R96" s="103" t="s">
        <v>18</v>
      </c>
      <c r="S96" s="103">
        <v>300</v>
      </c>
      <c r="T96" s="103">
        <v>650</v>
      </c>
      <c r="U96" s="120">
        <v>70</v>
      </c>
      <c r="V96" s="123">
        <v>20</v>
      </c>
      <c r="W96" s="107" t="s">
        <v>179</v>
      </c>
      <c r="X96" s="4" t="s">
        <v>7</v>
      </c>
      <c r="Y96" s="107" t="s">
        <v>180</v>
      </c>
      <c r="Z96" s="4" t="s">
        <v>7</v>
      </c>
      <c r="AA96" s="4" t="s">
        <v>7</v>
      </c>
      <c r="AB96" s="4" t="s">
        <v>7</v>
      </c>
      <c r="AC96" s="21" t="s">
        <v>7</v>
      </c>
      <c r="AD96" s="4" t="s">
        <v>7</v>
      </c>
      <c r="AE96" s="21" t="s">
        <v>7</v>
      </c>
      <c r="AF96" s="4" t="s">
        <v>7</v>
      </c>
      <c r="AG96" s="21" t="s">
        <v>7</v>
      </c>
      <c r="AH96" s="125" t="s">
        <v>5</v>
      </c>
      <c r="AI96" s="21" t="s">
        <v>4</v>
      </c>
      <c r="AJ96" s="91">
        <v>20</v>
      </c>
      <c r="AK96" s="21" t="s">
        <v>4</v>
      </c>
      <c r="AL96" s="91" t="s">
        <v>5</v>
      </c>
      <c r="AM96" s="21" t="s">
        <v>4</v>
      </c>
      <c r="AN96" s="4" t="s">
        <v>7</v>
      </c>
      <c r="AO96" s="21" t="s">
        <v>7</v>
      </c>
      <c r="AP96" s="91" t="s">
        <v>5</v>
      </c>
      <c r="AQ96" s="21" t="s">
        <v>4</v>
      </c>
      <c r="AR96" s="4" t="s">
        <v>7</v>
      </c>
      <c r="AS96" s="21" t="s">
        <v>4</v>
      </c>
      <c r="AT96" s="4" t="s">
        <v>7</v>
      </c>
      <c r="AU96" s="21" t="s">
        <v>7</v>
      </c>
      <c r="AV96" s="4" t="s">
        <v>7</v>
      </c>
      <c r="AW96" s="21" t="s">
        <v>7</v>
      </c>
      <c r="AX96" s="4" t="s">
        <v>7</v>
      </c>
      <c r="AY96" s="21" t="s">
        <v>7</v>
      </c>
      <c r="AZ96" s="4" t="s">
        <v>7</v>
      </c>
      <c r="BA96" s="21" t="s">
        <v>7</v>
      </c>
      <c r="BB96" s="4" t="s">
        <v>7</v>
      </c>
      <c r="BC96" s="23"/>
      <c r="BD96" s="23"/>
      <c r="BE96" s="107" t="s">
        <v>181</v>
      </c>
      <c r="BF96" s="107" t="s">
        <v>182</v>
      </c>
      <c r="BG96" s="107" t="s">
        <v>182</v>
      </c>
      <c r="BH96" s="107" t="s">
        <v>181</v>
      </c>
      <c r="BI96">
        <v>16</v>
      </c>
      <c r="BK96">
        <v>1</v>
      </c>
      <c r="BL96">
        <v>16</v>
      </c>
      <c r="BN96">
        <v>1</v>
      </c>
      <c r="BW96"/>
      <c r="BY96" s="13"/>
    </row>
    <row r="97" spans="1:115" s="23" customFormat="1" ht="39.6" x14ac:dyDescent="0.3">
      <c r="A97"/>
      <c r="B97" s="102"/>
      <c r="C97"/>
      <c r="D97" s="46"/>
      <c r="G97"/>
      <c r="H97" s="148" t="s">
        <v>204</v>
      </c>
      <c r="I97" t="s">
        <v>280</v>
      </c>
      <c r="J97" s="169">
        <v>635323</v>
      </c>
      <c r="K97" s="120">
        <v>11</v>
      </c>
      <c r="L97" s="107" t="s">
        <v>178</v>
      </c>
      <c r="M97" s="103" t="s">
        <v>287</v>
      </c>
      <c r="N97" s="103" t="s">
        <v>5</v>
      </c>
      <c r="O97" s="21" t="s">
        <v>4</v>
      </c>
      <c r="P97" s="121" t="s">
        <v>289</v>
      </c>
      <c r="Q97" s="104" t="s">
        <v>295</v>
      </c>
      <c r="R97" s="103" t="s">
        <v>17</v>
      </c>
      <c r="S97" s="103">
        <v>300</v>
      </c>
      <c r="T97" s="103">
        <v>1000</v>
      </c>
      <c r="U97" s="122">
        <v>70</v>
      </c>
      <c r="V97" s="123">
        <v>20</v>
      </c>
      <c r="W97" s="107" t="s">
        <v>179</v>
      </c>
      <c r="X97" s="4" t="s">
        <v>7</v>
      </c>
      <c r="Y97" s="107" t="s">
        <v>180</v>
      </c>
      <c r="Z97" s="4" t="s">
        <v>7</v>
      </c>
      <c r="AA97" s="4" t="s">
        <v>7</v>
      </c>
      <c r="AB97" s="4" t="s">
        <v>7</v>
      </c>
      <c r="AC97" s="21" t="s">
        <v>7</v>
      </c>
      <c r="AD97" s="4" t="s">
        <v>7</v>
      </c>
      <c r="AE97" s="21" t="s">
        <v>7</v>
      </c>
      <c r="AF97" s="4" t="s">
        <v>7</v>
      </c>
      <c r="AG97" s="21" t="s">
        <v>7</v>
      </c>
      <c r="AH97" s="125" t="s">
        <v>5</v>
      </c>
      <c r="AI97" s="21" t="s">
        <v>4</v>
      </c>
      <c r="AJ97" s="91">
        <v>31</v>
      </c>
      <c r="AK97" s="21" t="s">
        <v>4</v>
      </c>
      <c r="AL97" s="91" t="s">
        <v>5</v>
      </c>
      <c r="AM97" s="21" t="s">
        <v>4</v>
      </c>
      <c r="AN97" s="4" t="s">
        <v>7</v>
      </c>
      <c r="AO97" s="21" t="s">
        <v>7</v>
      </c>
      <c r="AP97" s="91" t="s">
        <v>5</v>
      </c>
      <c r="AQ97" s="21" t="s">
        <v>4</v>
      </c>
      <c r="AR97" s="4" t="s">
        <v>7</v>
      </c>
      <c r="AS97" s="21" t="s">
        <v>4</v>
      </c>
      <c r="AT97" s="4" t="s">
        <v>7</v>
      </c>
      <c r="AU97" s="21" t="s">
        <v>7</v>
      </c>
      <c r="AV97" s="4" t="s">
        <v>7</v>
      </c>
      <c r="AW97" s="21" t="s">
        <v>7</v>
      </c>
      <c r="AX97" s="4" t="s">
        <v>7</v>
      </c>
      <c r="AY97" s="21" t="s">
        <v>7</v>
      </c>
      <c r="AZ97" s="4" t="s">
        <v>7</v>
      </c>
      <c r="BA97" s="21" t="s">
        <v>7</v>
      </c>
      <c r="BB97" s="4" t="s">
        <v>7</v>
      </c>
      <c r="BE97" s="107" t="s">
        <v>181</v>
      </c>
      <c r="BF97" s="107" t="s">
        <v>182</v>
      </c>
      <c r="BG97" s="107" t="s">
        <v>182</v>
      </c>
      <c r="BH97" s="107" t="s">
        <v>181</v>
      </c>
      <c r="BI97">
        <v>16</v>
      </c>
      <c r="BJ97"/>
      <c r="BK97">
        <v>1</v>
      </c>
      <c r="BL97">
        <v>16</v>
      </c>
      <c r="BM97"/>
      <c r="BN97">
        <v>1</v>
      </c>
      <c r="BO97"/>
      <c r="BP97"/>
      <c r="BQ97"/>
      <c r="BR97"/>
      <c r="BS97"/>
      <c r="BT97"/>
      <c r="BU97"/>
      <c r="BV97"/>
      <c r="BW97"/>
      <c r="BX97" s="13"/>
      <c r="BY97" s="13"/>
      <c r="BZ97"/>
      <c r="CA97"/>
      <c r="CB97"/>
      <c r="CC97"/>
      <c r="CD97"/>
      <c r="CE97"/>
      <c r="CF97"/>
      <c r="CG97"/>
      <c r="CH97"/>
      <c r="CI97"/>
      <c r="CJ97"/>
      <c r="CK97"/>
      <c r="CL97"/>
      <c r="CM97"/>
      <c r="CN97"/>
      <c r="CO97"/>
      <c r="CP97"/>
      <c r="CQ97"/>
      <c r="CR97"/>
      <c r="CS97"/>
      <c r="CT97"/>
      <c r="CU97"/>
      <c r="CV97"/>
      <c r="CW97"/>
      <c r="CX97"/>
      <c r="CY97"/>
      <c r="CZ97"/>
      <c r="DA97"/>
      <c r="DB97"/>
      <c r="DC97"/>
      <c r="DD97"/>
      <c r="DE97"/>
      <c r="DF97"/>
      <c r="DG97"/>
      <c r="DH97"/>
      <c r="DI97"/>
      <c r="DJ97"/>
      <c r="DK97"/>
    </row>
    <row r="98" spans="1:115" s="23" customFormat="1" ht="39.6" x14ac:dyDescent="0.3">
      <c r="A98"/>
      <c r="B98" s="102"/>
      <c r="C98"/>
      <c r="D98" s="46"/>
      <c r="G98"/>
      <c r="H98" s="148" t="s">
        <v>205</v>
      </c>
      <c r="I98" t="s">
        <v>280</v>
      </c>
      <c r="J98" s="169">
        <v>644723</v>
      </c>
      <c r="K98" s="120">
        <v>11</v>
      </c>
      <c r="L98" s="107" t="s">
        <v>178</v>
      </c>
      <c r="M98" s="103" t="s">
        <v>286</v>
      </c>
      <c r="N98" s="103" t="s">
        <v>5</v>
      </c>
      <c r="O98" s="21" t="s">
        <v>4</v>
      </c>
      <c r="P98" s="121" t="s">
        <v>289</v>
      </c>
      <c r="Q98" s="104" t="s">
        <v>295</v>
      </c>
      <c r="R98" s="103" t="s">
        <v>18</v>
      </c>
      <c r="S98" s="103">
        <v>300</v>
      </c>
      <c r="T98" t="s">
        <v>283</v>
      </c>
      <c r="U98" s="4" t="s">
        <v>7</v>
      </c>
      <c r="V98" s="123">
        <v>20</v>
      </c>
      <c r="W98" s="107" t="s">
        <v>179</v>
      </c>
      <c r="X98" s="4" t="s">
        <v>7</v>
      </c>
      <c r="Y98" s="107" t="s">
        <v>180</v>
      </c>
      <c r="Z98" s="4" t="s">
        <v>7</v>
      </c>
      <c r="AA98" s="4" t="s">
        <v>7</v>
      </c>
      <c r="AB98" s="4" t="s">
        <v>7</v>
      </c>
      <c r="AC98" s="21" t="s">
        <v>7</v>
      </c>
      <c r="AD98" s="4" t="s">
        <v>7</v>
      </c>
      <c r="AE98" s="21" t="s">
        <v>7</v>
      </c>
      <c r="AF98" s="4" t="s">
        <v>7</v>
      </c>
      <c r="AG98" s="21" t="s">
        <v>7</v>
      </c>
      <c r="AH98" s="125" t="s">
        <v>5</v>
      </c>
      <c r="AI98" s="21" t="s">
        <v>4</v>
      </c>
      <c r="AJ98" s="91">
        <v>20</v>
      </c>
      <c r="AK98" s="21" t="s">
        <v>4</v>
      </c>
      <c r="AL98" s="91" t="s">
        <v>5</v>
      </c>
      <c r="AM98" s="21" t="s">
        <v>4</v>
      </c>
      <c r="AN98" s="4" t="s">
        <v>7</v>
      </c>
      <c r="AO98" s="21" t="s">
        <v>7</v>
      </c>
      <c r="AP98" s="91" t="s">
        <v>5</v>
      </c>
      <c r="AQ98" s="21" t="s">
        <v>4</v>
      </c>
      <c r="AR98" s="4" t="s">
        <v>7</v>
      </c>
      <c r="AS98" s="21" t="s">
        <v>4</v>
      </c>
      <c r="AT98" s="4" t="s">
        <v>7</v>
      </c>
      <c r="AU98" s="21" t="s">
        <v>7</v>
      </c>
      <c r="AV98" s="4" t="s">
        <v>7</v>
      </c>
      <c r="AW98" s="21" t="s">
        <v>7</v>
      </c>
      <c r="AX98" s="4" t="s">
        <v>7</v>
      </c>
      <c r="AY98" s="21" t="s">
        <v>7</v>
      </c>
      <c r="AZ98" s="4" t="s">
        <v>7</v>
      </c>
      <c r="BA98" s="21" t="s">
        <v>7</v>
      </c>
      <c r="BB98" s="4" t="s">
        <v>7</v>
      </c>
      <c r="BE98" s="107" t="s">
        <v>181</v>
      </c>
      <c r="BF98" s="107" t="s">
        <v>182</v>
      </c>
      <c r="BG98" s="107" t="s">
        <v>182</v>
      </c>
      <c r="BH98" s="107" t="s">
        <v>181</v>
      </c>
      <c r="BI98">
        <v>16</v>
      </c>
      <c r="BJ98"/>
      <c r="BK98">
        <v>1</v>
      </c>
      <c r="BL98">
        <v>16</v>
      </c>
      <c r="BM98"/>
      <c r="BN98">
        <v>1</v>
      </c>
      <c r="BO98"/>
      <c r="BP98"/>
      <c r="BQ98"/>
      <c r="BR98"/>
      <c r="BS98"/>
      <c r="BT98"/>
      <c r="BU98"/>
      <c r="BV98"/>
      <c r="BW98"/>
      <c r="BX98" s="13"/>
      <c r="BY98" s="13"/>
      <c r="BZ98"/>
      <c r="CA98"/>
      <c r="CB98"/>
      <c r="CC98"/>
      <c r="CD98"/>
      <c r="CE98"/>
      <c r="CF98"/>
      <c r="CG98"/>
      <c r="CH98"/>
      <c r="CI98"/>
      <c r="CJ98"/>
      <c r="CK98"/>
      <c r="CL98"/>
      <c r="CM98"/>
      <c r="CN98"/>
      <c r="CO98"/>
      <c r="CP98"/>
      <c r="CQ98"/>
      <c r="CR98"/>
      <c r="CS98"/>
      <c r="CT98"/>
      <c r="CU98"/>
      <c r="CV98"/>
      <c r="CW98"/>
      <c r="CX98"/>
      <c r="CY98"/>
      <c r="CZ98"/>
      <c r="DA98"/>
      <c r="DB98"/>
      <c r="DC98"/>
      <c r="DD98"/>
      <c r="DE98"/>
      <c r="DF98"/>
      <c r="DG98"/>
      <c r="DH98"/>
      <c r="DI98"/>
      <c r="DJ98"/>
      <c r="DK98"/>
    </row>
    <row r="99" spans="1:115" s="23" customFormat="1" ht="39.6" x14ac:dyDescent="0.3">
      <c r="A99"/>
      <c r="B99" s="102"/>
      <c r="C99"/>
      <c r="D99" s="46"/>
      <c r="G99"/>
      <c r="H99" s="148" t="s">
        <v>206</v>
      </c>
      <c r="I99" t="s">
        <v>280</v>
      </c>
      <c r="J99" s="169">
        <v>635349</v>
      </c>
      <c r="K99" s="120">
        <v>11</v>
      </c>
      <c r="L99" s="107" t="s">
        <v>183</v>
      </c>
      <c r="M99" s="103" t="s">
        <v>286</v>
      </c>
      <c r="N99" s="103" t="s">
        <v>5</v>
      </c>
      <c r="O99" s="21" t="s">
        <v>4</v>
      </c>
      <c r="P99" s="121" t="s">
        <v>289</v>
      </c>
      <c r="Q99" s="104" t="s">
        <v>295</v>
      </c>
      <c r="R99" s="103" t="s">
        <v>18</v>
      </c>
      <c r="S99" s="103">
        <v>300</v>
      </c>
      <c r="T99" t="s">
        <v>283</v>
      </c>
      <c r="U99" s="4" t="s">
        <v>7</v>
      </c>
      <c r="V99" s="123">
        <v>20</v>
      </c>
      <c r="W99" s="107" t="s">
        <v>179</v>
      </c>
      <c r="X99" s="4" t="s">
        <v>7</v>
      </c>
      <c r="Y99" s="107" t="s">
        <v>180</v>
      </c>
      <c r="Z99" s="4" t="s">
        <v>7</v>
      </c>
      <c r="AA99" s="4" t="s">
        <v>7</v>
      </c>
      <c r="AB99" s="4" t="s">
        <v>7</v>
      </c>
      <c r="AC99" s="21" t="s">
        <v>7</v>
      </c>
      <c r="AD99" s="4" t="s">
        <v>7</v>
      </c>
      <c r="AE99" s="21" t="s">
        <v>7</v>
      </c>
      <c r="AF99" s="4" t="s">
        <v>7</v>
      </c>
      <c r="AG99" s="21" t="s">
        <v>7</v>
      </c>
      <c r="AH99" s="125" t="s">
        <v>5</v>
      </c>
      <c r="AI99" s="21" t="s">
        <v>4</v>
      </c>
      <c r="AJ99" s="91">
        <v>20</v>
      </c>
      <c r="AK99" s="21" t="s">
        <v>4</v>
      </c>
      <c r="AL99" s="91" t="s">
        <v>5</v>
      </c>
      <c r="AM99" s="21" t="s">
        <v>4</v>
      </c>
      <c r="AN99" s="4" t="s">
        <v>7</v>
      </c>
      <c r="AO99" s="21" t="s">
        <v>7</v>
      </c>
      <c r="AP99" s="91" t="s">
        <v>5</v>
      </c>
      <c r="AQ99" s="21" t="s">
        <v>4</v>
      </c>
      <c r="AR99" s="4" t="s">
        <v>7</v>
      </c>
      <c r="AS99" s="21" t="s">
        <v>4</v>
      </c>
      <c r="AT99" s="4" t="s">
        <v>7</v>
      </c>
      <c r="AU99" s="21" t="s">
        <v>7</v>
      </c>
      <c r="AV99" s="4" t="s">
        <v>7</v>
      </c>
      <c r="AW99" s="21" t="s">
        <v>7</v>
      </c>
      <c r="AX99" s="4" t="s">
        <v>7</v>
      </c>
      <c r="AY99" s="21" t="s">
        <v>7</v>
      </c>
      <c r="AZ99" s="4" t="s">
        <v>7</v>
      </c>
      <c r="BA99" s="21" t="s">
        <v>7</v>
      </c>
      <c r="BB99" s="4" t="s">
        <v>7</v>
      </c>
      <c r="BE99" s="107" t="s">
        <v>181</v>
      </c>
      <c r="BF99" s="107" t="s">
        <v>182</v>
      </c>
      <c r="BG99" s="107" t="s">
        <v>182</v>
      </c>
      <c r="BH99" s="107" t="s">
        <v>181</v>
      </c>
      <c r="BI99">
        <v>16</v>
      </c>
      <c r="BJ99"/>
      <c r="BK99">
        <v>1</v>
      </c>
      <c r="BL99">
        <v>16</v>
      </c>
      <c r="BM99"/>
      <c r="BN99">
        <v>1</v>
      </c>
      <c r="BO99"/>
      <c r="BP99"/>
      <c r="BQ99"/>
      <c r="BR99"/>
      <c r="BS99"/>
      <c r="BT99"/>
      <c r="BU99"/>
      <c r="BV99"/>
      <c r="BW99"/>
      <c r="BX99" s="13"/>
      <c r="BY99" s="13"/>
      <c r="BZ99"/>
      <c r="CA99"/>
      <c r="CB99"/>
      <c r="CC99"/>
      <c r="CD99"/>
      <c r="CE99"/>
      <c r="CF99"/>
      <c r="CG99"/>
      <c r="CH99"/>
      <c r="CI99"/>
      <c r="CJ99"/>
      <c r="CK99"/>
      <c r="CL99"/>
      <c r="CM99"/>
      <c r="CN99"/>
      <c r="CO99"/>
      <c r="CP99"/>
      <c r="CQ99"/>
      <c r="CR99"/>
      <c r="CS99"/>
      <c r="CT99"/>
      <c r="CU99"/>
      <c r="CV99"/>
      <c r="CW99"/>
      <c r="CX99"/>
      <c r="CY99"/>
      <c r="CZ99"/>
      <c r="DA99"/>
      <c r="DB99"/>
      <c r="DC99"/>
      <c r="DD99"/>
      <c r="DE99"/>
      <c r="DF99"/>
      <c r="DG99"/>
      <c r="DH99"/>
      <c r="DI99"/>
      <c r="DJ99"/>
      <c r="DK99"/>
    </row>
    <row r="100" spans="1:115" s="23" customFormat="1" ht="39.6" x14ac:dyDescent="0.3">
      <c r="A100"/>
      <c r="B100" s="102"/>
      <c r="C100"/>
      <c r="D100" s="46"/>
      <c r="G100"/>
      <c r="H100" s="148" t="s">
        <v>207</v>
      </c>
      <c r="I100" t="s">
        <v>280</v>
      </c>
      <c r="J100" s="169">
        <v>635350</v>
      </c>
      <c r="K100" s="120">
        <v>11</v>
      </c>
      <c r="L100" s="107" t="s">
        <v>183</v>
      </c>
      <c r="M100" s="103" t="s">
        <v>287</v>
      </c>
      <c r="N100" s="103" t="s">
        <v>5</v>
      </c>
      <c r="O100" s="21" t="s">
        <v>4</v>
      </c>
      <c r="P100" s="121" t="s">
        <v>289</v>
      </c>
      <c r="Q100" s="104" t="s">
        <v>295</v>
      </c>
      <c r="R100" s="103" t="s">
        <v>17</v>
      </c>
      <c r="S100" s="103">
        <v>300</v>
      </c>
      <c r="T100" t="s">
        <v>283</v>
      </c>
      <c r="U100" s="4" t="s">
        <v>7</v>
      </c>
      <c r="V100" s="123">
        <v>20</v>
      </c>
      <c r="W100" s="107" t="s">
        <v>179</v>
      </c>
      <c r="X100" s="4" t="s">
        <v>7</v>
      </c>
      <c r="Y100" s="107" t="s">
        <v>180</v>
      </c>
      <c r="Z100" s="4" t="s">
        <v>7</v>
      </c>
      <c r="AA100" s="4" t="s">
        <v>7</v>
      </c>
      <c r="AB100" s="4" t="s">
        <v>7</v>
      </c>
      <c r="AC100" s="21" t="s">
        <v>7</v>
      </c>
      <c r="AD100" s="4" t="s">
        <v>7</v>
      </c>
      <c r="AE100" s="21" t="s">
        <v>7</v>
      </c>
      <c r="AF100" s="4" t="s">
        <v>7</v>
      </c>
      <c r="AG100" s="21" t="s">
        <v>7</v>
      </c>
      <c r="AH100" s="125" t="s">
        <v>5</v>
      </c>
      <c r="AI100" s="21" t="s">
        <v>4</v>
      </c>
      <c r="AJ100" s="91">
        <v>31</v>
      </c>
      <c r="AK100" s="21" t="s">
        <v>4</v>
      </c>
      <c r="AL100" s="91" t="s">
        <v>5</v>
      </c>
      <c r="AM100" s="21" t="s">
        <v>4</v>
      </c>
      <c r="AN100" s="4" t="s">
        <v>7</v>
      </c>
      <c r="AO100" s="21" t="s">
        <v>7</v>
      </c>
      <c r="AP100" s="91" t="s">
        <v>5</v>
      </c>
      <c r="AQ100" s="21" t="s">
        <v>4</v>
      </c>
      <c r="AR100" s="4" t="s">
        <v>7</v>
      </c>
      <c r="AS100" s="21" t="s">
        <v>4</v>
      </c>
      <c r="AT100" s="4" t="s">
        <v>7</v>
      </c>
      <c r="AU100" s="21" t="s">
        <v>7</v>
      </c>
      <c r="AV100" s="4" t="s">
        <v>7</v>
      </c>
      <c r="AW100" s="21" t="s">
        <v>7</v>
      </c>
      <c r="AX100" s="4" t="s">
        <v>7</v>
      </c>
      <c r="AY100" s="21" t="s">
        <v>7</v>
      </c>
      <c r="AZ100" s="4" t="s">
        <v>7</v>
      </c>
      <c r="BA100" s="21" t="s">
        <v>7</v>
      </c>
      <c r="BB100" s="4" t="s">
        <v>7</v>
      </c>
      <c r="BE100" s="107" t="s">
        <v>181</v>
      </c>
      <c r="BF100" s="107" t="s">
        <v>182</v>
      </c>
      <c r="BG100" s="107" t="s">
        <v>182</v>
      </c>
      <c r="BH100" s="107" t="s">
        <v>181</v>
      </c>
      <c r="BI100">
        <v>16</v>
      </c>
      <c r="BJ100"/>
      <c r="BK100">
        <v>1</v>
      </c>
      <c r="BL100">
        <v>16</v>
      </c>
      <c r="BM100"/>
      <c r="BN100">
        <v>1</v>
      </c>
      <c r="BO100"/>
      <c r="BP100"/>
      <c r="BQ100"/>
      <c r="BR100"/>
      <c r="BS100"/>
      <c r="BT100"/>
      <c r="BU100"/>
      <c r="BV100"/>
      <c r="BW100"/>
      <c r="BX100" s="13"/>
      <c r="BY100" s="13"/>
      <c r="BZ100"/>
      <c r="CA100"/>
      <c r="CB100"/>
      <c r="CC100"/>
      <c r="CD100"/>
      <c r="CE100"/>
      <c r="CF100"/>
      <c r="CG100"/>
      <c r="CH100"/>
      <c r="CI100"/>
      <c r="CJ100"/>
      <c r="CK100"/>
      <c r="CL100"/>
      <c r="CM100"/>
      <c r="CN100"/>
      <c r="CO100"/>
      <c r="CP100"/>
      <c r="CQ100"/>
      <c r="CR100"/>
      <c r="CS100"/>
      <c r="CT100"/>
      <c r="CU100"/>
      <c r="CV100"/>
      <c r="CW100"/>
      <c r="CX100"/>
      <c r="CY100"/>
      <c r="CZ100"/>
      <c r="DA100"/>
      <c r="DB100"/>
      <c r="DC100"/>
      <c r="DD100"/>
      <c r="DE100"/>
      <c r="DF100"/>
      <c r="DG100"/>
      <c r="DH100"/>
      <c r="DI100"/>
      <c r="DJ100"/>
      <c r="DK100"/>
    </row>
    <row r="101" spans="1:115" s="23" customFormat="1" ht="39.6" x14ac:dyDescent="0.3">
      <c r="A101"/>
      <c r="B101" s="102"/>
      <c r="C101"/>
      <c r="D101" s="46"/>
      <c r="G101"/>
      <c r="H101" s="148" t="s">
        <v>208</v>
      </c>
      <c r="I101" t="s">
        <v>280</v>
      </c>
      <c r="J101" s="169">
        <v>251729</v>
      </c>
      <c r="K101" s="120">
        <v>11</v>
      </c>
      <c r="L101" s="107" t="s">
        <v>183</v>
      </c>
      <c r="M101" s="103" t="s">
        <v>286</v>
      </c>
      <c r="N101" s="103" t="s">
        <v>5</v>
      </c>
      <c r="O101" s="21" t="s">
        <v>4</v>
      </c>
      <c r="P101" s="121" t="s">
        <v>289</v>
      </c>
      <c r="Q101" s="104" t="s">
        <v>295</v>
      </c>
      <c r="R101" s="103" t="s">
        <v>18</v>
      </c>
      <c r="S101" s="103">
        <v>300</v>
      </c>
      <c r="T101" s="103">
        <v>650</v>
      </c>
      <c r="U101" s="103">
        <v>70</v>
      </c>
      <c r="V101" s="123">
        <v>20</v>
      </c>
      <c r="W101" s="107" t="s">
        <v>179</v>
      </c>
      <c r="X101" s="4" t="s">
        <v>7</v>
      </c>
      <c r="Y101" s="107" t="s">
        <v>180</v>
      </c>
      <c r="Z101" s="4" t="s">
        <v>7</v>
      </c>
      <c r="AA101" s="4" t="s">
        <v>7</v>
      </c>
      <c r="AB101" s="4" t="s">
        <v>7</v>
      </c>
      <c r="AC101" s="21" t="s">
        <v>7</v>
      </c>
      <c r="AD101" s="4" t="s">
        <v>7</v>
      </c>
      <c r="AE101" s="21" t="s">
        <v>7</v>
      </c>
      <c r="AF101" s="4" t="s">
        <v>7</v>
      </c>
      <c r="AG101" s="21" t="s">
        <v>7</v>
      </c>
      <c r="AH101" s="125" t="s">
        <v>5</v>
      </c>
      <c r="AI101" s="21" t="s">
        <v>4</v>
      </c>
      <c r="AJ101" s="91">
        <v>20</v>
      </c>
      <c r="AK101" s="21" t="s">
        <v>4</v>
      </c>
      <c r="AL101" s="91" t="s">
        <v>5</v>
      </c>
      <c r="AM101" s="21" t="s">
        <v>4</v>
      </c>
      <c r="AN101" s="4" t="s">
        <v>7</v>
      </c>
      <c r="AO101" s="21" t="s">
        <v>7</v>
      </c>
      <c r="AP101" s="91" t="s">
        <v>5</v>
      </c>
      <c r="AQ101" s="21" t="s">
        <v>4</v>
      </c>
      <c r="AR101" s="4" t="s">
        <v>7</v>
      </c>
      <c r="AS101" s="21" t="s">
        <v>4</v>
      </c>
      <c r="AT101" s="4" t="s">
        <v>7</v>
      </c>
      <c r="AU101" s="21" t="s">
        <v>7</v>
      </c>
      <c r="AV101" s="4" t="s">
        <v>7</v>
      </c>
      <c r="AW101" s="21" t="s">
        <v>7</v>
      </c>
      <c r="AX101" s="4" t="s">
        <v>7</v>
      </c>
      <c r="AY101" s="21" t="s">
        <v>7</v>
      </c>
      <c r="AZ101" s="4" t="s">
        <v>7</v>
      </c>
      <c r="BA101" s="21" t="s">
        <v>7</v>
      </c>
      <c r="BB101" s="4" t="s">
        <v>7</v>
      </c>
      <c r="BE101" s="107" t="s">
        <v>181</v>
      </c>
      <c r="BF101" s="107" t="s">
        <v>182</v>
      </c>
      <c r="BG101" s="107" t="s">
        <v>182</v>
      </c>
      <c r="BH101" s="107" t="s">
        <v>181</v>
      </c>
      <c r="BI101">
        <v>16</v>
      </c>
      <c r="BJ101"/>
      <c r="BK101">
        <v>1</v>
      </c>
      <c r="BL101">
        <v>16</v>
      </c>
      <c r="BM101"/>
      <c r="BN101">
        <v>1</v>
      </c>
      <c r="BO101"/>
      <c r="BP101"/>
      <c r="BQ101"/>
      <c r="BR101"/>
      <c r="BS101"/>
      <c r="BT101"/>
      <c r="BU101"/>
      <c r="BV101"/>
      <c r="BW101"/>
      <c r="BX101" s="13"/>
      <c r="BY101" s="13"/>
      <c r="BZ101"/>
      <c r="CA101"/>
      <c r="CB101"/>
      <c r="CC101"/>
      <c r="CD101"/>
      <c r="CE101"/>
      <c r="CF101"/>
      <c r="CG101"/>
      <c r="CH101"/>
      <c r="CI101"/>
      <c r="CJ101"/>
      <c r="CK101"/>
      <c r="CL101"/>
      <c r="CM101"/>
      <c r="CN101"/>
      <c r="CO101"/>
      <c r="CP101"/>
      <c r="CQ101"/>
      <c r="CR101"/>
      <c r="CS101"/>
      <c r="CT101"/>
      <c r="CU101"/>
      <c r="CV101"/>
      <c r="CW101"/>
      <c r="CX101"/>
      <c r="CY101"/>
      <c r="CZ101"/>
      <c r="DA101"/>
      <c r="DB101"/>
      <c r="DC101"/>
      <c r="DD101"/>
      <c r="DE101"/>
      <c r="DF101"/>
      <c r="DG101"/>
      <c r="DH101"/>
      <c r="DI101"/>
      <c r="DJ101"/>
      <c r="DK101"/>
    </row>
    <row r="102" spans="1:115" s="23" customFormat="1" ht="39.6" x14ac:dyDescent="0.3">
      <c r="A102"/>
      <c r="B102" s="102"/>
      <c r="C102"/>
      <c r="D102" s="46"/>
      <c r="G102"/>
      <c r="H102" s="148" t="s">
        <v>209</v>
      </c>
      <c r="I102" t="s">
        <v>280</v>
      </c>
      <c r="J102" s="169">
        <v>184238</v>
      </c>
      <c r="K102" s="120">
        <v>11</v>
      </c>
      <c r="L102" s="107" t="s">
        <v>183</v>
      </c>
      <c r="M102" s="103" t="s">
        <v>287</v>
      </c>
      <c r="N102" s="103" t="s">
        <v>5</v>
      </c>
      <c r="O102" s="21" t="s">
        <v>4</v>
      </c>
      <c r="P102" s="121" t="s">
        <v>289</v>
      </c>
      <c r="Q102" s="104" t="s">
        <v>295</v>
      </c>
      <c r="R102" s="103" t="s">
        <v>17</v>
      </c>
      <c r="S102" s="103">
        <v>300</v>
      </c>
      <c r="T102" s="103">
        <v>1000</v>
      </c>
      <c r="U102" s="103">
        <v>70</v>
      </c>
      <c r="V102" s="123">
        <v>20</v>
      </c>
      <c r="W102" s="107" t="s">
        <v>179</v>
      </c>
      <c r="X102" s="4" t="s">
        <v>7</v>
      </c>
      <c r="Y102" s="107" t="s">
        <v>180</v>
      </c>
      <c r="Z102" s="4" t="s">
        <v>7</v>
      </c>
      <c r="AA102" s="4" t="s">
        <v>7</v>
      </c>
      <c r="AB102" s="4" t="s">
        <v>7</v>
      </c>
      <c r="AC102" s="21" t="s">
        <v>7</v>
      </c>
      <c r="AD102" s="4" t="s">
        <v>7</v>
      </c>
      <c r="AE102" s="21" t="s">
        <v>7</v>
      </c>
      <c r="AF102" s="4" t="s">
        <v>7</v>
      </c>
      <c r="AG102" s="21" t="s">
        <v>7</v>
      </c>
      <c r="AH102" s="125" t="s">
        <v>5</v>
      </c>
      <c r="AI102" s="21" t="s">
        <v>4</v>
      </c>
      <c r="AJ102" s="91">
        <v>31</v>
      </c>
      <c r="AK102" s="21" t="s">
        <v>4</v>
      </c>
      <c r="AL102" s="91" t="s">
        <v>5</v>
      </c>
      <c r="AM102" s="21" t="s">
        <v>4</v>
      </c>
      <c r="AN102" s="4" t="s">
        <v>7</v>
      </c>
      <c r="AO102" s="21" t="s">
        <v>7</v>
      </c>
      <c r="AP102" s="91" t="s">
        <v>5</v>
      </c>
      <c r="AQ102" s="21" t="s">
        <v>4</v>
      </c>
      <c r="AR102" s="4" t="s">
        <v>7</v>
      </c>
      <c r="AS102" s="21" t="s">
        <v>4</v>
      </c>
      <c r="AT102" s="4" t="s">
        <v>7</v>
      </c>
      <c r="AU102" s="21" t="s">
        <v>7</v>
      </c>
      <c r="AV102" s="4" t="s">
        <v>7</v>
      </c>
      <c r="AW102" s="21" t="s">
        <v>7</v>
      </c>
      <c r="AX102" s="4" t="s">
        <v>7</v>
      </c>
      <c r="AY102" s="21" t="s">
        <v>7</v>
      </c>
      <c r="AZ102" s="4" t="s">
        <v>7</v>
      </c>
      <c r="BA102" s="21" t="s">
        <v>7</v>
      </c>
      <c r="BB102" s="4" t="s">
        <v>7</v>
      </c>
      <c r="BE102" s="107" t="s">
        <v>181</v>
      </c>
      <c r="BF102" s="107" t="s">
        <v>182</v>
      </c>
      <c r="BG102" s="107" t="s">
        <v>182</v>
      </c>
      <c r="BH102" s="107" t="s">
        <v>181</v>
      </c>
      <c r="BI102">
        <v>16</v>
      </c>
      <c r="BJ102"/>
      <c r="BK102">
        <v>1</v>
      </c>
      <c r="BL102">
        <v>16</v>
      </c>
      <c r="BM102"/>
      <c r="BN102">
        <v>1</v>
      </c>
      <c r="BO102"/>
      <c r="BP102"/>
      <c r="BQ102"/>
      <c r="BR102"/>
      <c r="BS102"/>
      <c r="BT102"/>
      <c r="BU102"/>
      <c r="BV102"/>
      <c r="BW102"/>
      <c r="BX102" s="13"/>
      <c r="BY102" s="13"/>
      <c r="BZ102"/>
      <c r="CA102"/>
      <c r="CB102"/>
      <c r="CC102"/>
      <c r="CD102"/>
      <c r="CE102"/>
      <c r="CF102"/>
      <c r="CG102"/>
      <c r="CH102"/>
      <c r="CI102"/>
      <c r="CJ102"/>
      <c r="CK102"/>
      <c r="CL102"/>
      <c r="CM102"/>
      <c r="CN102"/>
      <c r="CO102"/>
      <c r="CP102"/>
      <c r="CQ102"/>
      <c r="CR102"/>
      <c r="CS102"/>
      <c r="CT102"/>
      <c r="CU102"/>
      <c r="CV102"/>
      <c r="CW102"/>
      <c r="CX102"/>
      <c r="CY102"/>
      <c r="CZ102"/>
      <c r="DA102"/>
      <c r="DB102"/>
      <c r="DC102"/>
      <c r="DD102"/>
      <c r="DE102"/>
      <c r="DF102"/>
      <c r="DG102"/>
      <c r="DH102"/>
      <c r="DI102"/>
      <c r="DJ102"/>
      <c r="DK102"/>
    </row>
    <row r="103" spans="1:115" s="23" customFormat="1" ht="39.6" x14ac:dyDescent="0.3">
      <c r="A103"/>
      <c r="B103" s="102"/>
      <c r="C103"/>
      <c r="D103" s="46"/>
      <c r="G103"/>
      <c r="H103" s="148" t="s">
        <v>210</v>
      </c>
      <c r="I103" t="s">
        <v>280</v>
      </c>
      <c r="J103" s="169">
        <v>635352</v>
      </c>
      <c r="K103" s="120">
        <v>11</v>
      </c>
      <c r="L103" s="107" t="s">
        <v>184</v>
      </c>
      <c r="M103" s="103" t="s">
        <v>286</v>
      </c>
      <c r="N103" s="103" t="s">
        <v>5</v>
      </c>
      <c r="O103" s="21" t="s">
        <v>4</v>
      </c>
      <c r="P103" s="121" t="s">
        <v>289</v>
      </c>
      <c r="Q103" s="104" t="s">
        <v>295</v>
      </c>
      <c r="R103" s="103" t="s">
        <v>18</v>
      </c>
      <c r="S103" s="103">
        <v>300</v>
      </c>
      <c r="T103" t="s">
        <v>283</v>
      </c>
      <c r="U103" s="4" t="s">
        <v>7</v>
      </c>
      <c r="V103" s="123">
        <v>20</v>
      </c>
      <c r="W103" s="107" t="s">
        <v>179</v>
      </c>
      <c r="X103" s="4" t="s">
        <v>7</v>
      </c>
      <c r="Y103" s="107" t="s">
        <v>180</v>
      </c>
      <c r="Z103" s="4" t="s">
        <v>7</v>
      </c>
      <c r="AA103" s="4" t="s">
        <v>7</v>
      </c>
      <c r="AB103" s="4" t="s">
        <v>7</v>
      </c>
      <c r="AC103" s="21" t="s">
        <v>7</v>
      </c>
      <c r="AD103" s="4" t="s">
        <v>7</v>
      </c>
      <c r="AE103" s="21" t="s">
        <v>7</v>
      </c>
      <c r="AF103" s="4" t="s">
        <v>7</v>
      </c>
      <c r="AG103" s="21" t="s">
        <v>7</v>
      </c>
      <c r="AH103" s="125" t="s">
        <v>5</v>
      </c>
      <c r="AI103" s="21" t="s">
        <v>4</v>
      </c>
      <c r="AJ103" s="91">
        <v>20</v>
      </c>
      <c r="AK103" s="21" t="s">
        <v>4</v>
      </c>
      <c r="AL103" s="91" t="s">
        <v>5</v>
      </c>
      <c r="AM103" s="21" t="s">
        <v>4</v>
      </c>
      <c r="AN103" s="4" t="s">
        <v>7</v>
      </c>
      <c r="AO103" s="21" t="s">
        <v>7</v>
      </c>
      <c r="AP103" s="91" t="s">
        <v>5</v>
      </c>
      <c r="AQ103" s="21" t="s">
        <v>4</v>
      </c>
      <c r="AR103" s="4" t="s">
        <v>7</v>
      </c>
      <c r="AS103" s="21" t="s">
        <v>4</v>
      </c>
      <c r="AT103" s="4" t="s">
        <v>7</v>
      </c>
      <c r="AU103" s="21" t="s">
        <v>7</v>
      </c>
      <c r="AV103" s="4" t="s">
        <v>7</v>
      </c>
      <c r="AW103" s="21" t="s">
        <v>7</v>
      </c>
      <c r="AX103" s="4" t="s">
        <v>7</v>
      </c>
      <c r="AY103" s="21" t="s">
        <v>7</v>
      </c>
      <c r="AZ103" s="4" t="s">
        <v>7</v>
      </c>
      <c r="BA103" s="21" t="s">
        <v>7</v>
      </c>
      <c r="BB103" s="4" t="s">
        <v>7</v>
      </c>
      <c r="BE103" s="107" t="s">
        <v>181</v>
      </c>
      <c r="BF103" s="107" t="s">
        <v>182</v>
      </c>
      <c r="BG103" s="107" t="s">
        <v>182</v>
      </c>
      <c r="BH103" s="107" t="s">
        <v>181</v>
      </c>
      <c r="BI103">
        <v>16</v>
      </c>
      <c r="BJ103"/>
      <c r="BK103">
        <v>1</v>
      </c>
      <c r="BL103">
        <v>16</v>
      </c>
      <c r="BM103"/>
      <c r="BN103">
        <v>1</v>
      </c>
      <c r="BO103"/>
      <c r="BP103"/>
      <c r="BQ103"/>
      <c r="BR103"/>
      <c r="BS103"/>
      <c r="BT103"/>
      <c r="BU103"/>
      <c r="BV103"/>
      <c r="BW103"/>
      <c r="BX103" s="13"/>
      <c r="BY103" s="13"/>
      <c r="BZ103"/>
      <c r="CA103"/>
      <c r="CB103"/>
      <c r="CC103"/>
      <c r="CD103"/>
      <c r="CE103"/>
      <c r="CF103"/>
      <c r="CG103"/>
      <c r="CH103"/>
      <c r="CI103"/>
      <c r="CJ103"/>
      <c r="CK103"/>
      <c r="CL103"/>
      <c r="CM103"/>
      <c r="CN103"/>
      <c r="CO103"/>
      <c r="CP103"/>
      <c r="CQ103"/>
      <c r="CR103"/>
      <c r="CS103"/>
      <c r="CT103"/>
      <c r="CU103"/>
      <c r="CV103"/>
      <c r="CW103"/>
      <c r="CX103"/>
      <c r="CY103"/>
      <c r="CZ103"/>
      <c r="DA103"/>
      <c r="DB103"/>
      <c r="DC103"/>
      <c r="DD103"/>
      <c r="DE103"/>
      <c r="DF103"/>
      <c r="DG103"/>
      <c r="DH103"/>
      <c r="DI103"/>
      <c r="DJ103"/>
      <c r="DK103"/>
    </row>
    <row r="104" spans="1:115" s="23" customFormat="1" ht="39.6" x14ac:dyDescent="0.3">
      <c r="A104"/>
      <c r="B104" s="102"/>
      <c r="C104"/>
      <c r="D104" s="46"/>
      <c r="G104"/>
      <c r="H104" s="148" t="s">
        <v>211</v>
      </c>
      <c r="I104" t="s">
        <v>280</v>
      </c>
      <c r="J104" s="169">
        <v>635351</v>
      </c>
      <c r="K104" s="120">
        <v>11</v>
      </c>
      <c r="L104" s="107" t="s">
        <v>184</v>
      </c>
      <c r="M104" s="103" t="s">
        <v>287</v>
      </c>
      <c r="N104" s="103" t="s">
        <v>5</v>
      </c>
      <c r="O104" s="21" t="s">
        <v>4</v>
      </c>
      <c r="P104" s="121" t="s">
        <v>289</v>
      </c>
      <c r="Q104" s="104" t="s">
        <v>295</v>
      </c>
      <c r="R104" s="103" t="s">
        <v>17</v>
      </c>
      <c r="S104" s="103">
        <v>300</v>
      </c>
      <c r="T104" t="s">
        <v>283</v>
      </c>
      <c r="U104" s="4" t="s">
        <v>7</v>
      </c>
      <c r="V104" s="123">
        <v>20</v>
      </c>
      <c r="W104" s="107" t="s">
        <v>179</v>
      </c>
      <c r="X104" s="4" t="s">
        <v>7</v>
      </c>
      <c r="Y104" s="107" t="s">
        <v>180</v>
      </c>
      <c r="Z104" s="4" t="s">
        <v>7</v>
      </c>
      <c r="AA104" s="4" t="s">
        <v>7</v>
      </c>
      <c r="AB104" s="4" t="s">
        <v>7</v>
      </c>
      <c r="AC104" s="21" t="s">
        <v>7</v>
      </c>
      <c r="AD104" s="4" t="s">
        <v>7</v>
      </c>
      <c r="AE104" s="21" t="s">
        <v>7</v>
      </c>
      <c r="AF104" s="4" t="s">
        <v>7</v>
      </c>
      <c r="AG104" s="21" t="s">
        <v>7</v>
      </c>
      <c r="AH104" s="125" t="s">
        <v>5</v>
      </c>
      <c r="AI104" s="21" t="s">
        <v>4</v>
      </c>
      <c r="AJ104" s="91">
        <v>31</v>
      </c>
      <c r="AK104" s="21" t="s">
        <v>4</v>
      </c>
      <c r="AL104" s="91" t="s">
        <v>5</v>
      </c>
      <c r="AM104" s="21" t="s">
        <v>4</v>
      </c>
      <c r="AN104" s="4" t="s">
        <v>7</v>
      </c>
      <c r="AO104" s="21" t="s">
        <v>7</v>
      </c>
      <c r="AP104" s="91" t="s">
        <v>5</v>
      </c>
      <c r="AQ104" s="21" t="s">
        <v>4</v>
      </c>
      <c r="AR104" s="4" t="s">
        <v>7</v>
      </c>
      <c r="AS104" s="21" t="s">
        <v>4</v>
      </c>
      <c r="AT104" s="4" t="s">
        <v>7</v>
      </c>
      <c r="AU104" s="21" t="s">
        <v>7</v>
      </c>
      <c r="AV104" s="4" t="s">
        <v>7</v>
      </c>
      <c r="AW104" s="21" t="s">
        <v>7</v>
      </c>
      <c r="AX104" s="4" t="s">
        <v>7</v>
      </c>
      <c r="AY104" s="21" t="s">
        <v>7</v>
      </c>
      <c r="AZ104" s="4" t="s">
        <v>7</v>
      </c>
      <c r="BA104" s="21" t="s">
        <v>7</v>
      </c>
      <c r="BB104" s="4" t="s">
        <v>7</v>
      </c>
      <c r="BE104" s="107" t="s">
        <v>181</v>
      </c>
      <c r="BF104" s="107" t="s">
        <v>182</v>
      </c>
      <c r="BG104" s="107" t="s">
        <v>182</v>
      </c>
      <c r="BH104" s="107" t="s">
        <v>181</v>
      </c>
      <c r="BI104">
        <v>16</v>
      </c>
      <c r="BJ104"/>
      <c r="BK104">
        <v>1</v>
      </c>
      <c r="BL104">
        <v>16</v>
      </c>
      <c r="BM104"/>
      <c r="BN104">
        <v>1</v>
      </c>
      <c r="BO104"/>
      <c r="BP104"/>
      <c r="BQ104"/>
      <c r="BR104"/>
      <c r="BS104"/>
      <c r="BT104"/>
      <c r="BU104"/>
      <c r="BV104"/>
      <c r="BW104"/>
      <c r="BX104" s="13"/>
      <c r="BY104" s="13"/>
      <c r="BZ104"/>
      <c r="CA104"/>
      <c r="CB104"/>
      <c r="CC104"/>
      <c r="CD104"/>
      <c r="CE104"/>
      <c r="CF104"/>
      <c r="CG104"/>
      <c r="CH104"/>
      <c r="CI104"/>
      <c r="CJ104"/>
      <c r="CK104"/>
      <c r="CL104"/>
      <c r="CM104"/>
      <c r="CN104"/>
      <c r="CO104"/>
      <c r="CP104"/>
      <c r="CQ104"/>
      <c r="CR104"/>
      <c r="CS104"/>
      <c r="CT104"/>
      <c r="CU104"/>
      <c r="CV104"/>
      <c r="CW104"/>
      <c r="CX104"/>
      <c r="CY104"/>
      <c r="CZ104"/>
      <c r="DA104"/>
      <c r="DB104"/>
      <c r="DC104"/>
      <c r="DD104"/>
      <c r="DE104"/>
      <c r="DF104"/>
      <c r="DG104"/>
      <c r="DH104"/>
      <c r="DI104"/>
      <c r="DJ104"/>
      <c r="DK104"/>
    </row>
    <row r="105" spans="1:115" s="23" customFormat="1" ht="39.6" x14ac:dyDescent="0.3">
      <c r="A105"/>
      <c r="B105" s="102"/>
      <c r="C105"/>
      <c r="D105" s="46"/>
      <c r="G105"/>
      <c r="H105" s="148" t="s">
        <v>212</v>
      </c>
      <c r="I105" t="s">
        <v>280</v>
      </c>
      <c r="J105" s="169">
        <v>635334</v>
      </c>
      <c r="K105" s="120">
        <v>11</v>
      </c>
      <c r="L105" s="107" t="s">
        <v>184</v>
      </c>
      <c r="M105" s="103" t="s">
        <v>286</v>
      </c>
      <c r="N105" s="103" t="s">
        <v>5</v>
      </c>
      <c r="O105" s="21" t="s">
        <v>4</v>
      </c>
      <c r="P105" s="121" t="s">
        <v>289</v>
      </c>
      <c r="Q105" s="104" t="s">
        <v>295</v>
      </c>
      <c r="R105" s="103" t="s">
        <v>18</v>
      </c>
      <c r="S105" s="103">
        <v>300</v>
      </c>
      <c r="T105" s="103">
        <v>1000</v>
      </c>
      <c r="U105" s="103">
        <v>70</v>
      </c>
      <c r="V105" s="123">
        <v>20</v>
      </c>
      <c r="W105" s="107" t="s">
        <v>179</v>
      </c>
      <c r="X105" s="4" t="s">
        <v>7</v>
      </c>
      <c r="Y105" s="107" t="s">
        <v>180</v>
      </c>
      <c r="Z105" s="4" t="s">
        <v>7</v>
      </c>
      <c r="AA105" s="4" t="s">
        <v>7</v>
      </c>
      <c r="AB105" s="4" t="s">
        <v>7</v>
      </c>
      <c r="AC105" s="21" t="s">
        <v>7</v>
      </c>
      <c r="AD105" s="4" t="s">
        <v>7</v>
      </c>
      <c r="AE105" s="21" t="s">
        <v>7</v>
      </c>
      <c r="AF105" s="4" t="s">
        <v>7</v>
      </c>
      <c r="AG105" s="21" t="s">
        <v>7</v>
      </c>
      <c r="AH105" s="125" t="s">
        <v>5</v>
      </c>
      <c r="AI105" s="21" t="s">
        <v>4</v>
      </c>
      <c r="AJ105" s="91">
        <v>20</v>
      </c>
      <c r="AK105" s="21" t="s">
        <v>4</v>
      </c>
      <c r="AL105" s="91" t="s">
        <v>5</v>
      </c>
      <c r="AM105" s="21" t="s">
        <v>4</v>
      </c>
      <c r="AN105" s="4" t="s">
        <v>7</v>
      </c>
      <c r="AO105" s="21" t="s">
        <v>7</v>
      </c>
      <c r="AP105" s="91" t="s">
        <v>5</v>
      </c>
      <c r="AQ105" s="21" t="s">
        <v>4</v>
      </c>
      <c r="AR105" s="4" t="s">
        <v>7</v>
      </c>
      <c r="AS105" s="21" t="s">
        <v>4</v>
      </c>
      <c r="AT105" s="4" t="s">
        <v>7</v>
      </c>
      <c r="AU105" s="21" t="s">
        <v>7</v>
      </c>
      <c r="AV105" s="4" t="s">
        <v>7</v>
      </c>
      <c r="AW105" s="21" t="s">
        <v>7</v>
      </c>
      <c r="AX105" s="4" t="s">
        <v>7</v>
      </c>
      <c r="AY105" s="21" t="s">
        <v>7</v>
      </c>
      <c r="AZ105" s="4" t="s">
        <v>7</v>
      </c>
      <c r="BA105" s="21" t="s">
        <v>7</v>
      </c>
      <c r="BB105" s="4" t="s">
        <v>7</v>
      </c>
      <c r="BE105" s="107" t="s">
        <v>181</v>
      </c>
      <c r="BF105" s="107" t="s">
        <v>182</v>
      </c>
      <c r="BG105" s="107" t="s">
        <v>182</v>
      </c>
      <c r="BH105" s="107" t="s">
        <v>181</v>
      </c>
      <c r="BI105">
        <v>16</v>
      </c>
      <c r="BJ105"/>
      <c r="BK105">
        <v>1</v>
      </c>
      <c r="BL105">
        <v>16</v>
      </c>
      <c r="BM105"/>
      <c r="BN105">
        <v>1</v>
      </c>
      <c r="BO105"/>
      <c r="BP105"/>
      <c r="BQ105"/>
      <c r="BR105"/>
      <c r="BS105"/>
      <c r="BT105"/>
      <c r="BU105"/>
      <c r="BV105"/>
      <c r="BW105"/>
      <c r="BX105" s="13"/>
      <c r="BY105" s="13"/>
      <c r="BZ105"/>
      <c r="CA105"/>
      <c r="CB105"/>
      <c r="CC105"/>
      <c r="CD105"/>
      <c r="CE105"/>
      <c r="CF105"/>
      <c r="CG105"/>
      <c r="CH105"/>
      <c r="CI105"/>
      <c r="CJ105"/>
      <c r="CK105"/>
      <c r="CL105"/>
      <c r="CM105"/>
      <c r="CN105"/>
      <c r="CO105"/>
      <c r="CP105"/>
      <c r="CQ105"/>
      <c r="CR105"/>
      <c r="CS105"/>
      <c r="CT105"/>
      <c r="CU105"/>
      <c r="CV105"/>
      <c r="CW105"/>
      <c r="CX105"/>
      <c r="CY105"/>
      <c r="CZ105"/>
      <c r="DA105"/>
      <c r="DB105"/>
      <c r="DC105"/>
      <c r="DD105"/>
      <c r="DE105"/>
      <c r="DF105"/>
      <c r="DG105"/>
      <c r="DH105"/>
      <c r="DI105"/>
      <c r="DJ105"/>
      <c r="DK105"/>
    </row>
    <row r="106" spans="1:115" s="23" customFormat="1" ht="39.6" x14ac:dyDescent="0.3">
      <c r="A106"/>
      <c r="B106" s="102"/>
      <c r="C106"/>
      <c r="D106" s="46"/>
      <c r="G106"/>
      <c r="H106" s="148" t="s">
        <v>213</v>
      </c>
      <c r="I106" t="s">
        <v>280</v>
      </c>
      <c r="J106" s="169">
        <v>635335</v>
      </c>
      <c r="K106" s="120">
        <v>11</v>
      </c>
      <c r="L106" s="107" t="s">
        <v>184</v>
      </c>
      <c r="M106" s="103" t="s">
        <v>287</v>
      </c>
      <c r="N106" s="103" t="s">
        <v>5</v>
      </c>
      <c r="O106" s="21" t="s">
        <v>4</v>
      </c>
      <c r="P106" s="121" t="s">
        <v>289</v>
      </c>
      <c r="Q106" s="104" t="s">
        <v>295</v>
      </c>
      <c r="R106" s="103" t="s">
        <v>17</v>
      </c>
      <c r="S106" s="103">
        <v>300</v>
      </c>
      <c r="T106" s="103">
        <v>1000</v>
      </c>
      <c r="U106" s="103">
        <v>70</v>
      </c>
      <c r="V106" s="123">
        <v>20</v>
      </c>
      <c r="W106" s="107" t="s">
        <v>179</v>
      </c>
      <c r="X106" s="4" t="s">
        <v>7</v>
      </c>
      <c r="Y106" s="107" t="s">
        <v>180</v>
      </c>
      <c r="Z106" s="4" t="s">
        <v>7</v>
      </c>
      <c r="AA106" s="4" t="s">
        <v>7</v>
      </c>
      <c r="AB106" s="4" t="s">
        <v>7</v>
      </c>
      <c r="AC106" s="21" t="s">
        <v>7</v>
      </c>
      <c r="AD106" s="4" t="s">
        <v>7</v>
      </c>
      <c r="AE106" s="21" t="s">
        <v>7</v>
      </c>
      <c r="AF106" s="4" t="s">
        <v>7</v>
      </c>
      <c r="AG106" s="21" t="s">
        <v>7</v>
      </c>
      <c r="AH106" s="125" t="s">
        <v>5</v>
      </c>
      <c r="AI106" s="21" t="s">
        <v>4</v>
      </c>
      <c r="AJ106" s="91">
        <v>31</v>
      </c>
      <c r="AK106" s="21" t="s">
        <v>4</v>
      </c>
      <c r="AL106" s="91" t="s">
        <v>5</v>
      </c>
      <c r="AM106" s="21" t="s">
        <v>4</v>
      </c>
      <c r="AN106" s="4" t="s">
        <v>7</v>
      </c>
      <c r="AO106" s="21" t="s">
        <v>7</v>
      </c>
      <c r="AP106" s="91" t="s">
        <v>5</v>
      </c>
      <c r="AQ106" s="21" t="s">
        <v>4</v>
      </c>
      <c r="AR106" s="4" t="s">
        <v>7</v>
      </c>
      <c r="AS106" s="21" t="s">
        <v>4</v>
      </c>
      <c r="AT106" s="4" t="s">
        <v>7</v>
      </c>
      <c r="AU106" s="21" t="s">
        <v>7</v>
      </c>
      <c r="AV106" s="4" t="s">
        <v>7</v>
      </c>
      <c r="AW106" s="21" t="s">
        <v>7</v>
      </c>
      <c r="AX106" s="4" t="s">
        <v>7</v>
      </c>
      <c r="AY106" s="21" t="s">
        <v>7</v>
      </c>
      <c r="AZ106" s="4" t="s">
        <v>7</v>
      </c>
      <c r="BA106" s="21" t="s">
        <v>7</v>
      </c>
      <c r="BB106" s="4" t="s">
        <v>7</v>
      </c>
      <c r="BE106" s="107" t="s">
        <v>181</v>
      </c>
      <c r="BF106" s="107" t="s">
        <v>182</v>
      </c>
      <c r="BG106" s="107" t="s">
        <v>182</v>
      </c>
      <c r="BH106" s="107" t="s">
        <v>181</v>
      </c>
      <c r="BI106">
        <v>16</v>
      </c>
      <c r="BJ106"/>
      <c r="BK106">
        <v>1</v>
      </c>
      <c r="BL106">
        <v>16</v>
      </c>
      <c r="BM106"/>
      <c r="BN106">
        <v>1</v>
      </c>
      <c r="BO106"/>
      <c r="BP106"/>
      <c r="BQ106"/>
      <c r="BR106"/>
      <c r="BS106"/>
      <c r="BT106"/>
      <c r="BU106"/>
      <c r="BV106"/>
      <c r="BW106"/>
      <c r="BX106" s="13"/>
      <c r="BY106" s="13"/>
      <c r="BZ106"/>
      <c r="CA106"/>
      <c r="CB106"/>
      <c r="CC106"/>
      <c r="CD106"/>
      <c r="CE106"/>
      <c r="CF106"/>
      <c r="CG106"/>
      <c r="CH106"/>
      <c r="CI106"/>
      <c r="CJ106"/>
      <c r="CK106"/>
      <c r="CL106"/>
      <c r="CM106"/>
      <c r="CN106"/>
      <c r="CO106"/>
      <c r="CP106"/>
      <c r="CQ106"/>
      <c r="CR106"/>
      <c r="CS106"/>
      <c r="CT106"/>
      <c r="CU106"/>
      <c r="CV106"/>
      <c r="CW106"/>
      <c r="CX106"/>
      <c r="CY106"/>
      <c r="CZ106"/>
      <c r="DA106"/>
      <c r="DB106"/>
      <c r="DC106"/>
      <c r="DD106"/>
      <c r="DE106"/>
      <c r="DF106"/>
      <c r="DG106"/>
      <c r="DH106"/>
      <c r="DI106"/>
      <c r="DJ106"/>
      <c r="DK106"/>
    </row>
    <row r="107" spans="1:115" s="23" customFormat="1" ht="39.6" x14ac:dyDescent="0.3">
      <c r="A107"/>
      <c r="B107" s="102"/>
      <c r="C107"/>
      <c r="D107" s="46"/>
      <c r="G107"/>
      <c r="H107" s="148" t="s">
        <v>214</v>
      </c>
      <c r="I107" t="s">
        <v>280</v>
      </c>
      <c r="J107" s="169">
        <v>251730</v>
      </c>
      <c r="K107" s="120">
        <v>11</v>
      </c>
      <c r="L107" s="107">
        <v>400</v>
      </c>
      <c r="M107" s="103" t="s">
        <v>286</v>
      </c>
      <c r="N107" s="103" t="s">
        <v>5</v>
      </c>
      <c r="O107" s="21" t="s">
        <v>4</v>
      </c>
      <c r="P107" s="121" t="s">
        <v>289</v>
      </c>
      <c r="Q107" s="104" t="s">
        <v>295</v>
      </c>
      <c r="R107" s="103" t="s">
        <v>18</v>
      </c>
      <c r="S107" s="103">
        <v>300</v>
      </c>
      <c r="T107" s="103">
        <v>1000</v>
      </c>
      <c r="U107" s="103">
        <v>70</v>
      </c>
      <c r="V107" s="123">
        <v>20</v>
      </c>
      <c r="W107" s="107" t="s">
        <v>179</v>
      </c>
      <c r="X107" s="4" t="s">
        <v>7</v>
      </c>
      <c r="Y107" s="107" t="s">
        <v>180</v>
      </c>
      <c r="Z107" s="4" t="s">
        <v>7</v>
      </c>
      <c r="AA107" s="4" t="s">
        <v>7</v>
      </c>
      <c r="AB107" s="4" t="s">
        <v>7</v>
      </c>
      <c r="AC107" s="21" t="s">
        <v>7</v>
      </c>
      <c r="AD107" s="4" t="s">
        <v>7</v>
      </c>
      <c r="AE107" s="21" t="s">
        <v>7</v>
      </c>
      <c r="AF107" s="4" t="s">
        <v>7</v>
      </c>
      <c r="AG107" s="21" t="s">
        <v>7</v>
      </c>
      <c r="AH107" s="125" t="s">
        <v>5</v>
      </c>
      <c r="AI107" s="21" t="s">
        <v>4</v>
      </c>
      <c r="AJ107" s="91">
        <v>20</v>
      </c>
      <c r="AK107" s="21" t="s">
        <v>4</v>
      </c>
      <c r="AL107" s="91" t="s">
        <v>5</v>
      </c>
      <c r="AM107" s="21" t="s">
        <v>4</v>
      </c>
      <c r="AN107" s="4" t="s">
        <v>7</v>
      </c>
      <c r="AO107" s="21" t="s">
        <v>7</v>
      </c>
      <c r="AP107" s="91" t="s">
        <v>5</v>
      </c>
      <c r="AQ107" s="21" t="s">
        <v>4</v>
      </c>
      <c r="AR107" s="4" t="s">
        <v>7</v>
      </c>
      <c r="AS107" s="21" t="s">
        <v>4</v>
      </c>
      <c r="AT107" s="4" t="s">
        <v>7</v>
      </c>
      <c r="AU107" s="21" t="s">
        <v>7</v>
      </c>
      <c r="AV107" s="4" t="s">
        <v>7</v>
      </c>
      <c r="AW107" s="21" t="s">
        <v>7</v>
      </c>
      <c r="AX107" s="4" t="s">
        <v>7</v>
      </c>
      <c r="AY107" s="21" t="s">
        <v>7</v>
      </c>
      <c r="AZ107" s="4" t="s">
        <v>7</v>
      </c>
      <c r="BA107" s="21" t="s">
        <v>7</v>
      </c>
      <c r="BB107" s="4" t="s">
        <v>7</v>
      </c>
      <c r="BE107" s="107" t="s">
        <v>181</v>
      </c>
      <c r="BF107" s="107" t="s">
        <v>182</v>
      </c>
      <c r="BG107" s="107" t="s">
        <v>182</v>
      </c>
      <c r="BH107" s="107" t="s">
        <v>181</v>
      </c>
      <c r="BI107">
        <v>16</v>
      </c>
      <c r="BJ107"/>
      <c r="BK107">
        <v>1</v>
      </c>
      <c r="BL107">
        <v>16</v>
      </c>
      <c r="BM107"/>
      <c r="BN107">
        <v>1</v>
      </c>
      <c r="BO107"/>
      <c r="BP107"/>
      <c r="BQ107"/>
      <c r="BR107"/>
      <c r="BS107"/>
      <c r="BT107"/>
      <c r="BU107"/>
      <c r="BV107"/>
      <c r="BW107"/>
      <c r="BX107" s="13"/>
      <c r="BY107" s="13"/>
      <c r="BZ107"/>
      <c r="CA107"/>
      <c r="CB107"/>
      <c r="CC107"/>
      <c r="CD107"/>
      <c r="CE107"/>
      <c r="CF107"/>
      <c r="CG107"/>
      <c r="CH107"/>
      <c r="CI107"/>
      <c r="CJ107"/>
      <c r="CK107"/>
      <c r="CL107"/>
      <c r="CM107"/>
      <c r="CN107"/>
      <c r="CO107"/>
      <c r="CP107"/>
      <c r="CQ107"/>
      <c r="CR107"/>
      <c r="CS107"/>
      <c r="CT107"/>
      <c r="CU107"/>
      <c r="CV107"/>
      <c r="CW107"/>
      <c r="CX107"/>
      <c r="CY107"/>
      <c r="CZ107"/>
      <c r="DA107"/>
      <c r="DB107"/>
      <c r="DC107"/>
      <c r="DD107"/>
      <c r="DE107"/>
      <c r="DF107"/>
      <c r="DG107"/>
      <c r="DH107"/>
      <c r="DI107"/>
      <c r="DJ107"/>
      <c r="DK107"/>
    </row>
    <row r="108" spans="1:115" s="23" customFormat="1" ht="39.6" x14ac:dyDescent="0.3">
      <c r="A108"/>
      <c r="B108" s="102"/>
      <c r="C108"/>
      <c r="D108" s="46"/>
      <c r="G108"/>
      <c r="H108" s="148" t="s">
        <v>215</v>
      </c>
      <c r="I108" t="s">
        <v>280</v>
      </c>
      <c r="J108" s="169">
        <v>635338</v>
      </c>
      <c r="K108" s="120">
        <v>11</v>
      </c>
      <c r="L108" s="107">
        <v>400</v>
      </c>
      <c r="M108" s="103" t="s">
        <v>287</v>
      </c>
      <c r="N108" s="103" t="s">
        <v>5</v>
      </c>
      <c r="O108" s="21" t="s">
        <v>4</v>
      </c>
      <c r="P108" s="121" t="s">
        <v>289</v>
      </c>
      <c r="Q108" s="104" t="s">
        <v>295</v>
      </c>
      <c r="R108" s="103" t="s">
        <v>17</v>
      </c>
      <c r="S108" s="103">
        <v>300</v>
      </c>
      <c r="T108" s="103">
        <v>1000</v>
      </c>
      <c r="U108" s="103">
        <v>70</v>
      </c>
      <c r="V108" s="123">
        <v>20</v>
      </c>
      <c r="W108" s="107" t="s">
        <v>179</v>
      </c>
      <c r="X108" s="4" t="s">
        <v>7</v>
      </c>
      <c r="Y108" s="107" t="s">
        <v>180</v>
      </c>
      <c r="Z108" s="4" t="s">
        <v>7</v>
      </c>
      <c r="AA108" s="4" t="s">
        <v>7</v>
      </c>
      <c r="AB108" s="4" t="s">
        <v>7</v>
      </c>
      <c r="AC108" s="21" t="s">
        <v>7</v>
      </c>
      <c r="AD108" s="4" t="s">
        <v>7</v>
      </c>
      <c r="AE108" s="21" t="s">
        <v>7</v>
      </c>
      <c r="AF108" s="4" t="s">
        <v>7</v>
      </c>
      <c r="AG108" s="21" t="s">
        <v>7</v>
      </c>
      <c r="AH108" s="125" t="s">
        <v>5</v>
      </c>
      <c r="AI108" s="21" t="s">
        <v>4</v>
      </c>
      <c r="AJ108" s="91">
        <v>31</v>
      </c>
      <c r="AK108" s="21" t="s">
        <v>4</v>
      </c>
      <c r="AL108" s="91" t="s">
        <v>5</v>
      </c>
      <c r="AM108" s="21" t="s">
        <v>4</v>
      </c>
      <c r="AN108" s="4" t="s">
        <v>7</v>
      </c>
      <c r="AO108" s="21" t="s">
        <v>7</v>
      </c>
      <c r="AP108" s="91" t="s">
        <v>5</v>
      </c>
      <c r="AQ108" s="21" t="s">
        <v>4</v>
      </c>
      <c r="AR108" s="4" t="s">
        <v>7</v>
      </c>
      <c r="AS108" s="21" t="s">
        <v>4</v>
      </c>
      <c r="AT108" s="4" t="s">
        <v>7</v>
      </c>
      <c r="AU108" s="21" t="s">
        <v>7</v>
      </c>
      <c r="AV108" s="4" t="s">
        <v>7</v>
      </c>
      <c r="AW108" s="21" t="s">
        <v>7</v>
      </c>
      <c r="AX108" s="4" t="s">
        <v>7</v>
      </c>
      <c r="AY108" s="21" t="s">
        <v>7</v>
      </c>
      <c r="AZ108" s="4" t="s">
        <v>7</v>
      </c>
      <c r="BA108" s="21" t="s">
        <v>7</v>
      </c>
      <c r="BB108" s="4" t="s">
        <v>7</v>
      </c>
      <c r="BE108" s="107" t="s">
        <v>181</v>
      </c>
      <c r="BF108" s="107" t="s">
        <v>182</v>
      </c>
      <c r="BG108" s="107" t="s">
        <v>182</v>
      </c>
      <c r="BH108" s="107" t="s">
        <v>181</v>
      </c>
      <c r="BI108">
        <v>16</v>
      </c>
      <c r="BJ108"/>
      <c r="BK108">
        <v>1</v>
      </c>
      <c r="BL108">
        <v>16</v>
      </c>
      <c r="BM108"/>
      <c r="BN108">
        <v>1</v>
      </c>
      <c r="BO108"/>
      <c r="BP108"/>
      <c r="BQ108"/>
      <c r="BR108"/>
      <c r="BS108"/>
      <c r="BT108"/>
      <c r="BU108"/>
      <c r="BV108"/>
      <c r="BW108"/>
      <c r="BX108" s="13"/>
      <c r="BY108" s="13"/>
      <c r="BZ108"/>
      <c r="CA108"/>
      <c r="CB108"/>
      <c r="CC108"/>
      <c r="CD108"/>
      <c r="CE108"/>
      <c r="CF108"/>
      <c r="CG108"/>
      <c r="CH108"/>
      <c r="CI108"/>
      <c r="CJ108"/>
      <c r="CK108"/>
      <c r="CL108"/>
      <c r="CM108"/>
      <c r="CN108"/>
      <c r="CO108"/>
      <c r="CP108"/>
      <c r="CQ108"/>
      <c r="CR108"/>
      <c r="CS108"/>
      <c r="CT108"/>
      <c r="CU108"/>
      <c r="CV108"/>
      <c r="CW108"/>
      <c r="CX108"/>
      <c r="CY108"/>
      <c r="CZ108"/>
      <c r="DA108"/>
      <c r="DB108"/>
      <c r="DC108"/>
      <c r="DD108"/>
      <c r="DE108"/>
      <c r="DF108"/>
      <c r="DG108"/>
      <c r="DH108"/>
      <c r="DI108"/>
      <c r="DJ108"/>
      <c r="DK108"/>
    </row>
    <row r="109" spans="1:115" s="23" customFormat="1" ht="39.6" x14ac:dyDescent="0.3">
      <c r="A109"/>
      <c r="B109" s="102"/>
      <c r="C109"/>
      <c r="D109" s="46"/>
      <c r="G109"/>
      <c r="H109" s="148" t="s">
        <v>216</v>
      </c>
      <c r="I109" t="s">
        <v>280</v>
      </c>
      <c r="J109" s="169">
        <v>635360</v>
      </c>
      <c r="K109" s="120">
        <v>11</v>
      </c>
      <c r="L109" s="107">
        <v>400</v>
      </c>
      <c r="M109" s="103" t="s">
        <v>286</v>
      </c>
      <c r="N109" s="103" t="s">
        <v>5</v>
      </c>
      <c r="O109" s="21" t="s">
        <v>4</v>
      </c>
      <c r="P109" s="121" t="s">
        <v>289</v>
      </c>
      <c r="Q109" s="104" t="s">
        <v>295</v>
      </c>
      <c r="R109" s="103" t="s">
        <v>18</v>
      </c>
      <c r="S109" s="103">
        <v>300</v>
      </c>
      <c r="T109" t="s">
        <v>283</v>
      </c>
      <c r="U109" s="4" t="s">
        <v>7</v>
      </c>
      <c r="V109" s="123">
        <v>20</v>
      </c>
      <c r="W109" s="107" t="s">
        <v>179</v>
      </c>
      <c r="X109" s="4" t="s">
        <v>7</v>
      </c>
      <c r="Y109" s="107" t="s">
        <v>180</v>
      </c>
      <c r="Z109" s="4" t="s">
        <v>7</v>
      </c>
      <c r="AA109" s="4" t="s">
        <v>7</v>
      </c>
      <c r="AB109" s="4" t="s">
        <v>7</v>
      </c>
      <c r="AC109" s="21" t="s">
        <v>7</v>
      </c>
      <c r="AD109" s="4" t="s">
        <v>7</v>
      </c>
      <c r="AE109" s="21" t="s">
        <v>7</v>
      </c>
      <c r="AF109" s="4" t="s">
        <v>7</v>
      </c>
      <c r="AG109" s="21" t="s">
        <v>7</v>
      </c>
      <c r="AH109" s="125" t="s">
        <v>5</v>
      </c>
      <c r="AI109" s="21" t="s">
        <v>4</v>
      </c>
      <c r="AJ109" s="91">
        <v>20</v>
      </c>
      <c r="AK109" s="21" t="s">
        <v>4</v>
      </c>
      <c r="AL109" s="91" t="s">
        <v>5</v>
      </c>
      <c r="AM109" s="21" t="s">
        <v>4</v>
      </c>
      <c r="AN109" s="4" t="s">
        <v>7</v>
      </c>
      <c r="AO109" s="21" t="s">
        <v>7</v>
      </c>
      <c r="AP109" s="91" t="s">
        <v>5</v>
      </c>
      <c r="AQ109" s="21" t="s">
        <v>4</v>
      </c>
      <c r="AR109" s="4" t="s">
        <v>7</v>
      </c>
      <c r="AS109" s="21" t="s">
        <v>4</v>
      </c>
      <c r="AT109" s="4" t="s">
        <v>7</v>
      </c>
      <c r="AU109" s="21" t="s">
        <v>7</v>
      </c>
      <c r="AV109" s="4" t="s">
        <v>7</v>
      </c>
      <c r="AW109" s="21" t="s">
        <v>7</v>
      </c>
      <c r="AX109" s="4" t="s">
        <v>7</v>
      </c>
      <c r="AY109" s="21" t="s">
        <v>7</v>
      </c>
      <c r="AZ109" s="4" t="s">
        <v>7</v>
      </c>
      <c r="BA109" s="21" t="s">
        <v>7</v>
      </c>
      <c r="BB109" s="4" t="s">
        <v>7</v>
      </c>
      <c r="BE109" s="107" t="s">
        <v>181</v>
      </c>
      <c r="BF109" s="107" t="s">
        <v>182</v>
      </c>
      <c r="BG109" s="107" t="s">
        <v>182</v>
      </c>
      <c r="BH109" s="107" t="s">
        <v>181</v>
      </c>
      <c r="BI109">
        <v>16</v>
      </c>
      <c r="BJ109"/>
      <c r="BK109">
        <v>1</v>
      </c>
      <c r="BL109">
        <v>16</v>
      </c>
      <c r="BM109"/>
      <c r="BN109">
        <v>1</v>
      </c>
      <c r="BO109"/>
      <c r="BP109"/>
      <c r="BQ109"/>
      <c r="BR109"/>
      <c r="BS109"/>
      <c r="BT109"/>
      <c r="BU109"/>
      <c r="BV109"/>
      <c r="BW109"/>
      <c r="BX109" s="13"/>
      <c r="BY109" s="13"/>
      <c r="BZ109"/>
      <c r="CA109"/>
      <c r="CB109"/>
      <c r="CC109"/>
      <c r="CD109"/>
      <c r="CE109"/>
      <c r="CF109"/>
      <c r="CG109"/>
      <c r="CH109"/>
      <c r="CI109"/>
      <c r="CJ109"/>
      <c r="CK109"/>
      <c r="CL109"/>
      <c r="CM109"/>
      <c r="CN109"/>
      <c r="CO109"/>
      <c r="CP109"/>
      <c r="CQ109"/>
      <c r="CR109"/>
      <c r="CS109"/>
      <c r="CT109"/>
      <c r="CU109"/>
      <c r="CV109"/>
      <c r="CW109"/>
      <c r="CX109"/>
      <c r="CY109"/>
      <c r="CZ109"/>
      <c r="DA109"/>
      <c r="DB109"/>
      <c r="DC109"/>
      <c r="DD109"/>
      <c r="DE109"/>
      <c r="DF109"/>
      <c r="DG109"/>
      <c r="DH109"/>
      <c r="DI109"/>
      <c r="DJ109"/>
      <c r="DK109"/>
    </row>
    <row r="110" spans="1:115" s="23" customFormat="1" ht="39.6" x14ac:dyDescent="0.3">
      <c r="A110"/>
      <c r="B110" s="102"/>
      <c r="C110"/>
      <c r="D110" s="46"/>
      <c r="G110"/>
      <c r="H110" s="148" t="s">
        <v>217</v>
      </c>
      <c r="I110" t="s">
        <v>280</v>
      </c>
      <c r="J110" s="169">
        <v>635361</v>
      </c>
      <c r="K110" s="120">
        <v>11</v>
      </c>
      <c r="L110" s="107">
        <v>400</v>
      </c>
      <c r="M110" s="103" t="s">
        <v>287</v>
      </c>
      <c r="N110" s="103" t="s">
        <v>5</v>
      </c>
      <c r="O110" s="21" t="s">
        <v>4</v>
      </c>
      <c r="P110" s="121" t="s">
        <v>289</v>
      </c>
      <c r="Q110" s="104" t="s">
        <v>295</v>
      </c>
      <c r="R110" s="103" t="s">
        <v>17</v>
      </c>
      <c r="S110" s="103">
        <v>300</v>
      </c>
      <c r="T110" t="s">
        <v>283</v>
      </c>
      <c r="U110" s="4" t="s">
        <v>7</v>
      </c>
      <c r="V110" s="123">
        <v>20</v>
      </c>
      <c r="W110" s="107" t="s">
        <v>179</v>
      </c>
      <c r="X110" s="4" t="s">
        <v>7</v>
      </c>
      <c r="Y110" s="107" t="s">
        <v>180</v>
      </c>
      <c r="Z110" s="4" t="s">
        <v>7</v>
      </c>
      <c r="AA110" s="4" t="s">
        <v>7</v>
      </c>
      <c r="AB110" s="4" t="s">
        <v>7</v>
      </c>
      <c r="AC110" s="21" t="s">
        <v>7</v>
      </c>
      <c r="AD110" s="4" t="s">
        <v>7</v>
      </c>
      <c r="AE110" s="21" t="s">
        <v>7</v>
      </c>
      <c r="AF110" s="4" t="s">
        <v>7</v>
      </c>
      <c r="AG110" s="21" t="s">
        <v>7</v>
      </c>
      <c r="AH110" s="125" t="s">
        <v>5</v>
      </c>
      <c r="AI110" s="21" t="s">
        <v>4</v>
      </c>
      <c r="AJ110" s="91">
        <v>31</v>
      </c>
      <c r="AK110" s="21" t="s">
        <v>4</v>
      </c>
      <c r="AL110" s="91" t="s">
        <v>5</v>
      </c>
      <c r="AM110" s="21" t="s">
        <v>4</v>
      </c>
      <c r="AN110" s="4" t="s">
        <v>7</v>
      </c>
      <c r="AO110" s="21" t="s">
        <v>7</v>
      </c>
      <c r="AP110" s="91" t="s">
        <v>5</v>
      </c>
      <c r="AQ110" s="21" t="s">
        <v>4</v>
      </c>
      <c r="AR110" s="4" t="s">
        <v>7</v>
      </c>
      <c r="AS110" s="21" t="s">
        <v>4</v>
      </c>
      <c r="AT110" s="4" t="s">
        <v>7</v>
      </c>
      <c r="AU110" s="21" t="s">
        <v>7</v>
      </c>
      <c r="AV110" s="4" t="s">
        <v>7</v>
      </c>
      <c r="AW110" s="21" t="s">
        <v>7</v>
      </c>
      <c r="AX110" s="4" t="s">
        <v>7</v>
      </c>
      <c r="AY110" s="21" t="s">
        <v>7</v>
      </c>
      <c r="AZ110" s="4" t="s">
        <v>7</v>
      </c>
      <c r="BA110" s="21" t="s">
        <v>7</v>
      </c>
      <c r="BB110" s="4" t="s">
        <v>7</v>
      </c>
      <c r="BE110" s="107" t="s">
        <v>181</v>
      </c>
      <c r="BF110" s="107" t="s">
        <v>182</v>
      </c>
      <c r="BG110" s="107" t="s">
        <v>182</v>
      </c>
      <c r="BH110" s="107" t="s">
        <v>181</v>
      </c>
      <c r="BI110">
        <v>16</v>
      </c>
      <c r="BJ110"/>
      <c r="BK110">
        <v>1</v>
      </c>
      <c r="BL110">
        <v>16</v>
      </c>
      <c r="BM110"/>
      <c r="BN110">
        <v>1</v>
      </c>
      <c r="BO110"/>
      <c r="BP110"/>
      <c r="BQ110"/>
      <c r="BR110"/>
      <c r="BS110"/>
      <c r="BT110"/>
      <c r="BU110"/>
      <c r="BV110"/>
      <c r="BW110"/>
      <c r="BX110" s="13"/>
      <c r="BY110" s="13"/>
      <c r="BZ110"/>
      <c r="CA110"/>
      <c r="CB110"/>
      <c r="CC110"/>
      <c r="CD110"/>
      <c r="CE110"/>
      <c r="CF110"/>
      <c r="CG110"/>
      <c r="CH110"/>
      <c r="CI110"/>
      <c r="CJ110"/>
      <c r="CK110"/>
      <c r="CL110"/>
      <c r="CM110"/>
      <c r="CN110"/>
      <c r="CO110"/>
      <c r="CP110"/>
      <c r="CQ110"/>
      <c r="CR110"/>
      <c r="CS110"/>
      <c r="CT110"/>
      <c r="CU110"/>
      <c r="CV110"/>
      <c r="CW110"/>
      <c r="CX110"/>
      <c r="CY110"/>
      <c r="CZ110"/>
      <c r="DA110"/>
      <c r="DB110"/>
      <c r="DC110"/>
      <c r="DD110"/>
      <c r="DE110"/>
      <c r="DF110"/>
      <c r="DG110"/>
      <c r="DH110"/>
      <c r="DI110"/>
      <c r="DJ110"/>
      <c r="DK110"/>
    </row>
    <row r="111" spans="1:115" s="23" customFormat="1" ht="39.6" x14ac:dyDescent="0.3">
      <c r="A111"/>
      <c r="B111" s="102"/>
      <c r="C111"/>
      <c r="D111" s="46"/>
      <c r="G111"/>
      <c r="H111" s="148" t="s">
        <v>218</v>
      </c>
      <c r="I111" t="s">
        <v>280</v>
      </c>
      <c r="J111" s="169">
        <v>635362</v>
      </c>
      <c r="K111" s="120">
        <v>11</v>
      </c>
      <c r="L111" s="107">
        <v>630</v>
      </c>
      <c r="M111" s="103" t="s">
        <v>286</v>
      </c>
      <c r="N111" s="103" t="s">
        <v>5</v>
      </c>
      <c r="O111" s="21" t="s">
        <v>4</v>
      </c>
      <c r="P111" s="121" t="s">
        <v>289</v>
      </c>
      <c r="Q111" s="104" t="s">
        <v>295</v>
      </c>
      <c r="R111" s="103" t="s">
        <v>18</v>
      </c>
      <c r="S111" s="103">
        <v>300</v>
      </c>
      <c r="T111" t="s">
        <v>283</v>
      </c>
      <c r="U111" s="4" t="s">
        <v>7</v>
      </c>
      <c r="V111" s="123">
        <v>20</v>
      </c>
      <c r="W111" s="107" t="s">
        <v>179</v>
      </c>
      <c r="X111" s="4" t="s">
        <v>7</v>
      </c>
      <c r="Y111" s="107" t="s">
        <v>180</v>
      </c>
      <c r="Z111" s="4" t="s">
        <v>7</v>
      </c>
      <c r="AA111" s="4" t="s">
        <v>7</v>
      </c>
      <c r="AB111" s="4" t="s">
        <v>7</v>
      </c>
      <c r="AC111" s="21" t="s">
        <v>7</v>
      </c>
      <c r="AD111" s="4" t="s">
        <v>7</v>
      </c>
      <c r="AE111" s="21" t="s">
        <v>7</v>
      </c>
      <c r="AF111" s="4" t="s">
        <v>7</v>
      </c>
      <c r="AG111" s="21" t="s">
        <v>7</v>
      </c>
      <c r="AH111" s="125" t="s">
        <v>5</v>
      </c>
      <c r="AI111" s="21" t="s">
        <v>4</v>
      </c>
      <c r="AJ111" s="91">
        <v>20</v>
      </c>
      <c r="AK111" s="21" t="s">
        <v>4</v>
      </c>
      <c r="AL111" s="91" t="s">
        <v>5</v>
      </c>
      <c r="AM111" s="21" t="s">
        <v>4</v>
      </c>
      <c r="AN111" s="4" t="s">
        <v>7</v>
      </c>
      <c r="AO111" s="21" t="s">
        <v>7</v>
      </c>
      <c r="AP111" s="91" t="s">
        <v>5</v>
      </c>
      <c r="AQ111" s="21" t="s">
        <v>4</v>
      </c>
      <c r="AR111" s="4" t="s">
        <v>7</v>
      </c>
      <c r="AS111" s="21" t="s">
        <v>4</v>
      </c>
      <c r="AT111" s="4" t="s">
        <v>7</v>
      </c>
      <c r="AU111" s="21" t="s">
        <v>7</v>
      </c>
      <c r="AV111" s="4" t="s">
        <v>7</v>
      </c>
      <c r="AW111" s="21" t="s">
        <v>7</v>
      </c>
      <c r="AX111" s="4" t="s">
        <v>7</v>
      </c>
      <c r="AY111" s="21" t="s">
        <v>7</v>
      </c>
      <c r="AZ111" s="4" t="s">
        <v>7</v>
      </c>
      <c r="BA111" s="21" t="s">
        <v>7</v>
      </c>
      <c r="BB111" s="4" t="s">
        <v>7</v>
      </c>
      <c r="BE111" s="107" t="s">
        <v>181</v>
      </c>
      <c r="BF111" s="107" t="s">
        <v>182</v>
      </c>
      <c r="BG111" s="107" t="s">
        <v>182</v>
      </c>
      <c r="BH111" s="107" t="s">
        <v>181</v>
      </c>
      <c r="BI111">
        <v>16</v>
      </c>
      <c r="BJ111"/>
      <c r="BK111">
        <v>1</v>
      </c>
      <c r="BL111">
        <v>16</v>
      </c>
      <c r="BM111"/>
      <c r="BN111">
        <v>1</v>
      </c>
      <c r="BO111"/>
      <c r="BP111"/>
      <c r="BQ111"/>
      <c r="BR111"/>
      <c r="BS111"/>
      <c r="BT111"/>
      <c r="BU111"/>
      <c r="BV111"/>
      <c r="BW111"/>
      <c r="BX111" s="13"/>
      <c r="BY111" s="13"/>
      <c r="BZ111"/>
      <c r="CA111"/>
      <c r="CB111"/>
      <c r="CC111"/>
      <c r="CD111"/>
      <c r="CE111"/>
      <c r="CF111"/>
      <c r="CG111"/>
      <c r="CH111"/>
      <c r="CI111"/>
      <c r="CJ111"/>
      <c r="CK111"/>
      <c r="CL111"/>
      <c r="CM111"/>
      <c r="CN111"/>
      <c r="CO111"/>
      <c r="CP111"/>
      <c r="CQ111"/>
      <c r="CR111"/>
      <c r="CS111"/>
      <c r="CT111"/>
      <c r="CU111"/>
      <c r="CV111"/>
      <c r="CW111"/>
      <c r="CX111"/>
      <c r="CY111"/>
      <c r="CZ111"/>
      <c r="DA111"/>
      <c r="DB111"/>
      <c r="DC111"/>
      <c r="DD111"/>
      <c r="DE111"/>
      <c r="DF111"/>
      <c r="DG111"/>
      <c r="DH111"/>
      <c r="DI111"/>
      <c r="DJ111"/>
      <c r="DK111"/>
    </row>
    <row r="112" spans="1:115" s="23" customFormat="1" ht="39.6" x14ac:dyDescent="0.3">
      <c r="A112"/>
      <c r="B112" s="102"/>
      <c r="C112"/>
      <c r="D112" s="46"/>
      <c r="G112"/>
      <c r="H112" s="148" t="s">
        <v>219</v>
      </c>
      <c r="I112" t="s">
        <v>280</v>
      </c>
      <c r="J112" s="169">
        <v>635341</v>
      </c>
      <c r="K112" s="120">
        <v>11</v>
      </c>
      <c r="L112" s="107">
        <v>630</v>
      </c>
      <c r="M112" s="103" t="s">
        <v>287</v>
      </c>
      <c r="N112" s="103" t="s">
        <v>5</v>
      </c>
      <c r="O112" s="21" t="s">
        <v>4</v>
      </c>
      <c r="P112" s="121" t="s">
        <v>289</v>
      </c>
      <c r="Q112" s="104" t="s">
        <v>295</v>
      </c>
      <c r="R112" s="103" t="s">
        <v>17</v>
      </c>
      <c r="S112" s="103">
        <v>300</v>
      </c>
      <c r="T112" t="s">
        <v>283</v>
      </c>
      <c r="U112" s="4" t="s">
        <v>7</v>
      </c>
      <c r="V112" s="123">
        <v>20</v>
      </c>
      <c r="W112" s="107" t="s">
        <v>179</v>
      </c>
      <c r="X112" s="4" t="s">
        <v>7</v>
      </c>
      <c r="Y112" s="107" t="s">
        <v>180</v>
      </c>
      <c r="Z112" s="4" t="s">
        <v>7</v>
      </c>
      <c r="AA112" s="4" t="s">
        <v>7</v>
      </c>
      <c r="AB112" s="4" t="s">
        <v>7</v>
      </c>
      <c r="AC112" s="21" t="s">
        <v>7</v>
      </c>
      <c r="AD112" s="4" t="s">
        <v>7</v>
      </c>
      <c r="AE112" s="21" t="s">
        <v>7</v>
      </c>
      <c r="AF112" s="4" t="s">
        <v>7</v>
      </c>
      <c r="AG112" s="21" t="s">
        <v>7</v>
      </c>
      <c r="AH112" s="125" t="s">
        <v>5</v>
      </c>
      <c r="AI112" s="21" t="s">
        <v>4</v>
      </c>
      <c r="AJ112" s="91">
        <v>31</v>
      </c>
      <c r="AK112" s="21" t="s">
        <v>4</v>
      </c>
      <c r="AL112" s="91" t="s">
        <v>5</v>
      </c>
      <c r="AM112" s="21" t="s">
        <v>4</v>
      </c>
      <c r="AN112" s="4" t="s">
        <v>7</v>
      </c>
      <c r="AO112" s="21" t="s">
        <v>7</v>
      </c>
      <c r="AP112" s="91" t="s">
        <v>5</v>
      </c>
      <c r="AQ112" s="21" t="s">
        <v>4</v>
      </c>
      <c r="AR112" s="4" t="s">
        <v>7</v>
      </c>
      <c r="AS112" s="21" t="s">
        <v>4</v>
      </c>
      <c r="AT112" s="4" t="s">
        <v>7</v>
      </c>
      <c r="AU112" s="21" t="s">
        <v>7</v>
      </c>
      <c r="AV112" s="4" t="s">
        <v>7</v>
      </c>
      <c r="AW112" s="21" t="s">
        <v>7</v>
      </c>
      <c r="AX112" s="4" t="s">
        <v>7</v>
      </c>
      <c r="AY112" s="21" t="s">
        <v>7</v>
      </c>
      <c r="AZ112" s="4" t="s">
        <v>7</v>
      </c>
      <c r="BA112" s="21" t="s">
        <v>7</v>
      </c>
      <c r="BB112" s="4" t="s">
        <v>7</v>
      </c>
      <c r="BE112" s="107" t="s">
        <v>181</v>
      </c>
      <c r="BF112" s="107" t="s">
        <v>182</v>
      </c>
      <c r="BG112" s="107" t="s">
        <v>182</v>
      </c>
      <c r="BH112" s="107" t="s">
        <v>181</v>
      </c>
      <c r="BI112">
        <v>16</v>
      </c>
      <c r="BJ112"/>
      <c r="BK112">
        <v>1</v>
      </c>
      <c r="BL112">
        <v>16</v>
      </c>
      <c r="BM112"/>
      <c r="BN112">
        <v>1</v>
      </c>
      <c r="BO112"/>
      <c r="BP112"/>
      <c r="BQ112"/>
      <c r="BR112"/>
      <c r="BS112"/>
      <c r="BT112"/>
      <c r="BU112"/>
      <c r="BV112"/>
      <c r="BW112"/>
      <c r="BX112" s="13"/>
      <c r="BY112" s="13"/>
      <c r="BZ112"/>
      <c r="CA112"/>
      <c r="CB112"/>
      <c r="CC112"/>
      <c r="CD112"/>
      <c r="CE112"/>
      <c r="CF112"/>
      <c r="CG112"/>
      <c r="CH112"/>
      <c r="CI112"/>
      <c r="CJ112"/>
      <c r="CK112"/>
      <c r="CL112"/>
      <c r="CM112"/>
      <c r="CN112"/>
      <c r="CO112"/>
      <c r="CP112"/>
      <c r="CQ112"/>
      <c r="CR112"/>
      <c r="CS112"/>
      <c r="CT112"/>
      <c r="CU112"/>
      <c r="CV112"/>
      <c r="CW112"/>
      <c r="CX112"/>
      <c r="CY112"/>
      <c r="CZ112"/>
      <c r="DA112"/>
      <c r="DB112"/>
      <c r="DC112"/>
      <c r="DD112"/>
      <c r="DE112"/>
      <c r="DF112"/>
      <c r="DG112"/>
      <c r="DH112"/>
      <c r="DI112"/>
      <c r="DJ112"/>
      <c r="DK112"/>
    </row>
    <row r="113" spans="1:115" s="23" customFormat="1" ht="39.6" x14ac:dyDescent="0.3">
      <c r="A113"/>
      <c r="B113" s="102"/>
      <c r="C113"/>
      <c r="D113" s="46"/>
      <c r="G113"/>
      <c r="H113" s="148" t="s">
        <v>220</v>
      </c>
      <c r="I113" t="s">
        <v>280</v>
      </c>
      <c r="J113" s="169">
        <v>635343</v>
      </c>
      <c r="K113" s="120">
        <v>11</v>
      </c>
      <c r="L113" s="107">
        <v>630</v>
      </c>
      <c r="M113" s="103" t="s">
        <v>286</v>
      </c>
      <c r="N113" s="103" t="s">
        <v>5</v>
      </c>
      <c r="O113" s="21" t="s">
        <v>4</v>
      </c>
      <c r="P113" s="121" t="s">
        <v>289</v>
      </c>
      <c r="Q113" s="104" t="s">
        <v>295</v>
      </c>
      <c r="R113" s="103" t="s">
        <v>18</v>
      </c>
      <c r="S113" s="103">
        <v>300</v>
      </c>
      <c r="T113" s="103">
        <v>1000</v>
      </c>
      <c r="U113" s="103">
        <v>70</v>
      </c>
      <c r="V113" s="123">
        <v>20</v>
      </c>
      <c r="W113" s="107" t="s">
        <v>179</v>
      </c>
      <c r="X113" s="4" t="s">
        <v>7</v>
      </c>
      <c r="Y113" s="107" t="s">
        <v>180</v>
      </c>
      <c r="Z113" s="4" t="s">
        <v>7</v>
      </c>
      <c r="AA113" s="4" t="s">
        <v>7</v>
      </c>
      <c r="AB113" s="4" t="s">
        <v>7</v>
      </c>
      <c r="AC113" s="21" t="s">
        <v>7</v>
      </c>
      <c r="AD113" s="4" t="s">
        <v>7</v>
      </c>
      <c r="AE113" s="21" t="s">
        <v>7</v>
      </c>
      <c r="AF113" s="4" t="s">
        <v>7</v>
      </c>
      <c r="AG113" s="21" t="s">
        <v>7</v>
      </c>
      <c r="AH113" s="125" t="s">
        <v>5</v>
      </c>
      <c r="AI113" s="21" t="s">
        <v>4</v>
      </c>
      <c r="AJ113" s="91">
        <v>20</v>
      </c>
      <c r="AK113" s="21" t="s">
        <v>4</v>
      </c>
      <c r="AL113" s="91" t="s">
        <v>5</v>
      </c>
      <c r="AM113" s="21" t="s">
        <v>4</v>
      </c>
      <c r="AN113" s="4" t="s">
        <v>7</v>
      </c>
      <c r="AO113" s="21" t="s">
        <v>7</v>
      </c>
      <c r="AP113" s="91" t="s">
        <v>5</v>
      </c>
      <c r="AQ113" s="21" t="s">
        <v>4</v>
      </c>
      <c r="AR113" s="4" t="s">
        <v>7</v>
      </c>
      <c r="AS113" s="21" t="s">
        <v>4</v>
      </c>
      <c r="AT113" s="4" t="s">
        <v>7</v>
      </c>
      <c r="AU113" s="21" t="s">
        <v>7</v>
      </c>
      <c r="AV113" s="4" t="s">
        <v>7</v>
      </c>
      <c r="AW113" s="21" t="s">
        <v>7</v>
      </c>
      <c r="AX113" s="4" t="s">
        <v>7</v>
      </c>
      <c r="AY113" s="21" t="s">
        <v>7</v>
      </c>
      <c r="AZ113" s="4" t="s">
        <v>7</v>
      </c>
      <c r="BA113" s="21" t="s">
        <v>7</v>
      </c>
      <c r="BB113" s="4" t="s">
        <v>7</v>
      </c>
      <c r="BE113" s="107" t="s">
        <v>181</v>
      </c>
      <c r="BF113" s="107" t="s">
        <v>182</v>
      </c>
      <c r="BG113" s="107" t="s">
        <v>182</v>
      </c>
      <c r="BH113" s="107" t="s">
        <v>181</v>
      </c>
      <c r="BI113">
        <v>16</v>
      </c>
      <c r="BJ113"/>
      <c r="BK113">
        <v>1</v>
      </c>
      <c r="BL113">
        <v>16</v>
      </c>
      <c r="BM113"/>
      <c r="BN113">
        <v>1</v>
      </c>
      <c r="BO113"/>
      <c r="BP113"/>
      <c r="BQ113"/>
      <c r="BR113"/>
      <c r="BS113"/>
      <c r="BT113"/>
      <c r="BU113"/>
      <c r="BV113"/>
      <c r="BW113"/>
      <c r="BX113" s="13"/>
      <c r="BY113" s="13"/>
      <c r="BZ113"/>
      <c r="CA113"/>
      <c r="CB113"/>
      <c r="CC113"/>
      <c r="CD113"/>
      <c r="CE113"/>
      <c r="CF113"/>
      <c r="CG113"/>
      <c r="CH113"/>
      <c r="CI113"/>
      <c r="CJ113"/>
      <c r="CK113"/>
      <c r="CL113"/>
      <c r="CM113"/>
      <c r="CN113"/>
      <c r="CO113"/>
      <c r="CP113"/>
      <c r="CQ113"/>
      <c r="CR113"/>
      <c r="CS113"/>
      <c r="CT113"/>
      <c r="CU113"/>
      <c r="CV113"/>
      <c r="CW113"/>
      <c r="CX113"/>
      <c r="CY113"/>
      <c r="CZ113"/>
      <c r="DA113"/>
      <c r="DB113"/>
      <c r="DC113"/>
      <c r="DD113"/>
      <c r="DE113"/>
      <c r="DF113"/>
      <c r="DG113"/>
      <c r="DH113"/>
      <c r="DI113"/>
      <c r="DJ113"/>
      <c r="DK113"/>
    </row>
    <row r="114" spans="1:115" s="23" customFormat="1" ht="39.6" x14ac:dyDescent="0.3">
      <c r="A114"/>
      <c r="B114" s="102"/>
      <c r="C114"/>
      <c r="D114" s="46"/>
      <c r="G114"/>
      <c r="H114" s="148" t="s">
        <v>221</v>
      </c>
      <c r="I114" t="s">
        <v>280</v>
      </c>
      <c r="J114" s="169">
        <v>635344</v>
      </c>
      <c r="K114" s="120">
        <v>11</v>
      </c>
      <c r="L114" s="107">
        <v>630</v>
      </c>
      <c r="M114" s="103" t="s">
        <v>287</v>
      </c>
      <c r="N114" s="103" t="s">
        <v>5</v>
      </c>
      <c r="O114" s="21" t="s">
        <v>4</v>
      </c>
      <c r="P114" s="121" t="s">
        <v>289</v>
      </c>
      <c r="Q114" s="104" t="s">
        <v>295</v>
      </c>
      <c r="R114" s="103" t="s">
        <v>17</v>
      </c>
      <c r="S114" s="103">
        <v>300</v>
      </c>
      <c r="T114" s="103">
        <v>1000</v>
      </c>
      <c r="U114" s="103">
        <v>70</v>
      </c>
      <c r="V114" s="123">
        <v>20</v>
      </c>
      <c r="W114" s="107" t="s">
        <v>179</v>
      </c>
      <c r="X114" s="4" t="s">
        <v>7</v>
      </c>
      <c r="Y114" s="107" t="s">
        <v>180</v>
      </c>
      <c r="Z114" s="4" t="s">
        <v>7</v>
      </c>
      <c r="AA114" s="4" t="s">
        <v>7</v>
      </c>
      <c r="AB114" s="4" t="s">
        <v>7</v>
      </c>
      <c r="AC114" s="21" t="s">
        <v>7</v>
      </c>
      <c r="AD114" s="4" t="s">
        <v>7</v>
      </c>
      <c r="AE114" s="21" t="s">
        <v>7</v>
      </c>
      <c r="AF114" s="4" t="s">
        <v>7</v>
      </c>
      <c r="AG114" s="21" t="s">
        <v>7</v>
      </c>
      <c r="AH114" s="125" t="s">
        <v>5</v>
      </c>
      <c r="AI114" s="21" t="s">
        <v>4</v>
      </c>
      <c r="AJ114" s="91">
        <v>31</v>
      </c>
      <c r="AK114" s="21" t="s">
        <v>4</v>
      </c>
      <c r="AL114" s="91" t="s">
        <v>5</v>
      </c>
      <c r="AM114" s="21" t="s">
        <v>4</v>
      </c>
      <c r="AN114" s="4" t="s">
        <v>7</v>
      </c>
      <c r="AO114" s="21" t="s">
        <v>7</v>
      </c>
      <c r="AP114" s="91" t="s">
        <v>5</v>
      </c>
      <c r="AQ114" s="21" t="s">
        <v>4</v>
      </c>
      <c r="AR114" s="4" t="s">
        <v>7</v>
      </c>
      <c r="AS114" s="21" t="s">
        <v>4</v>
      </c>
      <c r="AT114" s="4" t="s">
        <v>7</v>
      </c>
      <c r="AU114" s="21" t="s">
        <v>7</v>
      </c>
      <c r="AV114" s="4" t="s">
        <v>7</v>
      </c>
      <c r="AW114" s="21" t="s">
        <v>7</v>
      </c>
      <c r="AX114" s="4" t="s">
        <v>7</v>
      </c>
      <c r="AY114" s="21" t="s">
        <v>7</v>
      </c>
      <c r="AZ114" s="4" t="s">
        <v>7</v>
      </c>
      <c r="BA114" s="21" t="s">
        <v>7</v>
      </c>
      <c r="BB114" s="4" t="s">
        <v>7</v>
      </c>
      <c r="BE114" s="107" t="s">
        <v>181</v>
      </c>
      <c r="BF114" s="107" t="s">
        <v>182</v>
      </c>
      <c r="BG114" s="107" t="s">
        <v>182</v>
      </c>
      <c r="BH114" s="107" t="s">
        <v>181</v>
      </c>
      <c r="BI114">
        <v>16</v>
      </c>
      <c r="BJ114"/>
      <c r="BK114">
        <v>1</v>
      </c>
      <c r="BL114">
        <v>16</v>
      </c>
      <c r="BM114"/>
      <c r="BN114">
        <v>1</v>
      </c>
      <c r="BO114"/>
      <c r="BP114"/>
      <c r="BQ114"/>
      <c r="BR114"/>
      <c r="BS114"/>
      <c r="BT114"/>
      <c r="BU114"/>
      <c r="BV114"/>
      <c r="BW114"/>
      <c r="BX114" s="13"/>
      <c r="BY114" s="13"/>
      <c r="BZ114"/>
      <c r="CA114"/>
      <c r="CB114"/>
      <c r="CC114"/>
      <c r="CD114"/>
      <c r="CE114"/>
      <c r="CF114"/>
      <c r="CG114"/>
      <c r="CH114"/>
      <c r="CI114"/>
      <c r="CJ114"/>
      <c r="CK114"/>
      <c r="CL114"/>
      <c r="CM114"/>
      <c r="CN114"/>
      <c r="CO114"/>
      <c r="CP114"/>
      <c r="CQ114"/>
      <c r="CR114"/>
      <c r="CS114"/>
      <c r="CT114"/>
      <c r="CU114"/>
      <c r="CV114"/>
      <c r="CW114"/>
      <c r="CX114"/>
      <c r="CY114"/>
      <c r="CZ114"/>
      <c r="DA114"/>
      <c r="DB114"/>
      <c r="DC114"/>
      <c r="DD114"/>
      <c r="DE114"/>
      <c r="DF114"/>
      <c r="DG114"/>
      <c r="DH114"/>
      <c r="DI114"/>
      <c r="DJ114"/>
      <c r="DK114"/>
    </row>
    <row r="115" spans="1:115" s="23" customFormat="1" ht="39.6" x14ac:dyDescent="0.3">
      <c r="A115"/>
      <c r="B115" s="102"/>
      <c r="C115"/>
      <c r="D115" s="46"/>
      <c r="G115"/>
      <c r="H115" s="148" t="s">
        <v>222</v>
      </c>
      <c r="I115" t="s">
        <v>280</v>
      </c>
      <c r="J115" s="169">
        <v>635321</v>
      </c>
      <c r="K115" s="120">
        <v>22</v>
      </c>
      <c r="L115" s="107" t="s">
        <v>178</v>
      </c>
      <c r="M115" s="103" t="s">
        <v>286</v>
      </c>
      <c r="N115" s="103" t="s">
        <v>5</v>
      </c>
      <c r="O115" s="21" t="s">
        <v>4</v>
      </c>
      <c r="P115" s="121" t="s">
        <v>289</v>
      </c>
      <c r="Q115" s="104" t="s">
        <v>295</v>
      </c>
      <c r="R115" s="103" t="s">
        <v>18</v>
      </c>
      <c r="S115" s="103">
        <v>400</v>
      </c>
      <c r="T115" s="103">
        <v>1000</v>
      </c>
      <c r="U115" s="103">
        <v>70</v>
      </c>
      <c r="V115" s="123">
        <v>20</v>
      </c>
      <c r="W115" s="107" t="s">
        <v>179</v>
      </c>
      <c r="X115" s="4" t="s">
        <v>7</v>
      </c>
      <c r="Y115" s="107" t="s">
        <v>180</v>
      </c>
      <c r="Z115" s="4" t="s">
        <v>7</v>
      </c>
      <c r="AA115" s="4" t="s">
        <v>7</v>
      </c>
      <c r="AB115" s="4" t="s">
        <v>7</v>
      </c>
      <c r="AC115" s="21" t="s">
        <v>7</v>
      </c>
      <c r="AD115" s="4" t="s">
        <v>7</v>
      </c>
      <c r="AE115" s="21" t="s">
        <v>7</v>
      </c>
      <c r="AF115" s="4" t="s">
        <v>7</v>
      </c>
      <c r="AG115" s="21" t="s">
        <v>7</v>
      </c>
      <c r="AH115" s="125" t="s">
        <v>5</v>
      </c>
      <c r="AI115" s="21" t="s">
        <v>4</v>
      </c>
      <c r="AJ115" s="91">
        <v>20</v>
      </c>
      <c r="AK115" s="21" t="s">
        <v>4</v>
      </c>
      <c r="AL115" s="91" t="s">
        <v>5</v>
      </c>
      <c r="AM115" s="21" t="s">
        <v>4</v>
      </c>
      <c r="AN115" s="4" t="s">
        <v>7</v>
      </c>
      <c r="AO115" s="21" t="s">
        <v>7</v>
      </c>
      <c r="AP115" s="91" t="s">
        <v>5</v>
      </c>
      <c r="AQ115" s="21" t="s">
        <v>4</v>
      </c>
      <c r="AR115" s="4" t="s">
        <v>7</v>
      </c>
      <c r="AS115" s="21" t="s">
        <v>4</v>
      </c>
      <c r="AT115" s="4" t="s">
        <v>7</v>
      </c>
      <c r="AU115" s="21" t="s">
        <v>7</v>
      </c>
      <c r="AV115" s="4" t="s">
        <v>7</v>
      </c>
      <c r="AW115" s="21" t="s">
        <v>7</v>
      </c>
      <c r="AX115" s="4" t="s">
        <v>7</v>
      </c>
      <c r="AY115" s="21" t="s">
        <v>7</v>
      </c>
      <c r="AZ115" s="4" t="s">
        <v>7</v>
      </c>
      <c r="BA115" s="21" t="s">
        <v>7</v>
      </c>
      <c r="BB115" s="4" t="s">
        <v>7</v>
      </c>
      <c r="BE115" s="107" t="s">
        <v>181</v>
      </c>
      <c r="BF115" s="107" t="s">
        <v>182</v>
      </c>
      <c r="BG115" s="107" t="s">
        <v>182</v>
      </c>
      <c r="BH115" s="107" t="s">
        <v>181</v>
      </c>
      <c r="BI115">
        <v>16</v>
      </c>
      <c r="BJ115"/>
      <c r="BK115">
        <v>1</v>
      </c>
      <c r="BL115">
        <v>16</v>
      </c>
      <c r="BM115"/>
      <c r="BN115">
        <v>1</v>
      </c>
      <c r="BO115"/>
      <c r="BP115"/>
      <c r="BQ115"/>
      <c r="BR115"/>
      <c r="BS115"/>
      <c r="BT115"/>
      <c r="BU115"/>
      <c r="BV115"/>
      <c r="BW115"/>
      <c r="BX115" s="13"/>
      <c r="BY115" s="13"/>
      <c r="BZ115"/>
      <c r="CA115"/>
      <c r="CB115"/>
      <c r="CC115"/>
      <c r="CD115"/>
      <c r="CE115"/>
      <c r="CF115"/>
      <c r="CG115"/>
      <c r="CH115"/>
      <c r="CI115"/>
      <c r="CJ115"/>
      <c r="CK115"/>
      <c r="CL115"/>
      <c r="CM115"/>
      <c r="CN115"/>
      <c r="CO115"/>
      <c r="CP115"/>
      <c r="CQ115"/>
      <c r="CR115"/>
      <c r="CS115"/>
      <c r="CT115"/>
      <c r="CU115"/>
      <c r="CV115"/>
      <c r="CW115"/>
      <c r="CX115"/>
      <c r="CY115"/>
      <c r="CZ115"/>
      <c r="DA115"/>
      <c r="DB115"/>
      <c r="DC115"/>
      <c r="DD115"/>
      <c r="DE115"/>
      <c r="DF115"/>
      <c r="DG115"/>
      <c r="DH115"/>
      <c r="DI115"/>
      <c r="DJ115"/>
      <c r="DK115"/>
    </row>
    <row r="116" spans="1:115" s="23" customFormat="1" ht="39.6" x14ac:dyDescent="0.3">
      <c r="A116"/>
      <c r="B116" s="102"/>
      <c r="C116"/>
      <c r="D116" s="46"/>
      <c r="G116"/>
      <c r="H116" s="148" t="s">
        <v>223</v>
      </c>
      <c r="I116" t="s">
        <v>280</v>
      </c>
      <c r="J116" s="169">
        <v>644724</v>
      </c>
      <c r="K116" s="120">
        <v>22</v>
      </c>
      <c r="L116" s="107" t="s">
        <v>178</v>
      </c>
      <c r="M116" s="103" t="s">
        <v>286</v>
      </c>
      <c r="N116" s="103" t="s">
        <v>5</v>
      </c>
      <c r="O116" s="21" t="s">
        <v>4</v>
      </c>
      <c r="P116" s="121" t="s">
        <v>289</v>
      </c>
      <c r="Q116" s="104" t="s">
        <v>295</v>
      </c>
      <c r="R116" s="103" t="s">
        <v>18</v>
      </c>
      <c r="S116" s="103">
        <v>400</v>
      </c>
      <c r="T116" t="s">
        <v>283</v>
      </c>
      <c r="U116" s="4" t="s">
        <v>7</v>
      </c>
      <c r="V116" s="123">
        <v>20</v>
      </c>
      <c r="W116" s="107" t="s">
        <v>179</v>
      </c>
      <c r="X116" s="4" t="s">
        <v>7</v>
      </c>
      <c r="Y116" s="107" t="s">
        <v>180</v>
      </c>
      <c r="Z116" s="4" t="s">
        <v>7</v>
      </c>
      <c r="AA116" s="4" t="s">
        <v>7</v>
      </c>
      <c r="AB116" s="4" t="s">
        <v>7</v>
      </c>
      <c r="AC116" s="21" t="s">
        <v>7</v>
      </c>
      <c r="AD116" s="4" t="s">
        <v>7</v>
      </c>
      <c r="AE116" s="21" t="s">
        <v>7</v>
      </c>
      <c r="AF116" s="4" t="s">
        <v>7</v>
      </c>
      <c r="AG116" s="21" t="s">
        <v>7</v>
      </c>
      <c r="AH116" s="125" t="s">
        <v>5</v>
      </c>
      <c r="AI116" s="21" t="s">
        <v>4</v>
      </c>
      <c r="AJ116" s="91">
        <v>20</v>
      </c>
      <c r="AK116" s="21" t="s">
        <v>4</v>
      </c>
      <c r="AL116" s="91" t="s">
        <v>5</v>
      </c>
      <c r="AM116" s="21" t="s">
        <v>4</v>
      </c>
      <c r="AN116" s="4" t="s">
        <v>7</v>
      </c>
      <c r="AO116" s="21" t="s">
        <v>7</v>
      </c>
      <c r="AP116" s="91" t="s">
        <v>5</v>
      </c>
      <c r="AQ116" s="21" t="s">
        <v>4</v>
      </c>
      <c r="AR116" s="4" t="s">
        <v>7</v>
      </c>
      <c r="AS116" s="21" t="s">
        <v>4</v>
      </c>
      <c r="AT116" s="4" t="s">
        <v>7</v>
      </c>
      <c r="AU116" s="21" t="s">
        <v>7</v>
      </c>
      <c r="AV116" s="4" t="s">
        <v>7</v>
      </c>
      <c r="AW116" s="21" t="s">
        <v>7</v>
      </c>
      <c r="AX116" s="4" t="s">
        <v>7</v>
      </c>
      <c r="AY116" s="21" t="s">
        <v>7</v>
      </c>
      <c r="AZ116" s="4" t="s">
        <v>7</v>
      </c>
      <c r="BA116" s="21" t="s">
        <v>7</v>
      </c>
      <c r="BB116" s="4" t="s">
        <v>7</v>
      </c>
      <c r="BE116" s="107" t="s">
        <v>181</v>
      </c>
      <c r="BF116" s="107" t="s">
        <v>182</v>
      </c>
      <c r="BG116" s="107" t="s">
        <v>182</v>
      </c>
      <c r="BH116" s="107" t="s">
        <v>181</v>
      </c>
      <c r="BI116">
        <v>16</v>
      </c>
      <c r="BJ116"/>
      <c r="BK116">
        <v>1</v>
      </c>
      <c r="BL116">
        <v>16</v>
      </c>
      <c r="BM116"/>
      <c r="BN116">
        <v>1</v>
      </c>
      <c r="BO116"/>
      <c r="BP116"/>
      <c r="BQ116"/>
      <c r="BR116"/>
      <c r="BS116"/>
      <c r="BT116"/>
      <c r="BU116"/>
      <c r="BV116"/>
      <c r="BW116"/>
      <c r="BX116" s="13"/>
      <c r="BY116" s="13"/>
      <c r="BZ116"/>
      <c r="CA116"/>
      <c r="CB116"/>
      <c r="CC116"/>
      <c r="CD116"/>
      <c r="CE116"/>
      <c r="CF116"/>
      <c r="CG116"/>
      <c r="CH116"/>
      <c r="CI116"/>
      <c r="CJ116"/>
      <c r="CK116"/>
      <c r="CL116"/>
      <c r="CM116"/>
      <c r="CN116"/>
      <c r="CO116"/>
      <c r="CP116"/>
      <c r="CQ116"/>
      <c r="CR116"/>
      <c r="CS116"/>
      <c r="CT116"/>
      <c r="CU116"/>
      <c r="CV116"/>
      <c r="CW116"/>
      <c r="CX116"/>
      <c r="CY116"/>
      <c r="CZ116"/>
      <c r="DA116"/>
      <c r="DB116"/>
      <c r="DC116"/>
      <c r="DD116"/>
      <c r="DE116"/>
      <c r="DF116"/>
      <c r="DG116"/>
      <c r="DH116"/>
      <c r="DI116"/>
      <c r="DJ116"/>
      <c r="DK116"/>
    </row>
    <row r="117" spans="1:115" s="23" customFormat="1" ht="39.6" x14ac:dyDescent="0.3">
      <c r="A117"/>
      <c r="B117" s="102"/>
      <c r="C117"/>
      <c r="D117" s="46"/>
      <c r="G117"/>
      <c r="H117" s="148" t="s">
        <v>224</v>
      </c>
      <c r="I117" t="s">
        <v>280</v>
      </c>
      <c r="J117" s="169">
        <v>644725</v>
      </c>
      <c r="K117" s="120">
        <v>22</v>
      </c>
      <c r="L117" s="107" t="s">
        <v>183</v>
      </c>
      <c r="M117" s="103" t="s">
        <v>286</v>
      </c>
      <c r="N117" s="103" t="s">
        <v>5</v>
      </c>
      <c r="O117" s="21" t="s">
        <v>4</v>
      </c>
      <c r="P117" s="121" t="s">
        <v>289</v>
      </c>
      <c r="Q117" s="104" t="s">
        <v>295</v>
      </c>
      <c r="R117" s="103" t="s">
        <v>18</v>
      </c>
      <c r="S117" s="103">
        <v>400</v>
      </c>
      <c r="T117" t="s">
        <v>283</v>
      </c>
      <c r="U117" s="4" t="s">
        <v>7</v>
      </c>
      <c r="V117" s="123">
        <v>20</v>
      </c>
      <c r="W117" s="107" t="s">
        <v>179</v>
      </c>
      <c r="X117" s="4" t="s">
        <v>7</v>
      </c>
      <c r="Y117" s="107" t="s">
        <v>180</v>
      </c>
      <c r="Z117" s="4" t="s">
        <v>7</v>
      </c>
      <c r="AA117" s="4" t="s">
        <v>7</v>
      </c>
      <c r="AB117" s="4" t="s">
        <v>7</v>
      </c>
      <c r="AC117" s="21" t="s">
        <v>7</v>
      </c>
      <c r="AD117" s="4" t="s">
        <v>7</v>
      </c>
      <c r="AE117" s="21" t="s">
        <v>7</v>
      </c>
      <c r="AF117" s="4" t="s">
        <v>7</v>
      </c>
      <c r="AG117" s="21" t="s">
        <v>7</v>
      </c>
      <c r="AH117" s="125" t="s">
        <v>5</v>
      </c>
      <c r="AI117" s="21" t="s">
        <v>4</v>
      </c>
      <c r="AJ117" s="91">
        <v>20</v>
      </c>
      <c r="AK117" s="21" t="s">
        <v>4</v>
      </c>
      <c r="AL117" s="91" t="s">
        <v>5</v>
      </c>
      <c r="AM117" s="21" t="s">
        <v>4</v>
      </c>
      <c r="AN117" s="4" t="s">
        <v>7</v>
      </c>
      <c r="AO117" s="21" t="s">
        <v>7</v>
      </c>
      <c r="AP117" s="91" t="s">
        <v>5</v>
      </c>
      <c r="AQ117" s="21" t="s">
        <v>4</v>
      </c>
      <c r="AR117" s="4" t="s">
        <v>7</v>
      </c>
      <c r="AS117" s="21" t="s">
        <v>4</v>
      </c>
      <c r="AT117" s="4" t="s">
        <v>7</v>
      </c>
      <c r="AU117" s="21" t="s">
        <v>7</v>
      </c>
      <c r="AV117" s="4" t="s">
        <v>7</v>
      </c>
      <c r="AW117" s="21" t="s">
        <v>7</v>
      </c>
      <c r="AX117" s="4" t="s">
        <v>7</v>
      </c>
      <c r="AY117" s="21" t="s">
        <v>7</v>
      </c>
      <c r="AZ117" s="4" t="s">
        <v>7</v>
      </c>
      <c r="BA117" s="21" t="s">
        <v>7</v>
      </c>
      <c r="BB117" s="4" t="s">
        <v>7</v>
      </c>
      <c r="BE117" s="107" t="s">
        <v>181</v>
      </c>
      <c r="BF117" s="107" t="s">
        <v>182</v>
      </c>
      <c r="BG117" s="107" t="s">
        <v>182</v>
      </c>
      <c r="BH117" s="107" t="s">
        <v>181</v>
      </c>
      <c r="BI117">
        <v>16</v>
      </c>
      <c r="BJ117"/>
      <c r="BK117">
        <v>1</v>
      </c>
      <c r="BL117">
        <v>16</v>
      </c>
      <c r="BM117"/>
      <c r="BN117">
        <v>1</v>
      </c>
      <c r="BO117"/>
      <c r="BP117"/>
      <c r="BQ117"/>
      <c r="BR117"/>
      <c r="BS117"/>
      <c r="BT117"/>
      <c r="BU117"/>
      <c r="BV117"/>
      <c r="BW117"/>
      <c r="BX117" s="13"/>
      <c r="BY117" s="13"/>
      <c r="BZ117"/>
      <c r="CA117"/>
      <c r="CB117"/>
      <c r="CC117"/>
      <c r="CD117"/>
      <c r="CE117"/>
      <c r="CF117"/>
      <c r="CG117"/>
      <c r="CH117"/>
      <c r="CI117"/>
      <c r="CJ117"/>
      <c r="CK117"/>
      <c r="CL117"/>
      <c r="CM117"/>
      <c r="CN117"/>
      <c r="CO117"/>
      <c r="CP117"/>
      <c r="CQ117"/>
      <c r="CR117"/>
      <c r="CS117"/>
      <c r="CT117"/>
      <c r="CU117"/>
      <c r="CV117"/>
      <c r="CW117"/>
      <c r="CX117"/>
      <c r="CY117"/>
      <c r="CZ117"/>
      <c r="DA117"/>
      <c r="DB117"/>
      <c r="DC117"/>
      <c r="DD117"/>
      <c r="DE117"/>
      <c r="DF117"/>
      <c r="DG117"/>
      <c r="DH117"/>
      <c r="DI117"/>
      <c r="DJ117"/>
      <c r="DK117"/>
    </row>
    <row r="118" spans="1:115" s="23" customFormat="1" ht="39.6" x14ac:dyDescent="0.3">
      <c r="A118"/>
      <c r="B118" s="102"/>
      <c r="C118"/>
      <c r="D118" s="46"/>
      <c r="G118"/>
      <c r="H118" s="148" t="s">
        <v>225</v>
      </c>
      <c r="I118" t="s">
        <v>280</v>
      </c>
      <c r="J118" s="169">
        <v>251731</v>
      </c>
      <c r="K118" s="120">
        <v>22</v>
      </c>
      <c r="L118" s="107" t="s">
        <v>183</v>
      </c>
      <c r="M118" s="103" t="s">
        <v>286</v>
      </c>
      <c r="N118" s="103" t="s">
        <v>5</v>
      </c>
      <c r="O118" s="21" t="s">
        <v>4</v>
      </c>
      <c r="P118" s="121" t="s">
        <v>289</v>
      </c>
      <c r="Q118" s="104" t="s">
        <v>295</v>
      </c>
      <c r="R118" s="103" t="s">
        <v>18</v>
      </c>
      <c r="S118" s="103">
        <v>400</v>
      </c>
      <c r="T118" s="103">
        <v>1000</v>
      </c>
      <c r="U118" s="103">
        <v>70</v>
      </c>
      <c r="V118" s="123">
        <v>20</v>
      </c>
      <c r="W118" s="107" t="s">
        <v>179</v>
      </c>
      <c r="X118" s="4" t="s">
        <v>7</v>
      </c>
      <c r="Y118" s="107" t="s">
        <v>180</v>
      </c>
      <c r="Z118" s="4" t="s">
        <v>7</v>
      </c>
      <c r="AA118" s="4" t="s">
        <v>7</v>
      </c>
      <c r="AB118" s="4" t="s">
        <v>7</v>
      </c>
      <c r="AC118" s="21" t="s">
        <v>7</v>
      </c>
      <c r="AD118" s="4" t="s">
        <v>7</v>
      </c>
      <c r="AE118" s="21" t="s">
        <v>7</v>
      </c>
      <c r="AF118" s="4" t="s">
        <v>7</v>
      </c>
      <c r="AG118" s="21" t="s">
        <v>7</v>
      </c>
      <c r="AH118" s="125" t="s">
        <v>5</v>
      </c>
      <c r="AI118" s="21" t="s">
        <v>4</v>
      </c>
      <c r="AJ118" s="91">
        <v>20</v>
      </c>
      <c r="AK118" s="21" t="s">
        <v>4</v>
      </c>
      <c r="AL118" s="91" t="s">
        <v>5</v>
      </c>
      <c r="AM118" s="21" t="s">
        <v>4</v>
      </c>
      <c r="AN118" s="4" t="s">
        <v>7</v>
      </c>
      <c r="AO118" s="21" t="s">
        <v>7</v>
      </c>
      <c r="AP118" s="91" t="s">
        <v>5</v>
      </c>
      <c r="AQ118" s="21" t="s">
        <v>4</v>
      </c>
      <c r="AR118" s="4" t="s">
        <v>7</v>
      </c>
      <c r="AS118" s="21" t="s">
        <v>4</v>
      </c>
      <c r="AT118" s="4" t="s">
        <v>7</v>
      </c>
      <c r="AU118" s="21" t="s">
        <v>7</v>
      </c>
      <c r="AV118" s="4" t="s">
        <v>7</v>
      </c>
      <c r="AW118" s="21" t="s">
        <v>7</v>
      </c>
      <c r="AX118" s="4" t="s">
        <v>7</v>
      </c>
      <c r="AY118" s="21" t="s">
        <v>7</v>
      </c>
      <c r="AZ118" s="4" t="s">
        <v>7</v>
      </c>
      <c r="BA118" s="21" t="s">
        <v>7</v>
      </c>
      <c r="BB118" s="4" t="s">
        <v>7</v>
      </c>
      <c r="BE118" s="107" t="s">
        <v>181</v>
      </c>
      <c r="BF118" s="107" t="s">
        <v>182</v>
      </c>
      <c r="BG118" s="107" t="s">
        <v>182</v>
      </c>
      <c r="BH118" s="107" t="s">
        <v>181</v>
      </c>
      <c r="BI118">
        <v>16</v>
      </c>
      <c r="BJ118"/>
      <c r="BK118">
        <v>1</v>
      </c>
      <c r="BL118">
        <v>16</v>
      </c>
      <c r="BM118"/>
      <c r="BN118">
        <v>1</v>
      </c>
      <c r="BO118"/>
      <c r="BP118"/>
      <c r="BQ118"/>
      <c r="BR118"/>
      <c r="BS118"/>
      <c r="BT118"/>
      <c r="BU118"/>
      <c r="BV118"/>
      <c r="BW118"/>
      <c r="BX118" s="13"/>
      <c r="BY118" s="13"/>
      <c r="BZ118"/>
      <c r="CA118"/>
      <c r="CB118"/>
      <c r="CC118"/>
      <c r="CD118"/>
      <c r="CE118"/>
      <c r="CF118"/>
      <c r="CG118"/>
      <c r="CH118"/>
      <c r="CI118"/>
      <c r="CJ118"/>
      <c r="CK118"/>
      <c r="CL118"/>
      <c r="CM118"/>
      <c r="CN118"/>
      <c r="CO118"/>
      <c r="CP118"/>
      <c r="CQ118"/>
      <c r="CR118"/>
      <c r="CS118"/>
      <c r="CT118"/>
      <c r="CU118"/>
      <c r="CV118"/>
      <c r="CW118"/>
      <c r="CX118"/>
      <c r="CY118"/>
      <c r="CZ118"/>
      <c r="DA118"/>
      <c r="DB118"/>
      <c r="DC118"/>
      <c r="DD118"/>
      <c r="DE118"/>
      <c r="DF118"/>
      <c r="DG118"/>
      <c r="DH118"/>
      <c r="DI118"/>
      <c r="DJ118"/>
      <c r="DK118"/>
    </row>
    <row r="119" spans="1:115" s="23" customFormat="1" ht="39.6" x14ac:dyDescent="0.3">
      <c r="A119"/>
      <c r="B119" s="102"/>
      <c r="C119"/>
      <c r="D119" s="46"/>
      <c r="G119"/>
      <c r="H119" s="148" t="s">
        <v>226</v>
      </c>
      <c r="I119" t="s">
        <v>280</v>
      </c>
      <c r="J119" s="169">
        <v>635327</v>
      </c>
      <c r="K119" s="120">
        <v>22</v>
      </c>
      <c r="L119" s="107" t="s">
        <v>183</v>
      </c>
      <c r="M119" s="103" t="s">
        <v>287</v>
      </c>
      <c r="N119" s="103" t="s">
        <v>5</v>
      </c>
      <c r="O119" s="21" t="s">
        <v>4</v>
      </c>
      <c r="P119" s="121" t="s">
        <v>289</v>
      </c>
      <c r="Q119" s="104" t="s">
        <v>295</v>
      </c>
      <c r="R119" s="103" t="s">
        <v>17</v>
      </c>
      <c r="S119" s="103">
        <v>400</v>
      </c>
      <c r="T119" s="103">
        <v>1000</v>
      </c>
      <c r="U119" s="103">
        <v>70</v>
      </c>
      <c r="V119" s="123">
        <v>20</v>
      </c>
      <c r="W119" s="107" t="s">
        <v>179</v>
      </c>
      <c r="X119" s="4" t="s">
        <v>7</v>
      </c>
      <c r="Y119" s="107" t="s">
        <v>180</v>
      </c>
      <c r="Z119" s="4" t="s">
        <v>7</v>
      </c>
      <c r="AA119" s="4" t="s">
        <v>7</v>
      </c>
      <c r="AB119" s="4" t="s">
        <v>7</v>
      </c>
      <c r="AC119" s="21" t="s">
        <v>7</v>
      </c>
      <c r="AD119" s="4" t="s">
        <v>7</v>
      </c>
      <c r="AE119" s="21" t="s">
        <v>7</v>
      </c>
      <c r="AF119" s="4" t="s">
        <v>7</v>
      </c>
      <c r="AG119" s="21" t="s">
        <v>7</v>
      </c>
      <c r="AH119" s="125" t="s">
        <v>5</v>
      </c>
      <c r="AI119" s="21" t="s">
        <v>4</v>
      </c>
      <c r="AJ119" s="91">
        <v>31</v>
      </c>
      <c r="AK119" s="21" t="s">
        <v>4</v>
      </c>
      <c r="AL119" s="91" t="s">
        <v>5</v>
      </c>
      <c r="AM119" s="21" t="s">
        <v>4</v>
      </c>
      <c r="AN119" s="4" t="s">
        <v>7</v>
      </c>
      <c r="AO119" s="21" t="s">
        <v>7</v>
      </c>
      <c r="AP119" s="91" t="s">
        <v>5</v>
      </c>
      <c r="AQ119" s="21" t="s">
        <v>4</v>
      </c>
      <c r="AR119" s="4" t="s">
        <v>7</v>
      </c>
      <c r="AS119" s="21" t="s">
        <v>4</v>
      </c>
      <c r="AT119" s="4" t="s">
        <v>7</v>
      </c>
      <c r="AU119" s="21" t="s">
        <v>7</v>
      </c>
      <c r="AV119" s="4" t="s">
        <v>7</v>
      </c>
      <c r="AW119" s="21" t="s">
        <v>7</v>
      </c>
      <c r="AX119" s="4" t="s">
        <v>7</v>
      </c>
      <c r="AY119" s="21" t="s">
        <v>7</v>
      </c>
      <c r="AZ119" s="4" t="s">
        <v>7</v>
      </c>
      <c r="BA119" s="21" t="s">
        <v>7</v>
      </c>
      <c r="BB119" s="4" t="s">
        <v>7</v>
      </c>
      <c r="BE119" s="107" t="s">
        <v>181</v>
      </c>
      <c r="BF119" s="107" t="s">
        <v>182</v>
      </c>
      <c r="BG119" s="107" t="s">
        <v>182</v>
      </c>
      <c r="BH119" s="107" t="s">
        <v>181</v>
      </c>
      <c r="BI119">
        <v>16</v>
      </c>
      <c r="BJ119"/>
      <c r="BK119">
        <v>1</v>
      </c>
      <c r="BL119">
        <v>16</v>
      </c>
      <c r="BM119"/>
      <c r="BN119">
        <v>1</v>
      </c>
      <c r="BO119"/>
      <c r="BP119"/>
      <c r="BQ119"/>
      <c r="BR119"/>
      <c r="BS119"/>
      <c r="BT119"/>
      <c r="BU119"/>
      <c r="BV119"/>
      <c r="BW119"/>
      <c r="BX119" s="13"/>
      <c r="BY119" s="13"/>
      <c r="BZ119"/>
      <c r="CA119"/>
      <c r="CB119"/>
      <c r="CC119"/>
      <c r="CD119"/>
      <c r="CE119"/>
      <c r="CF119"/>
      <c r="CG119"/>
      <c r="CH119"/>
      <c r="CI119"/>
      <c r="CJ119"/>
      <c r="CK119"/>
      <c r="CL119"/>
      <c r="CM119"/>
      <c r="CN119"/>
      <c r="CO119"/>
      <c r="CP119"/>
      <c r="CQ119"/>
      <c r="CR119"/>
      <c r="CS119"/>
      <c r="CT119"/>
      <c r="CU119"/>
      <c r="CV119"/>
      <c r="CW119"/>
      <c r="CX119"/>
      <c r="CY119"/>
      <c r="CZ119"/>
      <c r="DA119"/>
      <c r="DB119"/>
      <c r="DC119"/>
      <c r="DD119"/>
      <c r="DE119"/>
      <c r="DF119"/>
      <c r="DG119"/>
      <c r="DH119"/>
      <c r="DI119"/>
      <c r="DJ119"/>
      <c r="DK119"/>
    </row>
    <row r="120" spans="1:115" s="23" customFormat="1" ht="39.6" x14ac:dyDescent="0.3">
      <c r="A120"/>
      <c r="B120" s="102"/>
      <c r="C120"/>
      <c r="D120" s="46"/>
      <c r="G120"/>
      <c r="H120" s="148" t="s">
        <v>227</v>
      </c>
      <c r="I120" t="s">
        <v>280</v>
      </c>
      <c r="J120" s="169">
        <v>635347</v>
      </c>
      <c r="K120" s="120">
        <v>22</v>
      </c>
      <c r="L120" s="107" t="s">
        <v>183</v>
      </c>
      <c r="M120" s="103" t="s">
        <v>287</v>
      </c>
      <c r="N120" s="103" t="s">
        <v>5</v>
      </c>
      <c r="O120" s="21" t="s">
        <v>4</v>
      </c>
      <c r="P120" s="121" t="s">
        <v>289</v>
      </c>
      <c r="Q120" s="104" t="s">
        <v>295</v>
      </c>
      <c r="R120" s="103" t="s">
        <v>17</v>
      </c>
      <c r="S120" s="103">
        <v>400</v>
      </c>
      <c r="T120" t="s">
        <v>283</v>
      </c>
      <c r="U120" s="4" t="s">
        <v>7</v>
      </c>
      <c r="V120" s="123">
        <v>20</v>
      </c>
      <c r="W120" s="107" t="s">
        <v>179</v>
      </c>
      <c r="X120" s="4" t="s">
        <v>7</v>
      </c>
      <c r="Y120" s="107" t="s">
        <v>180</v>
      </c>
      <c r="Z120" s="4" t="s">
        <v>7</v>
      </c>
      <c r="AA120" s="4" t="s">
        <v>7</v>
      </c>
      <c r="AB120" s="4" t="s">
        <v>7</v>
      </c>
      <c r="AC120" s="21" t="s">
        <v>7</v>
      </c>
      <c r="AD120" s="4" t="s">
        <v>7</v>
      </c>
      <c r="AE120" s="21" t="s">
        <v>7</v>
      </c>
      <c r="AF120" s="4" t="s">
        <v>7</v>
      </c>
      <c r="AG120" s="21" t="s">
        <v>7</v>
      </c>
      <c r="AH120" s="125" t="s">
        <v>5</v>
      </c>
      <c r="AI120" s="21" t="s">
        <v>4</v>
      </c>
      <c r="AJ120" s="91">
        <v>31</v>
      </c>
      <c r="AK120" s="21" t="s">
        <v>4</v>
      </c>
      <c r="AL120" s="91" t="s">
        <v>5</v>
      </c>
      <c r="AM120" s="21" t="s">
        <v>4</v>
      </c>
      <c r="AN120" s="4" t="s">
        <v>7</v>
      </c>
      <c r="AO120" s="21" t="s">
        <v>7</v>
      </c>
      <c r="AP120" s="91" t="s">
        <v>5</v>
      </c>
      <c r="AQ120" s="21" t="s">
        <v>4</v>
      </c>
      <c r="AR120" s="4" t="s">
        <v>7</v>
      </c>
      <c r="AS120" s="21" t="s">
        <v>4</v>
      </c>
      <c r="AT120" s="4" t="s">
        <v>7</v>
      </c>
      <c r="AU120" s="21" t="s">
        <v>7</v>
      </c>
      <c r="AV120" s="4" t="s">
        <v>7</v>
      </c>
      <c r="AW120" s="21" t="s">
        <v>7</v>
      </c>
      <c r="AX120" s="4" t="s">
        <v>7</v>
      </c>
      <c r="AY120" s="21" t="s">
        <v>7</v>
      </c>
      <c r="AZ120" s="4" t="s">
        <v>7</v>
      </c>
      <c r="BA120" s="21" t="s">
        <v>7</v>
      </c>
      <c r="BB120" s="4" t="s">
        <v>7</v>
      </c>
      <c r="BE120" s="107" t="s">
        <v>181</v>
      </c>
      <c r="BF120" s="107" t="s">
        <v>182</v>
      </c>
      <c r="BG120" s="107" t="s">
        <v>182</v>
      </c>
      <c r="BH120" s="107" t="s">
        <v>181</v>
      </c>
      <c r="BI120">
        <v>16</v>
      </c>
      <c r="BJ120"/>
      <c r="BK120">
        <v>1</v>
      </c>
      <c r="BL120">
        <v>16</v>
      </c>
      <c r="BM120"/>
      <c r="BN120">
        <v>1</v>
      </c>
      <c r="BO120"/>
      <c r="BP120"/>
      <c r="BQ120"/>
      <c r="BR120"/>
      <c r="BS120"/>
      <c r="BT120"/>
      <c r="BU120"/>
      <c r="BV120"/>
      <c r="BW120"/>
      <c r="BX120" s="13"/>
      <c r="BY120" s="13"/>
      <c r="BZ120"/>
      <c r="CA120"/>
      <c r="CB120"/>
      <c r="CC120"/>
      <c r="CD120"/>
      <c r="CE120"/>
      <c r="CF120"/>
      <c r="CG120"/>
      <c r="CH120"/>
      <c r="CI120"/>
      <c r="CJ120"/>
      <c r="CK120"/>
      <c r="CL120"/>
      <c r="CM120"/>
      <c r="CN120"/>
      <c r="CO120"/>
      <c r="CP120"/>
      <c r="CQ120"/>
      <c r="CR120"/>
      <c r="CS120"/>
      <c r="CT120"/>
      <c r="CU120"/>
      <c r="CV120"/>
      <c r="CW120"/>
      <c r="CX120"/>
      <c r="CY120"/>
      <c r="CZ120"/>
      <c r="DA120"/>
      <c r="DB120"/>
      <c r="DC120"/>
      <c r="DD120"/>
      <c r="DE120"/>
      <c r="DF120"/>
      <c r="DG120"/>
      <c r="DH120"/>
      <c r="DI120"/>
      <c r="DJ120"/>
      <c r="DK120"/>
    </row>
    <row r="121" spans="1:115" s="23" customFormat="1" ht="39.6" x14ac:dyDescent="0.3">
      <c r="A121"/>
      <c r="B121" s="102"/>
      <c r="C121"/>
      <c r="D121" s="46"/>
      <c r="G121"/>
      <c r="H121" s="148" t="s">
        <v>228</v>
      </c>
      <c r="I121" t="s">
        <v>280</v>
      </c>
      <c r="J121" s="169">
        <v>635353</v>
      </c>
      <c r="K121" s="120">
        <v>22</v>
      </c>
      <c r="L121" s="107" t="s">
        <v>184</v>
      </c>
      <c r="M121" s="103" t="s">
        <v>287</v>
      </c>
      <c r="N121" s="103" t="s">
        <v>5</v>
      </c>
      <c r="O121" s="21" t="s">
        <v>4</v>
      </c>
      <c r="P121" s="121" t="s">
        <v>289</v>
      </c>
      <c r="Q121" s="104" t="s">
        <v>295</v>
      </c>
      <c r="R121" s="103" t="s">
        <v>17</v>
      </c>
      <c r="S121" s="103">
        <v>400</v>
      </c>
      <c r="T121" t="s">
        <v>283</v>
      </c>
      <c r="U121" s="4" t="s">
        <v>7</v>
      </c>
      <c r="V121" s="123">
        <v>20</v>
      </c>
      <c r="W121" s="107" t="s">
        <v>179</v>
      </c>
      <c r="X121" s="4" t="s">
        <v>7</v>
      </c>
      <c r="Y121" s="107" t="s">
        <v>180</v>
      </c>
      <c r="Z121" s="4" t="s">
        <v>7</v>
      </c>
      <c r="AA121" s="4" t="s">
        <v>7</v>
      </c>
      <c r="AB121" s="4" t="s">
        <v>7</v>
      </c>
      <c r="AC121" s="21" t="s">
        <v>7</v>
      </c>
      <c r="AD121" s="4" t="s">
        <v>7</v>
      </c>
      <c r="AE121" s="21" t="s">
        <v>7</v>
      </c>
      <c r="AF121" s="4" t="s">
        <v>7</v>
      </c>
      <c r="AG121" s="21" t="s">
        <v>7</v>
      </c>
      <c r="AH121" s="125" t="s">
        <v>5</v>
      </c>
      <c r="AI121" s="21" t="s">
        <v>4</v>
      </c>
      <c r="AJ121" s="91">
        <v>31</v>
      </c>
      <c r="AK121" s="21" t="s">
        <v>4</v>
      </c>
      <c r="AL121" s="91" t="s">
        <v>5</v>
      </c>
      <c r="AM121" s="21" t="s">
        <v>4</v>
      </c>
      <c r="AN121" s="4" t="s">
        <v>7</v>
      </c>
      <c r="AO121" s="21" t="s">
        <v>7</v>
      </c>
      <c r="AP121" s="91" t="s">
        <v>5</v>
      </c>
      <c r="AQ121" s="21" t="s">
        <v>4</v>
      </c>
      <c r="AR121" s="4" t="s">
        <v>7</v>
      </c>
      <c r="AS121" s="21" t="s">
        <v>4</v>
      </c>
      <c r="AT121" s="4" t="s">
        <v>7</v>
      </c>
      <c r="AU121" s="21" t="s">
        <v>7</v>
      </c>
      <c r="AV121" s="4" t="s">
        <v>7</v>
      </c>
      <c r="AW121" s="21" t="s">
        <v>7</v>
      </c>
      <c r="AX121" s="4" t="s">
        <v>7</v>
      </c>
      <c r="AY121" s="21" t="s">
        <v>7</v>
      </c>
      <c r="AZ121" s="4" t="s">
        <v>7</v>
      </c>
      <c r="BA121" s="21" t="s">
        <v>7</v>
      </c>
      <c r="BB121" s="4" t="s">
        <v>7</v>
      </c>
      <c r="BE121" s="107" t="s">
        <v>181</v>
      </c>
      <c r="BF121" s="107" t="s">
        <v>182</v>
      </c>
      <c r="BG121" s="107" t="s">
        <v>182</v>
      </c>
      <c r="BH121" s="107" t="s">
        <v>181</v>
      </c>
      <c r="BI121">
        <v>16</v>
      </c>
      <c r="BJ121"/>
      <c r="BK121">
        <v>1</v>
      </c>
      <c r="BL121">
        <v>16</v>
      </c>
      <c r="BM121"/>
      <c r="BN121">
        <v>1</v>
      </c>
      <c r="BO121"/>
      <c r="BP121"/>
      <c r="BQ121"/>
      <c r="BR121"/>
      <c r="BS121"/>
      <c r="BT121"/>
      <c r="BU121"/>
      <c r="BV121"/>
      <c r="BW121"/>
      <c r="BX121" s="13"/>
      <c r="BY121" s="13"/>
      <c r="BZ121"/>
      <c r="CA121"/>
      <c r="CB121"/>
      <c r="CC121"/>
      <c r="CD121"/>
      <c r="CE121"/>
      <c r="CF121"/>
      <c r="CG121"/>
      <c r="CH121"/>
      <c r="CI121"/>
      <c r="CJ121"/>
      <c r="CK121"/>
      <c r="CL121"/>
      <c r="CM121"/>
      <c r="CN121"/>
      <c r="CO121"/>
      <c r="CP121"/>
      <c r="CQ121"/>
      <c r="CR121"/>
      <c r="CS121"/>
      <c r="CT121"/>
      <c r="CU121"/>
      <c r="CV121"/>
      <c r="CW121"/>
      <c r="CX121"/>
      <c r="CY121"/>
      <c r="CZ121"/>
      <c r="DA121"/>
      <c r="DB121"/>
      <c r="DC121"/>
      <c r="DD121"/>
      <c r="DE121"/>
      <c r="DF121"/>
      <c r="DG121"/>
      <c r="DH121"/>
      <c r="DI121"/>
      <c r="DJ121"/>
      <c r="DK121"/>
    </row>
    <row r="122" spans="1:115" s="23" customFormat="1" ht="39.6" x14ac:dyDescent="0.3">
      <c r="A122"/>
      <c r="B122" s="102"/>
      <c r="C122"/>
      <c r="D122" s="46"/>
      <c r="G122"/>
      <c r="H122" s="148" t="s">
        <v>229</v>
      </c>
      <c r="I122" t="s">
        <v>280</v>
      </c>
      <c r="J122" s="169">
        <v>635332</v>
      </c>
      <c r="K122" s="120">
        <v>22</v>
      </c>
      <c r="L122" s="107" t="s">
        <v>184</v>
      </c>
      <c r="M122" s="103" t="s">
        <v>287</v>
      </c>
      <c r="N122" s="103" t="s">
        <v>5</v>
      </c>
      <c r="O122" s="21" t="s">
        <v>4</v>
      </c>
      <c r="P122" s="121" t="s">
        <v>289</v>
      </c>
      <c r="Q122" s="104" t="s">
        <v>295</v>
      </c>
      <c r="R122" s="103" t="s">
        <v>17</v>
      </c>
      <c r="S122" s="103">
        <v>400</v>
      </c>
      <c r="T122" s="103">
        <v>1000</v>
      </c>
      <c r="U122" s="103">
        <v>70</v>
      </c>
      <c r="V122" s="123">
        <v>20</v>
      </c>
      <c r="W122" s="107" t="s">
        <v>179</v>
      </c>
      <c r="X122" s="4" t="s">
        <v>7</v>
      </c>
      <c r="Y122" s="107" t="s">
        <v>180</v>
      </c>
      <c r="Z122" s="4" t="s">
        <v>7</v>
      </c>
      <c r="AA122" s="4" t="s">
        <v>7</v>
      </c>
      <c r="AB122" s="4" t="s">
        <v>7</v>
      </c>
      <c r="AC122" s="21" t="s">
        <v>7</v>
      </c>
      <c r="AD122" s="4" t="s">
        <v>7</v>
      </c>
      <c r="AE122" s="21" t="s">
        <v>7</v>
      </c>
      <c r="AF122" s="4" t="s">
        <v>7</v>
      </c>
      <c r="AG122" s="21" t="s">
        <v>7</v>
      </c>
      <c r="AH122" s="125" t="s">
        <v>5</v>
      </c>
      <c r="AI122" s="21" t="s">
        <v>4</v>
      </c>
      <c r="AJ122" s="91">
        <v>31</v>
      </c>
      <c r="AK122" s="21" t="s">
        <v>4</v>
      </c>
      <c r="AL122" s="91" t="s">
        <v>5</v>
      </c>
      <c r="AM122" s="21" t="s">
        <v>4</v>
      </c>
      <c r="AN122" s="4" t="s">
        <v>7</v>
      </c>
      <c r="AO122" s="21" t="s">
        <v>7</v>
      </c>
      <c r="AP122" s="91" t="s">
        <v>5</v>
      </c>
      <c r="AQ122" s="21" t="s">
        <v>4</v>
      </c>
      <c r="AR122" s="4" t="s">
        <v>7</v>
      </c>
      <c r="AS122" s="21" t="s">
        <v>4</v>
      </c>
      <c r="AT122" s="4" t="s">
        <v>7</v>
      </c>
      <c r="AU122" s="21" t="s">
        <v>7</v>
      </c>
      <c r="AV122" s="4" t="s">
        <v>7</v>
      </c>
      <c r="AW122" s="21" t="s">
        <v>7</v>
      </c>
      <c r="AX122" s="4" t="s">
        <v>7</v>
      </c>
      <c r="AY122" s="21" t="s">
        <v>7</v>
      </c>
      <c r="AZ122" s="4" t="s">
        <v>7</v>
      </c>
      <c r="BA122" s="21" t="s">
        <v>7</v>
      </c>
      <c r="BB122" s="4" t="s">
        <v>7</v>
      </c>
      <c r="BE122" s="107" t="s">
        <v>181</v>
      </c>
      <c r="BF122" s="107" t="s">
        <v>182</v>
      </c>
      <c r="BG122" s="107" t="s">
        <v>182</v>
      </c>
      <c r="BH122" s="107" t="s">
        <v>181</v>
      </c>
      <c r="BI122">
        <v>16</v>
      </c>
      <c r="BJ122"/>
      <c r="BK122">
        <v>1</v>
      </c>
      <c r="BL122">
        <v>16</v>
      </c>
      <c r="BM122"/>
      <c r="BN122">
        <v>1</v>
      </c>
      <c r="BO122"/>
      <c r="BP122"/>
      <c r="BQ122"/>
      <c r="BR122"/>
      <c r="BS122"/>
      <c r="BT122"/>
      <c r="BU122"/>
      <c r="BV122"/>
      <c r="BW122"/>
      <c r="BX122" s="13"/>
      <c r="BY122" s="13"/>
      <c r="BZ122"/>
      <c r="CA122"/>
      <c r="CB122"/>
      <c r="CC122"/>
      <c r="CD122"/>
      <c r="CE122"/>
      <c r="CF122"/>
      <c r="CG122"/>
      <c r="CH122"/>
      <c r="CI122"/>
      <c r="CJ122"/>
      <c r="CK122"/>
      <c r="CL122"/>
      <c r="CM122"/>
      <c r="CN122"/>
      <c r="CO122"/>
      <c r="CP122"/>
      <c r="CQ122"/>
      <c r="CR122"/>
      <c r="CS122"/>
      <c r="CT122"/>
      <c r="CU122"/>
      <c r="CV122"/>
      <c r="CW122"/>
      <c r="CX122"/>
      <c r="CY122"/>
      <c r="CZ122"/>
      <c r="DA122"/>
      <c r="DB122"/>
      <c r="DC122"/>
      <c r="DD122"/>
      <c r="DE122"/>
      <c r="DF122"/>
      <c r="DG122"/>
      <c r="DH122"/>
      <c r="DI122"/>
      <c r="DJ122"/>
      <c r="DK122"/>
    </row>
    <row r="123" spans="1:115" s="23" customFormat="1" ht="39.6" x14ac:dyDescent="0.3">
      <c r="A123"/>
      <c r="B123" s="102"/>
      <c r="C123"/>
      <c r="D123" s="46"/>
      <c r="G123"/>
      <c r="H123" s="148" t="s">
        <v>230</v>
      </c>
      <c r="I123" t="s">
        <v>280</v>
      </c>
      <c r="J123" s="169">
        <v>635333</v>
      </c>
      <c r="K123" s="120">
        <v>22</v>
      </c>
      <c r="L123" s="107" t="s">
        <v>184</v>
      </c>
      <c r="M123" s="103" t="s">
        <v>286</v>
      </c>
      <c r="N123" s="103" t="s">
        <v>5</v>
      </c>
      <c r="O123" s="21" t="s">
        <v>4</v>
      </c>
      <c r="P123" s="121" t="s">
        <v>289</v>
      </c>
      <c r="Q123" s="104" t="s">
        <v>295</v>
      </c>
      <c r="R123" s="103" t="s">
        <v>18</v>
      </c>
      <c r="S123" s="103">
        <v>400</v>
      </c>
      <c r="T123" s="103">
        <v>1000</v>
      </c>
      <c r="U123" s="103">
        <v>70</v>
      </c>
      <c r="V123" s="123">
        <v>20</v>
      </c>
      <c r="W123" s="107" t="s">
        <v>179</v>
      </c>
      <c r="X123" s="4" t="s">
        <v>7</v>
      </c>
      <c r="Y123" s="107" t="s">
        <v>180</v>
      </c>
      <c r="Z123" s="4" t="s">
        <v>7</v>
      </c>
      <c r="AA123" s="4" t="s">
        <v>7</v>
      </c>
      <c r="AB123" s="4" t="s">
        <v>7</v>
      </c>
      <c r="AC123" s="21" t="s">
        <v>7</v>
      </c>
      <c r="AD123" s="4" t="s">
        <v>7</v>
      </c>
      <c r="AE123" s="21" t="s">
        <v>7</v>
      </c>
      <c r="AF123" s="4" t="s">
        <v>7</v>
      </c>
      <c r="AG123" s="21" t="s">
        <v>7</v>
      </c>
      <c r="AH123" s="125" t="s">
        <v>5</v>
      </c>
      <c r="AI123" s="21" t="s">
        <v>4</v>
      </c>
      <c r="AJ123" s="91">
        <v>20</v>
      </c>
      <c r="AK123" s="21" t="s">
        <v>4</v>
      </c>
      <c r="AL123" s="91" t="s">
        <v>5</v>
      </c>
      <c r="AM123" s="21" t="s">
        <v>4</v>
      </c>
      <c r="AN123" s="4" t="s">
        <v>7</v>
      </c>
      <c r="AO123" s="21" t="s">
        <v>7</v>
      </c>
      <c r="AP123" s="91" t="s">
        <v>5</v>
      </c>
      <c r="AQ123" s="21" t="s">
        <v>4</v>
      </c>
      <c r="AR123" s="4" t="s">
        <v>7</v>
      </c>
      <c r="AS123" s="21" t="s">
        <v>4</v>
      </c>
      <c r="AT123" s="4" t="s">
        <v>7</v>
      </c>
      <c r="AU123" s="21" t="s">
        <v>7</v>
      </c>
      <c r="AV123" s="4" t="s">
        <v>7</v>
      </c>
      <c r="AW123" s="21" t="s">
        <v>7</v>
      </c>
      <c r="AX123" s="4" t="s">
        <v>7</v>
      </c>
      <c r="AY123" s="21" t="s">
        <v>7</v>
      </c>
      <c r="AZ123" s="4" t="s">
        <v>7</v>
      </c>
      <c r="BA123" s="21" t="s">
        <v>7</v>
      </c>
      <c r="BB123" s="4" t="s">
        <v>7</v>
      </c>
      <c r="BE123" s="107" t="s">
        <v>181</v>
      </c>
      <c r="BF123" s="107" t="s">
        <v>182</v>
      </c>
      <c r="BG123" s="107" t="s">
        <v>182</v>
      </c>
      <c r="BH123" s="107" t="s">
        <v>181</v>
      </c>
      <c r="BI123">
        <v>16</v>
      </c>
      <c r="BJ123"/>
      <c r="BK123">
        <v>1</v>
      </c>
      <c r="BL123">
        <v>16</v>
      </c>
      <c r="BM123"/>
      <c r="BN123">
        <v>1</v>
      </c>
      <c r="BO123"/>
      <c r="BP123"/>
      <c r="BQ123"/>
      <c r="BR123"/>
      <c r="BS123"/>
      <c r="BT123"/>
      <c r="BU123"/>
      <c r="BV123"/>
      <c r="BW123"/>
      <c r="BX123" s="13"/>
      <c r="BY123" s="13"/>
      <c r="BZ123"/>
      <c r="CA123"/>
      <c r="CB123"/>
      <c r="CC123"/>
      <c r="CD123"/>
      <c r="CE123"/>
      <c r="CF123"/>
      <c r="CG123"/>
      <c r="CH123"/>
      <c r="CI123"/>
      <c r="CJ123"/>
      <c r="CK123"/>
      <c r="CL123"/>
      <c r="CM123"/>
      <c r="CN123"/>
      <c r="CO123"/>
      <c r="CP123"/>
      <c r="CQ123"/>
      <c r="CR123"/>
      <c r="CS123"/>
      <c r="CT123"/>
      <c r="CU123"/>
      <c r="CV123"/>
      <c r="CW123"/>
      <c r="CX123"/>
      <c r="CY123"/>
      <c r="CZ123"/>
      <c r="DA123"/>
      <c r="DB123"/>
      <c r="DC123"/>
      <c r="DD123"/>
      <c r="DE123"/>
      <c r="DF123"/>
      <c r="DG123"/>
      <c r="DH123"/>
      <c r="DI123"/>
      <c r="DJ123"/>
      <c r="DK123"/>
    </row>
    <row r="124" spans="1:115" s="23" customFormat="1" ht="39.6" x14ac:dyDescent="0.3">
      <c r="A124"/>
      <c r="B124" s="102"/>
      <c r="C124"/>
      <c r="D124" s="46"/>
      <c r="G124"/>
      <c r="H124" s="148" t="s">
        <v>231</v>
      </c>
      <c r="I124" t="s">
        <v>280</v>
      </c>
      <c r="J124" s="169">
        <v>644726</v>
      </c>
      <c r="K124" s="120">
        <v>22</v>
      </c>
      <c r="L124" s="107" t="s">
        <v>184</v>
      </c>
      <c r="M124" s="103" t="s">
        <v>286</v>
      </c>
      <c r="N124" s="103" t="s">
        <v>5</v>
      </c>
      <c r="O124" s="21" t="s">
        <v>4</v>
      </c>
      <c r="P124" s="121" t="s">
        <v>289</v>
      </c>
      <c r="Q124" s="104" t="s">
        <v>295</v>
      </c>
      <c r="R124" s="103" t="s">
        <v>18</v>
      </c>
      <c r="S124" s="103">
        <v>400</v>
      </c>
      <c r="T124" t="s">
        <v>283</v>
      </c>
      <c r="U124" s="4" t="s">
        <v>7</v>
      </c>
      <c r="V124" s="123">
        <v>20</v>
      </c>
      <c r="W124" s="107" t="s">
        <v>179</v>
      </c>
      <c r="X124" s="4" t="s">
        <v>7</v>
      </c>
      <c r="Y124" s="107" t="s">
        <v>180</v>
      </c>
      <c r="Z124" s="4" t="s">
        <v>7</v>
      </c>
      <c r="AA124" s="4" t="s">
        <v>7</v>
      </c>
      <c r="AB124" s="4" t="s">
        <v>7</v>
      </c>
      <c r="AC124" s="21" t="s">
        <v>7</v>
      </c>
      <c r="AD124" s="4" t="s">
        <v>7</v>
      </c>
      <c r="AE124" s="21" t="s">
        <v>7</v>
      </c>
      <c r="AF124" s="4" t="s">
        <v>7</v>
      </c>
      <c r="AG124" s="21" t="s">
        <v>7</v>
      </c>
      <c r="AH124" s="125" t="s">
        <v>5</v>
      </c>
      <c r="AI124" s="21" t="s">
        <v>4</v>
      </c>
      <c r="AJ124" s="91">
        <v>20</v>
      </c>
      <c r="AK124" s="21" t="s">
        <v>4</v>
      </c>
      <c r="AL124" s="91" t="s">
        <v>5</v>
      </c>
      <c r="AM124" s="21" t="s">
        <v>4</v>
      </c>
      <c r="AN124" s="4" t="s">
        <v>7</v>
      </c>
      <c r="AO124" s="21" t="s">
        <v>7</v>
      </c>
      <c r="AP124" s="91" t="s">
        <v>5</v>
      </c>
      <c r="AQ124" s="21" t="s">
        <v>4</v>
      </c>
      <c r="AR124" s="4" t="s">
        <v>7</v>
      </c>
      <c r="AS124" s="21" t="s">
        <v>4</v>
      </c>
      <c r="AT124" s="4" t="s">
        <v>7</v>
      </c>
      <c r="AU124" s="21" t="s">
        <v>7</v>
      </c>
      <c r="AV124" s="4" t="s">
        <v>7</v>
      </c>
      <c r="AW124" s="21" t="s">
        <v>7</v>
      </c>
      <c r="AX124" s="4" t="s">
        <v>7</v>
      </c>
      <c r="AY124" s="21" t="s">
        <v>7</v>
      </c>
      <c r="AZ124" s="4" t="s">
        <v>7</v>
      </c>
      <c r="BA124" s="21" t="s">
        <v>7</v>
      </c>
      <c r="BB124" s="4" t="s">
        <v>7</v>
      </c>
      <c r="BE124" s="107" t="s">
        <v>181</v>
      </c>
      <c r="BF124" s="107" t="s">
        <v>182</v>
      </c>
      <c r="BG124" s="107" t="s">
        <v>182</v>
      </c>
      <c r="BH124" s="107" t="s">
        <v>181</v>
      </c>
      <c r="BI124">
        <v>16</v>
      </c>
      <c r="BJ124"/>
      <c r="BK124">
        <v>1</v>
      </c>
      <c r="BL124">
        <v>16</v>
      </c>
      <c r="BM124"/>
      <c r="BN124">
        <v>1</v>
      </c>
      <c r="BO124"/>
      <c r="BP124"/>
      <c r="BQ124"/>
      <c r="BR124"/>
      <c r="BS124"/>
      <c r="BT124"/>
      <c r="BU124"/>
      <c r="BV124"/>
      <c r="BW124"/>
      <c r="BX124" s="13"/>
      <c r="BY124" s="13"/>
      <c r="BZ124"/>
      <c r="CA124"/>
      <c r="CB124"/>
      <c r="CC124"/>
      <c r="CD124"/>
      <c r="CE124"/>
      <c r="CF124"/>
      <c r="CG124"/>
      <c r="CH124"/>
      <c r="CI124"/>
      <c r="CJ124"/>
      <c r="CK124"/>
      <c r="CL124"/>
      <c r="CM124"/>
      <c r="CN124"/>
      <c r="CO124"/>
      <c r="CP124"/>
      <c r="CQ124"/>
      <c r="CR124"/>
      <c r="CS124"/>
      <c r="CT124"/>
      <c r="CU124"/>
      <c r="CV124"/>
      <c r="CW124"/>
      <c r="CX124"/>
      <c r="CY124"/>
      <c r="CZ124"/>
      <c r="DA124"/>
      <c r="DB124"/>
      <c r="DC124"/>
      <c r="DD124"/>
      <c r="DE124"/>
      <c r="DF124"/>
      <c r="DG124"/>
      <c r="DH124"/>
      <c r="DI124"/>
      <c r="DJ124"/>
      <c r="DK124"/>
    </row>
    <row r="125" spans="1:115" s="23" customFormat="1" ht="39.6" x14ac:dyDescent="0.3">
      <c r="A125"/>
      <c r="B125" s="102"/>
      <c r="C125"/>
      <c r="D125" s="46"/>
      <c r="G125"/>
      <c r="H125" s="148" t="s">
        <v>232</v>
      </c>
      <c r="I125" t="s">
        <v>280</v>
      </c>
      <c r="J125" s="169">
        <v>635339</v>
      </c>
      <c r="K125" s="120">
        <v>22</v>
      </c>
      <c r="L125" s="107">
        <v>400</v>
      </c>
      <c r="M125" s="103" t="s">
        <v>287</v>
      </c>
      <c r="N125" s="103" t="s">
        <v>5</v>
      </c>
      <c r="O125" s="21" t="s">
        <v>4</v>
      </c>
      <c r="P125" s="121" t="s">
        <v>289</v>
      </c>
      <c r="Q125" s="104" t="s">
        <v>295</v>
      </c>
      <c r="R125" s="103" t="s">
        <v>17</v>
      </c>
      <c r="S125" s="103">
        <v>400</v>
      </c>
      <c r="T125" s="103">
        <v>1000</v>
      </c>
      <c r="U125" s="103">
        <v>70</v>
      </c>
      <c r="V125" s="123">
        <v>20</v>
      </c>
      <c r="W125" s="107" t="s">
        <v>179</v>
      </c>
      <c r="X125" s="4" t="s">
        <v>7</v>
      </c>
      <c r="Y125" s="107" t="s">
        <v>180</v>
      </c>
      <c r="Z125" s="4" t="s">
        <v>7</v>
      </c>
      <c r="AA125" s="4" t="s">
        <v>7</v>
      </c>
      <c r="AB125" s="4" t="s">
        <v>7</v>
      </c>
      <c r="AC125" s="21" t="s">
        <v>7</v>
      </c>
      <c r="AD125" s="4" t="s">
        <v>7</v>
      </c>
      <c r="AE125" s="21" t="s">
        <v>7</v>
      </c>
      <c r="AF125" s="4" t="s">
        <v>7</v>
      </c>
      <c r="AG125" s="21" t="s">
        <v>7</v>
      </c>
      <c r="AH125" s="125" t="s">
        <v>5</v>
      </c>
      <c r="AI125" s="21" t="s">
        <v>4</v>
      </c>
      <c r="AJ125" s="91">
        <v>31</v>
      </c>
      <c r="AK125" s="21" t="s">
        <v>4</v>
      </c>
      <c r="AL125" s="91" t="s">
        <v>5</v>
      </c>
      <c r="AM125" s="21" t="s">
        <v>4</v>
      </c>
      <c r="AN125" s="4" t="s">
        <v>7</v>
      </c>
      <c r="AO125" s="21" t="s">
        <v>7</v>
      </c>
      <c r="AP125" s="91" t="s">
        <v>5</v>
      </c>
      <c r="AQ125" s="21" t="s">
        <v>4</v>
      </c>
      <c r="AR125" s="4" t="s">
        <v>7</v>
      </c>
      <c r="AS125" s="21" t="s">
        <v>4</v>
      </c>
      <c r="AT125" s="4" t="s">
        <v>7</v>
      </c>
      <c r="AU125" s="21" t="s">
        <v>7</v>
      </c>
      <c r="AV125" s="4" t="s">
        <v>7</v>
      </c>
      <c r="AW125" s="21" t="s">
        <v>7</v>
      </c>
      <c r="AX125" s="4" t="s">
        <v>7</v>
      </c>
      <c r="AY125" s="21" t="s">
        <v>7</v>
      </c>
      <c r="AZ125" s="4" t="s">
        <v>7</v>
      </c>
      <c r="BA125" s="21" t="s">
        <v>7</v>
      </c>
      <c r="BB125" s="4" t="s">
        <v>7</v>
      </c>
      <c r="BE125" s="107" t="s">
        <v>181</v>
      </c>
      <c r="BF125" s="107" t="s">
        <v>182</v>
      </c>
      <c r="BG125" s="107" t="s">
        <v>182</v>
      </c>
      <c r="BH125" s="107" t="s">
        <v>181</v>
      </c>
      <c r="BI125">
        <v>16</v>
      </c>
      <c r="BJ125"/>
      <c r="BK125">
        <v>1</v>
      </c>
      <c r="BL125">
        <v>16</v>
      </c>
      <c r="BM125"/>
      <c r="BN125">
        <v>1</v>
      </c>
      <c r="BO125"/>
      <c r="BP125"/>
      <c r="BQ125"/>
      <c r="BR125"/>
      <c r="BS125"/>
      <c r="BT125"/>
      <c r="BU125"/>
      <c r="BV125"/>
      <c r="BW125"/>
      <c r="BX125" s="13"/>
      <c r="BY125" s="13"/>
      <c r="BZ125"/>
      <c r="CA125"/>
      <c r="CB125"/>
      <c r="CC125"/>
      <c r="CD125"/>
      <c r="CE125"/>
      <c r="CF125"/>
      <c r="CG125"/>
      <c r="CH125"/>
      <c r="CI125"/>
      <c r="CJ125"/>
      <c r="CK125"/>
      <c r="CL125"/>
      <c r="CM125"/>
      <c r="CN125"/>
      <c r="CO125"/>
      <c r="CP125"/>
      <c r="CQ125"/>
      <c r="CR125"/>
      <c r="CS125"/>
      <c r="CT125"/>
      <c r="CU125"/>
      <c r="CV125"/>
      <c r="CW125"/>
      <c r="CX125"/>
      <c r="CY125"/>
      <c r="CZ125"/>
      <c r="DA125"/>
      <c r="DB125"/>
      <c r="DC125"/>
      <c r="DD125"/>
      <c r="DE125"/>
      <c r="DF125"/>
      <c r="DG125"/>
      <c r="DH125"/>
      <c r="DI125"/>
      <c r="DJ125"/>
      <c r="DK125"/>
    </row>
    <row r="126" spans="1:115" s="23" customFormat="1" ht="39.6" x14ac:dyDescent="0.3">
      <c r="A126"/>
      <c r="B126" s="102"/>
      <c r="C126"/>
      <c r="D126" s="46"/>
      <c r="G126"/>
      <c r="H126" s="148" t="s">
        <v>233</v>
      </c>
      <c r="I126" t="s">
        <v>280</v>
      </c>
      <c r="J126" s="169">
        <v>635336</v>
      </c>
      <c r="K126" s="120">
        <v>22</v>
      </c>
      <c r="L126" s="107">
        <v>400</v>
      </c>
      <c r="M126" s="103" t="s">
        <v>286</v>
      </c>
      <c r="N126" s="103" t="s">
        <v>5</v>
      </c>
      <c r="O126" s="21" t="s">
        <v>4</v>
      </c>
      <c r="P126" s="121" t="s">
        <v>289</v>
      </c>
      <c r="Q126" s="104" t="s">
        <v>295</v>
      </c>
      <c r="R126" s="103" t="s">
        <v>18</v>
      </c>
      <c r="S126" s="103">
        <v>400</v>
      </c>
      <c r="T126" s="103">
        <v>1000</v>
      </c>
      <c r="U126" s="103">
        <v>70</v>
      </c>
      <c r="V126" s="123">
        <v>20</v>
      </c>
      <c r="W126" s="107" t="s">
        <v>179</v>
      </c>
      <c r="X126" s="4" t="s">
        <v>7</v>
      </c>
      <c r="Y126" s="107" t="s">
        <v>180</v>
      </c>
      <c r="Z126" s="4" t="s">
        <v>7</v>
      </c>
      <c r="AA126" s="4" t="s">
        <v>7</v>
      </c>
      <c r="AB126" s="4" t="s">
        <v>7</v>
      </c>
      <c r="AC126" s="21" t="s">
        <v>7</v>
      </c>
      <c r="AD126" s="4" t="s">
        <v>7</v>
      </c>
      <c r="AE126" s="21" t="s">
        <v>7</v>
      </c>
      <c r="AF126" s="4" t="s">
        <v>7</v>
      </c>
      <c r="AG126" s="21" t="s">
        <v>7</v>
      </c>
      <c r="AH126" s="125" t="s">
        <v>5</v>
      </c>
      <c r="AI126" s="21" t="s">
        <v>4</v>
      </c>
      <c r="AJ126" s="91">
        <v>20</v>
      </c>
      <c r="AK126" s="21" t="s">
        <v>4</v>
      </c>
      <c r="AL126" s="91" t="s">
        <v>5</v>
      </c>
      <c r="AM126" s="21" t="s">
        <v>4</v>
      </c>
      <c r="AN126" s="4" t="s">
        <v>7</v>
      </c>
      <c r="AO126" s="21" t="s">
        <v>7</v>
      </c>
      <c r="AP126" s="91" t="s">
        <v>5</v>
      </c>
      <c r="AQ126" s="21" t="s">
        <v>4</v>
      </c>
      <c r="AR126" s="4" t="s">
        <v>7</v>
      </c>
      <c r="AS126" s="21" t="s">
        <v>4</v>
      </c>
      <c r="AT126" s="4" t="s">
        <v>7</v>
      </c>
      <c r="AU126" s="21" t="s">
        <v>7</v>
      </c>
      <c r="AV126" s="4" t="s">
        <v>7</v>
      </c>
      <c r="AW126" s="21" t="s">
        <v>7</v>
      </c>
      <c r="AX126" s="4" t="s">
        <v>7</v>
      </c>
      <c r="AY126" s="21" t="s">
        <v>7</v>
      </c>
      <c r="AZ126" s="4" t="s">
        <v>7</v>
      </c>
      <c r="BA126" s="21" t="s">
        <v>7</v>
      </c>
      <c r="BB126" s="4" t="s">
        <v>7</v>
      </c>
      <c r="BE126" s="107" t="s">
        <v>181</v>
      </c>
      <c r="BF126" s="107" t="s">
        <v>182</v>
      </c>
      <c r="BG126" s="107" t="s">
        <v>182</v>
      </c>
      <c r="BH126" s="107" t="s">
        <v>181</v>
      </c>
      <c r="BI126">
        <v>16</v>
      </c>
      <c r="BJ126"/>
      <c r="BK126">
        <v>1</v>
      </c>
      <c r="BL126">
        <v>16</v>
      </c>
      <c r="BM126"/>
      <c r="BN126">
        <v>1</v>
      </c>
      <c r="BO126"/>
      <c r="BP126"/>
      <c r="BQ126"/>
      <c r="BR126"/>
      <c r="BS126"/>
      <c r="BT126"/>
      <c r="BU126"/>
      <c r="BV126"/>
      <c r="BW126"/>
      <c r="BX126" s="13"/>
      <c r="BY126" s="13"/>
      <c r="BZ126"/>
      <c r="CA126"/>
      <c r="CB126"/>
      <c r="CC126"/>
      <c r="CD126"/>
      <c r="CE126"/>
      <c r="CF126"/>
      <c r="CG126"/>
      <c r="CH126"/>
      <c r="CI126"/>
      <c r="CJ126"/>
      <c r="CK126"/>
      <c r="CL126"/>
      <c r="CM126"/>
      <c r="CN126"/>
      <c r="CO126"/>
      <c r="CP126"/>
      <c r="CQ126"/>
      <c r="CR126"/>
      <c r="CS126"/>
      <c r="CT126"/>
      <c r="CU126"/>
      <c r="CV126"/>
      <c r="CW126"/>
      <c r="CX126"/>
      <c r="CY126"/>
      <c r="CZ126"/>
      <c r="DA126"/>
      <c r="DB126"/>
      <c r="DC126"/>
      <c r="DD126"/>
      <c r="DE126"/>
      <c r="DF126"/>
      <c r="DG126"/>
      <c r="DH126"/>
      <c r="DI126"/>
      <c r="DJ126"/>
      <c r="DK126"/>
    </row>
    <row r="127" spans="1:115" s="23" customFormat="1" ht="39.6" x14ac:dyDescent="0.3">
      <c r="A127"/>
      <c r="B127" s="102"/>
      <c r="C127"/>
      <c r="D127" s="46"/>
      <c r="G127"/>
      <c r="H127" s="148" t="s">
        <v>234</v>
      </c>
      <c r="I127" t="s">
        <v>280</v>
      </c>
      <c r="J127" s="169">
        <v>635358</v>
      </c>
      <c r="K127" s="120">
        <v>22</v>
      </c>
      <c r="L127" s="107">
        <v>400</v>
      </c>
      <c r="M127" s="103" t="s">
        <v>287</v>
      </c>
      <c r="N127" s="103" t="s">
        <v>5</v>
      </c>
      <c r="O127" s="21" t="s">
        <v>4</v>
      </c>
      <c r="P127" s="121" t="s">
        <v>289</v>
      </c>
      <c r="Q127" s="104" t="s">
        <v>295</v>
      </c>
      <c r="R127" s="103" t="s">
        <v>17</v>
      </c>
      <c r="S127" s="103">
        <v>400</v>
      </c>
      <c r="T127" t="s">
        <v>283</v>
      </c>
      <c r="U127" s="4" t="s">
        <v>7</v>
      </c>
      <c r="V127" s="123">
        <v>20</v>
      </c>
      <c r="W127" s="107" t="s">
        <v>179</v>
      </c>
      <c r="X127" s="4" t="s">
        <v>7</v>
      </c>
      <c r="Y127" s="107" t="s">
        <v>180</v>
      </c>
      <c r="Z127" s="4" t="s">
        <v>7</v>
      </c>
      <c r="AA127" s="4" t="s">
        <v>7</v>
      </c>
      <c r="AB127" s="4" t="s">
        <v>7</v>
      </c>
      <c r="AC127" s="21" t="s">
        <v>7</v>
      </c>
      <c r="AD127" s="4" t="s">
        <v>7</v>
      </c>
      <c r="AE127" s="21" t="s">
        <v>7</v>
      </c>
      <c r="AF127" s="4" t="s">
        <v>7</v>
      </c>
      <c r="AG127" s="21" t="s">
        <v>7</v>
      </c>
      <c r="AH127" s="125" t="s">
        <v>5</v>
      </c>
      <c r="AI127" s="21" t="s">
        <v>4</v>
      </c>
      <c r="AJ127" s="91">
        <v>31</v>
      </c>
      <c r="AK127" s="21" t="s">
        <v>4</v>
      </c>
      <c r="AL127" s="91" t="s">
        <v>5</v>
      </c>
      <c r="AM127" s="21" t="s">
        <v>4</v>
      </c>
      <c r="AN127" s="4" t="s">
        <v>7</v>
      </c>
      <c r="AO127" s="21" t="s">
        <v>7</v>
      </c>
      <c r="AP127" s="91" t="s">
        <v>5</v>
      </c>
      <c r="AQ127" s="21" t="s">
        <v>4</v>
      </c>
      <c r="AR127" s="4" t="s">
        <v>7</v>
      </c>
      <c r="AS127" s="21" t="s">
        <v>4</v>
      </c>
      <c r="AT127" s="4" t="s">
        <v>7</v>
      </c>
      <c r="AU127" s="21" t="s">
        <v>7</v>
      </c>
      <c r="AV127" s="4" t="s">
        <v>7</v>
      </c>
      <c r="AW127" s="21" t="s">
        <v>7</v>
      </c>
      <c r="AX127" s="4" t="s">
        <v>7</v>
      </c>
      <c r="AY127" s="21" t="s">
        <v>7</v>
      </c>
      <c r="AZ127" s="4" t="s">
        <v>7</v>
      </c>
      <c r="BA127" s="21" t="s">
        <v>7</v>
      </c>
      <c r="BB127" s="4" t="s">
        <v>7</v>
      </c>
      <c r="BE127" s="107" t="s">
        <v>181</v>
      </c>
      <c r="BF127" s="107" t="s">
        <v>182</v>
      </c>
      <c r="BG127" s="107" t="s">
        <v>182</v>
      </c>
      <c r="BH127" s="107" t="s">
        <v>181</v>
      </c>
      <c r="BI127">
        <v>16</v>
      </c>
      <c r="BJ127"/>
      <c r="BK127">
        <v>1</v>
      </c>
      <c r="BL127">
        <v>16</v>
      </c>
      <c r="BM127"/>
      <c r="BN127">
        <v>1</v>
      </c>
      <c r="BO127"/>
      <c r="BP127"/>
      <c r="BQ127"/>
      <c r="BR127"/>
      <c r="BS127"/>
      <c r="BT127"/>
      <c r="BU127"/>
      <c r="BV127"/>
      <c r="BW127"/>
      <c r="BX127" s="13"/>
      <c r="BY127" s="13"/>
      <c r="BZ127"/>
      <c r="CA127"/>
      <c r="CB127"/>
      <c r="CC127"/>
      <c r="CD127"/>
      <c r="CE127"/>
      <c r="CF127"/>
      <c r="CG127"/>
      <c r="CH127"/>
      <c r="CI127"/>
      <c r="CJ127"/>
      <c r="CK127"/>
      <c r="CL127"/>
      <c r="CM127"/>
      <c r="CN127"/>
      <c r="CO127"/>
      <c r="CP127"/>
      <c r="CQ127"/>
      <c r="CR127"/>
      <c r="CS127"/>
      <c r="CT127"/>
      <c r="CU127"/>
      <c r="CV127"/>
      <c r="CW127"/>
      <c r="CX127"/>
      <c r="CY127"/>
      <c r="CZ127"/>
      <c r="DA127"/>
      <c r="DB127"/>
      <c r="DC127"/>
      <c r="DD127"/>
      <c r="DE127"/>
      <c r="DF127"/>
      <c r="DG127"/>
      <c r="DH127"/>
      <c r="DI127"/>
      <c r="DJ127"/>
      <c r="DK127"/>
    </row>
    <row r="128" spans="1:115" s="23" customFormat="1" ht="39.6" x14ac:dyDescent="0.3">
      <c r="A128"/>
      <c r="B128" s="102"/>
      <c r="C128"/>
      <c r="D128" s="46"/>
      <c r="G128"/>
      <c r="H128" s="148" t="s">
        <v>235</v>
      </c>
      <c r="I128" t="s">
        <v>280</v>
      </c>
      <c r="J128" s="169">
        <v>635359</v>
      </c>
      <c r="K128" s="120">
        <v>22</v>
      </c>
      <c r="L128" s="107">
        <v>400</v>
      </c>
      <c r="M128" s="103" t="s">
        <v>286</v>
      </c>
      <c r="N128" s="103" t="s">
        <v>5</v>
      </c>
      <c r="O128" s="21" t="s">
        <v>4</v>
      </c>
      <c r="P128" s="121" t="s">
        <v>289</v>
      </c>
      <c r="Q128" s="104" t="s">
        <v>295</v>
      </c>
      <c r="R128" s="103" t="s">
        <v>18</v>
      </c>
      <c r="S128" s="103">
        <v>400</v>
      </c>
      <c r="T128" t="s">
        <v>283</v>
      </c>
      <c r="U128" s="4" t="s">
        <v>7</v>
      </c>
      <c r="V128" s="123">
        <v>20</v>
      </c>
      <c r="W128" s="107" t="s">
        <v>179</v>
      </c>
      <c r="X128" s="4" t="s">
        <v>7</v>
      </c>
      <c r="Y128" s="107" t="s">
        <v>180</v>
      </c>
      <c r="Z128" s="4" t="s">
        <v>7</v>
      </c>
      <c r="AA128" s="4" t="s">
        <v>7</v>
      </c>
      <c r="AB128" s="4" t="s">
        <v>7</v>
      </c>
      <c r="AC128" s="21" t="s">
        <v>7</v>
      </c>
      <c r="AD128" s="4" t="s">
        <v>7</v>
      </c>
      <c r="AE128" s="21" t="s">
        <v>7</v>
      </c>
      <c r="AF128" s="4" t="s">
        <v>7</v>
      </c>
      <c r="AG128" s="21" t="s">
        <v>7</v>
      </c>
      <c r="AH128" s="125" t="s">
        <v>5</v>
      </c>
      <c r="AI128" s="21" t="s">
        <v>4</v>
      </c>
      <c r="AJ128" s="91">
        <v>20</v>
      </c>
      <c r="AK128" s="21" t="s">
        <v>4</v>
      </c>
      <c r="AL128" s="91" t="s">
        <v>5</v>
      </c>
      <c r="AM128" s="21" t="s">
        <v>4</v>
      </c>
      <c r="AN128" s="4" t="s">
        <v>7</v>
      </c>
      <c r="AO128" s="21" t="s">
        <v>7</v>
      </c>
      <c r="AP128" s="91" t="s">
        <v>5</v>
      </c>
      <c r="AQ128" s="21" t="s">
        <v>4</v>
      </c>
      <c r="AR128" s="4" t="s">
        <v>7</v>
      </c>
      <c r="AS128" s="21" t="s">
        <v>4</v>
      </c>
      <c r="AT128" s="4" t="s">
        <v>7</v>
      </c>
      <c r="AU128" s="21" t="s">
        <v>7</v>
      </c>
      <c r="AV128" s="4" t="s">
        <v>7</v>
      </c>
      <c r="AW128" s="21" t="s">
        <v>7</v>
      </c>
      <c r="AX128" s="4" t="s">
        <v>7</v>
      </c>
      <c r="AY128" s="21" t="s">
        <v>7</v>
      </c>
      <c r="AZ128" s="4" t="s">
        <v>7</v>
      </c>
      <c r="BA128" s="21" t="s">
        <v>7</v>
      </c>
      <c r="BB128" s="4" t="s">
        <v>7</v>
      </c>
      <c r="BE128" s="107" t="s">
        <v>181</v>
      </c>
      <c r="BF128" s="107" t="s">
        <v>182</v>
      </c>
      <c r="BG128" s="107" t="s">
        <v>182</v>
      </c>
      <c r="BH128" s="107" t="s">
        <v>181</v>
      </c>
      <c r="BI128">
        <v>16</v>
      </c>
      <c r="BJ128"/>
      <c r="BK128">
        <v>1</v>
      </c>
      <c r="BL128">
        <v>16</v>
      </c>
      <c r="BM128"/>
      <c r="BN128">
        <v>1</v>
      </c>
      <c r="BO128"/>
      <c r="BP128"/>
      <c r="BQ128"/>
      <c r="BR128"/>
      <c r="BS128"/>
      <c r="BT128"/>
      <c r="BU128"/>
      <c r="BV128"/>
      <c r="BW128"/>
      <c r="BX128" s="13"/>
      <c r="BY128" s="13"/>
      <c r="BZ128"/>
      <c r="CA128"/>
      <c r="CB128"/>
      <c r="CC128"/>
      <c r="CD128"/>
      <c r="CE128"/>
      <c r="CF128"/>
      <c r="CG128"/>
      <c r="CH128"/>
      <c r="CI128"/>
      <c r="CJ128"/>
      <c r="CK128"/>
      <c r="CL128"/>
      <c r="CM128"/>
      <c r="CN128"/>
      <c r="CO128"/>
      <c r="CP128"/>
      <c r="CQ128"/>
      <c r="CR128"/>
      <c r="CS128"/>
      <c r="CT128"/>
      <c r="CU128"/>
      <c r="CV128"/>
      <c r="CW128"/>
      <c r="CX128"/>
      <c r="CY128"/>
      <c r="CZ128"/>
      <c r="DA128"/>
      <c r="DB128"/>
      <c r="DC128"/>
      <c r="DD128"/>
      <c r="DE128"/>
      <c r="DF128"/>
      <c r="DG128"/>
      <c r="DH128"/>
      <c r="DI128"/>
      <c r="DJ128"/>
      <c r="DK128"/>
    </row>
    <row r="129" spans="1:115" s="23" customFormat="1" ht="39.6" x14ac:dyDescent="0.3">
      <c r="A129"/>
      <c r="B129" s="102"/>
      <c r="C129"/>
      <c r="D129" s="46"/>
      <c r="G129"/>
      <c r="H129" s="148" t="s">
        <v>236</v>
      </c>
      <c r="I129" t="s">
        <v>280</v>
      </c>
      <c r="J129" s="169">
        <v>182550</v>
      </c>
      <c r="K129" s="120">
        <v>22</v>
      </c>
      <c r="L129" s="107">
        <v>630</v>
      </c>
      <c r="M129" s="103" t="s">
        <v>286</v>
      </c>
      <c r="N129" s="103" t="s">
        <v>5</v>
      </c>
      <c r="O129" s="21" t="s">
        <v>4</v>
      </c>
      <c r="P129" s="121" t="s">
        <v>289</v>
      </c>
      <c r="Q129" s="104" t="s">
        <v>295</v>
      </c>
      <c r="R129" s="103" t="s">
        <v>18</v>
      </c>
      <c r="S129" s="103">
        <v>400</v>
      </c>
      <c r="T129" s="103">
        <v>1000</v>
      </c>
      <c r="U129" s="103">
        <v>70</v>
      </c>
      <c r="V129" s="123">
        <v>20</v>
      </c>
      <c r="W129" s="107" t="s">
        <v>179</v>
      </c>
      <c r="X129" s="4" t="s">
        <v>7</v>
      </c>
      <c r="Y129" s="107" t="s">
        <v>180</v>
      </c>
      <c r="Z129" s="4" t="s">
        <v>7</v>
      </c>
      <c r="AA129" s="4" t="s">
        <v>7</v>
      </c>
      <c r="AB129" s="4" t="s">
        <v>7</v>
      </c>
      <c r="AC129" s="21" t="s">
        <v>7</v>
      </c>
      <c r="AD129" s="4" t="s">
        <v>7</v>
      </c>
      <c r="AE129" s="21" t="s">
        <v>7</v>
      </c>
      <c r="AF129" s="4" t="s">
        <v>7</v>
      </c>
      <c r="AG129" s="21" t="s">
        <v>7</v>
      </c>
      <c r="AH129" s="125" t="s">
        <v>5</v>
      </c>
      <c r="AI129" s="21" t="s">
        <v>4</v>
      </c>
      <c r="AJ129" s="91">
        <v>20</v>
      </c>
      <c r="AK129" s="21" t="s">
        <v>4</v>
      </c>
      <c r="AL129" s="91" t="s">
        <v>5</v>
      </c>
      <c r="AM129" s="21" t="s">
        <v>4</v>
      </c>
      <c r="AN129" s="4" t="s">
        <v>7</v>
      </c>
      <c r="AO129" s="21" t="s">
        <v>7</v>
      </c>
      <c r="AP129" s="91" t="s">
        <v>5</v>
      </c>
      <c r="AQ129" s="21" t="s">
        <v>4</v>
      </c>
      <c r="AR129" s="4" t="s">
        <v>7</v>
      </c>
      <c r="AS129" s="21" t="s">
        <v>4</v>
      </c>
      <c r="AT129" s="4" t="s">
        <v>7</v>
      </c>
      <c r="AU129" s="21" t="s">
        <v>7</v>
      </c>
      <c r="AV129" s="4" t="s">
        <v>7</v>
      </c>
      <c r="AW129" s="21" t="s">
        <v>7</v>
      </c>
      <c r="AX129" s="4" t="s">
        <v>7</v>
      </c>
      <c r="AY129" s="21" t="s">
        <v>7</v>
      </c>
      <c r="AZ129" s="4" t="s">
        <v>7</v>
      </c>
      <c r="BA129" s="21" t="s">
        <v>7</v>
      </c>
      <c r="BB129" s="4" t="s">
        <v>7</v>
      </c>
      <c r="BE129" s="107" t="s">
        <v>181</v>
      </c>
      <c r="BF129" s="107" t="s">
        <v>182</v>
      </c>
      <c r="BG129" s="107" t="s">
        <v>182</v>
      </c>
      <c r="BH129" s="107" t="s">
        <v>181</v>
      </c>
      <c r="BI129">
        <v>16</v>
      </c>
      <c r="BJ129"/>
      <c r="BK129">
        <v>1</v>
      </c>
      <c r="BL129">
        <v>16</v>
      </c>
      <c r="BM129"/>
      <c r="BN129">
        <v>1</v>
      </c>
      <c r="BO129"/>
      <c r="BP129"/>
      <c r="BQ129"/>
      <c r="BR129"/>
      <c r="BS129"/>
      <c r="BT129"/>
      <c r="BU129"/>
      <c r="BV129"/>
      <c r="BW129"/>
      <c r="BX129" s="13"/>
      <c r="BY129" s="13"/>
      <c r="BZ129"/>
      <c r="CA129"/>
      <c r="CB129"/>
      <c r="CC129"/>
      <c r="CD129"/>
      <c r="CE129"/>
      <c r="CF129"/>
      <c r="CG129"/>
      <c r="CH129"/>
      <c r="CI129"/>
      <c r="CJ129"/>
      <c r="CK129"/>
      <c r="CL129"/>
      <c r="CM129"/>
      <c r="CN129"/>
      <c r="CO129"/>
      <c r="CP129"/>
      <c r="CQ129"/>
      <c r="CR129"/>
      <c r="CS129"/>
      <c r="CT129"/>
      <c r="CU129"/>
      <c r="CV129"/>
      <c r="CW129"/>
      <c r="CX129"/>
      <c r="CY129"/>
      <c r="CZ129"/>
      <c r="DA129"/>
      <c r="DB129"/>
      <c r="DC129"/>
      <c r="DD129"/>
      <c r="DE129"/>
      <c r="DF129"/>
      <c r="DG129"/>
      <c r="DH129"/>
      <c r="DI129"/>
      <c r="DJ129"/>
      <c r="DK129"/>
    </row>
    <row r="130" spans="1:115" s="23" customFormat="1" ht="39.6" x14ac:dyDescent="0.3">
      <c r="A130"/>
      <c r="B130" s="102"/>
      <c r="C130"/>
      <c r="D130" s="46"/>
      <c r="G130"/>
      <c r="H130" s="148" t="s">
        <v>237</v>
      </c>
      <c r="I130" t="s">
        <v>280</v>
      </c>
      <c r="J130" s="169">
        <v>182551</v>
      </c>
      <c r="K130" s="120">
        <v>22</v>
      </c>
      <c r="L130" s="107">
        <v>630</v>
      </c>
      <c r="M130" s="103" t="s">
        <v>287</v>
      </c>
      <c r="N130" s="103" t="s">
        <v>5</v>
      </c>
      <c r="O130" s="21" t="s">
        <v>4</v>
      </c>
      <c r="P130" s="121" t="s">
        <v>289</v>
      </c>
      <c r="Q130" s="104" t="s">
        <v>295</v>
      </c>
      <c r="R130" s="103" t="s">
        <v>17</v>
      </c>
      <c r="S130" s="103">
        <v>400</v>
      </c>
      <c r="T130" s="103">
        <v>1000</v>
      </c>
      <c r="U130" s="103">
        <v>70</v>
      </c>
      <c r="V130" s="123">
        <v>20</v>
      </c>
      <c r="W130" s="107" t="s">
        <v>179</v>
      </c>
      <c r="X130" s="4" t="s">
        <v>7</v>
      </c>
      <c r="Y130" s="107" t="s">
        <v>180</v>
      </c>
      <c r="Z130" s="4" t="s">
        <v>7</v>
      </c>
      <c r="AA130" s="4" t="s">
        <v>7</v>
      </c>
      <c r="AB130" s="4" t="s">
        <v>7</v>
      </c>
      <c r="AC130" s="21" t="s">
        <v>7</v>
      </c>
      <c r="AD130" s="4" t="s">
        <v>7</v>
      </c>
      <c r="AE130" s="21" t="s">
        <v>7</v>
      </c>
      <c r="AF130" s="4" t="s">
        <v>7</v>
      </c>
      <c r="AG130" s="21" t="s">
        <v>7</v>
      </c>
      <c r="AH130" s="125" t="s">
        <v>5</v>
      </c>
      <c r="AI130" s="21" t="s">
        <v>4</v>
      </c>
      <c r="AJ130" s="91">
        <v>31</v>
      </c>
      <c r="AK130" s="21" t="s">
        <v>4</v>
      </c>
      <c r="AL130" s="91" t="s">
        <v>5</v>
      </c>
      <c r="AM130" s="21" t="s">
        <v>4</v>
      </c>
      <c r="AN130" s="4" t="s">
        <v>7</v>
      </c>
      <c r="AO130" s="21" t="s">
        <v>7</v>
      </c>
      <c r="AP130" s="91" t="s">
        <v>5</v>
      </c>
      <c r="AQ130" s="21" t="s">
        <v>4</v>
      </c>
      <c r="AR130" s="4" t="s">
        <v>7</v>
      </c>
      <c r="AS130" s="21" t="s">
        <v>4</v>
      </c>
      <c r="AT130" s="4" t="s">
        <v>7</v>
      </c>
      <c r="AU130" s="21" t="s">
        <v>7</v>
      </c>
      <c r="AV130" s="4" t="s">
        <v>7</v>
      </c>
      <c r="AW130" s="21" t="s">
        <v>7</v>
      </c>
      <c r="AX130" s="4" t="s">
        <v>7</v>
      </c>
      <c r="AY130" s="21" t="s">
        <v>7</v>
      </c>
      <c r="AZ130" s="4" t="s">
        <v>7</v>
      </c>
      <c r="BA130" s="21" t="s">
        <v>7</v>
      </c>
      <c r="BB130" s="4" t="s">
        <v>7</v>
      </c>
      <c r="BE130" s="107" t="s">
        <v>181</v>
      </c>
      <c r="BF130" s="107" t="s">
        <v>182</v>
      </c>
      <c r="BG130" s="107" t="s">
        <v>182</v>
      </c>
      <c r="BH130" s="107" t="s">
        <v>181</v>
      </c>
      <c r="BI130">
        <v>16</v>
      </c>
      <c r="BJ130"/>
      <c r="BK130">
        <v>1</v>
      </c>
      <c r="BL130">
        <v>16</v>
      </c>
      <c r="BM130"/>
      <c r="BN130">
        <v>1</v>
      </c>
      <c r="BO130"/>
      <c r="BP130"/>
      <c r="BQ130"/>
      <c r="BR130"/>
      <c r="BS130"/>
      <c r="BT130"/>
      <c r="BU130"/>
      <c r="BV130"/>
      <c r="BW130"/>
      <c r="BX130" s="13"/>
      <c r="BY130" s="13"/>
      <c r="BZ130"/>
      <c r="CA130"/>
      <c r="CB130"/>
      <c r="CC130"/>
      <c r="CD130"/>
      <c r="CE130"/>
      <c r="CF130"/>
      <c r="CG130"/>
      <c r="CH130"/>
      <c r="CI130"/>
      <c r="CJ130"/>
      <c r="CK130"/>
      <c r="CL130"/>
      <c r="CM130"/>
      <c r="CN130"/>
      <c r="CO130"/>
      <c r="CP130"/>
      <c r="CQ130"/>
      <c r="CR130"/>
      <c r="CS130"/>
      <c r="CT130"/>
      <c r="CU130"/>
      <c r="CV130"/>
      <c r="CW130"/>
      <c r="CX130"/>
      <c r="CY130"/>
      <c r="CZ130"/>
      <c r="DA130"/>
      <c r="DB130"/>
      <c r="DC130"/>
      <c r="DD130"/>
      <c r="DE130"/>
      <c r="DF130"/>
      <c r="DG130"/>
      <c r="DH130"/>
      <c r="DI130"/>
      <c r="DJ130"/>
      <c r="DK130"/>
    </row>
    <row r="131" spans="1:115" s="23" customFormat="1" ht="39.6" x14ac:dyDescent="0.3">
      <c r="A131"/>
      <c r="B131" s="102"/>
      <c r="C131"/>
      <c r="D131" s="46"/>
      <c r="G131"/>
      <c r="H131" s="148" t="s">
        <v>238</v>
      </c>
      <c r="I131" t="s">
        <v>280</v>
      </c>
      <c r="J131" s="169">
        <v>635363</v>
      </c>
      <c r="K131" s="120">
        <v>22</v>
      </c>
      <c r="L131" s="107">
        <v>630</v>
      </c>
      <c r="M131" s="103" t="s">
        <v>286</v>
      </c>
      <c r="N131" s="103" t="s">
        <v>5</v>
      </c>
      <c r="O131" s="21" t="s">
        <v>4</v>
      </c>
      <c r="P131" s="121" t="s">
        <v>289</v>
      </c>
      <c r="Q131" s="104" t="s">
        <v>295</v>
      </c>
      <c r="R131" s="103" t="s">
        <v>18</v>
      </c>
      <c r="S131" s="103">
        <v>400</v>
      </c>
      <c r="T131" t="s">
        <v>283</v>
      </c>
      <c r="U131" s="4" t="s">
        <v>7</v>
      </c>
      <c r="V131" s="123">
        <v>20</v>
      </c>
      <c r="W131" s="107" t="s">
        <v>179</v>
      </c>
      <c r="X131" s="4" t="s">
        <v>7</v>
      </c>
      <c r="Y131" s="107" t="s">
        <v>180</v>
      </c>
      <c r="Z131" s="4" t="s">
        <v>7</v>
      </c>
      <c r="AA131" s="4" t="s">
        <v>7</v>
      </c>
      <c r="AB131" s="4" t="s">
        <v>7</v>
      </c>
      <c r="AC131" s="21" t="s">
        <v>7</v>
      </c>
      <c r="AD131" s="4" t="s">
        <v>7</v>
      </c>
      <c r="AE131" s="21" t="s">
        <v>7</v>
      </c>
      <c r="AF131" s="4" t="s">
        <v>7</v>
      </c>
      <c r="AG131" s="21" t="s">
        <v>7</v>
      </c>
      <c r="AH131" s="125" t="s">
        <v>5</v>
      </c>
      <c r="AI131" s="21" t="s">
        <v>4</v>
      </c>
      <c r="AJ131" s="91">
        <v>20</v>
      </c>
      <c r="AK131" s="21" t="s">
        <v>4</v>
      </c>
      <c r="AL131" s="91" t="s">
        <v>5</v>
      </c>
      <c r="AM131" s="21" t="s">
        <v>4</v>
      </c>
      <c r="AN131" s="4" t="s">
        <v>7</v>
      </c>
      <c r="AO131" s="21" t="s">
        <v>7</v>
      </c>
      <c r="AP131" s="91" t="s">
        <v>5</v>
      </c>
      <c r="AQ131" s="21" t="s">
        <v>4</v>
      </c>
      <c r="AR131" s="4" t="s">
        <v>7</v>
      </c>
      <c r="AS131" s="21" t="s">
        <v>4</v>
      </c>
      <c r="AT131" s="4" t="s">
        <v>7</v>
      </c>
      <c r="AU131" s="21" t="s">
        <v>7</v>
      </c>
      <c r="AV131" s="4" t="s">
        <v>7</v>
      </c>
      <c r="AW131" s="21" t="s">
        <v>7</v>
      </c>
      <c r="AX131" s="4" t="s">
        <v>7</v>
      </c>
      <c r="AY131" s="21" t="s">
        <v>7</v>
      </c>
      <c r="AZ131" s="4" t="s">
        <v>7</v>
      </c>
      <c r="BA131" s="21" t="s">
        <v>7</v>
      </c>
      <c r="BB131" s="4" t="s">
        <v>7</v>
      </c>
      <c r="BE131" s="107" t="s">
        <v>181</v>
      </c>
      <c r="BF131" s="107" t="s">
        <v>182</v>
      </c>
      <c r="BG131" s="107" t="s">
        <v>182</v>
      </c>
      <c r="BH131" s="107" t="s">
        <v>181</v>
      </c>
      <c r="BI131">
        <v>16</v>
      </c>
      <c r="BJ131"/>
      <c r="BK131">
        <v>1</v>
      </c>
      <c r="BL131">
        <v>16</v>
      </c>
      <c r="BM131"/>
      <c r="BN131">
        <v>1</v>
      </c>
      <c r="BO131"/>
      <c r="BP131"/>
      <c r="BQ131"/>
      <c r="BR131"/>
      <c r="BS131"/>
      <c r="BT131"/>
      <c r="BU131"/>
      <c r="BV131"/>
      <c r="BW131"/>
      <c r="BX131" s="13"/>
      <c r="BY131" s="13"/>
      <c r="BZ131"/>
      <c r="CA131"/>
      <c r="CB131"/>
      <c r="CC131"/>
      <c r="CD131"/>
      <c r="CE131"/>
      <c r="CF131"/>
      <c r="CG131"/>
      <c r="CH131"/>
      <c r="CI131"/>
      <c r="CJ131"/>
      <c r="CK131"/>
      <c r="CL131"/>
      <c r="CM131"/>
      <c r="CN131"/>
      <c r="CO131"/>
      <c r="CP131"/>
      <c r="CQ131"/>
      <c r="CR131"/>
      <c r="CS131"/>
      <c r="CT131"/>
      <c r="CU131"/>
      <c r="CV131"/>
      <c r="CW131"/>
      <c r="CX131"/>
      <c r="CY131"/>
      <c r="CZ131"/>
      <c r="DA131"/>
      <c r="DB131"/>
      <c r="DC131"/>
      <c r="DD131"/>
      <c r="DE131"/>
      <c r="DF131"/>
      <c r="DG131"/>
      <c r="DH131"/>
      <c r="DI131"/>
      <c r="DJ131"/>
      <c r="DK131"/>
    </row>
    <row r="132" spans="1:115" s="23" customFormat="1" ht="39.6" x14ac:dyDescent="0.3">
      <c r="A132"/>
      <c r="B132" s="102"/>
      <c r="C132"/>
      <c r="D132" s="46"/>
      <c r="G132"/>
      <c r="H132" s="148" t="s">
        <v>239</v>
      </c>
      <c r="I132" t="s">
        <v>280</v>
      </c>
      <c r="J132" s="169">
        <v>635364</v>
      </c>
      <c r="K132" s="120">
        <v>22</v>
      </c>
      <c r="L132" s="107">
        <v>630</v>
      </c>
      <c r="M132" s="103" t="s">
        <v>287</v>
      </c>
      <c r="N132" s="103" t="s">
        <v>5</v>
      </c>
      <c r="O132" s="21" t="s">
        <v>4</v>
      </c>
      <c r="P132" s="121" t="s">
        <v>289</v>
      </c>
      <c r="Q132" s="104" t="s">
        <v>295</v>
      </c>
      <c r="R132" s="103" t="s">
        <v>17</v>
      </c>
      <c r="S132" s="103">
        <v>400</v>
      </c>
      <c r="T132" t="s">
        <v>283</v>
      </c>
      <c r="U132" s="4" t="s">
        <v>7</v>
      </c>
      <c r="V132" s="123">
        <v>20</v>
      </c>
      <c r="W132" s="107" t="s">
        <v>179</v>
      </c>
      <c r="X132" s="4" t="s">
        <v>7</v>
      </c>
      <c r="Y132" s="107" t="s">
        <v>180</v>
      </c>
      <c r="Z132" s="4" t="s">
        <v>7</v>
      </c>
      <c r="AA132" s="4" t="s">
        <v>7</v>
      </c>
      <c r="AB132" s="4" t="s">
        <v>7</v>
      </c>
      <c r="AC132" s="21" t="s">
        <v>7</v>
      </c>
      <c r="AD132" s="4" t="s">
        <v>7</v>
      </c>
      <c r="AE132" s="21" t="s">
        <v>7</v>
      </c>
      <c r="AF132" s="4" t="s">
        <v>7</v>
      </c>
      <c r="AG132" s="21" t="s">
        <v>7</v>
      </c>
      <c r="AH132" s="125" t="s">
        <v>5</v>
      </c>
      <c r="AI132" s="21" t="s">
        <v>4</v>
      </c>
      <c r="AJ132" s="91">
        <v>31</v>
      </c>
      <c r="AK132" s="21" t="s">
        <v>4</v>
      </c>
      <c r="AL132" s="91" t="s">
        <v>5</v>
      </c>
      <c r="AM132" s="21" t="s">
        <v>4</v>
      </c>
      <c r="AN132" s="4" t="s">
        <v>7</v>
      </c>
      <c r="AO132" s="21" t="s">
        <v>7</v>
      </c>
      <c r="AP132" s="91" t="s">
        <v>5</v>
      </c>
      <c r="AQ132" s="21" t="s">
        <v>4</v>
      </c>
      <c r="AR132" s="4" t="s">
        <v>7</v>
      </c>
      <c r="AS132" s="21" t="s">
        <v>4</v>
      </c>
      <c r="AT132" s="4" t="s">
        <v>7</v>
      </c>
      <c r="AU132" s="21" t="s">
        <v>7</v>
      </c>
      <c r="AV132" s="4" t="s">
        <v>7</v>
      </c>
      <c r="AW132" s="21" t="s">
        <v>7</v>
      </c>
      <c r="AX132" s="4" t="s">
        <v>7</v>
      </c>
      <c r="AY132" s="21" t="s">
        <v>7</v>
      </c>
      <c r="AZ132" s="4" t="s">
        <v>7</v>
      </c>
      <c r="BA132" s="21" t="s">
        <v>7</v>
      </c>
      <c r="BB132" s="4" t="s">
        <v>7</v>
      </c>
      <c r="BE132" s="107" t="s">
        <v>181</v>
      </c>
      <c r="BF132" s="107" t="s">
        <v>182</v>
      </c>
      <c r="BG132" s="107" t="s">
        <v>182</v>
      </c>
      <c r="BH132" s="107" t="s">
        <v>181</v>
      </c>
      <c r="BI132">
        <v>16</v>
      </c>
      <c r="BJ132"/>
      <c r="BK132">
        <v>1</v>
      </c>
      <c r="BL132">
        <v>16</v>
      </c>
      <c r="BM132"/>
      <c r="BN132">
        <v>1</v>
      </c>
      <c r="BO132"/>
      <c r="BP132"/>
      <c r="BQ132"/>
      <c r="BR132"/>
      <c r="BS132"/>
      <c r="BT132"/>
      <c r="BU132"/>
      <c r="BV132"/>
      <c r="BW132"/>
      <c r="BX132" s="13"/>
      <c r="BY132" s="13"/>
      <c r="BZ132"/>
      <c r="CA132"/>
      <c r="CB132"/>
      <c r="CC132"/>
      <c r="CD132"/>
      <c r="CE132"/>
      <c r="CF132"/>
      <c r="CG132"/>
      <c r="CH132"/>
      <c r="CI132"/>
      <c r="CJ132"/>
      <c r="CK132"/>
      <c r="CL132"/>
      <c r="CM132"/>
      <c r="CN132"/>
      <c r="CO132"/>
      <c r="CP132"/>
      <c r="CQ132"/>
      <c r="CR132"/>
      <c r="CS132"/>
      <c r="CT132"/>
      <c r="CU132"/>
      <c r="CV132"/>
      <c r="CW132"/>
      <c r="CX132"/>
      <c r="CY132"/>
      <c r="CZ132"/>
      <c r="DA132"/>
      <c r="DB132"/>
      <c r="DC132"/>
      <c r="DD132"/>
      <c r="DE132"/>
      <c r="DF132"/>
      <c r="DG132"/>
      <c r="DH132"/>
      <c r="DI132"/>
      <c r="DJ132"/>
      <c r="DK132"/>
    </row>
    <row r="133" spans="1:115" s="23" customFormat="1" ht="39.6" x14ac:dyDescent="0.3">
      <c r="A133"/>
      <c r="B133" s="102"/>
      <c r="C133"/>
      <c r="D133" s="46"/>
      <c r="G133"/>
      <c r="H133" s="148" t="s">
        <v>240</v>
      </c>
      <c r="I133" t="s">
        <v>280</v>
      </c>
      <c r="J133" s="169">
        <v>635318</v>
      </c>
      <c r="K133" s="120">
        <v>33</v>
      </c>
      <c r="L133" s="107" t="s">
        <v>178</v>
      </c>
      <c r="M133" s="103" t="s">
        <v>286</v>
      </c>
      <c r="N133" s="103" t="s">
        <v>5</v>
      </c>
      <c r="O133" s="21" t="s">
        <v>4</v>
      </c>
      <c r="P133" s="121" t="s">
        <v>289</v>
      </c>
      <c r="Q133" s="104" t="s">
        <v>295</v>
      </c>
      <c r="R133" s="103" t="s">
        <v>18</v>
      </c>
      <c r="S133" s="103">
        <v>500</v>
      </c>
      <c r="T133" s="103">
        <v>1000</v>
      </c>
      <c r="U133" s="103">
        <v>70</v>
      </c>
      <c r="V133" s="123">
        <v>20</v>
      </c>
      <c r="W133" s="107" t="s">
        <v>179</v>
      </c>
      <c r="X133" s="4" t="s">
        <v>7</v>
      </c>
      <c r="Y133" s="107" t="s">
        <v>180</v>
      </c>
      <c r="Z133" s="4" t="s">
        <v>7</v>
      </c>
      <c r="AA133" s="4" t="s">
        <v>7</v>
      </c>
      <c r="AB133" s="4" t="s">
        <v>7</v>
      </c>
      <c r="AC133" s="21" t="s">
        <v>7</v>
      </c>
      <c r="AD133" s="4" t="s">
        <v>7</v>
      </c>
      <c r="AE133" s="21" t="s">
        <v>7</v>
      </c>
      <c r="AF133" s="4" t="s">
        <v>7</v>
      </c>
      <c r="AG133" s="21" t="s">
        <v>7</v>
      </c>
      <c r="AH133" s="125" t="s">
        <v>5</v>
      </c>
      <c r="AI133" s="21" t="s">
        <v>4</v>
      </c>
      <c r="AJ133" s="91">
        <v>20</v>
      </c>
      <c r="AK133" s="21" t="s">
        <v>4</v>
      </c>
      <c r="AL133" s="91" t="s">
        <v>5</v>
      </c>
      <c r="AM133" s="21" t="s">
        <v>4</v>
      </c>
      <c r="AN133" s="4" t="s">
        <v>7</v>
      </c>
      <c r="AO133" s="21" t="s">
        <v>7</v>
      </c>
      <c r="AP133" s="91" t="s">
        <v>5</v>
      </c>
      <c r="AQ133" s="21" t="s">
        <v>4</v>
      </c>
      <c r="AR133" s="4" t="s">
        <v>7</v>
      </c>
      <c r="AS133" s="21" t="s">
        <v>4</v>
      </c>
      <c r="AT133" s="4" t="s">
        <v>7</v>
      </c>
      <c r="AU133" s="21" t="s">
        <v>7</v>
      </c>
      <c r="AV133" s="4" t="s">
        <v>7</v>
      </c>
      <c r="AW133" s="21" t="s">
        <v>7</v>
      </c>
      <c r="AX133" s="4" t="s">
        <v>7</v>
      </c>
      <c r="AY133" s="21" t="s">
        <v>7</v>
      </c>
      <c r="AZ133" s="4" t="s">
        <v>7</v>
      </c>
      <c r="BA133" s="21" t="s">
        <v>7</v>
      </c>
      <c r="BB133" s="4" t="s">
        <v>7</v>
      </c>
      <c r="BE133" s="107" t="s">
        <v>181</v>
      </c>
      <c r="BF133" s="107" t="s">
        <v>182</v>
      </c>
      <c r="BG133" s="107" t="s">
        <v>182</v>
      </c>
      <c r="BH133" s="107" t="s">
        <v>181</v>
      </c>
      <c r="BI133">
        <v>16</v>
      </c>
      <c r="BJ133"/>
      <c r="BK133">
        <v>1</v>
      </c>
      <c r="BL133">
        <v>16</v>
      </c>
      <c r="BM133"/>
      <c r="BN133">
        <v>1</v>
      </c>
      <c r="BO133"/>
      <c r="BP133"/>
      <c r="BQ133"/>
      <c r="BR133"/>
      <c r="BS133"/>
      <c r="BT133"/>
      <c r="BU133"/>
      <c r="BV133"/>
      <c r="BW133"/>
      <c r="BX133" s="13"/>
      <c r="BY133" s="13"/>
      <c r="BZ133"/>
      <c r="CA133"/>
      <c r="CB133"/>
      <c r="CC133"/>
      <c r="CD133"/>
      <c r="CE133"/>
      <c r="CF133"/>
      <c r="CG133"/>
      <c r="CH133"/>
      <c r="CI133"/>
      <c r="CJ133"/>
      <c r="CK133"/>
      <c r="CL133"/>
      <c r="CM133"/>
      <c r="CN133"/>
      <c r="CO133"/>
      <c r="CP133"/>
      <c r="CQ133"/>
      <c r="CR133"/>
      <c r="CS133"/>
      <c r="CT133"/>
      <c r="CU133"/>
      <c r="CV133"/>
      <c r="CW133"/>
      <c r="CX133"/>
      <c r="CY133"/>
      <c r="CZ133"/>
      <c r="DA133"/>
      <c r="DB133"/>
      <c r="DC133"/>
      <c r="DD133"/>
      <c r="DE133"/>
      <c r="DF133"/>
      <c r="DG133"/>
      <c r="DH133"/>
      <c r="DI133"/>
      <c r="DJ133"/>
      <c r="DK133"/>
    </row>
    <row r="134" spans="1:115" s="23" customFormat="1" ht="39.6" x14ac:dyDescent="0.3">
      <c r="A134"/>
      <c r="B134" s="102"/>
      <c r="C134"/>
      <c r="D134" s="46"/>
      <c r="G134"/>
      <c r="H134" s="148" t="s">
        <v>241</v>
      </c>
      <c r="I134" t="s">
        <v>280</v>
      </c>
      <c r="J134" s="169">
        <v>635319</v>
      </c>
      <c r="K134" s="120">
        <v>33</v>
      </c>
      <c r="L134" s="107" t="s">
        <v>178</v>
      </c>
      <c r="M134" s="103" t="s">
        <v>287</v>
      </c>
      <c r="N134" s="103" t="s">
        <v>5</v>
      </c>
      <c r="O134" s="21" t="s">
        <v>4</v>
      </c>
      <c r="P134" s="121" t="s">
        <v>289</v>
      </c>
      <c r="Q134" s="104" t="s">
        <v>295</v>
      </c>
      <c r="R134" s="103" t="s">
        <v>17</v>
      </c>
      <c r="S134" s="103">
        <v>500</v>
      </c>
      <c r="T134" s="103">
        <v>1000</v>
      </c>
      <c r="U134" s="103">
        <v>70</v>
      </c>
      <c r="V134" s="123">
        <v>20</v>
      </c>
      <c r="W134" s="107" t="s">
        <v>179</v>
      </c>
      <c r="X134" s="4" t="s">
        <v>7</v>
      </c>
      <c r="Y134" s="107" t="s">
        <v>180</v>
      </c>
      <c r="Z134" s="4" t="s">
        <v>7</v>
      </c>
      <c r="AA134" s="4" t="s">
        <v>7</v>
      </c>
      <c r="AB134" s="4" t="s">
        <v>7</v>
      </c>
      <c r="AC134" s="21" t="s">
        <v>7</v>
      </c>
      <c r="AD134" s="4" t="s">
        <v>7</v>
      </c>
      <c r="AE134" s="21" t="s">
        <v>7</v>
      </c>
      <c r="AF134" s="4" t="s">
        <v>7</v>
      </c>
      <c r="AG134" s="21" t="s">
        <v>7</v>
      </c>
      <c r="AH134" s="125" t="s">
        <v>5</v>
      </c>
      <c r="AI134" s="21" t="s">
        <v>4</v>
      </c>
      <c r="AJ134" s="91">
        <v>31</v>
      </c>
      <c r="AK134" s="21" t="s">
        <v>4</v>
      </c>
      <c r="AL134" s="91" t="s">
        <v>5</v>
      </c>
      <c r="AM134" s="21" t="s">
        <v>4</v>
      </c>
      <c r="AN134" s="4" t="s">
        <v>7</v>
      </c>
      <c r="AO134" s="21" t="s">
        <v>7</v>
      </c>
      <c r="AP134" s="91" t="s">
        <v>5</v>
      </c>
      <c r="AQ134" s="21" t="s">
        <v>4</v>
      </c>
      <c r="AR134" s="4" t="s">
        <v>7</v>
      </c>
      <c r="AS134" s="21" t="s">
        <v>4</v>
      </c>
      <c r="AT134" s="4" t="s">
        <v>7</v>
      </c>
      <c r="AU134" s="21" t="s">
        <v>7</v>
      </c>
      <c r="AV134" s="4" t="s">
        <v>7</v>
      </c>
      <c r="AW134" s="21" t="s">
        <v>7</v>
      </c>
      <c r="AX134" s="4" t="s">
        <v>7</v>
      </c>
      <c r="AY134" s="21" t="s">
        <v>7</v>
      </c>
      <c r="AZ134" s="4" t="s">
        <v>7</v>
      </c>
      <c r="BA134" s="21" t="s">
        <v>7</v>
      </c>
      <c r="BB134" s="4" t="s">
        <v>7</v>
      </c>
      <c r="BE134" s="107" t="s">
        <v>181</v>
      </c>
      <c r="BF134" s="107" t="s">
        <v>182</v>
      </c>
      <c r="BG134" s="107" t="s">
        <v>182</v>
      </c>
      <c r="BH134" s="107" t="s">
        <v>181</v>
      </c>
      <c r="BI134">
        <v>16</v>
      </c>
      <c r="BJ134"/>
      <c r="BK134">
        <v>1</v>
      </c>
      <c r="BL134">
        <v>16</v>
      </c>
      <c r="BM134"/>
      <c r="BN134">
        <v>1</v>
      </c>
      <c r="BO134"/>
      <c r="BP134"/>
      <c r="BQ134"/>
      <c r="BR134"/>
      <c r="BS134"/>
      <c r="BT134"/>
      <c r="BU134"/>
      <c r="BV134"/>
      <c r="BW134"/>
      <c r="BX134" s="13"/>
      <c r="BY134" s="13"/>
      <c r="BZ134"/>
      <c r="CA134"/>
      <c r="CB134"/>
      <c r="CC134"/>
      <c r="CD134"/>
      <c r="CE134"/>
      <c r="CF134"/>
      <c r="CG134"/>
      <c r="CH134"/>
      <c r="CI134"/>
      <c r="CJ134"/>
      <c r="CK134"/>
      <c r="CL134"/>
      <c r="CM134"/>
      <c r="CN134"/>
      <c r="CO134"/>
      <c r="CP134"/>
      <c r="CQ134"/>
      <c r="CR134"/>
      <c r="CS134"/>
      <c r="CT134"/>
      <c r="CU134"/>
      <c r="CV134"/>
      <c r="CW134"/>
      <c r="CX134"/>
      <c r="CY134"/>
      <c r="CZ134"/>
      <c r="DA134"/>
      <c r="DB134"/>
      <c r="DC134"/>
      <c r="DD134"/>
      <c r="DE134"/>
      <c r="DF134"/>
      <c r="DG134"/>
      <c r="DH134"/>
      <c r="DI134"/>
      <c r="DJ134"/>
      <c r="DK134"/>
    </row>
    <row r="135" spans="1:115" s="23" customFormat="1" ht="39.6" x14ac:dyDescent="0.3">
      <c r="A135"/>
      <c r="B135" s="102"/>
      <c r="C135"/>
      <c r="D135" s="46"/>
      <c r="G135"/>
      <c r="H135" s="148" t="s">
        <v>242</v>
      </c>
      <c r="I135" t="s">
        <v>280</v>
      </c>
      <c r="J135" s="169">
        <v>644727</v>
      </c>
      <c r="K135" s="120">
        <v>33</v>
      </c>
      <c r="L135" s="107" t="s">
        <v>178</v>
      </c>
      <c r="M135" s="103" t="s">
        <v>286</v>
      </c>
      <c r="N135" s="103" t="s">
        <v>5</v>
      </c>
      <c r="O135" s="21" t="s">
        <v>4</v>
      </c>
      <c r="P135" s="121" t="s">
        <v>289</v>
      </c>
      <c r="Q135" s="104" t="s">
        <v>295</v>
      </c>
      <c r="R135" s="103" t="s">
        <v>18</v>
      </c>
      <c r="S135" s="103">
        <v>500</v>
      </c>
      <c r="T135" t="s">
        <v>283</v>
      </c>
      <c r="U135" s="4" t="s">
        <v>7</v>
      </c>
      <c r="V135" s="123">
        <v>20</v>
      </c>
      <c r="W135" s="107" t="s">
        <v>179</v>
      </c>
      <c r="X135" s="4" t="s">
        <v>7</v>
      </c>
      <c r="Y135" s="107" t="s">
        <v>180</v>
      </c>
      <c r="Z135" s="4" t="s">
        <v>7</v>
      </c>
      <c r="AA135" s="4" t="s">
        <v>7</v>
      </c>
      <c r="AB135" s="4" t="s">
        <v>7</v>
      </c>
      <c r="AC135" s="21" t="s">
        <v>7</v>
      </c>
      <c r="AD135" s="4" t="s">
        <v>7</v>
      </c>
      <c r="AE135" s="21" t="s">
        <v>7</v>
      </c>
      <c r="AF135" s="4" t="s">
        <v>7</v>
      </c>
      <c r="AG135" s="21" t="s">
        <v>7</v>
      </c>
      <c r="AH135" s="125" t="s">
        <v>5</v>
      </c>
      <c r="AI135" s="21" t="s">
        <v>4</v>
      </c>
      <c r="AJ135" s="91">
        <v>20</v>
      </c>
      <c r="AK135" s="21" t="s">
        <v>4</v>
      </c>
      <c r="AL135" s="91" t="s">
        <v>5</v>
      </c>
      <c r="AM135" s="21" t="s">
        <v>4</v>
      </c>
      <c r="AN135" s="4" t="s">
        <v>7</v>
      </c>
      <c r="AO135" s="21" t="s">
        <v>7</v>
      </c>
      <c r="AP135" s="91" t="s">
        <v>5</v>
      </c>
      <c r="AQ135" s="21" t="s">
        <v>4</v>
      </c>
      <c r="AR135" s="4" t="s">
        <v>7</v>
      </c>
      <c r="AS135" s="21" t="s">
        <v>4</v>
      </c>
      <c r="AT135" s="4" t="s">
        <v>7</v>
      </c>
      <c r="AU135" s="21" t="s">
        <v>7</v>
      </c>
      <c r="AV135" s="4" t="s">
        <v>7</v>
      </c>
      <c r="AW135" s="21" t="s">
        <v>7</v>
      </c>
      <c r="AX135" s="4" t="s">
        <v>7</v>
      </c>
      <c r="AY135" s="21" t="s">
        <v>7</v>
      </c>
      <c r="AZ135" s="4" t="s">
        <v>7</v>
      </c>
      <c r="BA135" s="21" t="s">
        <v>7</v>
      </c>
      <c r="BB135" s="4" t="s">
        <v>7</v>
      </c>
      <c r="BE135" s="107" t="s">
        <v>181</v>
      </c>
      <c r="BF135" s="107" t="s">
        <v>182</v>
      </c>
      <c r="BG135" s="107" t="s">
        <v>182</v>
      </c>
      <c r="BH135" s="107" t="s">
        <v>181</v>
      </c>
      <c r="BI135">
        <v>16</v>
      </c>
      <c r="BJ135"/>
      <c r="BK135">
        <v>1</v>
      </c>
      <c r="BL135">
        <v>16</v>
      </c>
      <c r="BM135"/>
      <c r="BN135">
        <v>1</v>
      </c>
      <c r="BO135"/>
      <c r="BP135"/>
      <c r="BQ135"/>
      <c r="BR135"/>
      <c r="BS135"/>
      <c r="BT135"/>
      <c r="BU135"/>
      <c r="BV135"/>
      <c r="BW135"/>
      <c r="BX135" s="13"/>
      <c r="BY135" s="13"/>
      <c r="BZ135"/>
      <c r="CA135"/>
      <c r="CB135"/>
      <c r="CC135"/>
      <c r="CD135"/>
      <c r="CE135"/>
      <c r="CF135"/>
      <c r="CG135"/>
      <c r="CH135"/>
      <c r="CI135"/>
      <c r="CJ135"/>
      <c r="CK135"/>
      <c r="CL135"/>
      <c r="CM135"/>
      <c r="CN135"/>
      <c r="CO135"/>
      <c r="CP135"/>
      <c r="CQ135"/>
      <c r="CR135"/>
      <c r="CS135"/>
      <c r="CT135"/>
      <c r="CU135"/>
      <c r="CV135"/>
      <c r="CW135"/>
      <c r="CX135"/>
      <c r="CY135"/>
      <c r="CZ135"/>
      <c r="DA135"/>
      <c r="DB135"/>
      <c r="DC135"/>
      <c r="DD135"/>
      <c r="DE135"/>
      <c r="DF135"/>
      <c r="DG135"/>
      <c r="DH135"/>
      <c r="DI135"/>
      <c r="DJ135"/>
      <c r="DK135"/>
    </row>
    <row r="136" spans="1:115" s="23" customFormat="1" ht="39.6" x14ac:dyDescent="0.3">
      <c r="A136"/>
      <c r="B136" s="102"/>
      <c r="C136"/>
      <c r="D136" s="46"/>
      <c r="G136"/>
      <c r="H136" s="148" t="s">
        <v>243</v>
      </c>
      <c r="I136" t="s">
        <v>280</v>
      </c>
      <c r="J136" s="169">
        <v>635345</v>
      </c>
      <c r="K136" s="120">
        <v>33</v>
      </c>
      <c r="L136" s="107" t="s">
        <v>183</v>
      </c>
      <c r="M136" s="103" t="s">
        <v>286</v>
      </c>
      <c r="N136" s="103" t="s">
        <v>5</v>
      </c>
      <c r="O136" s="21" t="s">
        <v>4</v>
      </c>
      <c r="P136" s="121" t="s">
        <v>289</v>
      </c>
      <c r="Q136" s="104" t="s">
        <v>295</v>
      </c>
      <c r="R136" s="103" t="s">
        <v>18</v>
      </c>
      <c r="S136" s="103">
        <v>500</v>
      </c>
      <c r="T136" t="s">
        <v>283</v>
      </c>
      <c r="U136" s="4" t="s">
        <v>7</v>
      </c>
      <c r="V136" s="123">
        <v>20</v>
      </c>
      <c r="W136" s="107" t="s">
        <v>179</v>
      </c>
      <c r="X136" s="4" t="s">
        <v>7</v>
      </c>
      <c r="Y136" s="107" t="s">
        <v>180</v>
      </c>
      <c r="Z136" s="4" t="s">
        <v>7</v>
      </c>
      <c r="AA136" s="4" t="s">
        <v>7</v>
      </c>
      <c r="AB136" s="4" t="s">
        <v>7</v>
      </c>
      <c r="AC136" s="21" t="s">
        <v>7</v>
      </c>
      <c r="AD136" s="4" t="s">
        <v>7</v>
      </c>
      <c r="AE136" s="21" t="s">
        <v>7</v>
      </c>
      <c r="AF136" s="4" t="s">
        <v>7</v>
      </c>
      <c r="AG136" s="21" t="s">
        <v>7</v>
      </c>
      <c r="AH136" s="125" t="s">
        <v>5</v>
      </c>
      <c r="AI136" s="21" t="s">
        <v>4</v>
      </c>
      <c r="AJ136" s="91">
        <v>20</v>
      </c>
      <c r="AK136" s="21" t="s">
        <v>4</v>
      </c>
      <c r="AL136" s="91" t="s">
        <v>5</v>
      </c>
      <c r="AM136" s="21" t="s">
        <v>4</v>
      </c>
      <c r="AN136" s="4" t="s">
        <v>7</v>
      </c>
      <c r="AO136" s="21" t="s">
        <v>7</v>
      </c>
      <c r="AP136" s="91" t="s">
        <v>5</v>
      </c>
      <c r="AQ136" s="21" t="s">
        <v>4</v>
      </c>
      <c r="AR136" s="4" t="s">
        <v>7</v>
      </c>
      <c r="AS136" s="21" t="s">
        <v>4</v>
      </c>
      <c r="AT136" s="4" t="s">
        <v>7</v>
      </c>
      <c r="AU136" s="21" t="s">
        <v>7</v>
      </c>
      <c r="AV136" s="4" t="s">
        <v>7</v>
      </c>
      <c r="AW136" s="21" t="s">
        <v>7</v>
      </c>
      <c r="AX136" s="4" t="s">
        <v>7</v>
      </c>
      <c r="AY136" s="21" t="s">
        <v>7</v>
      </c>
      <c r="AZ136" s="4" t="s">
        <v>7</v>
      </c>
      <c r="BA136" s="21" t="s">
        <v>7</v>
      </c>
      <c r="BB136" s="4" t="s">
        <v>7</v>
      </c>
      <c r="BE136" s="107" t="s">
        <v>181</v>
      </c>
      <c r="BF136" s="107" t="s">
        <v>182</v>
      </c>
      <c r="BG136" s="107" t="s">
        <v>182</v>
      </c>
      <c r="BH136" s="107" t="s">
        <v>181</v>
      </c>
      <c r="BI136">
        <v>16</v>
      </c>
      <c r="BJ136"/>
      <c r="BK136">
        <v>1</v>
      </c>
      <c r="BL136">
        <v>16</v>
      </c>
      <c r="BM136"/>
      <c r="BN136">
        <v>1</v>
      </c>
      <c r="BO136"/>
      <c r="BP136"/>
      <c r="BQ136"/>
      <c r="BR136"/>
      <c r="BS136"/>
      <c r="BT136"/>
      <c r="BU136"/>
      <c r="BV136"/>
      <c r="BW136"/>
      <c r="BX136" s="13"/>
      <c r="BY136" s="13"/>
      <c r="BZ136"/>
      <c r="CA136"/>
      <c r="CB136"/>
      <c r="CC136"/>
      <c r="CD136"/>
      <c r="CE136"/>
      <c r="CF136"/>
      <c r="CG136"/>
      <c r="CH136"/>
      <c r="CI136"/>
      <c r="CJ136"/>
      <c r="CK136"/>
      <c r="CL136"/>
      <c r="CM136"/>
      <c r="CN136"/>
      <c r="CO136"/>
      <c r="CP136"/>
      <c r="CQ136"/>
      <c r="CR136"/>
      <c r="CS136"/>
      <c r="CT136"/>
      <c r="CU136"/>
      <c r="CV136"/>
      <c r="CW136"/>
      <c r="CX136"/>
      <c r="CY136"/>
      <c r="CZ136"/>
      <c r="DA136"/>
      <c r="DB136"/>
      <c r="DC136"/>
      <c r="DD136"/>
      <c r="DE136"/>
      <c r="DF136"/>
      <c r="DG136"/>
      <c r="DH136"/>
      <c r="DI136"/>
      <c r="DJ136"/>
      <c r="DK136"/>
    </row>
    <row r="137" spans="1:115" s="23" customFormat="1" ht="39.6" x14ac:dyDescent="0.3">
      <c r="A137"/>
      <c r="B137" s="102"/>
      <c r="C137"/>
      <c r="D137" s="46"/>
      <c r="G137"/>
      <c r="H137" s="148" t="s">
        <v>244</v>
      </c>
      <c r="I137" t="s">
        <v>280</v>
      </c>
      <c r="J137" s="169">
        <v>635346</v>
      </c>
      <c r="K137" s="120">
        <v>33</v>
      </c>
      <c r="L137" s="107" t="s">
        <v>183</v>
      </c>
      <c r="M137" s="103" t="s">
        <v>287</v>
      </c>
      <c r="N137" s="103" t="s">
        <v>5</v>
      </c>
      <c r="O137" s="21" t="s">
        <v>4</v>
      </c>
      <c r="P137" s="121" t="s">
        <v>289</v>
      </c>
      <c r="Q137" s="104" t="s">
        <v>295</v>
      </c>
      <c r="R137" s="103" t="s">
        <v>17</v>
      </c>
      <c r="S137" s="103">
        <v>500</v>
      </c>
      <c r="T137" t="s">
        <v>283</v>
      </c>
      <c r="U137" s="4" t="s">
        <v>7</v>
      </c>
      <c r="V137" s="123">
        <v>20</v>
      </c>
      <c r="W137" s="107" t="s">
        <v>179</v>
      </c>
      <c r="X137" s="4" t="s">
        <v>7</v>
      </c>
      <c r="Y137" s="107" t="s">
        <v>180</v>
      </c>
      <c r="Z137" s="4" t="s">
        <v>7</v>
      </c>
      <c r="AA137" s="4" t="s">
        <v>7</v>
      </c>
      <c r="AB137" s="4" t="s">
        <v>7</v>
      </c>
      <c r="AC137" s="21" t="s">
        <v>7</v>
      </c>
      <c r="AD137" s="4" t="s">
        <v>7</v>
      </c>
      <c r="AE137" s="21" t="s">
        <v>7</v>
      </c>
      <c r="AF137" s="4" t="s">
        <v>7</v>
      </c>
      <c r="AG137" s="21" t="s">
        <v>7</v>
      </c>
      <c r="AH137" s="125" t="s">
        <v>5</v>
      </c>
      <c r="AI137" s="21" t="s">
        <v>4</v>
      </c>
      <c r="AJ137" s="91">
        <v>31</v>
      </c>
      <c r="AK137" s="21" t="s">
        <v>4</v>
      </c>
      <c r="AL137" s="91" t="s">
        <v>5</v>
      </c>
      <c r="AM137" s="21" t="s">
        <v>4</v>
      </c>
      <c r="AN137" s="4" t="s">
        <v>7</v>
      </c>
      <c r="AO137" s="21" t="s">
        <v>7</v>
      </c>
      <c r="AP137" s="91" t="s">
        <v>5</v>
      </c>
      <c r="AQ137" s="21" t="s">
        <v>4</v>
      </c>
      <c r="AR137" s="4" t="s">
        <v>7</v>
      </c>
      <c r="AS137" s="21" t="s">
        <v>4</v>
      </c>
      <c r="AT137" s="4" t="s">
        <v>7</v>
      </c>
      <c r="AU137" s="21" t="s">
        <v>7</v>
      </c>
      <c r="AV137" s="4" t="s">
        <v>7</v>
      </c>
      <c r="AW137" s="21" t="s">
        <v>7</v>
      </c>
      <c r="AX137" s="4" t="s">
        <v>7</v>
      </c>
      <c r="AY137" s="21" t="s">
        <v>7</v>
      </c>
      <c r="AZ137" s="4" t="s">
        <v>7</v>
      </c>
      <c r="BA137" s="21" t="s">
        <v>7</v>
      </c>
      <c r="BB137" s="4" t="s">
        <v>7</v>
      </c>
      <c r="BE137" s="107" t="s">
        <v>181</v>
      </c>
      <c r="BF137" s="107" t="s">
        <v>182</v>
      </c>
      <c r="BG137" s="107" t="s">
        <v>182</v>
      </c>
      <c r="BH137" s="107" t="s">
        <v>181</v>
      </c>
      <c r="BI137">
        <v>16</v>
      </c>
      <c r="BJ137"/>
      <c r="BK137">
        <v>1</v>
      </c>
      <c r="BL137">
        <v>16</v>
      </c>
      <c r="BM137"/>
      <c r="BN137">
        <v>1</v>
      </c>
      <c r="BO137"/>
      <c r="BP137"/>
      <c r="BQ137"/>
      <c r="BR137"/>
      <c r="BS137"/>
      <c r="BT137"/>
      <c r="BU137"/>
      <c r="BV137"/>
      <c r="BW137"/>
      <c r="BX137" s="13"/>
      <c r="BY137" s="13"/>
      <c r="BZ137"/>
      <c r="CA137"/>
      <c r="CB137"/>
      <c r="CC137"/>
      <c r="CD137"/>
      <c r="CE137"/>
      <c r="CF137"/>
      <c r="CG137"/>
      <c r="CH137"/>
      <c r="CI137"/>
      <c r="CJ137"/>
      <c r="CK137"/>
      <c r="CL137"/>
      <c r="CM137"/>
      <c r="CN137"/>
      <c r="CO137"/>
      <c r="CP137"/>
      <c r="CQ137"/>
      <c r="CR137"/>
      <c r="CS137"/>
      <c r="CT137"/>
      <c r="CU137"/>
      <c r="CV137"/>
      <c r="CW137"/>
      <c r="CX137"/>
      <c r="CY137"/>
      <c r="CZ137"/>
      <c r="DA137"/>
      <c r="DB137"/>
      <c r="DC137"/>
      <c r="DD137"/>
      <c r="DE137"/>
      <c r="DF137"/>
      <c r="DG137"/>
      <c r="DH137"/>
      <c r="DI137"/>
      <c r="DJ137"/>
      <c r="DK137"/>
    </row>
    <row r="138" spans="1:115" s="23" customFormat="1" ht="39.6" x14ac:dyDescent="0.3">
      <c r="A138"/>
      <c r="B138" s="102"/>
      <c r="C138"/>
      <c r="D138" s="46"/>
      <c r="G138"/>
      <c r="H138" s="148" t="s">
        <v>245</v>
      </c>
      <c r="I138" t="s">
        <v>280</v>
      </c>
      <c r="J138" s="169">
        <v>635325</v>
      </c>
      <c r="K138" s="120">
        <v>33</v>
      </c>
      <c r="L138" s="107" t="s">
        <v>183</v>
      </c>
      <c r="M138" s="103" t="s">
        <v>286</v>
      </c>
      <c r="N138" s="103" t="s">
        <v>5</v>
      </c>
      <c r="O138" s="21" t="s">
        <v>4</v>
      </c>
      <c r="P138" s="121" t="s">
        <v>289</v>
      </c>
      <c r="Q138" s="104" t="s">
        <v>295</v>
      </c>
      <c r="R138" s="103" t="s">
        <v>18</v>
      </c>
      <c r="S138" s="103">
        <v>500</v>
      </c>
      <c r="T138" s="103">
        <v>1000</v>
      </c>
      <c r="U138" s="103">
        <v>70</v>
      </c>
      <c r="V138" s="123">
        <v>20</v>
      </c>
      <c r="W138" s="107" t="s">
        <v>179</v>
      </c>
      <c r="X138" s="4" t="s">
        <v>7</v>
      </c>
      <c r="Y138" s="107" t="s">
        <v>180</v>
      </c>
      <c r="Z138" s="4" t="s">
        <v>7</v>
      </c>
      <c r="AA138" s="4" t="s">
        <v>7</v>
      </c>
      <c r="AB138" s="4" t="s">
        <v>7</v>
      </c>
      <c r="AC138" s="21" t="s">
        <v>7</v>
      </c>
      <c r="AD138" s="4" t="s">
        <v>7</v>
      </c>
      <c r="AE138" s="21" t="s">
        <v>7</v>
      </c>
      <c r="AF138" s="4" t="s">
        <v>7</v>
      </c>
      <c r="AG138" s="21" t="s">
        <v>7</v>
      </c>
      <c r="AH138" s="125" t="s">
        <v>5</v>
      </c>
      <c r="AI138" s="21" t="s">
        <v>4</v>
      </c>
      <c r="AJ138" s="91">
        <v>20</v>
      </c>
      <c r="AK138" s="21" t="s">
        <v>4</v>
      </c>
      <c r="AL138" s="91" t="s">
        <v>5</v>
      </c>
      <c r="AM138" s="21" t="s">
        <v>4</v>
      </c>
      <c r="AN138" s="4" t="s">
        <v>7</v>
      </c>
      <c r="AO138" s="21" t="s">
        <v>7</v>
      </c>
      <c r="AP138" s="91" t="s">
        <v>5</v>
      </c>
      <c r="AQ138" s="21" t="s">
        <v>4</v>
      </c>
      <c r="AR138" s="4" t="s">
        <v>7</v>
      </c>
      <c r="AS138" s="21" t="s">
        <v>4</v>
      </c>
      <c r="AT138" s="4" t="s">
        <v>7</v>
      </c>
      <c r="AU138" s="21" t="s">
        <v>7</v>
      </c>
      <c r="AV138" s="4" t="s">
        <v>7</v>
      </c>
      <c r="AW138" s="21" t="s">
        <v>7</v>
      </c>
      <c r="AX138" s="4" t="s">
        <v>7</v>
      </c>
      <c r="AY138" s="21" t="s">
        <v>7</v>
      </c>
      <c r="AZ138" s="4" t="s">
        <v>7</v>
      </c>
      <c r="BA138" s="21" t="s">
        <v>7</v>
      </c>
      <c r="BB138" s="4" t="s">
        <v>7</v>
      </c>
      <c r="BE138" s="107" t="s">
        <v>181</v>
      </c>
      <c r="BF138" s="107" t="s">
        <v>182</v>
      </c>
      <c r="BG138" s="107" t="s">
        <v>182</v>
      </c>
      <c r="BH138" s="107" t="s">
        <v>181</v>
      </c>
      <c r="BI138">
        <v>16</v>
      </c>
      <c r="BJ138"/>
      <c r="BK138">
        <v>1</v>
      </c>
      <c r="BL138">
        <v>16</v>
      </c>
      <c r="BM138"/>
      <c r="BN138">
        <v>1</v>
      </c>
      <c r="BO138"/>
      <c r="BP138"/>
      <c r="BQ138"/>
      <c r="BR138"/>
      <c r="BS138"/>
      <c r="BT138"/>
      <c r="BU138"/>
      <c r="BV138"/>
      <c r="BW138"/>
      <c r="BX138" s="13"/>
      <c r="BY138" s="13"/>
      <c r="BZ138"/>
      <c r="CA138"/>
      <c r="CB138"/>
      <c r="CC138"/>
      <c r="CD138"/>
      <c r="CE138"/>
      <c r="CF138"/>
      <c r="CG138"/>
      <c r="CH138"/>
      <c r="CI138"/>
      <c r="CJ138"/>
      <c r="CK138"/>
      <c r="CL138"/>
      <c r="CM138"/>
      <c r="CN138"/>
      <c r="CO138"/>
      <c r="CP138"/>
      <c r="CQ138"/>
      <c r="CR138"/>
      <c r="CS138"/>
      <c r="CT138"/>
      <c r="CU138"/>
      <c r="CV138"/>
      <c r="CW138"/>
      <c r="CX138"/>
      <c r="CY138"/>
      <c r="CZ138"/>
      <c r="DA138"/>
      <c r="DB138"/>
      <c r="DC138"/>
      <c r="DD138"/>
      <c r="DE138"/>
      <c r="DF138"/>
      <c r="DG138"/>
      <c r="DH138"/>
      <c r="DI138"/>
      <c r="DJ138"/>
      <c r="DK138"/>
    </row>
    <row r="139" spans="1:115" s="23" customFormat="1" ht="39.6" x14ac:dyDescent="0.3">
      <c r="A139"/>
      <c r="B139" s="102"/>
      <c r="C139"/>
      <c r="D139" s="46"/>
      <c r="G139"/>
      <c r="H139" s="148" t="s">
        <v>246</v>
      </c>
      <c r="I139" t="s">
        <v>280</v>
      </c>
      <c r="J139" s="169">
        <v>635326</v>
      </c>
      <c r="K139" s="120">
        <v>33</v>
      </c>
      <c r="L139" s="107" t="s">
        <v>183</v>
      </c>
      <c r="M139" s="103" t="s">
        <v>287</v>
      </c>
      <c r="N139" s="103" t="s">
        <v>5</v>
      </c>
      <c r="O139" s="21" t="s">
        <v>4</v>
      </c>
      <c r="P139" s="121" t="s">
        <v>289</v>
      </c>
      <c r="Q139" s="104" t="s">
        <v>295</v>
      </c>
      <c r="R139" s="103" t="s">
        <v>17</v>
      </c>
      <c r="S139" s="103">
        <v>500</v>
      </c>
      <c r="T139" s="103">
        <v>1000</v>
      </c>
      <c r="U139" s="103">
        <v>70</v>
      </c>
      <c r="V139" s="123">
        <v>20</v>
      </c>
      <c r="W139" s="107" t="s">
        <v>179</v>
      </c>
      <c r="X139" s="4" t="s">
        <v>7</v>
      </c>
      <c r="Y139" s="107" t="s">
        <v>180</v>
      </c>
      <c r="Z139" s="4" t="s">
        <v>7</v>
      </c>
      <c r="AA139" s="4" t="s">
        <v>7</v>
      </c>
      <c r="AB139" s="4" t="s">
        <v>7</v>
      </c>
      <c r="AC139" s="21" t="s">
        <v>7</v>
      </c>
      <c r="AD139" s="4" t="s">
        <v>7</v>
      </c>
      <c r="AE139" s="21" t="s">
        <v>7</v>
      </c>
      <c r="AF139" s="4" t="s">
        <v>7</v>
      </c>
      <c r="AG139" s="21" t="s">
        <v>7</v>
      </c>
      <c r="AH139" s="125" t="s">
        <v>5</v>
      </c>
      <c r="AI139" s="21" t="s">
        <v>4</v>
      </c>
      <c r="AJ139" s="91">
        <v>31</v>
      </c>
      <c r="AK139" s="21" t="s">
        <v>4</v>
      </c>
      <c r="AL139" s="91" t="s">
        <v>5</v>
      </c>
      <c r="AM139" s="21" t="s">
        <v>4</v>
      </c>
      <c r="AN139" s="4" t="s">
        <v>7</v>
      </c>
      <c r="AO139" s="21" t="s">
        <v>7</v>
      </c>
      <c r="AP139" s="91" t="s">
        <v>5</v>
      </c>
      <c r="AQ139" s="21" t="s">
        <v>4</v>
      </c>
      <c r="AR139" s="4" t="s">
        <v>7</v>
      </c>
      <c r="AS139" s="21" t="s">
        <v>4</v>
      </c>
      <c r="AT139" s="4" t="s">
        <v>7</v>
      </c>
      <c r="AU139" s="21" t="s">
        <v>7</v>
      </c>
      <c r="AV139" s="4" t="s">
        <v>7</v>
      </c>
      <c r="AW139" s="21" t="s">
        <v>7</v>
      </c>
      <c r="AX139" s="4" t="s">
        <v>7</v>
      </c>
      <c r="AY139" s="21" t="s">
        <v>7</v>
      </c>
      <c r="AZ139" s="4" t="s">
        <v>7</v>
      </c>
      <c r="BA139" s="21" t="s">
        <v>7</v>
      </c>
      <c r="BB139" s="4" t="s">
        <v>7</v>
      </c>
      <c r="BE139" s="107" t="s">
        <v>181</v>
      </c>
      <c r="BF139" s="107" t="s">
        <v>182</v>
      </c>
      <c r="BG139" s="107" t="s">
        <v>182</v>
      </c>
      <c r="BH139" s="107" t="s">
        <v>181</v>
      </c>
      <c r="BI139">
        <v>16</v>
      </c>
      <c r="BJ139"/>
      <c r="BK139">
        <v>1</v>
      </c>
      <c r="BL139">
        <v>16</v>
      </c>
      <c r="BM139"/>
      <c r="BN139">
        <v>1</v>
      </c>
      <c r="BO139"/>
      <c r="BP139"/>
      <c r="BQ139"/>
      <c r="BR139"/>
      <c r="BS139"/>
      <c r="BT139"/>
      <c r="BU139"/>
      <c r="BV139"/>
      <c r="BW139"/>
      <c r="BX139" s="13"/>
      <c r="BY139" s="13"/>
      <c r="BZ139"/>
      <c r="CA139"/>
      <c r="CB139"/>
      <c r="CC139"/>
      <c r="CD139"/>
      <c r="CE139"/>
      <c r="CF139"/>
      <c r="CG139"/>
      <c r="CH139"/>
      <c r="CI139"/>
      <c r="CJ139"/>
      <c r="CK139"/>
      <c r="CL139"/>
      <c r="CM139"/>
      <c r="CN139"/>
      <c r="CO139"/>
      <c r="CP139"/>
      <c r="CQ139"/>
      <c r="CR139"/>
      <c r="CS139"/>
      <c r="CT139"/>
      <c r="CU139"/>
      <c r="CV139"/>
      <c r="CW139"/>
      <c r="CX139"/>
      <c r="CY139"/>
      <c r="CZ139"/>
      <c r="DA139"/>
      <c r="DB139"/>
      <c r="DC139"/>
      <c r="DD139"/>
      <c r="DE139"/>
      <c r="DF139"/>
      <c r="DG139"/>
      <c r="DH139"/>
      <c r="DI139"/>
      <c r="DJ139"/>
      <c r="DK139"/>
    </row>
    <row r="140" spans="1:115" s="23" customFormat="1" ht="39.6" x14ac:dyDescent="0.3">
      <c r="A140"/>
      <c r="B140" s="102"/>
      <c r="C140"/>
      <c r="D140" s="46"/>
      <c r="G140"/>
      <c r="H140" s="148" t="s">
        <v>247</v>
      </c>
      <c r="I140" t="s">
        <v>280</v>
      </c>
      <c r="J140" s="169">
        <v>635330</v>
      </c>
      <c r="K140" s="120">
        <v>33</v>
      </c>
      <c r="L140" s="107" t="s">
        <v>184</v>
      </c>
      <c r="M140" s="103" t="s">
        <v>286</v>
      </c>
      <c r="N140" s="103" t="s">
        <v>5</v>
      </c>
      <c r="O140" s="21" t="s">
        <v>4</v>
      </c>
      <c r="P140" s="121" t="s">
        <v>289</v>
      </c>
      <c r="Q140" s="104" t="s">
        <v>295</v>
      </c>
      <c r="R140" s="103" t="s">
        <v>18</v>
      </c>
      <c r="S140" s="103">
        <v>500</v>
      </c>
      <c r="T140" s="103">
        <v>1000</v>
      </c>
      <c r="U140" s="103">
        <v>70</v>
      </c>
      <c r="V140" s="123">
        <v>20</v>
      </c>
      <c r="W140" s="107" t="s">
        <v>179</v>
      </c>
      <c r="X140" s="4" t="s">
        <v>7</v>
      </c>
      <c r="Y140" s="107" t="s">
        <v>180</v>
      </c>
      <c r="Z140" s="4" t="s">
        <v>7</v>
      </c>
      <c r="AA140" s="4" t="s">
        <v>7</v>
      </c>
      <c r="AB140" s="4" t="s">
        <v>7</v>
      </c>
      <c r="AC140" s="21" t="s">
        <v>7</v>
      </c>
      <c r="AD140" s="4" t="s">
        <v>7</v>
      </c>
      <c r="AE140" s="21" t="s">
        <v>7</v>
      </c>
      <c r="AF140" s="4" t="s">
        <v>7</v>
      </c>
      <c r="AG140" s="21" t="s">
        <v>7</v>
      </c>
      <c r="AH140" s="125" t="s">
        <v>5</v>
      </c>
      <c r="AI140" s="21" t="s">
        <v>4</v>
      </c>
      <c r="AJ140" s="91">
        <v>20</v>
      </c>
      <c r="AK140" s="21" t="s">
        <v>4</v>
      </c>
      <c r="AL140" s="91" t="s">
        <v>5</v>
      </c>
      <c r="AM140" s="21" t="s">
        <v>4</v>
      </c>
      <c r="AN140" s="4" t="s">
        <v>7</v>
      </c>
      <c r="AO140" s="21" t="s">
        <v>7</v>
      </c>
      <c r="AP140" s="91" t="s">
        <v>5</v>
      </c>
      <c r="AQ140" s="21" t="s">
        <v>4</v>
      </c>
      <c r="AR140" s="4" t="s">
        <v>7</v>
      </c>
      <c r="AS140" s="21" t="s">
        <v>4</v>
      </c>
      <c r="AT140" s="4" t="s">
        <v>7</v>
      </c>
      <c r="AU140" s="21" t="s">
        <v>7</v>
      </c>
      <c r="AV140" s="4" t="s">
        <v>7</v>
      </c>
      <c r="AW140" s="21" t="s">
        <v>7</v>
      </c>
      <c r="AX140" s="4" t="s">
        <v>7</v>
      </c>
      <c r="AY140" s="21" t="s">
        <v>7</v>
      </c>
      <c r="AZ140" s="4" t="s">
        <v>7</v>
      </c>
      <c r="BA140" s="21" t="s">
        <v>7</v>
      </c>
      <c r="BB140" s="4" t="s">
        <v>7</v>
      </c>
      <c r="BE140" s="107" t="s">
        <v>181</v>
      </c>
      <c r="BF140" s="107" t="s">
        <v>182</v>
      </c>
      <c r="BG140" s="107" t="s">
        <v>182</v>
      </c>
      <c r="BH140" s="107" t="s">
        <v>181</v>
      </c>
      <c r="BI140">
        <v>16</v>
      </c>
      <c r="BJ140"/>
      <c r="BK140">
        <v>1</v>
      </c>
      <c r="BL140">
        <v>16</v>
      </c>
      <c r="BM140"/>
      <c r="BN140">
        <v>1</v>
      </c>
      <c r="BO140"/>
      <c r="BP140"/>
      <c r="BQ140"/>
      <c r="BR140"/>
      <c r="BS140"/>
      <c r="BT140"/>
      <c r="BU140"/>
      <c r="BV140"/>
      <c r="BW140"/>
      <c r="BX140" s="13"/>
      <c r="BY140" s="13"/>
      <c r="BZ140"/>
      <c r="CA140"/>
      <c r="CB140"/>
      <c r="CC140"/>
      <c r="CD140"/>
      <c r="CE140"/>
      <c r="CF140"/>
      <c r="CG140"/>
      <c r="CH140"/>
      <c r="CI140"/>
      <c r="CJ140"/>
      <c r="CK140"/>
      <c r="CL140"/>
      <c r="CM140"/>
      <c r="CN140"/>
      <c r="CO140"/>
      <c r="CP140"/>
      <c r="CQ140"/>
      <c r="CR140"/>
      <c r="CS140"/>
      <c r="CT140"/>
      <c r="CU140"/>
      <c r="CV140"/>
      <c r="CW140"/>
      <c r="CX140"/>
      <c r="CY140"/>
      <c r="CZ140"/>
      <c r="DA140"/>
      <c r="DB140"/>
      <c r="DC140"/>
      <c r="DD140"/>
      <c r="DE140"/>
      <c r="DF140"/>
      <c r="DG140"/>
      <c r="DH140"/>
      <c r="DI140"/>
      <c r="DJ140"/>
      <c r="DK140"/>
    </row>
    <row r="141" spans="1:115" s="23" customFormat="1" ht="39.6" x14ac:dyDescent="0.3">
      <c r="A141"/>
      <c r="B141" s="102"/>
      <c r="C141"/>
      <c r="D141" s="46"/>
      <c r="G141"/>
      <c r="H141" s="148" t="s">
        <v>248</v>
      </c>
      <c r="I141" t="s">
        <v>280</v>
      </c>
      <c r="J141" s="169">
        <v>635331</v>
      </c>
      <c r="K141" s="120">
        <v>33</v>
      </c>
      <c r="L141" s="107" t="s">
        <v>184</v>
      </c>
      <c r="M141" s="103" t="s">
        <v>287</v>
      </c>
      <c r="N141" s="103" t="s">
        <v>5</v>
      </c>
      <c r="O141" s="21" t="s">
        <v>4</v>
      </c>
      <c r="P141" s="121" t="s">
        <v>289</v>
      </c>
      <c r="Q141" s="104" t="s">
        <v>295</v>
      </c>
      <c r="R141" s="103" t="s">
        <v>17</v>
      </c>
      <c r="S141" s="103">
        <v>500</v>
      </c>
      <c r="T141" s="103">
        <v>1000</v>
      </c>
      <c r="U141" s="103">
        <v>70</v>
      </c>
      <c r="V141" s="123">
        <v>20</v>
      </c>
      <c r="W141" s="107" t="s">
        <v>179</v>
      </c>
      <c r="X141" s="4" t="s">
        <v>7</v>
      </c>
      <c r="Y141" s="107" t="s">
        <v>180</v>
      </c>
      <c r="Z141" s="4" t="s">
        <v>7</v>
      </c>
      <c r="AA141" s="4" t="s">
        <v>7</v>
      </c>
      <c r="AB141" s="4" t="s">
        <v>7</v>
      </c>
      <c r="AC141" s="21" t="s">
        <v>7</v>
      </c>
      <c r="AD141" s="4" t="s">
        <v>7</v>
      </c>
      <c r="AE141" s="21" t="s">
        <v>7</v>
      </c>
      <c r="AF141" s="4" t="s">
        <v>7</v>
      </c>
      <c r="AG141" s="21" t="s">
        <v>7</v>
      </c>
      <c r="AH141" s="125" t="s">
        <v>5</v>
      </c>
      <c r="AI141" s="21" t="s">
        <v>4</v>
      </c>
      <c r="AJ141" s="91">
        <v>31</v>
      </c>
      <c r="AK141" s="21" t="s">
        <v>4</v>
      </c>
      <c r="AL141" s="91" t="s">
        <v>5</v>
      </c>
      <c r="AM141" s="21" t="s">
        <v>4</v>
      </c>
      <c r="AN141" s="4" t="s">
        <v>7</v>
      </c>
      <c r="AO141" s="21" t="s">
        <v>7</v>
      </c>
      <c r="AP141" s="91" t="s">
        <v>5</v>
      </c>
      <c r="AQ141" s="21" t="s">
        <v>4</v>
      </c>
      <c r="AR141" s="4" t="s">
        <v>7</v>
      </c>
      <c r="AS141" s="21" t="s">
        <v>4</v>
      </c>
      <c r="AT141" s="4" t="s">
        <v>7</v>
      </c>
      <c r="AU141" s="21" t="s">
        <v>7</v>
      </c>
      <c r="AV141" s="4" t="s">
        <v>7</v>
      </c>
      <c r="AW141" s="21" t="s">
        <v>7</v>
      </c>
      <c r="AX141" s="4" t="s">
        <v>7</v>
      </c>
      <c r="AY141" s="21" t="s">
        <v>7</v>
      </c>
      <c r="AZ141" s="4" t="s">
        <v>7</v>
      </c>
      <c r="BA141" s="21" t="s">
        <v>7</v>
      </c>
      <c r="BB141" s="4" t="s">
        <v>7</v>
      </c>
      <c r="BE141" s="107" t="s">
        <v>181</v>
      </c>
      <c r="BF141" s="107" t="s">
        <v>182</v>
      </c>
      <c r="BG141" s="107" t="s">
        <v>182</v>
      </c>
      <c r="BH141" s="107" t="s">
        <v>181</v>
      </c>
      <c r="BI141">
        <v>16</v>
      </c>
      <c r="BJ141"/>
      <c r="BK141">
        <v>1</v>
      </c>
      <c r="BL141">
        <v>16</v>
      </c>
      <c r="BM141"/>
      <c r="BN141">
        <v>1</v>
      </c>
      <c r="BO141"/>
      <c r="BP141"/>
      <c r="BQ141"/>
      <c r="BR141"/>
      <c r="BS141"/>
      <c r="BT141"/>
      <c r="BU141"/>
      <c r="BV141"/>
      <c r="BW141"/>
      <c r="BX141" s="13"/>
      <c r="BY141" s="13"/>
      <c r="BZ141"/>
      <c r="CA141"/>
      <c r="CB141"/>
      <c r="CC141"/>
      <c r="CD141"/>
      <c r="CE141"/>
      <c r="CF141"/>
      <c r="CG141"/>
      <c r="CH141"/>
      <c r="CI141"/>
      <c r="CJ141"/>
      <c r="CK141"/>
      <c r="CL141"/>
      <c r="CM141"/>
      <c r="CN141"/>
      <c r="CO141"/>
      <c r="CP141"/>
      <c r="CQ141"/>
      <c r="CR141"/>
      <c r="CS141"/>
      <c r="CT141"/>
      <c r="CU141"/>
      <c r="CV141"/>
      <c r="CW141"/>
      <c r="CX141"/>
      <c r="CY141"/>
      <c r="CZ141"/>
      <c r="DA141"/>
      <c r="DB141"/>
      <c r="DC141"/>
      <c r="DD141"/>
      <c r="DE141"/>
      <c r="DF141"/>
      <c r="DG141"/>
      <c r="DH141"/>
      <c r="DI141"/>
      <c r="DJ141"/>
      <c r="DK141"/>
    </row>
    <row r="142" spans="1:115" s="23" customFormat="1" ht="39.6" x14ac:dyDescent="0.3">
      <c r="A142"/>
      <c r="B142" s="102"/>
      <c r="C142"/>
      <c r="D142" s="46"/>
      <c r="G142"/>
      <c r="H142" s="148" t="s">
        <v>249</v>
      </c>
      <c r="I142" t="s">
        <v>280</v>
      </c>
      <c r="J142" s="169">
        <v>635354</v>
      </c>
      <c r="K142" s="120">
        <v>33</v>
      </c>
      <c r="L142" s="107" t="s">
        <v>184</v>
      </c>
      <c r="M142" s="103" t="s">
        <v>287</v>
      </c>
      <c r="N142" s="103" t="s">
        <v>5</v>
      </c>
      <c r="O142" s="21" t="s">
        <v>4</v>
      </c>
      <c r="P142" s="121" t="s">
        <v>289</v>
      </c>
      <c r="Q142" s="104" t="s">
        <v>295</v>
      </c>
      <c r="R142" s="103" t="s">
        <v>17</v>
      </c>
      <c r="S142" s="103">
        <v>500</v>
      </c>
      <c r="T142" t="s">
        <v>283</v>
      </c>
      <c r="U142" s="4" t="s">
        <v>7</v>
      </c>
      <c r="V142" s="123">
        <v>20</v>
      </c>
      <c r="W142" s="107" t="s">
        <v>179</v>
      </c>
      <c r="X142" s="4" t="s">
        <v>7</v>
      </c>
      <c r="Y142" s="107" t="s">
        <v>180</v>
      </c>
      <c r="Z142" s="4" t="s">
        <v>7</v>
      </c>
      <c r="AA142" s="4" t="s">
        <v>7</v>
      </c>
      <c r="AB142" s="4" t="s">
        <v>7</v>
      </c>
      <c r="AC142" s="21" t="s">
        <v>7</v>
      </c>
      <c r="AD142" s="4" t="s">
        <v>7</v>
      </c>
      <c r="AE142" s="21" t="s">
        <v>7</v>
      </c>
      <c r="AF142" s="4" t="s">
        <v>7</v>
      </c>
      <c r="AG142" s="21" t="s">
        <v>7</v>
      </c>
      <c r="AH142" s="125" t="s">
        <v>5</v>
      </c>
      <c r="AI142" s="21" t="s">
        <v>4</v>
      </c>
      <c r="AJ142" s="91">
        <v>31</v>
      </c>
      <c r="AK142" s="21" t="s">
        <v>4</v>
      </c>
      <c r="AL142" s="91" t="s">
        <v>5</v>
      </c>
      <c r="AM142" s="21" t="s">
        <v>4</v>
      </c>
      <c r="AN142" s="4" t="s">
        <v>7</v>
      </c>
      <c r="AO142" s="21" t="s">
        <v>7</v>
      </c>
      <c r="AP142" s="91" t="s">
        <v>5</v>
      </c>
      <c r="AQ142" s="21" t="s">
        <v>4</v>
      </c>
      <c r="AR142" s="4" t="s">
        <v>7</v>
      </c>
      <c r="AS142" s="21" t="s">
        <v>4</v>
      </c>
      <c r="AT142" s="4" t="s">
        <v>7</v>
      </c>
      <c r="AU142" s="21" t="s">
        <v>7</v>
      </c>
      <c r="AV142" s="4" t="s">
        <v>7</v>
      </c>
      <c r="AW142" s="21" t="s">
        <v>7</v>
      </c>
      <c r="AX142" s="4" t="s">
        <v>7</v>
      </c>
      <c r="AY142" s="21" t="s">
        <v>7</v>
      </c>
      <c r="AZ142" s="4" t="s">
        <v>7</v>
      </c>
      <c r="BA142" s="21" t="s">
        <v>7</v>
      </c>
      <c r="BB142" s="4" t="s">
        <v>7</v>
      </c>
      <c r="BE142" s="107" t="s">
        <v>181</v>
      </c>
      <c r="BF142" s="107" t="s">
        <v>182</v>
      </c>
      <c r="BG142" s="107" t="s">
        <v>182</v>
      </c>
      <c r="BH142" s="107" t="s">
        <v>181</v>
      </c>
      <c r="BI142">
        <v>16</v>
      </c>
      <c r="BJ142"/>
      <c r="BK142">
        <v>1</v>
      </c>
      <c r="BL142">
        <v>16</v>
      </c>
      <c r="BM142"/>
      <c r="BN142">
        <v>1</v>
      </c>
      <c r="BO142"/>
      <c r="BP142"/>
      <c r="BQ142"/>
      <c r="BR142"/>
      <c r="BS142"/>
      <c r="BT142"/>
      <c r="BU142"/>
      <c r="BV142"/>
      <c r="BW142"/>
      <c r="BX142" s="13"/>
      <c r="BY142" s="13"/>
      <c r="BZ142"/>
      <c r="CA142"/>
      <c r="CB142"/>
      <c r="CC142"/>
      <c r="CD142"/>
      <c r="CE142"/>
      <c r="CF142"/>
      <c r="CG142"/>
      <c r="CH142"/>
      <c r="CI142"/>
      <c r="CJ142"/>
      <c r="CK142"/>
      <c r="CL142"/>
      <c r="CM142"/>
      <c r="CN142"/>
      <c r="CO142"/>
      <c r="CP142"/>
      <c r="CQ142"/>
      <c r="CR142"/>
      <c r="CS142"/>
      <c r="CT142"/>
      <c r="CU142"/>
      <c r="CV142"/>
      <c r="CW142"/>
      <c r="CX142"/>
      <c r="CY142"/>
      <c r="CZ142"/>
      <c r="DA142"/>
      <c r="DB142"/>
      <c r="DC142"/>
      <c r="DD142"/>
      <c r="DE142"/>
      <c r="DF142"/>
      <c r="DG142"/>
      <c r="DH142"/>
      <c r="DI142"/>
      <c r="DJ142"/>
      <c r="DK142"/>
    </row>
    <row r="143" spans="1:115" s="23" customFormat="1" ht="39.6" x14ac:dyDescent="0.3">
      <c r="A143"/>
      <c r="B143" s="102"/>
      <c r="C143"/>
      <c r="D143" s="46"/>
      <c r="G143"/>
      <c r="H143" s="148" t="s">
        <v>250</v>
      </c>
      <c r="I143" t="s">
        <v>280</v>
      </c>
      <c r="J143" s="169">
        <v>635355</v>
      </c>
      <c r="K143" s="120">
        <v>33</v>
      </c>
      <c r="L143" s="107" t="s">
        <v>184</v>
      </c>
      <c r="M143" s="103" t="s">
        <v>286</v>
      </c>
      <c r="N143" s="103" t="s">
        <v>5</v>
      </c>
      <c r="O143" s="21" t="s">
        <v>4</v>
      </c>
      <c r="P143" s="121" t="s">
        <v>289</v>
      </c>
      <c r="Q143" s="104" t="s">
        <v>295</v>
      </c>
      <c r="R143" s="103" t="s">
        <v>18</v>
      </c>
      <c r="S143" s="103">
        <v>500</v>
      </c>
      <c r="T143" t="s">
        <v>283</v>
      </c>
      <c r="U143" s="4" t="s">
        <v>7</v>
      </c>
      <c r="V143" s="123">
        <v>20</v>
      </c>
      <c r="W143" s="107" t="s">
        <v>179</v>
      </c>
      <c r="X143" s="4" t="s">
        <v>7</v>
      </c>
      <c r="Y143" s="107" t="s">
        <v>180</v>
      </c>
      <c r="Z143" s="4" t="s">
        <v>7</v>
      </c>
      <c r="AA143" s="4" t="s">
        <v>7</v>
      </c>
      <c r="AB143" s="4" t="s">
        <v>7</v>
      </c>
      <c r="AC143" s="21" t="s">
        <v>7</v>
      </c>
      <c r="AD143" s="4" t="s">
        <v>7</v>
      </c>
      <c r="AE143" s="21" t="s">
        <v>7</v>
      </c>
      <c r="AF143" s="4" t="s">
        <v>7</v>
      </c>
      <c r="AG143" s="21" t="s">
        <v>7</v>
      </c>
      <c r="AH143" s="125" t="s">
        <v>5</v>
      </c>
      <c r="AI143" s="21" t="s">
        <v>4</v>
      </c>
      <c r="AJ143" s="91">
        <v>20</v>
      </c>
      <c r="AK143" s="21" t="s">
        <v>4</v>
      </c>
      <c r="AL143" s="91" t="s">
        <v>5</v>
      </c>
      <c r="AM143" s="21" t="s">
        <v>4</v>
      </c>
      <c r="AN143" s="4" t="s">
        <v>7</v>
      </c>
      <c r="AO143" s="21" t="s">
        <v>7</v>
      </c>
      <c r="AP143" s="91" t="s">
        <v>5</v>
      </c>
      <c r="AQ143" s="21" t="s">
        <v>4</v>
      </c>
      <c r="AR143" s="4" t="s">
        <v>7</v>
      </c>
      <c r="AS143" s="21" t="s">
        <v>4</v>
      </c>
      <c r="AT143" s="4" t="s">
        <v>7</v>
      </c>
      <c r="AU143" s="21" t="s">
        <v>7</v>
      </c>
      <c r="AV143" s="4" t="s">
        <v>7</v>
      </c>
      <c r="AW143" s="21" t="s">
        <v>7</v>
      </c>
      <c r="AX143" s="4" t="s">
        <v>7</v>
      </c>
      <c r="AY143" s="21" t="s">
        <v>7</v>
      </c>
      <c r="AZ143" s="4" t="s">
        <v>7</v>
      </c>
      <c r="BA143" s="21" t="s">
        <v>7</v>
      </c>
      <c r="BB143" s="4" t="s">
        <v>7</v>
      </c>
      <c r="BE143" s="107" t="s">
        <v>181</v>
      </c>
      <c r="BF143" s="107" t="s">
        <v>182</v>
      </c>
      <c r="BG143" s="107" t="s">
        <v>182</v>
      </c>
      <c r="BH143" s="107" t="s">
        <v>181</v>
      </c>
      <c r="BI143">
        <v>16</v>
      </c>
      <c r="BJ143"/>
      <c r="BK143">
        <v>1</v>
      </c>
      <c r="BL143">
        <v>16</v>
      </c>
      <c r="BM143"/>
      <c r="BN143">
        <v>1</v>
      </c>
      <c r="BO143"/>
      <c r="BP143"/>
      <c r="BQ143"/>
      <c r="BR143"/>
      <c r="BS143"/>
      <c r="BT143"/>
      <c r="BU143"/>
      <c r="BV143"/>
      <c r="BW143"/>
      <c r="BX143" s="13"/>
      <c r="BY143" s="13"/>
      <c r="BZ143"/>
      <c r="CA143"/>
      <c r="CB143"/>
      <c r="CC143"/>
      <c r="CD143"/>
      <c r="CE143"/>
      <c r="CF143"/>
      <c r="CG143"/>
      <c r="CH143"/>
      <c r="CI143"/>
      <c r="CJ143"/>
      <c r="CK143"/>
      <c r="CL143"/>
      <c r="CM143"/>
      <c r="CN143"/>
      <c r="CO143"/>
      <c r="CP143"/>
      <c r="CQ143"/>
      <c r="CR143"/>
      <c r="CS143"/>
      <c r="CT143"/>
      <c r="CU143"/>
      <c r="CV143"/>
      <c r="CW143"/>
      <c r="CX143"/>
      <c r="CY143"/>
      <c r="CZ143"/>
      <c r="DA143"/>
      <c r="DB143"/>
      <c r="DC143"/>
      <c r="DD143"/>
      <c r="DE143"/>
      <c r="DF143"/>
      <c r="DG143"/>
      <c r="DH143"/>
      <c r="DI143"/>
      <c r="DJ143"/>
      <c r="DK143"/>
    </row>
    <row r="144" spans="1:115" s="23" customFormat="1" ht="39.6" x14ac:dyDescent="0.3">
      <c r="A144"/>
      <c r="B144" s="102"/>
      <c r="C144"/>
      <c r="D144" s="46"/>
      <c r="G144"/>
      <c r="H144" s="148" t="s">
        <v>251</v>
      </c>
      <c r="I144" t="s">
        <v>280</v>
      </c>
      <c r="J144">
        <v>635356</v>
      </c>
      <c r="K144" s="120">
        <v>33</v>
      </c>
      <c r="L144" s="107">
        <v>400</v>
      </c>
      <c r="M144" s="103" t="s">
        <v>286</v>
      </c>
      <c r="N144" s="103" t="s">
        <v>5</v>
      </c>
      <c r="O144" s="21" t="s">
        <v>4</v>
      </c>
      <c r="P144" s="121" t="s">
        <v>289</v>
      </c>
      <c r="Q144" s="104" t="s">
        <v>295</v>
      </c>
      <c r="R144" s="103" t="s">
        <v>18</v>
      </c>
      <c r="S144" s="103">
        <v>500</v>
      </c>
      <c r="T144" t="s">
        <v>283</v>
      </c>
      <c r="U144" s="4" t="s">
        <v>7</v>
      </c>
      <c r="V144" s="123">
        <v>20</v>
      </c>
      <c r="W144" s="107" t="s">
        <v>179</v>
      </c>
      <c r="X144" s="4" t="s">
        <v>7</v>
      </c>
      <c r="Y144" s="107" t="s">
        <v>180</v>
      </c>
      <c r="Z144" s="4" t="s">
        <v>7</v>
      </c>
      <c r="AA144" s="4" t="s">
        <v>7</v>
      </c>
      <c r="AB144" s="4" t="s">
        <v>7</v>
      </c>
      <c r="AC144" s="21" t="s">
        <v>7</v>
      </c>
      <c r="AD144" s="4" t="s">
        <v>7</v>
      </c>
      <c r="AE144" s="21" t="s">
        <v>7</v>
      </c>
      <c r="AF144" s="4" t="s">
        <v>7</v>
      </c>
      <c r="AG144" s="21" t="s">
        <v>7</v>
      </c>
      <c r="AH144" s="125" t="s">
        <v>5</v>
      </c>
      <c r="AI144" s="21" t="s">
        <v>4</v>
      </c>
      <c r="AJ144" s="91">
        <v>20</v>
      </c>
      <c r="AK144" s="21" t="s">
        <v>4</v>
      </c>
      <c r="AL144" s="91" t="s">
        <v>5</v>
      </c>
      <c r="AM144" s="21" t="s">
        <v>4</v>
      </c>
      <c r="AN144" s="4" t="s">
        <v>7</v>
      </c>
      <c r="AO144" s="21" t="s">
        <v>7</v>
      </c>
      <c r="AP144" s="91" t="s">
        <v>5</v>
      </c>
      <c r="AQ144" s="21" t="s">
        <v>4</v>
      </c>
      <c r="AR144" s="4" t="s">
        <v>7</v>
      </c>
      <c r="AS144" s="21" t="s">
        <v>4</v>
      </c>
      <c r="AT144" s="4" t="s">
        <v>7</v>
      </c>
      <c r="AU144" s="21" t="s">
        <v>7</v>
      </c>
      <c r="AV144" s="4" t="s">
        <v>7</v>
      </c>
      <c r="AW144" s="21" t="s">
        <v>7</v>
      </c>
      <c r="AX144" s="4" t="s">
        <v>7</v>
      </c>
      <c r="AY144" s="21" t="s">
        <v>7</v>
      </c>
      <c r="AZ144" s="4" t="s">
        <v>7</v>
      </c>
      <c r="BA144" s="21" t="s">
        <v>7</v>
      </c>
      <c r="BB144" s="4" t="s">
        <v>7</v>
      </c>
      <c r="BE144" s="107" t="s">
        <v>181</v>
      </c>
      <c r="BF144" s="107" t="s">
        <v>182</v>
      </c>
      <c r="BG144" s="107" t="s">
        <v>182</v>
      </c>
      <c r="BH144" s="107" t="s">
        <v>181</v>
      </c>
      <c r="BI144">
        <v>16</v>
      </c>
      <c r="BJ144"/>
      <c r="BK144">
        <v>1</v>
      </c>
      <c r="BL144">
        <v>16</v>
      </c>
      <c r="BM144"/>
      <c r="BN144">
        <v>1</v>
      </c>
      <c r="BO144"/>
      <c r="BP144"/>
      <c r="BQ144"/>
      <c r="BR144"/>
      <c r="BS144"/>
      <c r="BT144"/>
      <c r="BU144"/>
      <c r="BV144"/>
      <c r="BW144"/>
      <c r="BX144" s="13"/>
      <c r="BY144" s="13"/>
      <c r="BZ144"/>
      <c r="CA144"/>
      <c r="CB144"/>
      <c r="CC144"/>
      <c r="CD144"/>
      <c r="CE144"/>
      <c r="CF144"/>
      <c r="CG144"/>
      <c r="CH144"/>
      <c r="CI144"/>
      <c r="CJ144"/>
      <c r="CK144"/>
      <c r="CL144"/>
      <c r="CM144"/>
      <c r="CN144"/>
      <c r="CO144"/>
      <c r="CP144"/>
      <c r="CQ144"/>
      <c r="CR144"/>
      <c r="CS144"/>
      <c r="CT144"/>
      <c r="CU144"/>
      <c r="CV144"/>
      <c r="CW144"/>
      <c r="CX144"/>
      <c r="CY144"/>
      <c r="CZ144"/>
      <c r="DA144"/>
      <c r="DB144"/>
      <c r="DC144"/>
      <c r="DD144"/>
      <c r="DE144"/>
      <c r="DF144"/>
      <c r="DG144"/>
      <c r="DH144"/>
      <c r="DI144"/>
      <c r="DJ144"/>
      <c r="DK144"/>
    </row>
    <row r="145" spans="1:115" s="23" customFormat="1" ht="39.6" x14ac:dyDescent="0.3">
      <c r="A145"/>
      <c r="B145" s="102"/>
      <c r="C145"/>
      <c r="D145" s="46"/>
      <c r="G145"/>
      <c r="H145" s="148" t="s">
        <v>252</v>
      </c>
      <c r="I145" t="s">
        <v>280</v>
      </c>
      <c r="J145">
        <v>635357</v>
      </c>
      <c r="K145" s="120">
        <v>33</v>
      </c>
      <c r="L145" s="107">
        <v>400</v>
      </c>
      <c r="M145" s="103" t="s">
        <v>287</v>
      </c>
      <c r="N145" s="103" t="s">
        <v>5</v>
      </c>
      <c r="O145" s="21" t="s">
        <v>4</v>
      </c>
      <c r="P145" s="121" t="s">
        <v>289</v>
      </c>
      <c r="Q145" s="104" t="s">
        <v>295</v>
      </c>
      <c r="R145" s="103" t="s">
        <v>17</v>
      </c>
      <c r="S145" s="103">
        <v>500</v>
      </c>
      <c r="T145" t="s">
        <v>283</v>
      </c>
      <c r="U145" s="4" t="s">
        <v>7</v>
      </c>
      <c r="V145" s="123">
        <v>20</v>
      </c>
      <c r="W145" s="107" t="s">
        <v>179</v>
      </c>
      <c r="X145" s="4" t="s">
        <v>7</v>
      </c>
      <c r="Y145" s="107" t="s">
        <v>180</v>
      </c>
      <c r="Z145" s="4" t="s">
        <v>7</v>
      </c>
      <c r="AA145" s="4" t="s">
        <v>7</v>
      </c>
      <c r="AB145" s="4" t="s">
        <v>7</v>
      </c>
      <c r="AC145" s="21" t="s">
        <v>7</v>
      </c>
      <c r="AD145" s="4" t="s">
        <v>7</v>
      </c>
      <c r="AE145" s="21" t="s">
        <v>7</v>
      </c>
      <c r="AF145" s="4" t="s">
        <v>7</v>
      </c>
      <c r="AG145" s="21" t="s">
        <v>7</v>
      </c>
      <c r="AH145" s="125" t="s">
        <v>5</v>
      </c>
      <c r="AI145" s="21" t="s">
        <v>4</v>
      </c>
      <c r="AJ145" s="91">
        <v>31</v>
      </c>
      <c r="AK145" s="21" t="s">
        <v>4</v>
      </c>
      <c r="AL145" s="91" t="s">
        <v>5</v>
      </c>
      <c r="AM145" s="21" t="s">
        <v>4</v>
      </c>
      <c r="AN145" s="4" t="s">
        <v>7</v>
      </c>
      <c r="AO145" s="21" t="s">
        <v>7</v>
      </c>
      <c r="AP145" s="91" t="s">
        <v>5</v>
      </c>
      <c r="AQ145" s="21" t="s">
        <v>4</v>
      </c>
      <c r="AR145" s="4" t="s">
        <v>7</v>
      </c>
      <c r="AS145" s="21" t="s">
        <v>4</v>
      </c>
      <c r="AT145" s="4" t="s">
        <v>7</v>
      </c>
      <c r="AU145" s="21" t="s">
        <v>7</v>
      </c>
      <c r="AV145" s="4" t="s">
        <v>7</v>
      </c>
      <c r="AW145" s="21" t="s">
        <v>7</v>
      </c>
      <c r="AX145" s="4" t="s">
        <v>7</v>
      </c>
      <c r="AY145" s="21" t="s">
        <v>7</v>
      </c>
      <c r="AZ145" s="4" t="s">
        <v>7</v>
      </c>
      <c r="BA145" s="21" t="s">
        <v>7</v>
      </c>
      <c r="BB145" s="4" t="s">
        <v>7</v>
      </c>
      <c r="BE145" s="107" t="s">
        <v>181</v>
      </c>
      <c r="BF145" s="107" t="s">
        <v>182</v>
      </c>
      <c r="BG145" s="107" t="s">
        <v>182</v>
      </c>
      <c r="BH145" s="107" t="s">
        <v>181</v>
      </c>
      <c r="BI145">
        <v>16</v>
      </c>
      <c r="BJ145"/>
      <c r="BK145">
        <v>1</v>
      </c>
      <c r="BL145">
        <v>16</v>
      </c>
      <c r="BM145"/>
      <c r="BN145">
        <v>1</v>
      </c>
      <c r="BO145"/>
      <c r="BP145"/>
      <c r="BQ145"/>
      <c r="BR145"/>
      <c r="BS145"/>
      <c r="BT145"/>
      <c r="BU145"/>
      <c r="BV145"/>
      <c r="BW145"/>
      <c r="BX145" s="13"/>
      <c r="BY145" s="13"/>
      <c r="BZ145"/>
      <c r="CA145"/>
      <c r="CB145"/>
      <c r="CC145"/>
      <c r="CD145"/>
      <c r="CE145"/>
      <c r="CF145"/>
      <c r="CG145"/>
      <c r="CH145"/>
      <c r="CI145"/>
      <c r="CJ145"/>
      <c r="CK145"/>
      <c r="CL145"/>
      <c r="CM145"/>
      <c r="CN145"/>
      <c r="CO145"/>
      <c r="CP145"/>
      <c r="CQ145"/>
      <c r="CR145"/>
      <c r="CS145"/>
      <c r="CT145"/>
      <c r="CU145"/>
      <c r="CV145"/>
      <c r="CW145"/>
      <c r="CX145"/>
      <c r="CY145"/>
      <c r="CZ145"/>
      <c r="DA145"/>
      <c r="DB145"/>
      <c r="DC145"/>
      <c r="DD145"/>
      <c r="DE145"/>
      <c r="DF145"/>
      <c r="DG145"/>
      <c r="DH145"/>
      <c r="DI145"/>
      <c r="DJ145"/>
      <c r="DK145"/>
    </row>
    <row r="146" spans="1:115" s="23" customFormat="1" ht="39.6" x14ac:dyDescent="0.3">
      <c r="A146"/>
      <c r="B146" s="102"/>
      <c r="C146"/>
      <c r="D146" s="46"/>
      <c r="G146"/>
      <c r="H146" s="148" t="s">
        <v>253</v>
      </c>
      <c r="I146" t="s">
        <v>280</v>
      </c>
      <c r="J146">
        <v>635340</v>
      </c>
      <c r="K146" s="120">
        <v>33</v>
      </c>
      <c r="L146" s="107">
        <v>400</v>
      </c>
      <c r="M146" s="103" t="s">
        <v>287</v>
      </c>
      <c r="N146" s="103" t="s">
        <v>5</v>
      </c>
      <c r="O146" s="21" t="s">
        <v>4</v>
      </c>
      <c r="P146" s="121" t="s">
        <v>289</v>
      </c>
      <c r="Q146" s="104" t="s">
        <v>295</v>
      </c>
      <c r="R146" s="103" t="s">
        <v>17</v>
      </c>
      <c r="S146" s="103">
        <v>500</v>
      </c>
      <c r="T146" s="103">
        <v>1000</v>
      </c>
      <c r="U146" s="103">
        <v>70</v>
      </c>
      <c r="V146" s="123">
        <v>20</v>
      </c>
      <c r="W146" s="107" t="s">
        <v>179</v>
      </c>
      <c r="X146" s="4" t="s">
        <v>7</v>
      </c>
      <c r="Y146" s="107" t="s">
        <v>180</v>
      </c>
      <c r="Z146" s="4" t="s">
        <v>7</v>
      </c>
      <c r="AA146" s="4" t="s">
        <v>7</v>
      </c>
      <c r="AB146" s="4" t="s">
        <v>7</v>
      </c>
      <c r="AC146" s="21" t="s">
        <v>7</v>
      </c>
      <c r="AD146" s="4" t="s">
        <v>7</v>
      </c>
      <c r="AE146" s="21" t="s">
        <v>7</v>
      </c>
      <c r="AF146" s="4" t="s">
        <v>7</v>
      </c>
      <c r="AG146" s="21" t="s">
        <v>7</v>
      </c>
      <c r="AH146" s="125" t="s">
        <v>5</v>
      </c>
      <c r="AI146" s="21" t="s">
        <v>4</v>
      </c>
      <c r="AJ146" s="91">
        <v>31</v>
      </c>
      <c r="AK146" s="21" t="s">
        <v>4</v>
      </c>
      <c r="AL146" s="91" t="s">
        <v>5</v>
      </c>
      <c r="AM146" s="21" t="s">
        <v>4</v>
      </c>
      <c r="AN146" s="4" t="s">
        <v>7</v>
      </c>
      <c r="AO146" s="21" t="s">
        <v>7</v>
      </c>
      <c r="AP146" s="91" t="s">
        <v>5</v>
      </c>
      <c r="AQ146" s="21" t="s">
        <v>4</v>
      </c>
      <c r="AR146" s="4" t="s">
        <v>7</v>
      </c>
      <c r="AS146" s="21" t="s">
        <v>4</v>
      </c>
      <c r="AT146" s="4" t="s">
        <v>7</v>
      </c>
      <c r="AU146" s="21" t="s">
        <v>7</v>
      </c>
      <c r="AV146" s="4" t="s">
        <v>7</v>
      </c>
      <c r="AW146" s="21" t="s">
        <v>7</v>
      </c>
      <c r="AX146" s="4" t="s">
        <v>7</v>
      </c>
      <c r="AY146" s="21" t="s">
        <v>7</v>
      </c>
      <c r="AZ146" s="4" t="s">
        <v>7</v>
      </c>
      <c r="BA146" s="21" t="s">
        <v>7</v>
      </c>
      <c r="BB146" s="4" t="s">
        <v>7</v>
      </c>
      <c r="BE146" s="107" t="s">
        <v>181</v>
      </c>
      <c r="BF146" s="107" t="s">
        <v>182</v>
      </c>
      <c r="BG146" s="107" t="s">
        <v>182</v>
      </c>
      <c r="BH146" s="107" t="s">
        <v>181</v>
      </c>
      <c r="BI146">
        <v>16</v>
      </c>
      <c r="BJ146"/>
      <c r="BK146">
        <v>1</v>
      </c>
      <c r="BL146">
        <v>16</v>
      </c>
      <c r="BM146"/>
      <c r="BN146">
        <v>1</v>
      </c>
      <c r="BO146"/>
      <c r="BP146"/>
      <c r="BQ146"/>
      <c r="BR146"/>
      <c r="BS146"/>
      <c r="BT146"/>
      <c r="BU146"/>
      <c r="BV146"/>
      <c r="BW146"/>
      <c r="BX146" s="13"/>
      <c r="BY146" s="13"/>
      <c r="BZ146"/>
      <c r="CA146"/>
      <c r="CB146"/>
      <c r="CC146"/>
      <c r="CD146"/>
      <c r="CE146"/>
      <c r="CF146"/>
      <c r="CG146"/>
      <c r="CH146"/>
      <c r="CI146"/>
      <c r="CJ146"/>
      <c r="CK146"/>
      <c r="CL146"/>
      <c r="CM146"/>
      <c r="CN146"/>
      <c r="CO146"/>
      <c r="CP146"/>
      <c r="CQ146"/>
      <c r="CR146"/>
      <c r="CS146"/>
      <c r="CT146"/>
      <c r="CU146"/>
      <c r="CV146"/>
      <c r="CW146"/>
      <c r="CX146"/>
      <c r="CY146"/>
      <c r="CZ146"/>
      <c r="DA146"/>
      <c r="DB146"/>
      <c r="DC146"/>
      <c r="DD146"/>
      <c r="DE146"/>
      <c r="DF146"/>
      <c r="DG146"/>
      <c r="DH146"/>
      <c r="DI146"/>
      <c r="DJ146"/>
      <c r="DK146"/>
    </row>
    <row r="147" spans="1:115" s="23" customFormat="1" ht="39.6" x14ac:dyDescent="0.3">
      <c r="A147"/>
      <c r="B147" s="102"/>
      <c r="C147"/>
      <c r="D147" s="46"/>
      <c r="G147"/>
      <c r="H147" s="148" t="s">
        <v>254</v>
      </c>
      <c r="I147" t="s">
        <v>280</v>
      </c>
      <c r="J147">
        <v>635337</v>
      </c>
      <c r="K147" s="120">
        <v>33</v>
      </c>
      <c r="L147" s="107">
        <v>400</v>
      </c>
      <c r="M147" s="103" t="s">
        <v>286</v>
      </c>
      <c r="N147" s="103" t="s">
        <v>5</v>
      </c>
      <c r="O147" s="21" t="s">
        <v>4</v>
      </c>
      <c r="P147" s="121" t="s">
        <v>289</v>
      </c>
      <c r="Q147" s="104" t="s">
        <v>295</v>
      </c>
      <c r="R147" s="103" t="s">
        <v>18</v>
      </c>
      <c r="S147" s="103">
        <v>500</v>
      </c>
      <c r="T147" s="103">
        <v>1000</v>
      </c>
      <c r="U147" s="103">
        <v>70</v>
      </c>
      <c r="V147" s="123">
        <v>20</v>
      </c>
      <c r="W147" s="107" t="s">
        <v>179</v>
      </c>
      <c r="X147" s="4" t="s">
        <v>7</v>
      </c>
      <c r="Y147" s="107" t="s">
        <v>180</v>
      </c>
      <c r="Z147" s="4" t="s">
        <v>7</v>
      </c>
      <c r="AA147" s="4" t="s">
        <v>7</v>
      </c>
      <c r="AB147" s="4" t="s">
        <v>7</v>
      </c>
      <c r="AC147" s="21" t="s">
        <v>7</v>
      </c>
      <c r="AD147" s="4" t="s">
        <v>7</v>
      </c>
      <c r="AE147" s="21" t="s">
        <v>7</v>
      </c>
      <c r="AF147" s="4" t="s">
        <v>7</v>
      </c>
      <c r="AG147" s="21" t="s">
        <v>7</v>
      </c>
      <c r="AH147" s="125" t="s">
        <v>5</v>
      </c>
      <c r="AI147" s="21" t="s">
        <v>4</v>
      </c>
      <c r="AJ147" s="91">
        <v>20</v>
      </c>
      <c r="AK147" s="21" t="s">
        <v>4</v>
      </c>
      <c r="AL147" s="91" t="s">
        <v>5</v>
      </c>
      <c r="AM147" s="21" t="s">
        <v>4</v>
      </c>
      <c r="AN147" s="4" t="s">
        <v>7</v>
      </c>
      <c r="AO147" s="21" t="s">
        <v>7</v>
      </c>
      <c r="AP147" s="91" t="s">
        <v>5</v>
      </c>
      <c r="AQ147" s="21" t="s">
        <v>4</v>
      </c>
      <c r="AR147" s="4" t="s">
        <v>7</v>
      </c>
      <c r="AS147" s="21" t="s">
        <v>4</v>
      </c>
      <c r="AT147" s="4" t="s">
        <v>7</v>
      </c>
      <c r="AU147" s="21" t="s">
        <v>7</v>
      </c>
      <c r="AV147" s="4" t="s">
        <v>7</v>
      </c>
      <c r="AW147" s="21" t="s">
        <v>7</v>
      </c>
      <c r="AX147" s="4" t="s">
        <v>7</v>
      </c>
      <c r="AY147" s="21" t="s">
        <v>7</v>
      </c>
      <c r="AZ147" s="4" t="s">
        <v>7</v>
      </c>
      <c r="BA147" s="21" t="s">
        <v>7</v>
      </c>
      <c r="BB147" s="4" t="s">
        <v>7</v>
      </c>
      <c r="BE147" s="107" t="s">
        <v>181</v>
      </c>
      <c r="BF147" s="107" t="s">
        <v>182</v>
      </c>
      <c r="BG147" s="107" t="s">
        <v>182</v>
      </c>
      <c r="BH147" s="107" t="s">
        <v>181</v>
      </c>
      <c r="BI147">
        <v>16</v>
      </c>
      <c r="BJ147"/>
      <c r="BK147">
        <v>1</v>
      </c>
      <c r="BL147">
        <v>16</v>
      </c>
      <c r="BM147"/>
      <c r="BN147">
        <v>1</v>
      </c>
      <c r="BO147"/>
      <c r="BP147"/>
      <c r="BQ147"/>
      <c r="BR147"/>
      <c r="BS147"/>
      <c r="BT147"/>
      <c r="BU147"/>
      <c r="BV147"/>
      <c r="BW147"/>
      <c r="BX147" s="13"/>
      <c r="BY147" s="13"/>
      <c r="BZ147"/>
      <c r="CA147"/>
      <c r="CB147"/>
      <c r="CC147"/>
      <c r="CD147"/>
      <c r="CE147"/>
      <c r="CF147"/>
      <c r="CG147"/>
      <c r="CH147"/>
      <c r="CI147"/>
      <c r="CJ147"/>
      <c r="CK147"/>
      <c r="CL147"/>
      <c r="CM147"/>
      <c r="CN147"/>
      <c r="CO147"/>
      <c r="CP147"/>
      <c r="CQ147"/>
      <c r="CR147"/>
      <c r="CS147"/>
      <c r="CT147"/>
      <c r="CU147"/>
      <c r="CV147"/>
      <c r="CW147"/>
      <c r="CX147"/>
      <c r="CY147"/>
      <c r="CZ147"/>
      <c r="DA147"/>
      <c r="DB147"/>
      <c r="DC147"/>
      <c r="DD147"/>
      <c r="DE147"/>
      <c r="DF147"/>
      <c r="DG147"/>
      <c r="DH147"/>
      <c r="DI147"/>
      <c r="DJ147"/>
      <c r="DK147"/>
    </row>
    <row r="148" spans="1:115" s="23" customFormat="1" ht="39.6" x14ac:dyDescent="0.3">
      <c r="A148"/>
      <c r="B148" s="102"/>
      <c r="C148"/>
      <c r="D148" s="46"/>
      <c r="G148"/>
      <c r="H148" s="148" t="s">
        <v>255</v>
      </c>
      <c r="I148" t="s">
        <v>280</v>
      </c>
      <c r="J148" s="169">
        <v>635342</v>
      </c>
      <c r="K148" s="120">
        <v>33</v>
      </c>
      <c r="L148" s="107">
        <v>630</v>
      </c>
      <c r="M148" s="103" t="s">
        <v>286</v>
      </c>
      <c r="N148" s="103" t="s">
        <v>5</v>
      </c>
      <c r="O148" s="21" t="s">
        <v>4</v>
      </c>
      <c r="P148" s="121" t="s">
        <v>289</v>
      </c>
      <c r="Q148" s="104" t="s">
        <v>295</v>
      </c>
      <c r="R148" s="103" t="s">
        <v>18</v>
      </c>
      <c r="S148" s="103">
        <v>500</v>
      </c>
      <c r="T148" s="103">
        <v>1000</v>
      </c>
      <c r="U148" s="103">
        <v>70</v>
      </c>
      <c r="V148" s="123">
        <v>20</v>
      </c>
      <c r="W148" s="107" t="s">
        <v>179</v>
      </c>
      <c r="X148" s="4" t="s">
        <v>7</v>
      </c>
      <c r="Y148" s="107" t="s">
        <v>180</v>
      </c>
      <c r="Z148" s="4" t="s">
        <v>7</v>
      </c>
      <c r="AA148" s="4" t="s">
        <v>7</v>
      </c>
      <c r="AB148" s="4" t="s">
        <v>7</v>
      </c>
      <c r="AC148" s="21" t="s">
        <v>7</v>
      </c>
      <c r="AD148" s="4" t="s">
        <v>7</v>
      </c>
      <c r="AE148" s="21" t="s">
        <v>7</v>
      </c>
      <c r="AF148" s="4" t="s">
        <v>7</v>
      </c>
      <c r="AG148" s="21" t="s">
        <v>7</v>
      </c>
      <c r="AH148" s="125" t="s">
        <v>5</v>
      </c>
      <c r="AI148" s="21" t="s">
        <v>4</v>
      </c>
      <c r="AJ148" s="91">
        <v>20</v>
      </c>
      <c r="AK148" s="21" t="s">
        <v>4</v>
      </c>
      <c r="AL148" s="91" t="s">
        <v>5</v>
      </c>
      <c r="AM148" s="21" t="s">
        <v>4</v>
      </c>
      <c r="AN148" s="4" t="s">
        <v>7</v>
      </c>
      <c r="AO148" s="21" t="s">
        <v>7</v>
      </c>
      <c r="AP148" s="91" t="s">
        <v>5</v>
      </c>
      <c r="AQ148" s="21" t="s">
        <v>4</v>
      </c>
      <c r="AR148" s="4" t="s">
        <v>7</v>
      </c>
      <c r="AS148" s="21" t="s">
        <v>4</v>
      </c>
      <c r="AT148" s="4" t="s">
        <v>7</v>
      </c>
      <c r="AU148" s="21" t="s">
        <v>7</v>
      </c>
      <c r="AV148" s="4" t="s">
        <v>7</v>
      </c>
      <c r="AW148" s="21" t="s">
        <v>7</v>
      </c>
      <c r="AX148" s="4" t="s">
        <v>7</v>
      </c>
      <c r="AY148" s="21" t="s">
        <v>7</v>
      </c>
      <c r="AZ148" s="4" t="s">
        <v>7</v>
      </c>
      <c r="BA148" s="21" t="s">
        <v>7</v>
      </c>
      <c r="BB148" s="4" t="s">
        <v>7</v>
      </c>
      <c r="BE148" s="107" t="s">
        <v>181</v>
      </c>
      <c r="BF148" s="107" t="s">
        <v>182</v>
      </c>
      <c r="BG148" s="107" t="s">
        <v>182</v>
      </c>
      <c r="BH148" s="107" t="s">
        <v>181</v>
      </c>
      <c r="BI148">
        <v>16</v>
      </c>
      <c r="BJ148"/>
      <c r="BK148">
        <v>1</v>
      </c>
      <c r="BL148">
        <v>16</v>
      </c>
      <c r="BM148"/>
      <c r="BN148">
        <v>1</v>
      </c>
      <c r="BO148"/>
      <c r="BP148"/>
      <c r="BQ148"/>
      <c r="BR148"/>
      <c r="BS148"/>
      <c r="BT148"/>
      <c r="BU148"/>
      <c r="BV148"/>
      <c r="BW148"/>
      <c r="BX148" s="13"/>
      <c r="BY148" s="13"/>
      <c r="BZ148"/>
      <c r="CA148"/>
      <c r="CB148"/>
      <c r="CC148"/>
      <c r="CD148"/>
      <c r="CE148"/>
      <c r="CF148"/>
      <c r="CG148"/>
      <c r="CH148"/>
      <c r="CI148"/>
      <c r="CJ148"/>
      <c r="CK148"/>
      <c r="CL148"/>
      <c r="CM148"/>
      <c r="CN148"/>
      <c r="CO148"/>
      <c r="CP148"/>
      <c r="CQ148"/>
      <c r="CR148"/>
      <c r="CS148"/>
      <c r="CT148"/>
      <c r="CU148"/>
      <c r="CV148"/>
      <c r="CW148"/>
      <c r="CX148"/>
      <c r="CY148"/>
      <c r="CZ148"/>
      <c r="DA148"/>
      <c r="DB148"/>
      <c r="DC148"/>
      <c r="DD148"/>
      <c r="DE148"/>
      <c r="DF148"/>
      <c r="DG148"/>
      <c r="DH148"/>
      <c r="DI148"/>
      <c r="DJ148"/>
      <c r="DK148"/>
    </row>
    <row r="149" spans="1:115" s="23" customFormat="1" ht="39.6" x14ac:dyDescent="0.3">
      <c r="A149"/>
      <c r="B149" s="102"/>
      <c r="C149"/>
      <c r="D149" s="46"/>
      <c r="G149"/>
      <c r="H149" s="148" t="s">
        <v>256</v>
      </c>
      <c r="I149" t="s">
        <v>280</v>
      </c>
      <c r="J149" s="169">
        <v>624562</v>
      </c>
      <c r="K149" s="120">
        <v>33</v>
      </c>
      <c r="L149" s="107">
        <v>630</v>
      </c>
      <c r="M149" s="103" t="s">
        <v>287</v>
      </c>
      <c r="N149" s="103" t="s">
        <v>5</v>
      </c>
      <c r="O149" s="21" t="s">
        <v>4</v>
      </c>
      <c r="P149" s="121" t="s">
        <v>289</v>
      </c>
      <c r="Q149" s="104" t="s">
        <v>295</v>
      </c>
      <c r="R149" s="103" t="s">
        <v>17</v>
      </c>
      <c r="S149" s="103">
        <v>500</v>
      </c>
      <c r="T149" s="103">
        <v>1000</v>
      </c>
      <c r="U149" s="103">
        <v>70</v>
      </c>
      <c r="V149" s="123">
        <v>20</v>
      </c>
      <c r="W149" s="107" t="s">
        <v>179</v>
      </c>
      <c r="X149" s="4" t="s">
        <v>7</v>
      </c>
      <c r="Y149" s="107" t="s">
        <v>180</v>
      </c>
      <c r="Z149" s="4" t="s">
        <v>7</v>
      </c>
      <c r="AA149" s="4" t="s">
        <v>7</v>
      </c>
      <c r="AB149" s="4" t="s">
        <v>7</v>
      </c>
      <c r="AC149" s="21" t="s">
        <v>7</v>
      </c>
      <c r="AD149" s="4" t="s">
        <v>7</v>
      </c>
      <c r="AE149" s="21" t="s">
        <v>7</v>
      </c>
      <c r="AF149" s="4" t="s">
        <v>7</v>
      </c>
      <c r="AG149" s="21" t="s">
        <v>7</v>
      </c>
      <c r="AH149" s="125" t="s">
        <v>5</v>
      </c>
      <c r="AI149" s="21" t="s">
        <v>4</v>
      </c>
      <c r="AJ149" s="91">
        <v>31</v>
      </c>
      <c r="AK149" s="21" t="s">
        <v>4</v>
      </c>
      <c r="AL149" s="91" t="s">
        <v>5</v>
      </c>
      <c r="AM149" s="21" t="s">
        <v>4</v>
      </c>
      <c r="AN149" s="4" t="s">
        <v>7</v>
      </c>
      <c r="AO149" s="21" t="s">
        <v>7</v>
      </c>
      <c r="AP149" s="91" t="s">
        <v>5</v>
      </c>
      <c r="AQ149" s="21" t="s">
        <v>4</v>
      </c>
      <c r="AR149" s="4" t="s">
        <v>7</v>
      </c>
      <c r="AS149" s="21" t="s">
        <v>4</v>
      </c>
      <c r="AT149" s="4" t="s">
        <v>7</v>
      </c>
      <c r="AU149" s="21" t="s">
        <v>7</v>
      </c>
      <c r="AV149" s="4" t="s">
        <v>7</v>
      </c>
      <c r="AW149" s="21" t="s">
        <v>7</v>
      </c>
      <c r="AX149" s="4" t="s">
        <v>7</v>
      </c>
      <c r="AY149" s="21" t="s">
        <v>7</v>
      </c>
      <c r="AZ149" s="4" t="s">
        <v>7</v>
      </c>
      <c r="BA149" s="21" t="s">
        <v>7</v>
      </c>
      <c r="BB149" s="4" t="s">
        <v>7</v>
      </c>
      <c r="BE149" s="107" t="s">
        <v>181</v>
      </c>
      <c r="BF149" s="107" t="s">
        <v>182</v>
      </c>
      <c r="BG149" s="107" t="s">
        <v>182</v>
      </c>
      <c r="BH149" s="107" t="s">
        <v>181</v>
      </c>
      <c r="BI149">
        <v>16</v>
      </c>
      <c r="BJ149"/>
      <c r="BK149">
        <v>1</v>
      </c>
      <c r="BL149">
        <v>16</v>
      </c>
      <c r="BM149"/>
      <c r="BN149">
        <v>1</v>
      </c>
      <c r="BO149"/>
      <c r="BP149"/>
      <c r="BQ149"/>
      <c r="BR149"/>
      <c r="BS149"/>
      <c r="BT149"/>
      <c r="BU149"/>
      <c r="BV149"/>
      <c r="BW149"/>
      <c r="BX149" s="13"/>
      <c r="BY149" s="13"/>
      <c r="BZ149"/>
      <c r="CA149"/>
      <c r="CB149"/>
      <c r="CC149"/>
      <c r="CD149"/>
      <c r="CE149"/>
      <c r="CF149"/>
      <c r="CG149"/>
      <c r="CH149"/>
      <c r="CI149"/>
      <c r="CJ149"/>
      <c r="CK149"/>
      <c r="CL149"/>
      <c r="CM149"/>
      <c r="CN149"/>
      <c r="CO149"/>
      <c r="CP149"/>
      <c r="CQ149"/>
      <c r="CR149"/>
      <c r="CS149"/>
      <c r="CT149"/>
      <c r="CU149"/>
      <c r="CV149"/>
      <c r="CW149"/>
      <c r="CX149"/>
      <c r="CY149"/>
      <c r="CZ149"/>
      <c r="DA149"/>
      <c r="DB149"/>
      <c r="DC149"/>
      <c r="DD149"/>
      <c r="DE149"/>
      <c r="DF149"/>
      <c r="DG149"/>
      <c r="DH149"/>
      <c r="DI149"/>
      <c r="DJ149"/>
      <c r="DK149"/>
    </row>
    <row r="150" spans="1:115" s="23" customFormat="1" ht="39.6" x14ac:dyDescent="0.3">
      <c r="A150"/>
      <c r="B150" s="102"/>
      <c r="C150"/>
      <c r="D150" s="46"/>
      <c r="G150"/>
      <c r="H150" s="148" t="s">
        <v>257</v>
      </c>
      <c r="I150" t="s">
        <v>280</v>
      </c>
      <c r="J150" s="169">
        <v>635365</v>
      </c>
      <c r="K150" s="120">
        <v>33</v>
      </c>
      <c r="L150" s="107">
        <v>630</v>
      </c>
      <c r="M150" s="103" t="s">
        <v>287</v>
      </c>
      <c r="N150" s="103" t="s">
        <v>5</v>
      </c>
      <c r="O150" s="21" t="s">
        <v>4</v>
      </c>
      <c r="P150" s="121" t="s">
        <v>289</v>
      </c>
      <c r="Q150" s="104" t="s">
        <v>295</v>
      </c>
      <c r="R150" s="103" t="s">
        <v>17</v>
      </c>
      <c r="S150" s="103">
        <v>500</v>
      </c>
      <c r="T150" t="s">
        <v>283</v>
      </c>
      <c r="U150" s="4" t="s">
        <v>7</v>
      </c>
      <c r="V150" s="123">
        <v>20</v>
      </c>
      <c r="W150" s="107" t="s">
        <v>179</v>
      </c>
      <c r="X150" s="4" t="s">
        <v>7</v>
      </c>
      <c r="Y150" s="107" t="s">
        <v>180</v>
      </c>
      <c r="Z150" s="4" t="s">
        <v>7</v>
      </c>
      <c r="AA150" s="4" t="s">
        <v>7</v>
      </c>
      <c r="AB150" s="4" t="s">
        <v>7</v>
      </c>
      <c r="AC150" s="21" t="s">
        <v>7</v>
      </c>
      <c r="AD150" s="4" t="s">
        <v>7</v>
      </c>
      <c r="AE150" s="21" t="s">
        <v>7</v>
      </c>
      <c r="AF150" s="4" t="s">
        <v>7</v>
      </c>
      <c r="AG150" s="21" t="s">
        <v>7</v>
      </c>
      <c r="AH150" s="125" t="s">
        <v>5</v>
      </c>
      <c r="AI150" s="21" t="s">
        <v>4</v>
      </c>
      <c r="AJ150" s="91">
        <v>31</v>
      </c>
      <c r="AK150" s="21" t="s">
        <v>4</v>
      </c>
      <c r="AL150" s="91" t="s">
        <v>5</v>
      </c>
      <c r="AM150" s="21" t="s">
        <v>4</v>
      </c>
      <c r="AN150" s="4" t="s">
        <v>7</v>
      </c>
      <c r="AO150" s="21" t="s">
        <v>7</v>
      </c>
      <c r="AP150" s="91" t="s">
        <v>5</v>
      </c>
      <c r="AQ150" s="21" t="s">
        <v>4</v>
      </c>
      <c r="AR150" s="4" t="s">
        <v>7</v>
      </c>
      <c r="AS150" s="21" t="s">
        <v>4</v>
      </c>
      <c r="AT150" s="4" t="s">
        <v>7</v>
      </c>
      <c r="AU150" s="21" t="s">
        <v>7</v>
      </c>
      <c r="AV150" s="4" t="s">
        <v>7</v>
      </c>
      <c r="AW150" s="21" t="s">
        <v>7</v>
      </c>
      <c r="AX150" s="4" t="s">
        <v>7</v>
      </c>
      <c r="AY150" s="21" t="s">
        <v>7</v>
      </c>
      <c r="AZ150" s="4" t="s">
        <v>7</v>
      </c>
      <c r="BA150" s="21" t="s">
        <v>7</v>
      </c>
      <c r="BB150" s="4" t="s">
        <v>7</v>
      </c>
      <c r="BE150" s="107" t="s">
        <v>181</v>
      </c>
      <c r="BF150" s="107" t="s">
        <v>182</v>
      </c>
      <c r="BG150" s="107" t="s">
        <v>182</v>
      </c>
      <c r="BH150" s="107" t="s">
        <v>181</v>
      </c>
      <c r="BI150">
        <v>16</v>
      </c>
      <c r="BJ150"/>
      <c r="BK150">
        <v>1</v>
      </c>
      <c r="BL150">
        <v>16</v>
      </c>
      <c r="BM150"/>
      <c r="BN150">
        <v>1</v>
      </c>
      <c r="BO150"/>
      <c r="BP150"/>
      <c r="BQ150"/>
      <c r="BR150"/>
      <c r="BS150"/>
      <c r="BT150"/>
      <c r="BU150"/>
      <c r="BV150"/>
      <c r="BW150"/>
      <c r="BX150" s="13"/>
      <c r="BY150" s="13"/>
      <c r="BZ150"/>
      <c r="CA150"/>
      <c r="CB150"/>
      <c r="CC150"/>
      <c r="CD150"/>
      <c r="CE150"/>
      <c r="CF150"/>
      <c r="CG150"/>
      <c r="CH150"/>
      <c r="CI150"/>
      <c r="CJ150"/>
      <c r="CK150"/>
      <c r="CL150"/>
      <c r="CM150"/>
      <c r="CN150"/>
      <c r="CO150"/>
      <c r="CP150"/>
      <c r="CQ150"/>
      <c r="CR150"/>
      <c r="CS150"/>
      <c r="CT150"/>
      <c r="CU150"/>
      <c r="CV150"/>
      <c r="CW150"/>
      <c r="CX150"/>
      <c r="CY150"/>
      <c r="CZ150"/>
      <c r="DA150"/>
      <c r="DB150"/>
      <c r="DC150"/>
      <c r="DD150"/>
      <c r="DE150"/>
      <c r="DF150"/>
      <c r="DG150"/>
      <c r="DH150"/>
      <c r="DI150"/>
      <c r="DJ150"/>
      <c r="DK150"/>
    </row>
    <row r="151" spans="1:115" s="23" customFormat="1" ht="39.6" x14ac:dyDescent="0.3">
      <c r="A151"/>
      <c r="B151" s="102"/>
      <c r="C151"/>
      <c r="D151" s="46"/>
      <c r="G151"/>
      <c r="H151" s="148" t="s">
        <v>258</v>
      </c>
      <c r="I151" t="s">
        <v>280</v>
      </c>
      <c r="J151" s="169">
        <v>635366</v>
      </c>
      <c r="K151" s="120">
        <v>33</v>
      </c>
      <c r="L151" s="107">
        <v>630</v>
      </c>
      <c r="M151" s="103" t="s">
        <v>286</v>
      </c>
      <c r="N151" s="103" t="s">
        <v>5</v>
      </c>
      <c r="O151" s="21" t="s">
        <v>4</v>
      </c>
      <c r="P151" s="121" t="s">
        <v>289</v>
      </c>
      <c r="Q151" s="104" t="s">
        <v>295</v>
      </c>
      <c r="R151" s="103" t="s">
        <v>18</v>
      </c>
      <c r="S151" s="103">
        <v>500</v>
      </c>
      <c r="T151" t="s">
        <v>283</v>
      </c>
      <c r="U151" s="4" t="s">
        <v>7</v>
      </c>
      <c r="V151" s="123">
        <v>20</v>
      </c>
      <c r="W151" s="107" t="s">
        <v>179</v>
      </c>
      <c r="X151" s="4" t="s">
        <v>7</v>
      </c>
      <c r="Y151" s="107" t="s">
        <v>180</v>
      </c>
      <c r="Z151" s="4" t="s">
        <v>7</v>
      </c>
      <c r="AA151" s="4" t="s">
        <v>7</v>
      </c>
      <c r="AB151" s="4" t="s">
        <v>7</v>
      </c>
      <c r="AC151" s="21" t="s">
        <v>7</v>
      </c>
      <c r="AD151" s="4" t="s">
        <v>7</v>
      </c>
      <c r="AE151" s="21" t="s">
        <v>7</v>
      </c>
      <c r="AF151" s="4" t="s">
        <v>7</v>
      </c>
      <c r="AG151" s="21" t="s">
        <v>7</v>
      </c>
      <c r="AH151" s="125" t="s">
        <v>5</v>
      </c>
      <c r="AI151" s="21" t="s">
        <v>4</v>
      </c>
      <c r="AJ151" s="91">
        <v>20</v>
      </c>
      <c r="AK151" s="21" t="s">
        <v>4</v>
      </c>
      <c r="AL151" s="91" t="s">
        <v>5</v>
      </c>
      <c r="AM151" s="21" t="s">
        <v>4</v>
      </c>
      <c r="AN151" s="4" t="s">
        <v>7</v>
      </c>
      <c r="AO151" s="21" t="s">
        <v>7</v>
      </c>
      <c r="AP151" s="91" t="s">
        <v>5</v>
      </c>
      <c r="AQ151" s="21" t="s">
        <v>4</v>
      </c>
      <c r="AR151" s="4" t="s">
        <v>7</v>
      </c>
      <c r="AS151" s="21" t="s">
        <v>4</v>
      </c>
      <c r="AT151" s="4" t="s">
        <v>7</v>
      </c>
      <c r="AU151" s="21" t="s">
        <v>7</v>
      </c>
      <c r="AV151" s="4" t="s">
        <v>7</v>
      </c>
      <c r="AW151" s="21" t="s">
        <v>7</v>
      </c>
      <c r="AX151" s="4" t="s">
        <v>7</v>
      </c>
      <c r="AY151" s="21" t="s">
        <v>7</v>
      </c>
      <c r="AZ151" s="4" t="s">
        <v>7</v>
      </c>
      <c r="BA151" s="21" t="s">
        <v>7</v>
      </c>
      <c r="BB151" s="4" t="s">
        <v>7</v>
      </c>
      <c r="BE151" s="107" t="s">
        <v>181</v>
      </c>
      <c r="BF151" s="107" t="s">
        <v>182</v>
      </c>
      <c r="BG151" s="107" t="s">
        <v>182</v>
      </c>
      <c r="BH151" s="107" t="s">
        <v>181</v>
      </c>
      <c r="BI151">
        <v>16</v>
      </c>
      <c r="BJ151"/>
      <c r="BK151">
        <v>1</v>
      </c>
      <c r="BL151">
        <v>16</v>
      </c>
      <c r="BM151"/>
      <c r="BN151">
        <v>1</v>
      </c>
      <c r="BO151"/>
      <c r="BP151"/>
      <c r="BQ151"/>
      <c r="BR151"/>
      <c r="BS151"/>
      <c r="BT151"/>
      <c r="BU151"/>
      <c r="BV151"/>
      <c r="BW151"/>
      <c r="BX151" s="13"/>
      <c r="BY151" s="13"/>
      <c r="BZ151"/>
      <c r="CA151"/>
      <c r="CB151"/>
      <c r="CC151"/>
      <c r="CD151"/>
      <c r="CE151"/>
      <c r="CF151"/>
      <c r="CG151"/>
      <c r="CH151"/>
      <c r="CI151"/>
      <c r="CJ151"/>
      <c r="CK151"/>
      <c r="CL151"/>
      <c r="CM151"/>
      <c r="CN151"/>
      <c r="CO151"/>
      <c r="CP151"/>
      <c r="CQ151"/>
      <c r="CR151"/>
      <c r="CS151"/>
      <c r="CT151"/>
      <c r="CU151"/>
      <c r="CV151"/>
      <c r="CW151"/>
      <c r="CX151"/>
      <c r="CY151"/>
      <c r="CZ151"/>
      <c r="DA151"/>
      <c r="DB151"/>
      <c r="DC151"/>
      <c r="DD151"/>
      <c r="DE151"/>
      <c r="DF151"/>
      <c r="DG151"/>
      <c r="DH151"/>
      <c r="DI151"/>
      <c r="DJ151"/>
      <c r="DK151"/>
    </row>
    <row r="152" spans="1:115" s="23" customFormat="1" ht="39.6" x14ac:dyDescent="0.3">
      <c r="A152"/>
      <c r="B152" s="102"/>
      <c r="C152"/>
      <c r="D152" s="46"/>
      <c r="G152"/>
      <c r="H152" s="148" t="s">
        <v>259</v>
      </c>
      <c r="I152" t="s">
        <v>280</v>
      </c>
      <c r="J152" s="169">
        <v>175643</v>
      </c>
      <c r="K152" s="120">
        <v>11</v>
      </c>
      <c r="L152" s="107" t="s">
        <v>178</v>
      </c>
      <c r="M152" s="103" t="s">
        <v>287</v>
      </c>
      <c r="N152" s="103" t="s">
        <v>5</v>
      </c>
      <c r="O152" s="21" t="s">
        <v>4</v>
      </c>
      <c r="P152" s="121" t="s">
        <v>290</v>
      </c>
      <c r="Q152" s="121" t="s">
        <v>294</v>
      </c>
      <c r="R152" s="103" t="s">
        <v>17</v>
      </c>
      <c r="S152" s="103">
        <v>1600</v>
      </c>
      <c r="T152" s="103">
        <v>1600</v>
      </c>
      <c r="U152" s="103">
        <v>70</v>
      </c>
      <c r="V152" s="123">
        <v>20</v>
      </c>
      <c r="W152" s="107" t="s">
        <v>179</v>
      </c>
      <c r="X152" s="4" t="s">
        <v>7</v>
      </c>
      <c r="Y152" s="107" t="s">
        <v>180</v>
      </c>
      <c r="Z152" s="4" t="s">
        <v>7</v>
      </c>
      <c r="AA152" s="4" t="s">
        <v>7</v>
      </c>
      <c r="AB152" s="4" t="s">
        <v>7</v>
      </c>
      <c r="AC152" s="21" t="s">
        <v>7</v>
      </c>
      <c r="AD152" s="4" t="s">
        <v>7</v>
      </c>
      <c r="AE152" s="21" t="s">
        <v>7</v>
      </c>
      <c r="AF152" s="4" t="s">
        <v>7</v>
      </c>
      <c r="AG152" s="21" t="s">
        <v>7</v>
      </c>
      <c r="AH152" s="4" t="s">
        <v>7</v>
      </c>
      <c r="AI152" s="21" t="s">
        <v>7</v>
      </c>
      <c r="AJ152" s="91">
        <v>31</v>
      </c>
      <c r="AK152" s="21" t="s">
        <v>4</v>
      </c>
      <c r="AL152" s="4" t="s">
        <v>7</v>
      </c>
      <c r="AM152" s="21" t="s">
        <v>7</v>
      </c>
      <c r="AN152" s="91" t="s">
        <v>5</v>
      </c>
      <c r="AO152" s="21" t="s">
        <v>4</v>
      </c>
      <c r="AP152" s="91" t="s">
        <v>5</v>
      </c>
      <c r="AQ152" s="21" t="s">
        <v>4</v>
      </c>
      <c r="AR152" s="4" t="s">
        <v>7</v>
      </c>
      <c r="AS152" s="21" t="s">
        <v>4</v>
      </c>
      <c r="AT152" s="91" t="s">
        <v>5</v>
      </c>
      <c r="AU152" s="21" t="s">
        <v>4</v>
      </c>
      <c r="AV152" s="4" t="s">
        <v>7</v>
      </c>
      <c r="AW152" s="21" t="s">
        <v>7</v>
      </c>
      <c r="AX152" s="4" t="s">
        <v>7</v>
      </c>
      <c r="AY152" s="21" t="s">
        <v>7</v>
      </c>
      <c r="AZ152" s="4" t="s">
        <v>7</v>
      </c>
      <c r="BA152" s="21" t="s">
        <v>7</v>
      </c>
      <c r="BB152" s="103">
        <v>1000</v>
      </c>
      <c r="BE152" s="107" t="s">
        <v>181</v>
      </c>
      <c r="BF152" s="107" t="s">
        <v>182</v>
      </c>
      <c r="BG152" s="107" t="s">
        <v>182</v>
      </c>
      <c r="BH152" s="107" t="s">
        <v>181</v>
      </c>
      <c r="BI152">
        <v>16</v>
      </c>
      <c r="BJ152"/>
      <c r="BK152">
        <v>3</v>
      </c>
      <c r="BL152">
        <v>16</v>
      </c>
      <c r="BM152"/>
      <c r="BN152">
        <v>3</v>
      </c>
      <c r="BO152"/>
      <c r="BP152"/>
      <c r="BQ152"/>
      <c r="BR152"/>
      <c r="BS152"/>
      <c r="BT152"/>
      <c r="BU152"/>
      <c r="BV152"/>
      <c r="BW152"/>
      <c r="BX152" s="13"/>
      <c r="BY152" s="13"/>
      <c r="BZ152"/>
      <c r="CA152"/>
      <c r="CB152"/>
      <c r="CC152"/>
      <c r="CD152"/>
      <c r="CE152"/>
      <c r="CF152"/>
      <c r="CG152"/>
      <c r="CH152"/>
      <c r="CI152"/>
      <c r="CJ152"/>
      <c r="CK152"/>
      <c r="CL152"/>
      <c r="CM152"/>
      <c r="CN152"/>
      <c r="CO152"/>
      <c r="CP152"/>
      <c r="CQ152"/>
      <c r="CR152"/>
      <c r="CS152"/>
      <c r="CT152"/>
      <c r="CU152"/>
      <c r="CV152"/>
      <c r="CW152"/>
      <c r="CX152"/>
      <c r="CY152"/>
      <c r="CZ152"/>
      <c r="DA152"/>
      <c r="DB152"/>
      <c r="DC152"/>
      <c r="DD152"/>
      <c r="DE152"/>
      <c r="DF152"/>
      <c r="DG152"/>
      <c r="DH152"/>
      <c r="DI152"/>
      <c r="DJ152"/>
      <c r="DK152"/>
    </row>
    <row r="153" spans="1:115" s="23" customFormat="1" ht="39.6" x14ac:dyDescent="0.3">
      <c r="A153"/>
      <c r="B153" s="102"/>
      <c r="C153"/>
      <c r="D153" s="46"/>
      <c r="G153"/>
      <c r="H153" s="148" t="s">
        <v>260</v>
      </c>
      <c r="I153" t="s">
        <v>280</v>
      </c>
      <c r="J153" s="169">
        <v>175642</v>
      </c>
      <c r="K153" s="120">
        <v>11</v>
      </c>
      <c r="L153" s="107" t="s">
        <v>178</v>
      </c>
      <c r="M153" s="103" t="s">
        <v>286</v>
      </c>
      <c r="N153" s="103" t="s">
        <v>5</v>
      </c>
      <c r="O153" s="21" t="s">
        <v>4</v>
      </c>
      <c r="P153" s="121" t="s">
        <v>290</v>
      </c>
      <c r="Q153" s="121" t="s">
        <v>294</v>
      </c>
      <c r="R153" s="103" t="s">
        <v>18</v>
      </c>
      <c r="S153" s="103">
        <v>650</v>
      </c>
      <c r="T153" s="103">
        <v>1000</v>
      </c>
      <c r="U153" s="103">
        <v>70</v>
      </c>
      <c r="V153" s="123">
        <v>20</v>
      </c>
      <c r="W153" s="107" t="s">
        <v>179</v>
      </c>
      <c r="X153" s="4" t="s">
        <v>7</v>
      </c>
      <c r="Y153" s="107" t="s">
        <v>180</v>
      </c>
      <c r="Z153" s="4" t="s">
        <v>7</v>
      </c>
      <c r="AA153" s="4" t="s">
        <v>7</v>
      </c>
      <c r="AB153" s="4" t="s">
        <v>7</v>
      </c>
      <c r="AC153" s="21" t="s">
        <v>7</v>
      </c>
      <c r="AD153" s="4" t="s">
        <v>7</v>
      </c>
      <c r="AE153" s="21" t="s">
        <v>7</v>
      </c>
      <c r="AF153" s="4" t="s">
        <v>7</v>
      </c>
      <c r="AG153" s="21" t="s">
        <v>7</v>
      </c>
      <c r="AH153" s="4" t="s">
        <v>7</v>
      </c>
      <c r="AI153" s="21" t="s">
        <v>7</v>
      </c>
      <c r="AJ153" s="91">
        <v>20</v>
      </c>
      <c r="AK153" s="21" t="s">
        <v>4</v>
      </c>
      <c r="AL153" s="4" t="s">
        <v>7</v>
      </c>
      <c r="AM153" s="21" t="s">
        <v>7</v>
      </c>
      <c r="AN153" s="91" t="s">
        <v>5</v>
      </c>
      <c r="AO153" s="21" t="s">
        <v>4</v>
      </c>
      <c r="AP153" s="91" t="s">
        <v>5</v>
      </c>
      <c r="AQ153" s="21" t="s">
        <v>4</v>
      </c>
      <c r="AR153" s="4" t="s">
        <v>7</v>
      </c>
      <c r="AS153" s="21" t="s">
        <v>4</v>
      </c>
      <c r="AT153" s="91" t="s">
        <v>5</v>
      </c>
      <c r="AU153" s="21" t="s">
        <v>4</v>
      </c>
      <c r="AV153" s="4" t="s">
        <v>7</v>
      </c>
      <c r="AW153" s="21" t="s">
        <v>7</v>
      </c>
      <c r="AX153" s="4" t="s">
        <v>7</v>
      </c>
      <c r="AY153" s="21" t="s">
        <v>7</v>
      </c>
      <c r="AZ153" s="4" t="s">
        <v>7</v>
      </c>
      <c r="BA153" s="21" t="s">
        <v>7</v>
      </c>
      <c r="BB153" s="4" t="s">
        <v>7</v>
      </c>
      <c r="BE153" s="107" t="s">
        <v>181</v>
      </c>
      <c r="BF153" s="107" t="s">
        <v>182</v>
      </c>
      <c r="BG153" s="107" t="s">
        <v>182</v>
      </c>
      <c r="BH153" s="107" t="s">
        <v>181</v>
      </c>
      <c r="BI153">
        <v>16</v>
      </c>
      <c r="BJ153"/>
      <c r="BK153">
        <v>3</v>
      </c>
      <c r="BL153">
        <v>16</v>
      </c>
      <c r="BM153"/>
      <c r="BN153">
        <v>3</v>
      </c>
      <c r="BO153"/>
      <c r="BP153"/>
      <c r="BQ153"/>
      <c r="BR153"/>
      <c r="BS153"/>
      <c r="BT153"/>
      <c r="BU153"/>
      <c r="BV153"/>
      <c r="BW153"/>
      <c r="BX153" s="13"/>
      <c r="BY153" s="13"/>
      <c r="BZ153"/>
      <c r="CA153"/>
      <c r="CB153"/>
      <c r="CC153"/>
      <c r="CD153"/>
      <c r="CE153"/>
      <c r="CF153"/>
      <c r="CG153"/>
      <c r="CH153"/>
      <c r="CI153"/>
      <c r="CJ153"/>
      <c r="CK153"/>
      <c r="CL153"/>
      <c r="CM153"/>
      <c r="CN153"/>
      <c r="CO153"/>
      <c r="CP153"/>
      <c r="CQ153"/>
      <c r="CR153"/>
      <c r="CS153"/>
      <c r="CT153"/>
      <c r="CU153"/>
      <c r="CV153"/>
      <c r="CW153"/>
      <c r="CX153"/>
      <c r="CY153"/>
      <c r="CZ153"/>
      <c r="DA153"/>
      <c r="DB153"/>
      <c r="DC153"/>
      <c r="DD153"/>
      <c r="DE153"/>
      <c r="DF153"/>
      <c r="DG153"/>
      <c r="DH153"/>
      <c r="DI153"/>
      <c r="DJ153"/>
      <c r="DK153"/>
    </row>
    <row r="154" spans="1:115" s="23" customFormat="1" ht="39.6" x14ac:dyDescent="0.3">
      <c r="A154"/>
      <c r="B154" s="102"/>
      <c r="C154"/>
      <c r="D154" s="46"/>
      <c r="G154"/>
      <c r="H154" s="148" t="s">
        <v>261</v>
      </c>
      <c r="I154" t="s">
        <v>280</v>
      </c>
      <c r="J154" s="169">
        <v>175644</v>
      </c>
      <c r="K154" s="120">
        <v>11</v>
      </c>
      <c r="L154" s="107" t="s">
        <v>178</v>
      </c>
      <c r="M154" s="103" t="s">
        <v>286</v>
      </c>
      <c r="N154" s="103" t="s">
        <v>5</v>
      </c>
      <c r="O154" s="21" t="s">
        <v>4</v>
      </c>
      <c r="P154" s="121" t="s">
        <v>290</v>
      </c>
      <c r="Q154" s="121" t="s">
        <v>294</v>
      </c>
      <c r="R154" s="103" t="s">
        <v>18</v>
      </c>
      <c r="S154" s="103">
        <v>800</v>
      </c>
      <c r="T154" s="103">
        <v>1000</v>
      </c>
      <c r="U154" s="103">
        <v>70</v>
      </c>
      <c r="V154" s="123">
        <v>20</v>
      </c>
      <c r="W154" s="107" t="s">
        <v>179</v>
      </c>
      <c r="X154" s="4" t="s">
        <v>7</v>
      </c>
      <c r="Y154" s="107" t="s">
        <v>180</v>
      </c>
      <c r="Z154" s="4" t="s">
        <v>7</v>
      </c>
      <c r="AA154" s="4" t="s">
        <v>7</v>
      </c>
      <c r="AB154" s="4" t="s">
        <v>7</v>
      </c>
      <c r="AC154" s="21" t="s">
        <v>7</v>
      </c>
      <c r="AD154" s="4" t="s">
        <v>7</v>
      </c>
      <c r="AE154" s="21" t="s">
        <v>7</v>
      </c>
      <c r="AF154" s="4" t="s">
        <v>7</v>
      </c>
      <c r="AG154" s="21" t="s">
        <v>7</v>
      </c>
      <c r="AH154" s="4" t="s">
        <v>7</v>
      </c>
      <c r="AI154" s="21" t="s">
        <v>7</v>
      </c>
      <c r="AJ154" s="91">
        <v>20</v>
      </c>
      <c r="AK154" s="21" t="s">
        <v>4</v>
      </c>
      <c r="AL154" s="4" t="s">
        <v>7</v>
      </c>
      <c r="AM154" s="21" t="s">
        <v>7</v>
      </c>
      <c r="AN154" s="91" t="s">
        <v>5</v>
      </c>
      <c r="AO154" s="21" t="s">
        <v>4</v>
      </c>
      <c r="AP154" s="91" t="s">
        <v>5</v>
      </c>
      <c r="AQ154" s="21" t="s">
        <v>4</v>
      </c>
      <c r="AR154" s="4" t="s">
        <v>7</v>
      </c>
      <c r="AS154" s="21" t="s">
        <v>4</v>
      </c>
      <c r="AT154" s="91" t="s">
        <v>5</v>
      </c>
      <c r="AU154" s="21" t="s">
        <v>4</v>
      </c>
      <c r="AV154" s="4" t="s">
        <v>7</v>
      </c>
      <c r="AW154" s="21" t="s">
        <v>7</v>
      </c>
      <c r="AX154" s="4" t="s">
        <v>7</v>
      </c>
      <c r="AY154" s="21" t="s">
        <v>7</v>
      </c>
      <c r="AZ154" s="4" t="s">
        <v>7</v>
      </c>
      <c r="BA154" s="21" t="s">
        <v>7</v>
      </c>
      <c r="BB154" s="4" t="s">
        <v>7</v>
      </c>
      <c r="BE154" s="107" t="s">
        <v>181</v>
      </c>
      <c r="BF154" s="107" t="s">
        <v>182</v>
      </c>
      <c r="BG154" s="107" t="s">
        <v>182</v>
      </c>
      <c r="BH154" s="107" t="s">
        <v>181</v>
      </c>
      <c r="BI154">
        <v>16</v>
      </c>
      <c r="BJ154"/>
      <c r="BK154">
        <v>3</v>
      </c>
      <c r="BL154">
        <v>16</v>
      </c>
      <c r="BM154"/>
      <c r="BN154">
        <v>3</v>
      </c>
      <c r="BO154"/>
      <c r="BP154"/>
      <c r="BQ154"/>
      <c r="BR154"/>
      <c r="BS154"/>
      <c r="BT154"/>
      <c r="BU154"/>
      <c r="BV154"/>
      <c r="BW154"/>
      <c r="BX154" s="13"/>
      <c r="BY154" s="13"/>
      <c r="BZ154"/>
      <c r="CA154"/>
      <c r="CB154"/>
      <c r="CC154"/>
      <c r="CD154"/>
      <c r="CE154"/>
      <c r="CF154"/>
      <c r="CG154"/>
      <c r="CH154"/>
      <c r="CI154"/>
      <c r="CJ154"/>
      <c r="CK154"/>
      <c r="CL154"/>
      <c r="CM154"/>
      <c r="CN154"/>
      <c r="CO154"/>
      <c r="CP154"/>
      <c r="CQ154"/>
      <c r="CR154"/>
      <c r="CS154"/>
      <c r="CT154"/>
      <c r="CU154"/>
      <c r="CV154"/>
      <c r="CW154"/>
      <c r="CX154"/>
      <c r="CY154"/>
      <c r="CZ154"/>
      <c r="DA154"/>
      <c r="DB154"/>
      <c r="DC154"/>
      <c r="DD154"/>
      <c r="DE154"/>
      <c r="DF154"/>
      <c r="DG154"/>
      <c r="DH154"/>
      <c r="DI154"/>
      <c r="DJ154"/>
      <c r="DK154"/>
    </row>
    <row r="155" spans="1:115" s="23" customFormat="1" ht="39.6" x14ac:dyDescent="0.3">
      <c r="A155"/>
      <c r="B155" s="102"/>
      <c r="C155"/>
      <c r="D155" s="46"/>
      <c r="G155"/>
      <c r="H155" s="148" t="s">
        <v>262</v>
      </c>
      <c r="I155" t="s">
        <v>280</v>
      </c>
      <c r="J155" s="169">
        <v>175645</v>
      </c>
      <c r="K155" s="120">
        <v>11</v>
      </c>
      <c r="L155" s="107" t="s">
        <v>183</v>
      </c>
      <c r="M155" s="103" t="s">
        <v>286</v>
      </c>
      <c r="N155" s="103" t="s">
        <v>5</v>
      </c>
      <c r="O155" s="21" t="s">
        <v>4</v>
      </c>
      <c r="P155" s="121" t="s">
        <v>290</v>
      </c>
      <c r="Q155" s="121" t="s">
        <v>294</v>
      </c>
      <c r="R155" s="103" t="s">
        <v>18</v>
      </c>
      <c r="S155" s="103">
        <v>650</v>
      </c>
      <c r="T155" s="103">
        <v>1000</v>
      </c>
      <c r="U155" s="103">
        <v>70</v>
      </c>
      <c r="V155" s="123">
        <v>20</v>
      </c>
      <c r="W155" s="107" t="s">
        <v>179</v>
      </c>
      <c r="X155" s="4" t="s">
        <v>7</v>
      </c>
      <c r="Y155" s="107" t="s">
        <v>180</v>
      </c>
      <c r="Z155" s="4" t="s">
        <v>7</v>
      </c>
      <c r="AA155" s="4" t="s">
        <v>7</v>
      </c>
      <c r="AB155" s="4" t="s">
        <v>7</v>
      </c>
      <c r="AC155" s="21" t="s">
        <v>7</v>
      </c>
      <c r="AD155" s="4" t="s">
        <v>7</v>
      </c>
      <c r="AE155" s="21" t="s">
        <v>7</v>
      </c>
      <c r="AF155" s="4" t="s">
        <v>7</v>
      </c>
      <c r="AG155" s="21" t="s">
        <v>7</v>
      </c>
      <c r="AH155" s="4" t="s">
        <v>7</v>
      </c>
      <c r="AI155" s="21" t="s">
        <v>7</v>
      </c>
      <c r="AJ155" s="91">
        <v>20</v>
      </c>
      <c r="AK155" s="21" t="s">
        <v>4</v>
      </c>
      <c r="AL155" s="4" t="s">
        <v>7</v>
      </c>
      <c r="AM155" s="21" t="s">
        <v>7</v>
      </c>
      <c r="AN155" s="91" t="s">
        <v>5</v>
      </c>
      <c r="AO155" s="21" t="s">
        <v>4</v>
      </c>
      <c r="AP155" s="91" t="s">
        <v>5</v>
      </c>
      <c r="AQ155" s="21" t="s">
        <v>4</v>
      </c>
      <c r="AR155" s="4" t="s">
        <v>7</v>
      </c>
      <c r="AS155" s="21" t="s">
        <v>4</v>
      </c>
      <c r="AT155" s="91" t="s">
        <v>5</v>
      </c>
      <c r="AU155" s="21" t="s">
        <v>4</v>
      </c>
      <c r="AV155" s="4" t="s">
        <v>7</v>
      </c>
      <c r="AW155" s="21" t="s">
        <v>7</v>
      </c>
      <c r="AX155" s="4" t="s">
        <v>7</v>
      </c>
      <c r="AY155" s="21" t="s">
        <v>7</v>
      </c>
      <c r="AZ155" s="4" t="s">
        <v>7</v>
      </c>
      <c r="BA155" s="21" t="s">
        <v>7</v>
      </c>
      <c r="BB155" s="4" t="s">
        <v>7</v>
      </c>
      <c r="BE155" s="107" t="s">
        <v>181</v>
      </c>
      <c r="BF155" s="107" t="s">
        <v>182</v>
      </c>
      <c r="BG155" s="107" t="s">
        <v>182</v>
      </c>
      <c r="BH155" s="107" t="s">
        <v>181</v>
      </c>
      <c r="BI155">
        <v>16</v>
      </c>
      <c r="BJ155"/>
      <c r="BK155">
        <v>3</v>
      </c>
      <c r="BL155">
        <v>16</v>
      </c>
      <c r="BM155"/>
      <c r="BN155">
        <v>3</v>
      </c>
      <c r="BO155"/>
      <c r="BP155"/>
      <c r="BQ155"/>
      <c r="BR155"/>
      <c r="BS155"/>
      <c r="BT155"/>
      <c r="BU155"/>
      <c r="BV155"/>
      <c r="BW155"/>
      <c r="BX155" s="13"/>
      <c r="BY155" s="13"/>
      <c r="BZ155"/>
      <c r="CA155"/>
      <c r="CB155"/>
      <c r="CC155"/>
      <c r="CD155"/>
      <c r="CE155"/>
      <c r="CF155"/>
      <c r="CG155"/>
      <c r="CH155"/>
      <c r="CI155"/>
      <c r="CJ155"/>
      <c r="CK155"/>
      <c r="CL155"/>
      <c r="CM155"/>
      <c r="CN155"/>
      <c r="CO155"/>
      <c r="CP155"/>
      <c r="CQ155"/>
      <c r="CR155"/>
      <c r="CS155"/>
      <c r="CT155"/>
      <c r="CU155"/>
      <c r="CV155"/>
      <c r="CW155"/>
      <c r="CX155"/>
      <c r="CY155"/>
      <c r="CZ155"/>
      <c r="DA155"/>
      <c r="DB155"/>
      <c r="DC155"/>
      <c r="DD155"/>
      <c r="DE155"/>
      <c r="DF155"/>
      <c r="DG155"/>
      <c r="DH155"/>
      <c r="DI155"/>
      <c r="DJ155"/>
      <c r="DK155"/>
    </row>
    <row r="156" spans="1:115" s="23" customFormat="1" ht="39.6" x14ac:dyDescent="0.3">
      <c r="A156"/>
      <c r="B156" s="102"/>
      <c r="C156"/>
      <c r="D156" s="46"/>
      <c r="G156"/>
      <c r="H156" s="148" t="s">
        <v>263</v>
      </c>
      <c r="I156" t="s">
        <v>280</v>
      </c>
      <c r="J156" s="169">
        <v>175646</v>
      </c>
      <c r="K156" s="120">
        <v>11</v>
      </c>
      <c r="L156" s="107" t="s">
        <v>183</v>
      </c>
      <c r="M156" s="103" t="s">
        <v>287</v>
      </c>
      <c r="N156" s="103" t="s">
        <v>5</v>
      </c>
      <c r="O156" s="21" t="s">
        <v>4</v>
      </c>
      <c r="P156" s="121" t="s">
        <v>290</v>
      </c>
      <c r="Q156" s="121" t="s">
        <v>294</v>
      </c>
      <c r="R156" s="103" t="s">
        <v>17</v>
      </c>
      <c r="S156" s="103">
        <v>1600</v>
      </c>
      <c r="T156" s="103">
        <v>1600</v>
      </c>
      <c r="U156" s="103">
        <v>70</v>
      </c>
      <c r="V156" s="123">
        <v>20</v>
      </c>
      <c r="W156" s="107" t="s">
        <v>179</v>
      </c>
      <c r="X156" s="4" t="s">
        <v>7</v>
      </c>
      <c r="Y156" s="107" t="s">
        <v>180</v>
      </c>
      <c r="Z156" s="4" t="s">
        <v>7</v>
      </c>
      <c r="AA156" s="4" t="s">
        <v>7</v>
      </c>
      <c r="AB156" s="4" t="s">
        <v>7</v>
      </c>
      <c r="AC156" s="21" t="s">
        <v>7</v>
      </c>
      <c r="AD156" s="4" t="s">
        <v>7</v>
      </c>
      <c r="AE156" s="21" t="s">
        <v>7</v>
      </c>
      <c r="AF156" s="4" t="s">
        <v>7</v>
      </c>
      <c r="AG156" s="21" t="s">
        <v>7</v>
      </c>
      <c r="AH156" s="4" t="s">
        <v>7</v>
      </c>
      <c r="AI156" s="21" t="s">
        <v>7</v>
      </c>
      <c r="AJ156" s="91">
        <v>31</v>
      </c>
      <c r="AK156" s="21" t="s">
        <v>4</v>
      </c>
      <c r="AL156" s="4" t="s">
        <v>7</v>
      </c>
      <c r="AM156" s="21" t="s">
        <v>7</v>
      </c>
      <c r="AN156" s="91" t="s">
        <v>5</v>
      </c>
      <c r="AO156" s="21" t="s">
        <v>4</v>
      </c>
      <c r="AP156" s="91" t="s">
        <v>5</v>
      </c>
      <c r="AQ156" s="21" t="s">
        <v>4</v>
      </c>
      <c r="AR156" s="4" t="s">
        <v>7</v>
      </c>
      <c r="AS156" s="21" t="s">
        <v>4</v>
      </c>
      <c r="AT156" s="91" t="s">
        <v>5</v>
      </c>
      <c r="AU156" s="21" t="s">
        <v>4</v>
      </c>
      <c r="AV156" s="4" t="s">
        <v>7</v>
      </c>
      <c r="AW156" s="21" t="s">
        <v>7</v>
      </c>
      <c r="AX156" s="4" t="s">
        <v>7</v>
      </c>
      <c r="AY156" s="21" t="s">
        <v>7</v>
      </c>
      <c r="AZ156" s="4" t="s">
        <v>7</v>
      </c>
      <c r="BA156" s="21" t="s">
        <v>7</v>
      </c>
      <c r="BB156" s="103">
        <v>1000</v>
      </c>
      <c r="BE156" s="107" t="s">
        <v>181</v>
      </c>
      <c r="BF156" s="107" t="s">
        <v>182</v>
      </c>
      <c r="BG156" s="107" t="s">
        <v>182</v>
      </c>
      <c r="BH156" s="107" t="s">
        <v>181</v>
      </c>
      <c r="BI156">
        <v>16</v>
      </c>
      <c r="BJ156"/>
      <c r="BK156">
        <v>3</v>
      </c>
      <c r="BL156">
        <v>16</v>
      </c>
      <c r="BM156"/>
      <c r="BN156">
        <v>3</v>
      </c>
      <c r="BO156"/>
      <c r="BP156"/>
      <c r="BQ156"/>
      <c r="BR156"/>
      <c r="BS156"/>
      <c r="BT156"/>
      <c r="BU156"/>
      <c r="BV156"/>
      <c r="BW156"/>
      <c r="BX156" s="13"/>
      <c r="BY156" s="13"/>
      <c r="BZ156"/>
      <c r="CA156"/>
      <c r="CB156"/>
      <c r="CC156"/>
      <c r="CD156"/>
      <c r="CE156"/>
      <c r="CF156"/>
      <c r="CG156"/>
      <c r="CH156"/>
      <c r="CI156"/>
      <c r="CJ156"/>
      <c r="CK156"/>
      <c r="CL156"/>
      <c r="CM156"/>
      <c r="CN156"/>
      <c r="CO156"/>
      <c r="CP156"/>
      <c r="CQ156"/>
      <c r="CR156"/>
      <c r="CS156"/>
      <c r="CT156"/>
      <c r="CU156"/>
      <c r="CV156"/>
      <c r="CW156"/>
      <c r="CX156"/>
      <c r="CY156"/>
      <c r="CZ156"/>
      <c r="DA156"/>
      <c r="DB156"/>
      <c r="DC156"/>
      <c r="DD156"/>
      <c r="DE156"/>
      <c r="DF156"/>
      <c r="DG156"/>
      <c r="DH156"/>
      <c r="DI156"/>
      <c r="DJ156"/>
      <c r="DK156"/>
    </row>
    <row r="157" spans="1:115" s="23" customFormat="1" ht="39.6" x14ac:dyDescent="0.3">
      <c r="A157"/>
      <c r="B157" s="102"/>
      <c r="C157"/>
      <c r="D157" s="46"/>
      <c r="G157"/>
      <c r="H157" s="148" t="s">
        <v>264</v>
      </c>
      <c r="I157" t="s">
        <v>280</v>
      </c>
      <c r="J157" s="169">
        <v>215114</v>
      </c>
      <c r="K157" s="120">
        <v>11</v>
      </c>
      <c r="L157" s="107" t="s">
        <v>183</v>
      </c>
      <c r="M157" s="103" t="s">
        <v>286</v>
      </c>
      <c r="N157" s="103" t="s">
        <v>5</v>
      </c>
      <c r="O157" s="21" t="s">
        <v>4</v>
      </c>
      <c r="P157" s="121" t="s">
        <v>290</v>
      </c>
      <c r="Q157" s="121" t="s">
        <v>294</v>
      </c>
      <c r="R157" s="103" t="s">
        <v>18</v>
      </c>
      <c r="S157" s="103">
        <v>800</v>
      </c>
      <c r="T157" s="103">
        <v>1000</v>
      </c>
      <c r="U157" s="103">
        <v>70</v>
      </c>
      <c r="V157" s="123">
        <v>20</v>
      </c>
      <c r="W157" s="107" t="s">
        <v>179</v>
      </c>
      <c r="X157" s="4" t="s">
        <v>7</v>
      </c>
      <c r="Y157" s="107" t="s">
        <v>180</v>
      </c>
      <c r="Z157" s="4" t="s">
        <v>7</v>
      </c>
      <c r="AA157" s="4" t="s">
        <v>7</v>
      </c>
      <c r="AB157" s="4" t="s">
        <v>7</v>
      </c>
      <c r="AC157" s="21" t="s">
        <v>7</v>
      </c>
      <c r="AD157" s="4" t="s">
        <v>7</v>
      </c>
      <c r="AE157" s="21" t="s">
        <v>7</v>
      </c>
      <c r="AF157" s="4" t="s">
        <v>7</v>
      </c>
      <c r="AG157" s="21" t="s">
        <v>7</v>
      </c>
      <c r="AH157" s="4" t="s">
        <v>7</v>
      </c>
      <c r="AI157" s="21" t="s">
        <v>7</v>
      </c>
      <c r="AJ157" s="91">
        <v>20</v>
      </c>
      <c r="AK157" s="21" t="s">
        <v>4</v>
      </c>
      <c r="AL157" s="4" t="s">
        <v>7</v>
      </c>
      <c r="AM157" s="21" t="s">
        <v>7</v>
      </c>
      <c r="AN157" s="91" t="s">
        <v>5</v>
      </c>
      <c r="AO157" s="21" t="s">
        <v>4</v>
      </c>
      <c r="AP157" s="91" t="s">
        <v>5</v>
      </c>
      <c r="AQ157" s="21" t="s">
        <v>4</v>
      </c>
      <c r="AR157" s="4" t="s">
        <v>7</v>
      </c>
      <c r="AS157" s="21" t="s">
        <v>4</v>
      </c>
      <c r="AT157" s="91" t="s">
        <v>5</v>
      </c>
      <c r="AU157" s="21" t="s">
        <v>4</v>
      </c>
      <c r="AV157" s="4" t="s">
        <v>7</v>
      </c>
      <c r="AW157" s="21" t="s">
        <v>7</v>
      </c>
      <c r="AX157" s="4" t="s">
        <v>7</v>
      </c>
      <c r="AY157" s="21" t="s">
        <v>7</v>
      </c>
      <c r="AZ157" s="4" t="s">
        <v>7</v>
      </c>
      <c r="BA157" s="21" t="s">
        <v>7</v>
      </c>
      <c r="BB157" s="4" t="s">
        <v>7</v>
      </c>
      <c r="BE157" s="107" t="s">
        <v>181</v>
      </c>
      <c r="BF157" s="107" t="s">
        <v>182</v>
      </c>
      <c r="BG157" s="107" t="s">
        <v>182</v>
      </c>
      <c r="BH157" s="107" t="s">
        <v>181</v>
      </c>
      <c r="BI157">
        <v>16</v>
      </c>
      <c r="BJ157"/>
      <c r="BK157">
        <v>3</v>
      </c>
      <c r="BL157">
        <v>16</v>
      </c>
      <c r="BM157"/>
      <c r="BN157">
        <v>3</v>
      </c>
      <c r="BO157"/>
      <c r="BP157"/>
      <c r="BQ157"/>
      <c r="BR157"/>
      <c r="BS157"/>
      <c r="BT157"/>
      <c r="BU157"/>
      <c r="BV157"/>
      <c r="BW157"/>
      <c r="BX157" s="13"/>
      <c r="BY157" s="13"/>
      <c r="BZ157"/>
      <c r="CA157"/>
      <c r="CB157"/>
      <c r="CC157"/>
      <c r="CD157"/>
      <c r="CE157"/>
      <c r="CF157"/>
      <c r="CG157"/>
      <c r="CH157"/>
      <c r="CI157"/>
      <c r="CJ157"/>
      <c r="CK157"/>
      <c r="CL157"/>
      <c r="CM157"/>
      <c r="CN157"/>
      <c r="CO157"/>
      <c r="CP157"/>
      <c r="CQ157"/>
      <c r="CR157"/>
      <c r="CS157"/>
      <c r="CT157"/>
      <c r="CU157"/>
      <c r="CV157"/>
      <c r="CW157"/>
      <c r="CX157"/>
      <c r="CY157"/>
      <c r="CZ157"/>
      <c r="DA157"/>
      <c r="DB157"/>
      <c r="DC157"/>
      <c r="DD157"/>
      <c r="DE157"/>
      <c r="DF157"/>
      <c r="DG157"/>
      <c r="DH157"/>
      <c r="DI157"/>
      <c r="DJ157"/>
      <c r="DK157"/>
    </row>
    <row r="158" spans="1:115" s="23" customFormat="1" ht="39.6" x14ac:dyDescent="0.3">
      <c r="A158"/>
      <c r="B158" s="102"/>
      <c r="C158"/>
      <c r="D158" s="46"/>
      <c r="G158"/>
      <c r="H158" s="148" t="s">
        <v>265</v>
      </c>
      <c r="I158" t="s">
        <v>280</v>
      </c>
      <c r="J158" s="169">
        <v>624548</v>
      </c>
      <c r="K158" s="120">
        <v>33</v>
      </c>
      <c r="L158" s="107" t="s">
        <v>183</v>
      </c>
      <c r="M158" s="103" t="s">
        <v>287</v>
      </c>
      <c r="N158" s="103" t="s">
        <v>5</v>
      </c>
      <c r="O158" s="21" t="s">
        <v>4</v>
      </c>
      <c r="P158" s="121" t="s">
        <v>290</v>
      </c>
      <c r="Q158" s="121" t="s">
        <v>294</v>
      </c>
      <c r="R158" s="103" t="s">
        <v>17</v>
      </c>
      <c r="S158" s="103">
        <v>1600</v>
      </c>
      <c r="T158" s="103">
        <v>1600</v>
      </c>
      <c r="U158" s="103">
        <v>70</v>
      </c>
      <c r="V158" s="123">
        <v>20</v>
      </c>
      <c r="W158" s="107" t="s">
        <v>179</v>
      </c>
      <c r="X158" s="4" t="s">
        <v>7</v>
      </c>
      <c r="Y158" s="107" t="s">
        <v>180</v>
      </c>
      <c r="Z158" s="4" t="s">
        <v>7</v>
      </c>
      <c r="AA158" s="4" t="s">
        <v>7</v>
      </c>
      <c r="AB158" s="4" t="s">
        <v>7</v>
      </c>
      <c r="AC158" s="21" t="s">
        <v>7</v>
      </c>
      <c r="AD158" s="4" t="s">
        <v>7</v>
      </c>
      <c r="AE158" s="21" t="s">
        <v>7</v>
      </c>
      <c r="AF158" s="4" t="s">
        <v>7</v>
      </c>
      <c r="AG158" s="21" t="s">
        <v>7</v>
      </c>
      <c r="AH158" s="4" t="s">
        <v>7</v>
      </c>
      <c r="AI158" s="21" t="s">
        <v>7</v>
      </c>
      <c r="AJ158" s="91">
        <v>31</v>
      </c>
      <c r="AK158" s="21" t="s">
        <v>4</v>
      </c>
      <c r="AL158" s="4" t="s">
        <v>7</v>
      </c>
      <c r="AM158" s="21" t="s">
        <v>7</v>
      </c>
      <c r="AN158" s="91" t="s">
        <v>5</v>
      </c>
      <c r="AO158" s="21" t="s">
        <v>4</v>
      </c>
      <c r="AP158" s="91" t="s">
        <v>5</v>
      </c>
      <c r="AQ158" s="21" t="s">
        <v>4</v>
      </c>
      <c r="AR158" s="4" t="s">
        <v>7</v>
      </c>
      <c r="AS158" s="21" t="s">
        <v>4</v>
      </c>
      <c r="AT158" s="91" t="s">
        <v>5</v>
      </c>
      <c r="AU158" s="21" t="s">
        <v>4</v>
      </c>
      <c r="AV158" s="4" t="s">
        <v>7</v>
      </c>
      <c r="AW158" s="21" t="s">
        <v>7</v>
      </c>
      <c r="AX158" s="4" t="s">
        <v>7</v>
      </c>
      <c r="AY158" s="21" t="s">
        <v>7</v>
      </c>
      <c r="AZ158" s="4" t="s">
        <v>7</v>
      </c>
      <c r="BA158" s="21" t="s">
        <v>7</v>
      </c>
      <c r="BB158" s="103">
        <v>1000</v>
      </c>
      <c r="BE158" s="107" t="s">
        <v>181</v>
      </c>
      <c r="BF158" s="107" t="s">
        <v>182</v>
      </c>
      <c r="BG158" s="107" t="s">
        <v>182</v>
      </c>
      <c r="BH158" s="107" t="s">
        <v>181</v>
      </c>
      <c r="BI158">
        <v>16</v>
      </c>
      <c r="BJ158"/>
      <c r="BK158">
        <v>3</v>
      </c>
      <c r="BL158">
        <v>16</v>
      </c>
      <c r="BM158"/>
      <c r="BN158">
        <v>3</v>
      </c>
      <c r="BO158"/>
      <c r="BP158"/>
      <c r="BQ158"/>
      <c r="BR158"/>
      <c r="BS158"/>
      <c r="BT158"/>
      <c r="BU158"/>
      <c r="BV158"/>
      <c r="BW158"/>
      <c r="BX158" s="13"/>
      <c r="BY158" s="13"/>
      <c r="BZ158"/>
      <c r="CA158"/>
      <c r="CB158"/>
      <c r="CC158"/>
      <c r="CD158"/>
      <c r="CE158"/>
      <c r="CF158"/>
      <c r="CG158"/>
      <c r="CH158"/>
      <c r="CI158"/>
      <c r="CJ158"/>
      <c r="CK158"/>
      <c r="CL158"/>
      <c r="CM158"/>
      <c r="CN158"/>
      <c r="CO158"/>
      <c r="CP158"/>
      <c r="CQ158"/>
      <c r="CR158"/>
      <c r="CS158"/>
      <c r="CT158"/>
      <c r="CU158"/>
      <c r="CV158"/>
      <c r="CW158"/>
      <c r="CX158"/>
      <c r="CY158"/>
      <c r="CZ158"/>
      <c r="DA158"/>
      <c r="DB158"/>
      <c r="DC158"/>
      <c r="DD158"/>
      <c r="DE158"/>
      <c r="DF158"/>
      <c r="DG158"/>
      <c r="DH158"/>
      <c r="DI158"/>
      <c r="DJ158"/>
      <c r="DK158"/>
    </row>
    <row r="159" spans="1:115" s="23" customFormat="1" ht="39.6" x14ac:dyDescent="0.3">
      <c r="A159"/>
      <c r="B159" s="102"/>
      <c r="C159"/>
      <c r="D159" s="46"/>
      <c r="G159"/>
      <c r="H159" s="148" t="s">
        <v>266</v>
      </c>
      <c r="I159" t="s">
        <v>280</v>
      </c>
      <c r="J159" s="169">
        <v>644722</v>
      </c>
      <c r="K159" s="103">
        <v>11</v>
      </c>
      <c r="L159" s="107" t="s">
        <v>184</v>
      </c>
      <c r="M159" s="103" t="s">
        <v>286</v>
      </c>
      <c r="N159" s="103" t="s">
        <v>5</v>
      </c>
      <c r="O159" s="21" t="s">
        <v>4</v>
      </c>
      <c r="P159" s="121" t="s">
        <v>290</v>
      </c>
      <c r="Q159" s="121" t="s">
        <v>294</v>
      </c>
      <c r="R159" s="103" t="s">
        <v>18</v>
      </c>
      <c r="S159" s="103">
        <v>650</v>
      </c>
      <c r="T159" s="103">
        <v>1000</v>
      </c>
      <c r="U159" s="103">
        <v>70</v>
      </c>
      <c r="V159" s="123">
        <v>20</v>
      </c>
      <c r="W159" s="107" t="s">
        <v>179</v>
      </c>
      <c r="X159" s="4" t="s">
        <v>7</v>
      </c>
      <c r="Y159" s="107" t="s">
        <v>180</v>
      </c>
      <c r="Z159" s="4" t="s">
        <v>7</v>
      </c>
      <c r="AA159" s="4" t="s">
        <v>7</v>
      </c>
      <c r="AB159" s="4" t="s">
        <v>7</v>
      </c>
      <c r="AC159" s="21" t="s">
        <v>7</v>
      </c>
      <c r="AD159" s="4" t="s">
        <v>7</v>
      </c>
      <c r="AE159" s="21" t="s">
        <v>7</v>
      </c>
      <c r="AF159" s="4" t="s">
        <v>7</v>
      </c>
      <c r="AG159" s="21" t="s">
        <v>7</v>
      </c>
      <c r="AH159" s="4" t="s">
        <v>7</v>
      </c>
      <c r="AI159" s="21" t="s">
        <v>7</v>
      </c>
      <c r="AJ159" s="91">
        <v>20</v>
      </c>
      <c r="AK159" s="21" t="s">
        <v>4</v>
      </c>
      <c r="AL159" s="4" t="s">
        <v>7</v>
      </c>
      <c r="AM159" s="21" t="s">
        <v>7</v>
      </c>
      <c r="AN159" s="91" t="s">
        <v>5</v>
      </c>
      <c r="AO159" s="21" t="s">
        <v>4</v>
      </c>
      <c r="AP159" s="91" t="s">
        <v>5</v>
      </c>
      <c r="AQ159" s="21" t="s">
        <v>4</v>
      </c>
      <c r="AR159" s="4" t="s">
        <v>7</v>
      </c>
      <c r="AS159" s="21" t="s">
        <v>4</v>
      </c>
      <c r="AT159" s="91" t="s">
        <v>5</v>
      </c>
      <c r="AU159" s="21" t="s">
        <v>4</v>
      </c>
      <c r="AV159" s="4" t="s">
        <v>7</v>
      </c>
      <c r="AW159" s="21" t="s">
        <v>7</v>
      </c>
      <c r="AX159" s="4" t="s">
        <v>7</v>
      </c>
      <c r="AY159" s="21" t="s">
        <v>7</v>
      </c>
      <c r="AZ159" s="4" t="s">
        <v>7</v>
      </c>
      <c r="BA159" s="21" t="s">
        <v>7</v>
      </c>
      <c r="BB159" s="4" t="s">
        <v>7</v>
      </c>
      <c r="BE159" s="107" t="s">
        <v>181</v>
      </c>
      <c r="BF159" s="107" t="s">
        <v>182</v>
      </c>
      <c r="BG159" s="107" t="s">
        <v>182</v>
      </c>
      <c r="BH159" s="107" t="s">
        <v>181</v>
      </c>
      <c r="BI159">
        <v>16</v>
      </c>
      <c r="BJ159"/>
      <c r="BK159">
        <v>3</v>
      </c>
      <c r="BL159">
        <v>16</v>
      </c>
      <c r="BM159"/>
      <c r="BN159">
        <v>3</v>
      </c>
      <c r="BO159"/>
      <c r="BP159"/>
      <c r="BQ159"/>
      <c r="BR159"/>
      <c r="BS159"/>
      <c r="BT159"/>
      <c r="BU159"/>
      <c r="BV159"/>
      <c r="BW159"/>
      <c r="BX159" s="13"/>
      <c r="BY159" s="13"/>
      <c r="BZ159"/>
      <c r="CA159"/>
      <c r="CB159"/>
      <c r="CC159"/>
      <c r="CD159"/>
      <c r="CE159"/>
      <c r="CF159"/>
      <c r="CG159"/>
      <c r="CH159"/>
      <c r="CI159"/>
      <c r="CJ159"/>
      <c r="CK159"/>
      <c r="CL159"/>
      <c r="CM159"/>
      <c r="CN159"/>
      <c r="CO159"/>
      <c r="CP159"/>
      <c r="CQ159"/>
      <c r="CR159"/>
      <c r="CS159"/>
      <c r="CT159"/>
      <c r="CU159"/>
      <c r="CV159"/>
      <c r="CW159"/>
      <c r="CX159"/>
      <c r="CY159"/>
      <c r="CZ159"/>
      <c r="DA159"/>
      <c r="DB159"/>
      <c r="DC159"/>
      <c r="DD159"/>
      <c r="DE159"/>
      <c r="DF159"/>
      <c r="DG159"/>
      <c r="DH159"/>
      <c r="DI159"/>
      <c r="DJ159"/>
      <c r="DK159"/>
    </row>
    <row r="160" spans="1:115" s="23" customFormat="1" ht="39.6" x14ac:dyDescent="0.3">
      <c r="A160"/>
      <c r="B160" s="102"/>
      <c r="C160"/>
      <c r="D160" s="46"/>
      <c r="G160"/>
      <c r="H160" s="148" t="s">
        <v>267</v>
      </c>
      <c r="I160" t="s">
        <v>280</v>
      </c>
      <c r="J160" s="169">
        <v>184239</v>
      </c>
      <c r="K160" s="103">
        <v>11</v>
      </c>
      <c r="L160" s="107" t="s">
        <v>184</v>
      </c>
      <c r="M160" s="103" t="s">
        <v>287</v>
      </c>
      <c r="N160" s="103" t="s">
        <v>5</v>
      </c>
      <c r="O160" s="21" t="s">
        <v>4</v>
      </c>
      <c r="P160" s="121" t="s">
        <v>290</v>
      </c>
      <c r="Q160" s="121" t="s">
        <v>294</v>
      </c>
      <c r="R160" s="103" t="s">
        <v>17</v>
      </c>
      <c r="S160" s="103">
        <v>1600</v>
      </c>
      <c r="T160" s="103">
        <v>1600</v>
      </c>
      <c r="U160" s="103">
        <v>70</v>
      </c>
      <c r="V160" s="123">
        <v>20</v>
      </c>
      <c r="W160" s="107" t="s">
        <v>179</v>
      </c>
      <c r="X160" s="4" t="s">
        <v>7</v>
      </c>
      <c r="Y160" s="107" t="s">
        <v>180</v>
      </c>
      <c r="Z160" s="4" t="s">
        <v>7</v>
      </c>
      <c r="AA160" s="4" t="s">
        <v>7</v>
      </c>
      <c r="AB160" s="4" t="s">
        <v>7</v>
      </c>
      <c r="AC160" s="21" t="s">
        <v>7</v>
      </c>
      <c r="AD160" s="4" t="s">
        <v>7</v>
      </c>
      <c r="AE160" s="21" t="s">
        <v>7</v>
      </c>
      <c r="AF160" s="4" t="s">
        <v>7</v>
      </c>
      <c r="AG160" s="21" t="s">
        <v>7</v>
      </c>
      <c r="AH160" s="4" t="s">
        <v>7</v>
      </c>
      <c r="AI160" s="21" t="s">
        <v>7</v>
      </c>
      <c r="AJ160" s="91">
        <v>31</v>
      </c>
      <c r="AK160" s="21" t="s">
        <v>4</v>
      </c>
      <c r="AL160" s="4" t="s">
        <v>7</v>
      </c>
      <c r="AM160" s="21" t="s">
        <v>7</v>
      </c>
      <c r="AN160" s="91" t="s">
        <v>5</v>
      </c>
      <c r="AO160" s="21" t="s">
        <v>4</v>
      </c>
      <c r="AP160" s="91" t="s">
        <v>5</v>
      </c>
      <c r="AQ160" s="21" t="s">
        <v>4</v>
      </c>
      <c r="AR160" s="4" t="s">
        <v>7</v>
      </c>
      <c r="AS160" s="21" t="s">
        <v>4</v>
      </c>
      <c r="AT160" s="91" t="s">
        <v>5</v>
      </c>
      <c r="AU160" s="21" t="s">
        <v>4</v>
      </c>
      <c r="AV160" s="4" t="s">
        <v>7</v>
      </c>
      <c r="AW160" s="21" t="s">
        <v>7</v>
      </c>
      <c r="AX160" s="4" t="s">
        <v>7</v>
      </c>
      <c r="AY160" s="21" t="s">
        <v>7</v>
      </c>
      <c r="AZ160" s="4" t="s">
        <v>7</v>
      </c>
      <c r="BA160" s="21" t="s">
        <v>7</v>
      </c>
      <c r="BB160" s="103">
        <v>1000</v>
      </c>
      <c r="BE160" s="107" t="s">
        <v>181</v>
      </c>
      <c r="BF160" s="107" t="s">
        <v>182</v>
      </c>
      <c r="BG160" s="107" t="s">
        <v>182</v>
      </c>
      <c r="BH160" s="107" t="s">
        <v>181</v>
      </c>
      <c r="BI160">
        <v>16</v>
      </c>
      <c r="BJ160"/>
      <c r="BK160">
        <v>3</v>
      </c>
      <c r="BL160">
        <v>16</v>
      </c>
      <c r="BM160"/>
      <c r="BN160">
        <v>3</v>
      </c>
      <c r="BO160"/>
      <c r="BP160"/>
      <c r="BQ160"/>
      <c r="BR160"/>
      <c r="BS160"/>
      <c r="BT160"/>
      <c r="BU160"/>
      <c r="BV160"/>
      <c r="BW160"/>
      <c r="BX160" s="13"/>
      <c r="BY160" s="13"/>
      <c r="BZ160"/>
      <c r="CA160"/>
      <c r="CB160"/>
      <c r="CC160"/>
      <c r="CD160"/>
      <c r="CE160"/>
      <c r="CF160"/>
      <c r="CG160"/>
      <c r="CH160"/>
      <c r="CI160"/>
      <c r="CJ160"/>
      <c r="CK160"/>
      <c r="CL160"/>
      <c r="CM160"/>
      <c r="CN160"/>
      <c r="CO160"/>
      <c r="CP160"/>
      <c r="CQ160"/>
      <c r="CR160"/>
      <c r="CS160"/>
      <c r="CT160"/>
      <c r="CU160"/>
      <c r="CV160"/>
      <c r="CW160"/>
      <c r="CX160"/>
      <c r="CY160"/>
      <c r="CZ160"/>
      <c r="DA160"/>
      <c r="DB160"/>
      <c r="DC160"/>
      <c r="DD160"/>
      <c r="DE160"/>
      <c r="DF160"/>
      <c r="DG160"/>
      <c r="DH160"/>
      <c r="DI160"/>
      <c r="DJ160"/>
      <c r="DK160"/>
    </row>
    <row r="161" spans="1:115" s="23" customFormat="1" ht="39.6" x14ac:dyDescent="0.3">
      <c r="A161"/>
      <c r="B161" s="102"/>
      <c r="C161"/>
      <c r="D161" s="46"/>
      <c r="G161"/>
      <c r="H161" s="148" t="s">
        <v>268</v>
      </c>
      <c r="I161" t="s">
        <v>280</v>
      </c>
      <c r="J161" s="169">
        <v>168309</v>
      </c>
      <c r="K161" s="103">
        <v>22</v>
      </c>
      <c r="L161" s="107" t="s">
        <v>185</v>
      </c>
      <c r="M161" s="103" t="s">
        <v>286</v>
      </c>
      <c r="N161" s="103" t="s">
        <v>5</v>
      </c>
      <c r="O161" s="21" t="s">
        <v>4</v>
      </c>
      <c r="P161" s="121" t="s">
        <v>290</v>
      </c>
      <c r="Q161" s="121" t="s">
        <v>294</v>
      </c>
      <c r="R161" s="103" t="s">
        <v>18</v>
      </c>
      <c r="S161" s="103">
        <v>650</v>
      </c>
      <c r="T161" s="103">
        <v>1000</v>
      </c>
      <c r="U161" s="103">
        <v>70</v>
      </c>
      <c r="V161" s="123">
        <v>20</v>
      </c>
      <c r="W161" s="107" t="s">
        <v>179</v>
      </c>
      <c r="X161" s="4" t="s">
        <v>7</v>
      </c>
      <c r="Y161" s="107" t="s">
        <v>180</v>
      </c>
      <c r="Z161" s="4" t="s">
        <v>7</v>
      </c>
      <c r="AA161" s="4" t="s">
        <v>7</v>
      </c>
      <c r="AB161" s="4" t="s">
        <v>7</v>
      </c>
      <c r="AC161" s="21" t="s">
        <v>7</v>
      </c>
      <c r="AD161" s="4" t="s">
        <v>7</v>
      </c>
      <c r="AE161" s="21" t="s">
        <v>7</v>
      </c>
      <c r="AF161" s="4" t="s">
        <v>7</v>
      </c>
      <c r="AG161" s="21" t="s">
        <v>7</v>
      </c>
      <c r="AH161" s="4" t="s">
        <v>7</v>
      </c>
      <c r="AI161" s="21" t="s">
        <v>7</v>
      </c>
      <c r="AJ161" s="91">
        <v>20</v>
      </c>
      <c r="AK161" s="21" t="s">
        <v>4</v>
      </c>
      <c r="AL161" s="4" t="s">
        <v>7</v>
      </c>
      <c r="AM161" s="21" t="s">
        <v>7</v>
      </c>
      <c r="AN161" s="91" t="s">
        <v>5</v>
      </c>
      <c r="AO161" s="21" t="s">
        <v>4</v>
      </c>
      <c r="AP161" s="91" t="s">
        <v>5</v>
      </c>
      <c r="AQ161" s="21" t="s">
        <v>4</v>
      </c>
      <c r="AR161" s="4" t="s">
        <v>7</v>
      </c>
      <c r="AS161" s="21" t="s">
        <v>4</v>
      </c>
      <c r="AT161" s="91" t="s">
        <v>5</v>
      </c>
      <c r="AU161" s="21" t="s">
        <v>4</v>
      </c>
      <c r="AV161" s="4" t="s">
        <v>7</v>
      </c>
      <c r="AW161" s="21" t="s">
        <v>7</v>
      </c>
      <c r="AX161" s="4" t="s">
        <v>7</v>
      </c>
      <c r="AY161" s="21" t="s">
        <v>7</v>
      </c>
      <c r="AZ161" s="4" t="s">
        <v>7</v>
      </c>
      <c r="BA161" s="21" t="s">
        <v>7</v>
      </c>
      <c r="BB161" s="4" t="s">
        <v>7</v>
      </c>
      <c r="BE161" s="107" t="s">
        <v>181</v>
      </c>
      <c r="BF161" s="107" t="s">
        <v>182</v>
      </c>
      <c r="BG161" s="107" t="s">
        <v>182</v>
      </c>
      <c r="BH161" s="107" t="s">
        <v>181</v>
      </c>
      <c r="BI161">
        <v>16</v>
      </c>
      <c r="BJ161"/>
      <c r="BK161">
        <v>3</v>
      </c>
      <c r="BL161">
        <v>16</v>
      </c>
      <c r="BM161"/>
      <c r="BN161">
        <v>3</v>
      </c>
      <c r="BO161"/>
      <c r="BP161"/>
      <c r="BQ161"/>
      <c r="BR161"/>
      <c r="BS161"/>
      <c r="BT161"/>
      <c r="BU161"/>
      <c r="BV161"/>
      <c r="BW161"/>
      <c r="BX161" s="13"/>
      <c r="BY161" s="13"/>
      <c r="BZ161"/>
      <c r="CA161"/>
      <c r="CB161"/>
      <c r="CC161"/>
      <c r="CD161"/>
      <c r="CE161"/>
      <c r="CF161"/>
      <c r="CG161"/>
      <c r="CH161"/>
      <c r="CI161"/>
      <c r="CJ161"/>
      <c r="CK161"/>
      <c r="CL161"/>
      <c r="CM161"/>
      <c r="CN161"/>
      <c r="CO161"/>
      <c r="CP161"/>
      <c r="CQ161"/>
      <c r="CR161"/>
      <c r="CS161"/>
      <c r="CT161"/>
      <c r="CU161"/>
      <c r="CV161"/>
      <c r="CW161"/>
      <c r="CX161"/>
      <c r="CY161"/>
      <c r="CZ161"/>
      <c r="DA161"/>
      <c r="DB161"/>
      <c r="DC161"/>
      <c r="DD161"/>
      <c r="DE161"/>
      <c r="DF161"/>
      <c r="DG161"/>
      <c r="DH161"/>
      <c r="DI161"/>
      <c r="DJ161"/>
      <c r="DK161"/>
    </row>
    <row r="162" spans="1:115" s="23" customFormat="1" ht="39.6" x14ac:dyDescent="0.3">
      <c r="A162"/>
      <c r="B162" s="102"/>
      <c r="C162"/>
      <c r="D162" s="46"/>
      <c r="G162"/>
      <c r="H162" s="148" t="s">
        <v>269</v>
      </c>
      <c r="I162" t="s">
        <v>280</v>
      </c>
      <c r="J162" s="169">
        <v>169094</v>
      </c>
      <c r="K162" s="103">
        <v>22</v>
      </c>
      <c r="L162" s="107" t="s">
        <v>185</v>
      </c>
      <c r="M162" s="103" t="s">
        <v>287</v>
      </c>
      <c r="N162" s="103" t="s">
        <v>5</v>
      </c>
      <c r="O162" s="21" t="s">
        <v>4</v>
      </c>
      <c r="P162" s="121" t="s">
        <v>290</v>
      </c>
      <c r="Q162" s="121" t="s">
        <v>294</v>
      </c>
      <c r="R162" s="103" t="s">
        <v>17</v>
      </c>
      <c r="S162" s="103">
        <v>1600</v>
      </c>
      <c r="T162" s="103">
        <v>1600</v>
      </c>
      <c r="U162" s="103">
        <v>70</v>
      </c>
      <c r="V162" s="123">
        <v>20</v>
      </c>
      <c r="W162" s="107" t="s">
        <v>179</v>
      </c>
      <c r="X162" s="4" t="s">
        <v>7</v>
      </c>
      <c r="Y162" s="107" t="s">
        <v>180</v>
      </c>
      <c r="Z162" s="4" t="s">
        <v>7</v>
      </c>
      <c r="AA162" s="4" t="s">
        <v>7</v>
      </c>
      <c r="AB162" s="4" t="s">
        <v>7</v>
      </c>
      <c r="AC162" s="21" t="s">
        <v>7</v>
      </c>
      <c r="AD162" s="4" t="s">
        <v>7</v>
      </c>
      <c r="AE162" s="21" t="s">
        <v>7</v>
      </c>
      <c r="AF162" s="4" t="s">
        <v>7</v>
      </c>
      <c r="AG162" s="21" t="s">
        <v>7</v>
      </c>
      <c r="AH162" s="4" t="s">
        <v>7</v>
      </c>
      <c r="AI162" s="21" t="s">
        <v>7</v>
      </c>
      <c r="AJ162" s="91">
        <v>31</v>
      </c>
      <c r="AK162" s="21" t="s">
        <v>4</v>
      </c>
      <c r="AL162" s="4" t="s">
        <v>7</v>
      </c>
      <c r="AM162" s="21" t="s">
        <v>7</v>
      </c>
      <c r="AN162" s="91" t="s">
        <v>5</v>
      </c>
      <c r="AO162" s="21" t="s">
        <v>4</v>
      </c>
      <c r="AP162" s="91" t="s">
        <v>5</v>
      </c>
      <c r="AQ162" s="21" t="s">
        <v>4</v>
      </c>
      <c r="AR162" s="4" t="s">
        <v>7</v>
      </c>
      <c r="AS162" s="21" t="s">
        <v>4</v>
      </c>
      <c r="AT162" s="91" t="s">
        <v>5</v>
      </c>
      <c r="AU162" s="21" t="s">
        <v>4</v>
      </c>
      <c r="AV162" s="4" t="s">
        <v>7</v>
      </c>
      <c r="AW162" s="21" t="s">
        <v>7</v>
      </c>
      <c r="AX162" s="4" t="s">
        <v>7</v>
      </c>
      <c r="AY162" s="21" t="s">
        <v>7</v>
      </c>
      <c r="AZ162" s="4" t="s">
        <v>7</v>
      </c>
      <c r="BA162" s="21" t="s">
        <v>7</v>
      </c>
      <c r="BB162" s="103">
        <v>1000</v>
      </c>
      <c r="BE162" s="107" t="s">
        <v>181</v>
      </c>
      <c r="BF162" s="107" t="s">
        <v>182</v>
      </c>
      <c r="BG162" s="107" t="s">
        <v>182</v>
      </c>
      <c r="BH162" s="107" t="s">
        <v>181</v>
      </c>
      <c r="BI162">
        <v>16</v>
      </c>
      <c r="BJ162"/>
      <c r="BK162">
        <v>3</v>
      </c>
      <c r="BL162">
        <v>16</v>
      </c>
      <c r="BM162"/>
      <c r="BN162">
        <v>3</v>
      </c>
      <c r="BO162"/>
      <c r="BP162"/>
      <c r="BQ162"/>
      <c r="BR162"/>
      <c r="BS162"/>
      <c r="BT162"/>
      <c r="BU162"/>
      <c r="BV162"/>
      <c r="BW162"/>
      <c r="BX162" s="13"/>
      <c r="BY162" s="13"/>
      <c r="BZ162"/>
      <c r="CA162"/>
      <c r="CB162"/>
      <c r="CC162"/>
      <c r="CD162"/>
      <c r="CE162"/>
      <c r="CF162"/>
      <c r="CG162"/>
      <c r="CH162"/>
      <c r="CI162"/>
      <c r="CJ162"/>
      <c r="CK162"/>
      <c r="CL162"/>
      <c r="CM162"/>
      <c r="CN162"/>
      <c r="CO162"/>
      <c r="CP162"/>
      <c r="CQ162"/>
      <c r="CR162"/>
      <c r="CS162"/>
      <c r="CT162"/>
      <c r="CU162"/>
      <c r="CV162"/>
      <c r="CW162"/>
      <c r="CX162"/>
      <c r="CY162"/>
      <c r="CZ162"/>
      <c r="DA162"/>
      <c r="DB162"/>
      <c r="DC162"/>
      <c r="DD162"/>
      <c r="DE162"/>
      <c r="DF162"/>
      <c r="DG162"/>
      <c r="DH162"/>
      <c r="DI162"/>
      <c r="DJ162"/>
      <c r="DK162"/>
    </row>
    <row r="163" spans="1:115" s="23" customFormat="1" ht="39.6" x14ac:dyDescent="0.3">
      <c r="A163"/>
      <c r="B163" s="102"/>
      <c r="C163"/>
      <c r="D163" s="46"/>
      <c r="G163"/>
      <c r="H163" s="148" t="s">
        <v>270</v>
      </c>
      <c r="I163" t="s">
        <v>280</v>
      </c>
      <c r="J163" s="169">
        <v>635316</v>
      </c>
      <c r="K163" s="103">
        <v>22</v>
      </c>
      <c r="L163" s="107" t="s">
        <v>178</v>
      </c>
      <c r="M163" s="103" t="s">
        <v>287</v>
      </c>
      <c r="N163" s="103" t="s">
        <v>5</v>
      </c>
      <c r="O163" s="21" t="s">
        <v>4</v>
      </c>
      <c r="P163" s="121" t="s">
        <v>290</v>
      </c>
      <c r="Q163" s="121" t="s">
        <v>294</v>
      </c>
      <c r="R163" s="103" t="s">
        <v>17</v>
      </c>
      <c r="S163" s="103">
        <v>1600</v>
      </c>
      <c r="T163" s="103">
        <v>1600</v>
      </c>
      <c r="U163" s="103">
        <v>70</v>
      </c>
      <c r="V163" s="123">
        <v>20</v>
      </c>
      <c r="W163" s="107" t="s">
        <v>179</v>
      </c>
      <c r="X163" s="4" t="s">
        <v>7</v>
      </c>
      <c r="Y163" s="107" t="s">
        <v>180</v>
      </c>
      <c r="Z163" s="4" t="s">
        <v>7</v>
      </c>
      <c r="AA163" s="4" t="s">
        <v>7</v>
      </c>
      <c r="AB163" s="4" t="s">
        <v>7</v>
      </c>
      <c r="AC163" s="21" t="s">
        <v>7</v>
      </c>
      <c r="AD163" s="4" t="s">
        <v>7</v>
      </c>
      <c r="AE163" s="21" t="s">
        <v>7</v>
      </c>
      <c r="AF163" s="4" t="s">
        <v>7</v>
      </c>
      <c r="AG163" s="21" t="s">
        <v>7</v>
      </c>
      <c r="AH163" s="4" t="s">
        <v>7</v>
      </c>
      <c r="AI163" s="21" t="s">
        <v>7</v>
      </c>
      <c r="AJ163" s="91">
        <v>31</v>
      </c>
      <c r="AK163" s="21" t="s">
        <v>4</v>
      </c>
      <c r="AL163" s="4" t="s">
        <v>7</v>
      </c>
      <c r="AM163" s="21" t="s">
        <v>7</v>
      </c>
      <c r="AN163" s="91" t="s">
        <v>5</v>
      </c>
      <c r="AO163" s="21" t="s">
        <v>4</v>
      </c>
      <c r="AP163" s="91" t="s">
        <v>5</v>
      </c>
      <c r="AQ163" s="21" t="s">
        <v>4</v>
      </c>
      <c r="AR163" s="4" t="s">
        <v>7</v>
      </c>
      <c r="AS163" s="21" t="s">
        <v>4</v>
      </c>
      <c r="AT163" s="91" t="s">
        <v>5</v>
      </c>
      <c r="AU163" s="21" t="s">
        <v>4</v>
      </c>
      <c r="AV163" s="4" t="s">
        <v>7</v>
      </c>
      <c r="AW163" s="21" t="s">
        <v>7</v>
      </c>
      <c r="AX163" s="4" t="s">
        <v>7</v>
      </c>
      <c r="AY163" s="21" t="s">
        <v>7</v>
      </c>
      <c r="AZ163" s="4" t="s">
        <v>7</v>
      </c>
      <c r="BA163" s="21" t="s">
        <v>7</v>
      </c>
      <c r="BB163" s="103">
        <v>1000</v>
      </c>
      <c r="BE163" s="107" t="s">
        <v>181</v>
      </c>
      <c r="BF163" s="107" t="s">
        <v>182</v>
      </c>
      <c r="BG163" s="107" t="s">
        <v>182</v>
      </c>
      <c r="BH163" s="107" t="s">
        <v>181</v>
      </c>
      <c r="BI163">
        <v>16</v>
      </c>
      <c r="BJ163"/>
      <c r="BK163">
        <v>3</v>
      </c>
      <c r="BL163">
        <v>16</v>
      </c>
      <c r="BM163"/>
      <c r="BN163">
        <v>3</v>
      </c>
      <c r="BO163"/>
      <c r="BP163"/>
      <c r="BQ163"/>
      <c r="BR163"/>
      <c r="BS163"/>
      <c r="BT163"/>
      <c r="BU163"/>
      <c r="BV163"/>
      <c r="BW163"/>
      <c r="BX163" s="13"/>
      <c r="BY163" s="13"/>
      <c r="BZ163"/>
      <c r="CA163"/>
      <c r="CB163"/>
      <c r="CC163"/>
      <c r="CD163"/>
      <c r="CE163"/>
      <c r="CF163"/>
      <c r="CG163"/>
      <c r="CH163"/>
      <c r="CI163"/>
      <c r="CJ163"/>
      <c r="CK163"/>
      <c r="CL163"/>
      <c r="CM163"/>
      <c r="CN163"/>
      <c r="CO163"/>
      <c r="CP163"/>
      <c r="CQ163"/>
      <c r="CR163"/>
      <c r="CS163"/>
      <c r="CT163"/>
      <c r="CU163"/>
      <c r="CV163"/>
      <c r="CW163"/>
      <c r="CX163"/>
      <c r="CY163"/>
      <c r="CZ163"/>
      <c r="DA163"/>
      <c r="DB163"/>
      <c r="DC163"/>
      <c r="DD163"/>
      <c r="DE163"/>
      <c r="DF163"/>
      <c r="DG163"/>
      <c r="DH163"/>
      <c r="DI163"/>
      <c r="DJ163"/>
      <c r="DK163"/>
    </row>
    <row r="164" spans="1:115" s="23" customFormat="1" ht="39.6" x14ac:dyDescent="0.3">
      <c r="A164"/>
      <c r="B164" s="102"/>
      <c r="C164"/>
      <c r="D164" s="46"/>
      <c r="G164"/>
      <c r="H164" s="148" t="s">
        <v>271</v>
      </c>
      <c r="I164" t="s">
        <v>280</v>
      </c>
      <c r="J164" s="169">
        <v>175647</v>
      </c>
      <c r="K164" s="103">
        <v>22</v>
      </c>
      <c r="L164" s="107" t="s">
        <v>183</v>
      </c>
      <c r="M164" s="103" t="s">
        <v>286</v>
      </c>
      <c r="N164" s="103" t="s">
        <v>5</v>
      </c>
      <c r="O164" s="21" t="s">
        <v>4</v>
      </c>
      <c r="P164" s="121" t="s">
        <v>290</v>
      </c>
      <c r="Q164" s="121" t="s">
        <v>294</v>
      </c>
      <c r="R164" s="103" t="s">
        <v>18</v>
      </c>
      <c r="S164" s="103">
        <v>650</v>
      </c>
      <c r="T164" s="103">
        <v>1000</v>
      </c>
      <c r="U164" s="103">
        <v>70</v>
      </c>
      <c r="V164" s="123">
        <v>20</v>
      </c>
      <c r="W164" s="107" t="s">
        <v>179</v>
      </c>
      <c r="X164" s="4" t="s">
        <v>7</v>
      </c>
      <c r="Y164" s="107" t="s">
        <v>180</v>
      </c>
      <c r="Z164" s="4" t="s">
        <v>7</v>
      </c>
      <c r="AA164" s="4" t="s">
        <v>7</v>
      </c>
      <c r="AB164" s="4" t="s">
        <v>7</v>
      </c>
      <c r="AC164" s="21" t="s">
        <v>7</v>
      </c>
      <c r="AD164" s="4" t="s">
        <v>7</v>
      </c>
      <c r="AE164" s="21" t="s">
        <v>7</v>
      </c>
      <c r="AF164" s="4" t="s">
        <v>7</v>
      </c>
      <c r="AG164" s="21" t="s">
        <v>7</v>
      </c>
      <c r="AH164" s="4" t="s">
        <v>7</v>
      </c>
      <c r="AI164" s="21" t="s">
        <v>7</v>
      </c>
      <c r="AJ164" s="91">
        <v>20</v>
      </c>
      <c r="AK164" s="21" t="s">
        <v>4</v>
      </c>
      <c r="AL164" s="4" t="s">
        <v>7</v>
      </c>
      <c r="AM164" s="21" t="s">
        <v>7</v>
      </c>
      <c r="AN164" s="91" t="s">
        <v>5</v>
      </c>
      <c r="AO164" s="21" t="s">
        <v>4</v>
      </c>
      <c r="AP164" s="91" t="s">
        <v>5</v>
      </c>
      <c r="AQ164" s="21" t="s">
        <v>4</v>
      </c>
      <c r="AR164" s="4" t="s">
        <v>7</v>
      </c>
      <c r="AS164" s="21" t="s">
        <v>4</v>
      </c>
      <c r="AT164" s="91" t="s">
        <v>5</v>
      </c>
      <c r="AU164" s="21" t="s">
        <v>4</v>
      </c>
      <c r="AV164" s="4" t="s">
        <v>7</v>
      </c>
      <c r="AW164" s="21" t="s">
        <v>7</v>
      </c>
      <c r="AX164" s="4" t="s">
        <v>7</v>
      </c>
      <c r="AY164" s="21" t="s">
        <v>7</v>
      </c>
      <c r="AZ164" s="4" t="s">
        <v>7</v>
      </c>
      <c r="BA164" s="21" t="s">
        <v>7</v>
      </c>
      <c r="BB164" s="4" t="s">
        <v>7</v>
      </c>
      <c r="BE164" s="107" t="s">
        <v>181</v>
      </c>
      <c r="BF164" s="107" t="s">
        <v>182</v>
      </c>
      <c r="BG164" s="107" t="s">
        <v>182</v>
      </c>
      <c r="BH164" s="107" t="s">
        <v>181</v>
      </c>
      <c r="BI164">
        <v>16</v>
      </c>
      <c r="BJ164"/>
      <c r="BK164">
        <v>3</v>
      </c>
      <c r="BL164">
        <v>16</v>
      </c>
      <c r="BM164"/>
      <c r="BN164">
        <v>3</v>
      </c>
      <c r="BO164"/>
      <c r="BP164"/>
      <c r="BQ164"/>
      <c r="BR164"/>
      <c r="BS164"/>
      <c r="BT164"/>
      <c r="BU164"/>
      <c r="BV164"/>
      <c r="BW164"/>
      <c r="BX164" s="13"/>
      <c r="BY164" s="13"/>
      <c r="BZ164"/>
      <c r="CA164"/>
      <c r="CB164"/>
      <c r="CC164"/>
      <c r="CD164"/>
      <c r="CE164"/>
      <c r="CF164"/>
      <c r="CG164"/>
      <c r="CH164"/>
      <c r="CI164"/>
      <c r="CJ164"/>
      <c r="CK164"/>
      <c r="CL164"/>
      <c r="CM164"/>
      <c r="CN164"/>
      <c r="CO164"/>
      <c r="CP164"/>
      <c r="CQ164"/>
      <c r="CR164"/>
      <c r="CS164"/>
      <c r="CT164"/>
      <c r="CU164"/>
      <c r="CV164"/>
      <c r="CW164"/>
      <c r="CX164"/>
      <c r="CY164"/>
      <c r="CZ164"/>
      <c r="DA164"/>
      <c r="DB164"/>
      <c r="DC164"/>
      <c r="DD164"/>
      <c r="DE164"/>
      <c r="DF164"/>
      <c r="DG164"/>
      <c r="DH164"/>
      <c r="DI164"/>
      <c r="DJ164"/>
      <c r="DK164"/>
    </row>
    <row r="165" spans="1:115" s="23" customFormat="1" ht="39.6" x14ac:dyDescent="0.3">
      <c r="A165"/>
      <c r="B165" s="102"/>
      <c r="C165"/>
      <c r="D165" s="46"/>
      <c r="G165"/>
      <c r="H165" s="148" t="s">
        <v>272</v>
      </c>
      <c r="I165" t="s">
        <v>280</v>
      </c>
      <c r="J165" s="169">
        <v>175648</v>
      </c>
      <c r="K165" s="103">
        <v>22</v>
      </c>
      <c r="L165" s="107" t="s">
        <v>183</v>
      </c>
      <c r="M165" s="103" t="s">
        <v>287</v>
      </c>
      <c r="N165" s="103" t="s">
        <v>5</v>
      </c>
      <c r="O165" s="21" t="s">
        <v>4</v>
      </c>
      <c r="P165" s="121" t="s">
        <v>290</v>
      </c>
      <c r="Q165" s="121" t="s">
        <v>294</v>
      </c>
      <c r="R165" s="103" t="s">
        <v>17</v>
      </c>
      <c r="S165" s="103">
        <v>1600</v>
      </c>
      <c r="T165" s="103">
        <v>1600</v>
      </c>
      <c r="U165" s="103">
        <v>70</v>
      </c>
      <c r="V165" s="123">
        <v>20</v>
      </c>
      <c r="W165" s="107" t="s">
        <v>179</v>
      </c>
      <c r="X165" s="4" t="s">
        <v>7</v>
      </c>
      <c r="Y165" s="107" t="s">
        <v>180</v>
      </c>
      <c r="Z165" s="4" t="s">
        <v>7</v>
      </c>
      <c r="AA165" s="4" t="s">
        <v>7</v>
      </c>
      <c r="AB165" s="4" t="s">
        <v>7</v>
      </c>
      <c r="AC165" s="21" t="s">
        <v>7</v>
      </c>
      <c r="AD165" s="4" t="s">
        <v>7</v>
      </c>
      <c r="AE165" s="21" t="s">
        <v>7</v>
      </c>
      <c r="AF165" s="4" t="s">
        <v>7</v>
      </c>
      <c r="AG165" s="21" t="s">
        <v>7</v>
      </c>
      <c r="AH165" s="4" t="s">
        <v>7</v>
      </c>
      <c r="AI165" s="21" t="s">
        <v>7</v>
      </c>
      <c r="AJ165" s="91">
        <v>31</v>
      </c>
      <c r="AK165" s="21" t="s">
        <v>4</v>
      </c>
      <c r="AL165" s="4" t="s">
        <v>7</v>
      </c>
      <c r="AM165" s="21" t="s">
        <v>7</v>
      </c>
      <c r="AN165" s="91" t="s">
        <v>5</v>
      </c>
      <c r="AO165" s="21" t="s">
        <v>4</v>
      </c>
      <c r="AP165" s="91" t="s">
        <v>5</v>
      </c>
      <c r="AQ165" s="21" t="s">
        <v>4</v>
      </c>
      <c r="AR165" s="4" t="s">
        <v>7</v>
      </c>
      <c r="AS165" s="21" t="s">
        <v>4</v>
      </c>
      <c r="AT165" s="91" t="s">
        <v>5</v>
      </c>
      <c r="AU165" s="21" t="s">
        <v>4</v>
      </c>
      <c r="AV165" s="4" t="s">
        <v>7</v>
      </c>
      <c r="AW165" s="21" t="s">
        <v>7</v>
      </c>
      <c r="AX165" s="4" t="s">
        <v>7</v>
      </c>
      <c r="AY165" s="21" t="s">
        <v>7</v>
      </c>
      <c r="AZ165" s="4" t="s">
        <v>7</v>
      </c>
      <c r="BA165" s="21" t="s">
        <v>7</v>
      </c>
      <c r="BB165" s="103">
        <v>1000</v>
      </c>
      <c r="BE165" s="107" t="s">
        <v>181</v>
      </c>
      <c r="BF165" s="107" t="s">
        <v>182</v>
      </c>
      <c r="BG165" s="107" t="s">
        <v>182</v>
      </c>
      <c r="BH165" s="107" t="s">
        <v>181</v>
      </c>
      <c r="BI165">
        <v>16</v>
      </c>
      <c r="BJ165"/>
      <c r="BK165">
        <v>3</v>
      </c>
      <c r="BL165">
        <v>16</v>
      </c>
      <c r="BM165"/>
      <c r="BN165">
        <v>3</v>
      </c>
      <c r="BO165"/>
      <c r="BP165"/>
      <c r="BQ165"/>
      <c r="BR165"/>
      <c r="BS165"/>
      <c r="BT165"/>
      <c r="BU165"/>
      <c r="BV165"/>
      <c r="BW165"/>
      <c r="BX165" s="13"/>
      <c r="BY165" s="13"/>
      <c r="BZ165"/>
      <c r="CA165"/>
      <c r="CB165"/>
      <c r="CC165"/>
      <c r="CD165"/>
      <c r="CE165"/>
      <c r="CF165"/>
      <c r="CG165"/>
      <c r="CH165"/>
      <c r="CI165"/>
      <c r="CJ165"/>
      <c r="CK165"/>
      <c r="CL165"/>
      <c r="CM165"/>
      <c r="CN165"/>
      <c r="CO165"/>
      <c r="CP165"/>
      <c r="CQ165"/>
      <c r="CR165"/>
      <c r="CS165"/>
      <c r="CT165"/>
      <c r="CU165"/>
      <c r="CV165"/>
      <c r="CW165"/>
      <c r="CX165"/>
      <c r="CY165"/>
      <c r="CZ165"/>
      <c r="DA165"/>
      <c r="DB165"/>
      <c r="DC165"/>
      <c r="DD165"/>
      <c r="DE165"/>
      <c r="DF165"/>
      <c r="DG165"/>
      <c r="DH165"/>
      <c r="DI165"/>
      <c r="DJ165"/>
      <c r="DK165"/>
    </row>
    <row r="166" spans="1:115" s="23" customFormat="1" ht="39.6" x14ac:dyDescent="0.3">
      <c r="A166"/>
      <c r="B166" s="102"/>
      <c r="C166"/>
      <c r="D166" s="46"/>
      <c r="G166"/>
      <c r="H166" s="148" t="s">
        <v>273</v>
      </c>
      <c r="I166" t="s">
        <v>280</v>
      </c>
      <c r="J166" s="169">
        <v>635328</v>
      </c>
      <c r="K166" s="103">
        <v>22</v>
      </c>
      <c r="L166" s="107" t="s">
        <v>184</v>
      </c>
      <c r="M166" s="103" t="s">
        <v>286</v>
      </c>
      <c r="N166" s="103" t="s">
        <v>5</v>
      </c>
      <c r="O166" s="21" t="s">
        <v>4</v>
      </c>
      <c r="P166" s="121" t="s">
        <v>290</v>
      </c>
      <c r="Q166" s="121" t="s">
        <v>294</v>
      </c>
      <c r="R166" s="103" t="s">
        <v>18</v>
      </c>
      <c r="S166" s="103">
        <v>650</v>
      </c>
      <c r="T166" s="103">
        <v>1000</v>
      </c>
      <c r="U166" s="103">
        <v>70</v>
      </c>
      <c r="V166" s="123">
        <v>20</v>
      </c>
      <c r="W166" s="107" t="s">
        <v>179</v>
      </c>
      <c r="X166" s="4" t="s">
        <v>7</v>
      </c>
      <c r="Y166" s="107" t="s">
        <v>180</v>
      </c>
      <c r="Z166" s="4" t="s">
        <v>7</v>
      </c>
      <c r="AA166" s="4" t="s">
        <v>7</v>
      </c>
      <c r="AB166" s="4" t="s">
        <v>7</v>
      </c>
      <c r="AC166" s="21" t="s">
        <v>7</v>
      </c>
      <c r="AD166" s="4" t="s">
        <v>7</v>
      </c>
      <c r="AE166" s="21" t="s">
        <v>7</v>
      </c>
      <c r="AF166" s="4" t="s">
        <v>7</v>
      </c>
      <c r="AG166" s="21" t="s">
        <v>7</v>
      </c>
      <c r="AH166" s="4" t="s">
        <v>7</v>
      </c>
      <c r="AI166" s="21" t="s">
        <v>7</v>
      </c>
      <c r="AJ166" s="91">
        <v>20</v>
      </c>
      <c r="AK166" s="21" t="s">
        <v>4</v>
      </c>
      <c r="AL166" s="4" t="s">
        <v>7</v>
      </c>
      <c r="AM166" s="21" t="s">
        <v>7</v>
      </c>
      <c r="AN166" s="91" t="s">
        <v>5</v>
      </c>
      <c r="AO166" s="21" t="s">
        <v>4</v>
      </c>
      <c r="AP166" s="91" t="s">
        <v>5</v>
      </c>
      <c r="AQ166" s="21" t="s">
        <v>4</v>
      </c>
      <c r="AR166" s="4" t="s">
        <v>7</v>
      </c>
      <c r="AS166" s="21" t="s">
        <v>4</v>
      </c>
      <c r="AT166" s="91" t="s">
        <v>5</v>
      </c>
      <c r="AU166" s="21" t="s">
        <v>4</v>
      </c>
      <c r="AV166" s="4" t="s">
        <v>7</v>
      </c>
      <c r="AW166" s="21" t="s">
        <v>7</v>
      </c>
      <c r="AX166" s="4" t="s">
        <v>7</v>
      </c>
      <c r="AY166" s="21" t="s">
        <v>7</v>
      </c>
      <c r="AZ166" s="4" t="s">
        <v>7</v>
      </c>
      <c r="BA166" s="21" t="s">
        <v>7</v>
      </c>
      <c r="BB166" s="4" t="s">
        <v>7</v>
      </c>
      <c r="BE166" s="107" t="s">
        <v>181</v>
      </c>
      <c r="BF166" s="107" t="s">
        <v>182</v>
      </c>
      <c r="BG166" s="107" t="s">
        <v>182</v>
      </c>
      <c r="BH166" s="107" t="s">
        <v>181</v>
      </c>
      <c r="BI166">
        <v>16</v>
      </c>
      <c r="BJ166"/>
      <c r="BK166">
        <v>3</v>
      </c>
      <c r="BL166">
        <v>16</v>
      </c>
      <c r="BM166"/>
      <c r="BN166">
        <v>3</v>
      </c>
      <c r="BO166"/>
      <c r="BP166"/>
      <c r="BQ166"/>
      <c r="BR166"/>
      <c r="BS166"/>
      <c r="BT166"/>
      <c r="BU166"/>
      <c r="BV166"/>
      <c r="BW166"/>
      <c r="BX166" s="13"/>
      <c r="BY166" s="13"/>
      <c r="BZ166"/>
      <c r="CA166"/>
      <c r="CB166"/>
      <c r="CC166"/>
      <c r="CD166"/>
      <c r="CE166"/>
      <c r="CF166"/>
      <c r="CG166"/>
      <c r="CH166"/>
      <c r="CI166"/>
      <c r="CJ166"/>
      <c r="CK166"/>
      <c r="CL166"/>
      <c r="CM166"/>
      <c r="CN166"/>
      <c r="CO166"/>
      <c r="CP166"/>
      <c r="CQ166"/>
      <c r="CR166"/>
      <c r="CS166"/>
      <c r="CT166"/>
      <c r="CU166"/>
      <c r="CV166"/>
      <c r="CW166"/>
      <c r="CX166"/>
      <c r="CY166"/>
      <c r="CZ166"/>
      <c r="DA166"/>
      <c r="DB166"/>
      <c r="DC166"/>
      <c r="DD166"/>
      <c r="DE166"/>
      <c r="DF166"/>
      <c r="DG166"/>
      <c r="DH166"/>
      <c r="DI166"/>
      <c r="DJ166"/>
      <c r="DK166"/>
    </row>
    <row r="167" spans="1:115" s="23" customFormat="1" ht="39.6" x14ac:dyDescent="0.3">
      <c r="A167"/>
      <c r="B167" s="102"/>
      <c r="C167"/>
      <c r="D167" s="46"/>
      <c r="G167"/>
      <c r="H167" s="148" t="s">
        <v>274</v>
      </c>
      <c r="I167" t="s">
        <v>280</v>
      </c>
      <c r="J167" s="169">
        <v>624566</v>
      </c>
      <c r="K167" s="103">
        <v>22</v>
      </c>
      <c r="L167" s="107" t="s">
        <v>184</v>
      </c>
      <c r="M167" s="103" t="s">
        <v>287</v>
      </c>
      <c r="N167" s="103" t="s">
        <v>5</v>
      </c>
      <c r="O167" s="21" t="s">
        <v>4</v>
      </c>
      <c r="P167" s="121" t="s">
        <v>290</v>
      </c>
      <c r="Q167" s="121" t="s">
        <v>294</v>
      </c>
      <c r="R167" s="103" t="s">
        <v>17</v>
      </c>
      <c r="S167" s="103">
        <v>1600</v>
      </c>
      <c r="T167" s="103">
        <v>1600</v>
      </c>
      <c r="U167" s="103">
        <v>70</v>
      </c>
      <c r="V167" s="123">
        <v>20</v>
      </c>
      <c r="W167" s="107" t="s">
        <v>179</v>
      </c>
      <c r="X167" s="4" t="s">
        <v>7</v>
      </c>
      <c r="Y167" s="107" t="s">
        <v>180</v>
      </c>
      <c r="Z167" s="4" t="s">
        <v>7</v>
      </c>
      <c r="AA167" s="4" t="s">
        <v>7</v>
      </c>
      <c r="AB167" s="4" t="s">
        <v>7</v>
      </c>
      <c r="AC167" s="21" t="s">
        <v>7</v>
      </c>
      <c r="AD167" s="4" t="s">
        <v>7</v>
      </c>
      <c r="AE167" s="21" t="s">
        <v>7</v>
      </c>
      <c r="AF167" s="4" t="s">
        <v>7</v>
      </c>
      <c r="AG167" s="21" t="s">
        <v>7</v>
      </c>
      <c r="AH167" s="4" t="s">
        <v>7</v>
      </c>
      <c r="AI167" s="21" t="s">
        <v>7</v>
      </c>
      <c r="AJ167" s="91">
        <v>31</v>
      </c>
      <c r="AK167" s="21" t="s">
        <v>4</v>
      </c>
      <c r="AL167" s="4" t="s">
        <v>7</v>
      </c>
      <c r="AM167" s="21" t="s">
        <v>7</v>
      </c>
      <c r="AN167" s="91" t="s">
        <v>5</v>
      </c>
      <c r="AO167" s="21" t="s">
        <v>4</v>
      </c>
      <c r="AP167" s="91" t="s">
        <v>5</v>
      </c>
      <c r="AQ167" s="21" t="s">
        <v>4</v>
      </c>
      <c r="AR167" s="4" t="s">
        <v>7</v>
      </c>
      <c r="AS167" s="21" t="s">
        <v>4</v>
      </c>
      <c r="AT167" s="91" t="s">
        <v>5</v>
      </c>
      <c r="AU167" s="21" t="s">
        <v>4</v>
      </c>
      <c r="AV167" s="4" t="s">
        <v>7</v>
      </c>
      <c r="AW167" s="21" t="s">
        <v>7</v>
      </c>
      <c r="AX167" s="4" t="s">
        <v>7</v>
      </c>
      <c r="AY167" s="21" t="s">
        <v>7</v>
      </c>
      <c r="AZ167" s="4" t="s">
        <v>7</v>
      </c>
      <c r="BA167" s="21" t="s">
        <v>7</v>
      </c>
      <c r="BB167" s="103">
        <v>1000</v>
      </c>
      <c r="BE167" s="107" t="s">
        <v>181</v>
      </c>
      <c r="BF167" s="107" t="s">
        <v>182</v>
      </c>
      <c r="BG167" s="107" t="s">
        <v>182</v>
      </c>
      <c r="BH167" s="107" t="s">
        <v>181</v>
      </c>
      <c r="BI167">
        <v>16</v>
      </c>
      <c r="BJ167"/>
      <c r="BK167">
        <v>3</v>
      </c>
      <c r="BL167">
        <v>16</v>
      </c>
      <c r="BM167"/>
      <c r="BN167">
        <v>3</v>
      </c>
      <c r="BO167"/>
      <c r="BP167"/>
      <c r="BQ167"/>
      <c r="BR167"/>
      <c r="BS167"/>
      <c r="BT167"/>
      <c r="BU167"/>
      <c r="BV167"/>
      <c r="BW167"/>
      <c r="BX167" s="13"/>
      <c r="BY167" s="13"/>
      <c r="BZ167"/>
      <c r="CA167"/>
      <c r="CB167"/>
      <c r="CC167"/>
      <c r="CD167"/>
      <c r="CE167"/>
      <c r="CF167"/>
      <c r="CG167"/>
      <c r="CH167"/>
      <c r="CI167"/>
      <c r="CJ167"/>
      <c r="CK167"/>
      <c r="CL167"/>
      <c r="CM167"/>
      <c r="CN167"/>
      <c r="CO167"/>
      <c r="CP167"/>
      <c r="CQ167"/>
      <c r="CR167"/>
      <c r="CS167"/>
      <c r="CT167"/>
      <c r="CU167"/>
      <c r="CV167"/>
      <c r="CW167"/>
      <c r="CX167"/>
      <c r="CY167"/>
      <c r="CZ167"/>
      <c r="DA167"/>
      <c r="DB167"/>
      <c r="DC167"/>
      <c r="DD167"/>
      <c r="DE167"/>
      <c r="DF167"/>
      <c r="DG167"/>
      <c r="DH167"/>
      <c r="DI167"/>
      <c r="DJ167"/>
      <c r="DK167"/>
    </row>
    <row r="168" spans="1:115" s="23" customFormat="1" ht="39.6" x14ac:dyDescent="0.3">
      <c r="A168"/>
      <c r="B168" s="102"/>
      <c r="C168"/>
      <c r="D168" s="46"/>
      <c r="G168"/>
      <c r="H168" s="148" t="s">
        <v>275</v>
      </c>
      <c r="I168" t="s">
        <v>280</v>
      </c>
      <c r="J168" s="169">
        <v>624563</v>
      </c>
      <c r="K168" s="103">
        <v>33</v>
      </c>
      <c r="L168" s="107" t="s">
        <v>178</v>
      </c>
      <c r="M168" s="103" t="s">
        <v>287</v>
      </c>
      <c r="N168" s="103" t="s">
        <v>5</v>
      </c>
      <c r="O168" s="21" t="s">
        <v>4</v>
      </c>
      <c r="P168" s="121" t="s">
        <v>290</v>
      </c>
      <c r="Q168" s="121" t="s">
        <v>294</v>
      </c>
      <c r="R168" s="103" t="s">
        <v>17</v>
      </c>
      <c r="S168" s="103">
        <v>1600</v>
      </c>
      <c r="T168" s="103">
        <v>1600</v>
      </c>
      <c r="U168" s="103">
        <v>70</v>
      </c>
      <c r="V168" s="123">
        <v>20</v>
      </c>
      <c r="W168" s="107" t="s">
        <v>179</v>
      </c>
      <c r="X168" s="4" t="s">
        <v>7</v>
      </c>
      <c r="Y168" s="107" t="s">
        <v>180</v>
      </c>
      <c r="Z168" s="4" t="s">
        <v>7</v>
      </c>
      <c r="AA168" s="4" t="s">
        <v>7</v>
      </c>
      <c r="AB168" s="4" t="s">
        <v>7</v>
      </c>
      <c r="AC168" s="21" t="s">
        <v>7</v>
      </c>
      <c r="AD168" s="4" t="s">
        <v>7</v>
      </c>
      <c r="AE168" s="21" t="s">
        <v>7</v>
      </c>
      <c r="AF168" s="4" t="s">
        <v>7</v>
      </c>
      <c r="AG168" s="21" t="s">
        <v>7</v>
      </c>
      <c r="AH168" s="4" t="s">
        <v>7</v>
      </c>
      <c r="AI168" s="21" t="s">
        <v>7</v>
      </c>
      <c r="AJ168" s="91">
        <v>31</v>
      </c>
      <c r="AK168" s="21" t="s">
        <v>4</v>
      </c>
      <c r="AL168" s="4" t="s">
        <v>7</v>
      </c>
      <c r="AM168" s="21" t="s">
        <v>7</v>
      </c>
      <c r="AN168" s="91" t="s">
        <v>5</v>
      </c>
      <c r="AO168" s="21" t="s">
        <v>4</v>
      </c>
      <c r="AP168" s="91" t="s">
        <v>5</v>
      </c>
      <c r="AQ168" s="21" t="s">
        <v>4</v>
      </c>
      <c r="AR168" s="4" t="s">
        <v>7</v>
      </c>
      <c r="AS168" s="21" t="s">
        <v>4</v>
      </c>
      <c r="AT168" s="91" t="s">
        <v>5</v>
      </c>
      <c r="AU168" s="21" t="s">
        <v>4</v>
      </c>
      <c r="AV168" s="4" t="s">
        <v>7</v>
      </c>
      <c r="AW168" s="21" t="s">
        <v>7</v>
      </c>
      <c r="AX168" s="4" t="s">
        <v>7</v>
      </c>
      <c r="AY168" s="21" t="s">
        <v>7</v>
      </c>
      <c r="AZ168" s="4" t="s">
        <v>7</v>
      </c>
      <c r="BA168" s="21" t="s">
        <v>7</v>
      </c>
      <c r="BB168" s="103">
        <v>1000</v>
      </c>
      <c r="BE168" s="107" t="s">
        <v>181</v>
      </c>
      <c r="BF168" s="107" t="s">
        <v>182</v>
      </c>
      <c r="BG168" s="107" t="s">
        <v>182</v>
      </c>
      <c r="BH168" s="107" t="s">
        <v>181</v>
      </c>
      <c r="BI168">
        <v>16</v>
      </c>
      <c r="BJ168"/>
      <c r="BK168">
        <v>3</v>
      </c>
      <c r="BL168">
        <v>16</v>
      </c>
      <c r="BM168"/>
      <c r="BN168">
        <v>3</v>
      </c>
      <c r="BO168"/>
      <c r="BP168"/>
      <c r="BQ168"/>
      <c r="BR168"/>
      <c r="BS168"/>
      <c r="BT168"/>
      <c r="BU168"/>
      <c r="BV168"/>
      <c r="BW168"/>
      <c r="BX168" s="13"/>
      <c r="BY168" s="13"/>
      <c r="BZ168"/>
      <c r="CA168"/>
      <c r="CB168"/>
      <c r="CC168"/>
      <c r="CD168"/>
      <c r="CE168"/>
      <c r="CF168"/>
      <c r="CG168"/>
      <c r="CH168"/>
      <c r="CI168"/>
      <c r="CJ168"/>
      <c r="CK168"/>
      <c r="CL168"/>
      <c r="CM168"/>
      <c r="CN168"/>
      <c r="CO168"/>
      <c r="CP168"/>
      <c r="CQ168"/>
      <c r="CR168"/>
      <c r="CS168"/>
      <c r="CT168"/>
      <c r="CU168"/>
      <c r="CV168"/>
      <c r="CW168"/>
      <c r="CX168"/>
      <c r="CY168"/>
      <c r="CZ168"/>
      <c r="DA168"/>
      <c r="DB168"/>
      <c r="DC168"/>
      <c r="DD168"/>
      <c r="DE168"/>
      <c r="DF168"/>
      <c r="DG168"/>
      <c r="DH168"/>
      <c r="DI168"/>
      <c r="DJ168"/>
      <c r="DK168"/>
    </row>
    <row r="169" spans="1:115" s="23" customFormat="1" ht="39.6" x14ac:dyDescent="0.3">
      <c r="A169"/>
      <c r="B169" s="102"/>
      <c r="C169"/>
      <c r="D169" s="46"/>
      <c r="G169"/>
      <c r="H169" s="148" t="s">
        <v>276</v>
      </c>
      <c r="I169" t="s">
        <v>280</v>
      </c>
      <c r="J169" s="169">
        <v>635317</v>
      </c>
      <c r="K169" s="103">
        <v>33</v>
      </c>
      <c r="L169" s="107" t="s">
        <v>178</v>
      </c>
      <c r="M169" s="103" t="s">
        <v>286</v>
      </c>
      <c r="N169" s="103" t="s">
        <v>5</v>
      </c>
      <c r="O169" s="21" t="s">
        <v>4</v>
      </c>
      <c r="P169" s="121" t="s">
        <v>290</v>
      </c>
      <c r="Q169" s="121" t="s">
        <v>294</v>
      </c>
      <c r="R169" s="103" t="s">
        <v>18</v>
      </c>
      <c r="S169" s="103">
        <v>800</v>
      </c>
      <c r="T169" s="103">
        <v>1000</v>
      </c>
      <c r="U169" s="103">
        <v>70</v>
      </c>
      <c r="V169" s="123">
        <v>20</v>
      </c>
      <c r="W169" s="107" t="s">
        <v>179</v>
      </c>
      <c r="X169" s="4" t="s">
        <v>7</v>
      </c>
      <c r="Y169" s="107" t="s">
        <v>180</v>
      </c>
      <c r="Z169" s="4" t="s">
        <v>7</v>
      </c>
      <c r="AA169" s="4" t="s">
        <v>7</v>
      </c>
      <c r="AB169" s="4" t="s">
        <v>7</v>
      </c>
      <c r="AC169" s="21" t="s">
        <v>7</v>
      </c>
      <c r="AD169" s="4" t="s">
        <v>7</v>
      </c>
      <c r="AE169" s="21" t="s">
        <v>7</v>
      </c>
      <c r="AF169" s="4" t="s">
        <v>7</v>
      </c>
      <c r="AG169" s="21" t="s">
        <v>7</v>
      </c>
      <c r="AH169" s="4" t="s">
        <v>7</v>
      </c>
      <c r="AI169" s="21" t="s">
        <v>7</v>
      </c>
      <c r="AJ169" s="91">
        <v>20</v>
      </c>
      <c r="AK169" s="21" t="s">
        <v>4</v>
      </c>
      <c r="AL169" s="4" t="s">
        <v>7</v>
      </c>
      <c r="AM169" s="21" t="s">
        <v>7</v>
      </c>
      <c r="AN169" s="91" t="s">
        <v>5</v>
      </c>
      <c r="AO169" s="21" t="s">
        <v>4</v>
      </c>
      <c r="AP169" s="91" t="s">
        <v>5</v>
      </c>
      <c r="AQ169" s="21" t="s">
        <v>4</v>
      </c>
      <c r="AR169" s="4" t="s">
        <v>7</v>
      </c>
      <c r="AS169" s="21" t="s">
        <v>4</v>
      </c>
      <c r="AT169" s="91" t="s">
        <v>5</v>
      </c>
      <c r="AU169" s="21" t="s">
        <v>4</v>
      </c>
      <c r="AV169" s="4" t="s">
        <v>7</v>
      </c>
      <c r="AW169" s="21" t="s">
        <v>7</v>
      </c>
      <c r="AX169" s="4" t="s">
        <v>7</v>
      </c>
      <c r="AY169" s="21" t="s">
        <v>7</v>
      </c>
      <c r="AZ169" s="4" t="s">
        <v>7</v>
      </c>
      <c r="BA169" s="21" t="s">
        <v>7</v>
      </c>
      <c r="BB169" s="4" t="s">
        <v>7</v>
      </c>
      <c r="BE169" s="107" t="s">
        <v>181</v>
      </c>
      <c r="BF169" s="107" t="s">
        <v>182</v>
      </c>
      <c r="BG169" s="107" t="s">
        <v>182</v>
      </c>
      <c r="BH169" s="107" t="s">
        <v>181</v>
      </c>
      <c r="BI169">
        <v>16</v>
      </c>
      <c r="BJ169"/>
      <c r="BK169">
        <v>3</v>
      </c>
      <c r="BL169">
        <v>16</v>
      </c>
      <c r="BM169"/>
      <c r="BN169">
        <v>3</v>
      </c>
      <c r="BO169"/>
      <c r="BP169"/>
      <c r="BQ169"/>
      <c r="BR169"/>
      <c r="BS169"/>
      <c r="BT169"/>
      <c r="BU169"/>
      <c r="BV169"/>
      <c r="BW169"/>
      <c r="BX169" s="13"/>
      <c r="BY169" s="13"/>
      <c r="BZ169"/>
      <c r="CA169"/>
      <c r="CB169"/>
      <c r="CC169"/>
      <c r="CD169"/>
      <c r="CE169"/>
      <c r="CF169"/>
      <c r="CG169"/>
      <c r="CH169"/>
      <c r="CI169"/>
      <c r="CJ169"/>
      <c r="CK169"/>
      <c r="CL169"/>
      <c r="CM169"/>
      <c r="CN169"/>
      <c r="CO169"/>
      <c r="CP169"/>
      <c r="CQ169"/>
      <c r="CR169"/>
      <c r="CS169"/>
      <c r="CT169"/>
      <c r="CU169"/>
      <c r="CV169"/>
      <c r="CW169"/>
      <c r="CX169"/>
      <c r="CY169"/>
      <c r="CZ169"/>
      <c r="DA169"/>
      <c r="DB169"/>
      <c r="DC169"/>
      <c r="DD169"/>
      <c r="DE169"/>
      <c r="DF169"/>
      <c r="DG169"/>
      <c r="DH169"/>
      <c r="DI169"/>
      <c r="DJ169"/>
      <c r="DK169"/>
    </row>
    <row r="170" spans="1:115" s="23" customFormat="1" ht="39.6" x14ac:dyDescent="0.3">
      <c r="A170"/>
      <c r="B170" s="102"/>
      <c r="C170"/>
      <c r="D170" s="46"/>
      <c r="G170"/>
      <c r="H170" s="148" t="s">
        <v>277</v>
      </c>
      <c r="I170" t="s">
        <v>280</v>
      </c>
      <c r="J170" s="169">
        <v>635324</v>
      </c>
      <c r="K170" s="103">
        <v>33</v>
      </c>
      <c r="L170" s="107" t="s">
        <v>183</v>
      </c>
      <c r="M170" s="103" t="s">
        <v>286</v>
      </c>
      <c r="N170" s="103" t="s">
        <v>5</v>
      </c>
      <c r="O170" s="21" t="s">
        <v>4</v>
      </c>
      <c r="P170" s="121" t="s">
        <v>290</v>
      </c>
      <c r="Q170" s="121" t="s">
        <v>294</v>
      </c>
      <c r="R170" s="103" t="s">
        <v>18</v>
      </c>
      <c r="S170" s="103">
        <v>800</v>
      </c>
      <c r="T170" s="103">
        <v>1000</v>
      </c>
      <c r="U170" s="103">
        <v>70</v>
      </c>
      <c r="V170" s="123">
        <v>20</v>
      </c>
      <c r="W170" s="107" t="s">
        <v>179</v>
      </c>
      <c r="X170" s="4" t="s">
        <v>7</v>
      </c>
      <c r="Y170" s="107" t="s">
        <v>180</v>
      </c>
      <c r="Z170" s="4" t="s">
        <v>7</v>
      </c>
      <c r="AA170" s="4" t="s">
        <v>7</v>
      </c>
      <c r="AB170" s="4" t="s">
        <v>7</v>
      </c>
      <c r="AC170" s="21" t="s">
        <v>7</v>
      </c>
      <c r="AD170" s="4" t="s">
        <v>7</v>
      </c>
      <c r="AE170" s="21" t="s">
        <v>7</v>
      </c>
      <c r="AF170" s="4" t="s">
        <v>7</v>
      </c>
      <c r="AG170" s="21" t="s">
        <v>7</v>
      </c>
      <c r="AH170" s="4" t="s">
        <v>7</v>
      </c>
      <c r="AI170" s="21" t="s">
        <v>7</v>
      </c>
      <c r="AJ170" s="91">
        <v>20</v>
      </c>
      <c r="AK170" s="21" t="s">
        <v>4</v>
      </c>
      <c r="AL170" s="4" t="s">
        <v>7</v>
      </c>
      <c r="AM170" s="21" t="s">
        <v>7</v>
      </c>
      <c r="AN170" s="91" t="s">
        <v>5</v>
      </c>
      <c r="AO170" s="21" t="s">
        <v>4</v>
      </c>
      <c r="AP170" s="91" t="s">
        <v>5</v>
      </c>
      <c r="AQ170" s="21" t="s">
        <v>4</v>
      </c>
      <c r="AR170" s="4" t="s">
        <v>7</v>
      </c>
      <c r="AS170" s="21" t="s">
        <v>4</v>
      </c>
      <c r="AT170" s="91" t="s">
        <v>5</v>
      </c>
      <c r="AU170" s="21" t="s">
        <v>4</v>
      </c>
      <c r="AV170" s="4" t="s">
        <v>7</v>
      </c>
      <c r="AW170" s="21" t="s">
        <v>7</v>
      </c>
      <c r="AX170" s="4" t="s">
        <v>7</v>
      </c>
      <c r="AY170" s="21" t="s">
        <v>7</v>
      </c>
      <c r="AZ170" s="4" t="s">
        <v>7</v>
      </c>
      <c r="BA170" s="21" t="s">
        <v>7</v>
      </c>
      <c r="BB170" s="4" t="s">
        <v>7</v>
      </c>
      <c r="BE170" s="107" t="s">
        <v>181</v>
      </c>
      <c r="BF170" s="107" t="s">
        <v>182</v>
      </c>
      <c r="BG170" s="107" t="s">
        <v>182</v>
      </c>
      <c r="BH170" s="107" t="s">
        <v>181</v>
      </c>
      <c r="BI170">
        <v>16</v>
      </c>
      <c r="BJ170"/>
      <c r="BK170">
        <v>3</v>
      </c>
      <c r="BL170">
        <v>16</v>
      </c>
      <c r="BM170"/>
      <c r="BN170">
        <v>3</v>
      </c>
      <c r="BO170"/>
      <c r="BP170"/>
      <c r="BQ170"/>
      <c r="BR170"/>
      <c r="BS170"/>
      <c r="BT170"/>
      <c r="BU170"/>
      <c r="BV170"/>
      <c r="BW170"/>
      <c r="BX170" s="13"/>
      <c r="BY170" s="13"/>
      <c r="BZ170"/>
      <c r="CA170"/>
      <c r="CB170"/>
      <c r="CC170"/>
      <c r="CD170"/>
      <c r="CE170"/>
      <c r="CF170"/>
      <c r="CG170"/>
      <c r="CH170"/>
      <c r="CI170"/>
      <c r="CJ170"/>
      <c r="CK170"/>
      <c r="CL170"/>
      <c r="CM170"/>
      <c r="CN170"/>
      <c r="CO170"/>
      <c r="CP170"/>
      <c r="CQ170"/>
      <c r="CR170"/>
      <c r="CS170"/>
      <c r="CT170"/>
      <c r="CU170"/>
      <c r="CV170"/>
      <c r="CW170"/>
      <c r="CX170"/>
      <c r="CY170"/>
      <c r="CZ170"/>
      <c r="DA170"/>
      <c r="DB170"/>
      <c r="DC170"/>
      <c r="DD170"/>
      <c r="DE170"/>
      <c r="DF170"/>
      <c r="DG170"/>
      <c r="DH170"/>
      <c r="DI170"/>
      <c r="DJ170"/>
      <c r="DK170"/>
    </row>
    <row r="171" spans="1:115" s="23" customFormat="1" ht="39.6" x14ac:dyDescent="0.3">
      <c r="A171"/>
      <c r="B171" s="102"/>
      <c r="C171"/>
      <c r="D171" s="46"/>
      <c r="G171"/>
      <c r="H171" s="148" t="s">
        <v>278</v>
      </c>
      <c r="I171" t="s">
        <v>280</v>
      </c>
      <c r="J171" s="169">
        <v>635329</v>
      </c>
      <c r="K171" s="103">
        <v>33</v>
      </c>
      <c r="L171" s="107" t="s">
        <v>184</v>
      </c>
      <c r="M171" s="103" t="s">
        <v>286</v>
      </c>
      <c r="N171" s="103" t="s">
        <v>5</v>
      </c>
      <c r="O171" s="21" t="s">
        <v>4</v>
      </c>
      <c r="P171" s="121" t="s">
        <v>290</v>
      </c>
      <c r="Q171" s="121" t="s">
        <v>294</v>
      </c>
      <c r="R171" s="103" t="s">
        <v>18</v>
      </c>
      <c r="S171" s="103">
        <v>800</v>
      </c>
      <c r="T171" s="103">
        <v>1000</v>
      </c>
      <c r="U171" s="103">
        <v>70</v>
      </c>
      <c r="V171" s="123">
        <v>20</v>
      </c>
      <c r="W171" s="107" t="s">
        <v>179</v>
      </c>
      <c r="X171" s="4" t="s">
        <v>7</v>
      </c>
      <c r="Y171" s="107" t="s">
        <v>180</v>
      </c>
      <c r="Z171" s="4" t="s">
        <v>7</v>
      </c>
      <c r="AA171" s="4" t="s">
        <v>7</v>
      </c>
      <c r="AB171" s="4" t="s">
        <v>7</v>
      </c>
      <c r="AC171" s="21" t="s">
        <v>7</v>
      </c>
      <c r="AD171" s="4" t="s">
        <v>7</v>
      </c>
      <c r="AE171" s="21" t="s">
        <v>7</v>
      </c>
      <c r="AF171" s="4" t="s">
        <v>7</v>
      </c>
      <c r="AG171" s="21" t="s">
        <v>7</v>
      </c>
      <c r="AH171" s="4" t="s">
        <v>7</v>
      </c>
      <c r="AI171" s="21" t="s">
        <v>7</v>
      </c>
      <c r="AJ171" s="91">
        <v>20</v>
      </c>
      <c r="AK171" s="21" t="s">
        <v>4</v>
      </c>
      <c r="AL171" s="4" t="s">
        <v>7</v>
      </c>
      <c r="AM171" s="21" t="s">
        <v>7</v>
      </c>
      <c r="AN171" s="91" t="s">
        <v>5</v>
      </c>
      <c r="AO171" s="21" t="s">
        <v>4</v>
      </c>
      <c r="AP171" s="91" t="s">
        <v>5</v>
      </c>
      <c r="AQ171" s="21" t="s">
        <v>4</v>
      </c>
      <c r="AR171" s="4" t="s">
        <v>7</v>
      </c>
      <c r="AS171" s="21" t="s">
        <v>4</v>
      </c>
      <c r="AT171" s="91" t="s">
        <v>5</v>
      </c>
      <c r="AU171" s="21" t="s">
        <v>4</v>
      </c>
      <c r="AV171" s="4" t="s">
        <v>7</v>
      </c>
      <c r="AW171" s="21" t="s">
        <v>7</v>
      </c>
      <c r="AX171" s="4" t="s">
        <v>7</v>
      </c>
      <c r="AY171" s="21" t="s">
        <v>7</v>
      </c>
      <c r="AZ171" s="4" t="s">
        <v>7</v>
      </c>
      <c r="BA171" s="21" t="s">
        <v>7</v>
      </c>
      <c r="BB171" s="4" t="s">
        <v>7</v>
      </c>
      <c r="BE171" s="107" t="s">
        <v>181</v>
      </c>
      <c r="BF171" s="107" t="s">
        <v>182</v>
      </c>
      <c r="BG171" s="107" t="s">
        <v>182</v>
      </c>
      <c r="BH171" s="107" t="s">
        <v>181</v>
      </c>
      <c r="BI171">
        <v>16</v>
      </c>
      <c r="BJ171"/>
      <c r="BK171">
        <v>3</v>
      </c>
      <c r="BL171">
        <v>16</v>
      </c>
      <c r="BM171"/>
      <c r="BN171">
        <v>3</v>
      </c>
      <c r="BO171"/>
      <c r="BP171"/>
      <c r="BQ171"/>
      <c r="BR171"/>
      <c r="BS171"/>
      <c r="BT171"/>
      <c r="BU171"/>
      <c r="BV171"/>
      <c r="BW171"/>
      <c r="BX171" s="13"/>
      <c r="BY171" s="13"/>
      <c r="BZ171"/>
      <c r="CA171"/>
      <c r="CB171"/>
      <c r="CC171"/>
      <c r="CD171"/>
      <c r="CE171"/>
      <c r="CF171"/>
      <c r="CG171"/>
      <c r="CH171"/>
      <c r="CI171"/>
      <c r="CJ171"/>
      <c r="CK171"/>
      <c r="CL171"/>
      <c r="CM171"/>
      <c r="CN171"/>
      <c r="CO171"/>
      <c r="CP171"/>
      <c r="CQ171"/>
      <c r="CR171"/>
      <c r="CS171"/>
      <c r="CT171"/>
      <c r="CU171"/>
      <c r="CV171"/>
      <c r="CW171"/>
      <c r="CX171"/>
      <c r="CY171"/>
      <c r="CZ171"/>
      <c r="DA171"/>
      <c r="DB171"/>
      <c r="DC171"/>
      <c r="DD171"/>
      <c r="DE171"/>
      <c r="DF171"/>
      <c r="DG171"/>
      <c r="DH171"/>
      <c r="DI171"/>
      <c r="DJ171"/>
      <c r="DK171"/>
    </row>
    <row r="172" spans="1:115" s="23" customFormat="1" ht="39.6" x14ac:dyDescent="0.3">
      <c r="A172"/>
      <c r="B172" s="102"/>
      <c r="C172"/>
      <c r="D172" s="46"/>
      <c r="G172"/>
      <c r="H172" s="148" t="s">
        <v>279</v>
      </c>
      <c r="I172" t="s">
        <v>280</v>
      </c>
      <c r="J172" s="169">
        <v>624564</v>
      </c>
      <c r="K172" s="103">
        <v>33</v>
      </c>
      <c r="L172" s="107" t="s">
        <v>184</v>
      </c>
      <c r="M172" s="103" t="s">
        <v>287</v>
      </c>
      <c r="N172" s="103" t="s">
        <v>5</v>
      </c>
      <c r="O172" s="21" t="s">
        <v>4</v>
      </c>
      <c r="P172" s="121" t="s">
        <v>290</v>
      </c>
      <c r="Q172" s="121" t="s">
        <v>294</v>
      </c>
      <c r="R172" s="103" t="s">
        <v>17</v>
      </c>
      <c r="S172" s="103">
        <v>1600</v>
      </c>
      <c r="T172" s="103">
        <v>1600</v>
      </c>
      <c r="U172" s="103">
        <v>70</v>
      </c>
      <c r="V172" s="123">
        <v>20</v>
      </c>
      <c r="W172" s="107" t="s">
        <v>179</v>
      </c>
      <c r="X172" s="4" t="s">
        <v>7</v>
      </c>
      <c r="Y172" s="107" t="s">
        <v>180</v>
      </c>
      <c r="Z172" s="4" t="s">
        <v>7</v>
      </c>
      <c r="AA172" s="4" t="s">
        <v>7</v>
      </c>
      <c r="AB172" s="4" t="s">
        <v>7</v>
      </c>
      <c r="AC172" s="21" t="s">
        <v>7</v>
      </c>
      <c r="AD172" s="4" t="s">
        <v>7</v>
      </c>
      <c r="AE172" s="21" t="s">
        <v>7</v>
      </c>
      <c r="AF172" s="4" t="s">
        <v>7</v>
      </c>
      <c r="AG172" s="21" t="s">
        <v>7</v>
      </c>
      <c r="AH172" s="4" t="s">
        <v>7</v>
      </c>
      <c r="AI172" s="21" t="s">
        <v>7</v>
      </c>
      <c r="AJ172" s="91">
        <v>31</v>
      </c>
      <c r="AK172" s="21" t="s">
        <v>4</v>
      </c>
      <c r="AL172" s="4" t="s">
        <v>7</v>
      </c>
      <c r="AM172" s="21" t="s">
        <v>7</v>
      </c>
      <c r="AN172" s="91" t="s">
        <v>5</v>
      </c>
      <c r="AO172" s="21" t="s">
        <v>4</v>
      </c>
      <c r="AP172" s="91" t="s">
        <v>5</v>
      </c>
      <c r="AQ172" s="21" t="s">
        <v>4</v>
      </c>
      <c r="AR172" s="4" t="s">
        <v>7</v>
      </c>
      <c r="AS172" s="21" t="s">
        <v>4</v>
      </c>
      <c r="AT172" s="91" t="s">
        <v>5</v>
      </c>
      <c r="AU172" s="21" t="s">
        <v>4</v>
      </c>
      <c r="AV172" s="4" t="s">
        <v>7</v>
      </c>
      <c r="AW172" s="21" t="s">
        <v>7</v>
      </c>
      <c r="AX172" s="4" t="s">
        <v>7</v>
      </c>
      <c r="AY172" s="21" t="s">
        <v>7</v>
      </c>
      <c r="AZ172" s="4" t="s">
        <v>7</v>
      </c>
      <c r="BA172" s="21" t="s">
        <v>7</v>
      </c>
      <c r="BB172" s="103">
        <v>1000</v>
      </c>
      <c r="BE172" s="107" t="s">
        <v>181</v>
      </c>
      <c r="BF172" s="107" t="s">
        <v>182</v>
      </c>
      <c r="BG172" s="107" t="s">
        <v>182</v>
      </c>
      <c r="BH172" s="107" t="s">
        <v>181</v>
      </c>
      <c r="BI172">
        <v>16</v>
      </c>
      <c r="BJ172"/>
      <c r="BK172">
        <v>3</v>
      </c>
      <c r="BL172">
        <v>16</v>
      </c>
      <c r="BM172"/>
      <c r="BN172">
        <v>3</v>
      </c>
      <c r="BO172"/>
      <c r="BP172"/>
      <c r="BQ172"/>
      <c r="BR172"/>
      <c r="BS172"/>
      <c r="BT172"/>
      <c r="BU172"/>
      <c r="BV172"/>
      <c r="BW172"/>
      <c r="BX172" s="13"/>
      <c r="BY172" s="13"/>
      <c r="BZ172"/>
      <c r="CA172"/>
      <c r="CB172"/>
      <c r="CC172"/>
      <c r="CD172"/>
      <c r="CE172"/>
      <c r="CF172"/>
      <c r="CG172"/>
      <c r="CH172"/>
      <c r="CI172"/>
      <c r="CJ172"/>
      <c r="CK172"/>
      <c r="CL172"/>
      <c r="CM172"/>
      <c r="CN172"/>
      <c r="CO172"/>
      <c r="CP172"/>
      <c r="CQ172"/>
      <c r="CR172"/>
      <c r="CS172"/>
      <c r="CT172"/>
      <c r="CU172"/>
      <c r="CV172"/>
      <c r="CW172"/>
      <c r="CX172"/>
      <c r="CY172"/>
      <c r="CZ172"/>
      <c r="DA172"/>
      <c r="DB172"/>
      <c r="DC172"/>
      <c r="DD172"/>
      <c r="DE172"/>
      <c r="DF172"/>
      <c r="DG172"/>
      <c r="DH172"/>
      <c r="DI172"/>
      <c r="DJ172"/>
      <c r="DK172"/>
    </row>
    <row r="173" spans="1:115" s="23" customFormat="1" ht="39.6" x14ac:dyDescent="0.3">
      <c r="A173"/>
      <c r="B173" s="102"/>
      <c r="C173"/>
      <c r="D173" s="46"/>
      <c r="G173"/>
      <c r="H173" s="148" t="s">
        <v>279</v>
      </c>
      <c r="I173" t="s">
        <v>280</v>
      </c>
      <c r="J173">
        <v>624565</v>
      </c>
      <c r="K173" s="103">
        <v>33</v>
      </c>
      <c r="L173" s="107" t="s">
        <v>184</v>
      </c>
      <c r="M173" s="103" t="s">
        <v>287</v>
      </c>
      <c r="N173" s="103" t="s">
        <v>5</v>
      </c>
      <c r="O173" s="21" t="s">
        <v>4</v>
      </c>
      <c r="P173" s="121" t="s">
        <v>290</v>
      </c>
      <c r="Q173" s="121" t="s">
        <v>294</v>
      </c>
      <c r="R173" s="103" t="s">
        <v>17</v>
      </c>
      <c r="S173" s="103">
        <v>1600</v>
      </c>
      <c r="T173" s="103">
        <v>1600</v>
      </c>
      <c r="U173" s="103">
        <v>70</v>
      </c>
      <c r="V173" s="123">
        <v>20</v>
      </c>
      <c r="W173" s="107" t="s">
        <v>179</v>
      </c>
      <c r="X173" s="4" t="s">
        <v>7</v>
      </c>
      <c r="Y173" s="107" t="s">
        <v>180</v>
      </c>
      <c r="Z173" s="4" t="s">
        <v>7</v>
      </c>
      <c r="AA173" s="4" t="s">
        <v>7</v>
      </c>
      <c r="AB173" s="4" t="s">
        <v>7</v>
      </c>
      <c r="AC173" s="21" t="s">
        <v>7</v>
      </c>
      <c r="AD173" s="4" t="s">
        <v>7</v>
      </c>
      <c r="AE173" s="21" t="s">
        <v>7</v>
      </c>
      <c r="AF173" s="4" t="s">
        <v>7</v>
      </c>
      <c r="AG173" s="21" t="s">
        <v>7</v>
      </c>
      <c r="AH173" s="4" t="s">
        <v>7</v>
      </c>
      <c r="AI173" s="21" t="s">
        <v>7</v>
      </c>
      <c r="AJ173" s="91">
        <v>31</v>
      </c>
      <c r="AK173" s="21" t="s">
        <v>4</v>
      </c>
      <c r="AL173" s="4" t="s">
        <v>7</v>
      </c>
      <c r="AM173" s="21" t="s">
        <v>7</v>
      </c>
      <c r="AN173" s="91" t="s">
        <v>5</v>
      </c>
      <c r="AO173" s="21" t="s">
        <v>4</v>
      </c>
      <c r="AP173" s="91" t="s">
        <v>5</v>
      </c>
      <c r="AQ173" s="21" t="s">
        <v>4</v>
      </c>
      <c r="AR173" s="4" t="s">
        <v>7</v>
      </c>
      <c r="AS173" s="21" t="s">
        <v>4</v>
      </c>
      <c r="AT173" s="91" t="s">
        <v>5</v>
      </c>
      <c r="AU173" s="21" t="s">
        <v>4</v>
      </c>
      <c r="AV173" s="4" t="s">
        <v>7</v>
      </c>
      <c r="AW173" s="21" t="s">
        <v>7</v>
      </c>
      <c r="AX173" s="4" t="s">
        <v>7</v>
      </c>
      <c r="AY173" s="21" t="s">
        <v>7</v>
      </c>
      <c r="AZ173" s="4" t="s">
        <v>7</v>
      </c>
      <c r="BA173" s="21" t="s">
        <v>7</v>
      </c>
      <c r="BB173" s="103">
        <v>1000</v>
      </c>
      <c r="BE173" s="107" t="s">
        <v>181</v>
      </c>
      <c r="BF173" s="107" t="s">
        <v>182</v>
      </c>
      <c r="BG173" s="107" t="s">
        <v>182</v>
      </c>
      <c r="BH173" s="107" t="s">
        <v>181</v>
      </c>
      <c r="BI173">
        <v>16</v>
      </c>
      <c r="BJ173"/>
      <c r="BK173">
        <v>3</v>
      </c>
      <c r="BL173">
        <v>16</v>
      </c>
      <c r="BM173"/>
      <c r="BN173">
        <v>3</v>
      </c>
      <c r="BO173"/>
      <c r="BP173"/>
      <c r="BQ173"/>
      <c r="BR173"/>
      <c r="BS173"/>
      <c r="BT173"/>
      <c r="BU173"/>
      <c r="BV173"/>
      <c r="BW173"/>
      <c r="BX173" s="13"/>
      <c r="BY173" s="13"/>
      <c r="BZ173"/>
      <c r="CA173"/>
      <c r="CB173"/>
      <c r="CC173"/>
      <c r="CD173"/>
      <c r="CE173"/>
      <c r="CF173"/>
      <c r="CG173"/>
      <c r="CH173"/>
      <c r="CI173"/>
      <c r="CJ173"/>
      <c r="CK173"/>
      <c r="CL173"/>
      <c r="CM173"/>
      <c r="CN173"/>
      <c r="CO173"/>
      <c r="CP173"/>
      <c r="CQ173"/>
      <c r="CR173"/>
      <c r="CS173"/>
      <c r="CT173"/>
      <c r="CU173"/>
      <c r="CV173"/>
      <c r="CW173"/>
      <c r="CX173"/>
      <c r="CY173"/>
      <c r="CZ173"/>
      <c r="DA173"/>
      <c r="DB173"/>
      <c r="DC173"/>
      <c r="DD173"/>
      <c r="DE173"/>
      <c r="DF173"/>
      <c r="DG173"/>
      <c r="DH173"/>
      <c r="DI173"/>
      <c r="DJ173"/>
      <c r="DK173"/>
    </row>
    <row r="174" spans="1:115" s="23" customFormat="1" x14ac:dyDescent="0.3">
      <c r="A174"/>
      <c r="B174" s="102"/>
      <c r="C174"/>
      <c r="D174" s="46"/>
      <c r="G174"/>
      <c r="I174"/>
      <c r="J174" s="58"/>
      <c r="K174"/>
      <c r="L174"/>
      <c r="M174"/>
      <c r="N174"/>
      <c r="O174"/>
      <c r="P174"/>
      <c r="Q174"/>
      <c r="R174"/>
      <c r="S174"/>
      <c r="T174"/>
      <c r="U174"/>
      <c r="V174"/>
      <c r="W174"/>
      <c r="X174"/>
      <c r="Y174"/>
      <c r="Z174"/>
      <c r="AA174"/>
      <c r="AB174"/>
      <c r="AC174"/>
      <c r="AD174"/>
      <c r="AE174"/>
      <c r="AF174"/>
      <c r="AG174"/>
      <c r="AH174"/>
      <c r="AI174"/>
      <c r="AJ174"/>
      <c r="AK174"/>
      <c r="AL174"/>
      <c r="AM174"/>
      <c r="AN174"/>
      <c r="AO174"/>
      <c r="AP174"/>
      <c r="AQ174"/>
      <c r="AR174"/>
      <c r="AS174"/>
      <c r="AT174"/>
      <c r="AU174"/>
      <c r="AV174"/>
      <c r="AW174"/>
      <c r="AX174"/>
      <c r="AY174"/>
      <c r="AZ174"/>
      <c r="BA174"/>
      <c r="BB174"/>
      <c r="BC174"/>
      <c r="BD174"/>
      <c r="BE174"/>
      <c r="BF174"/>
      <c r="BG174"/>
      <c r="BH174"/>
      <c r="BI174"/>
      <c r="BJ174"/>
      <c r="BK174"/>
      <c r="BL174"/>
      <c r="BM174"/>
      <c r="BN174"/>
      <c r="BO174"/>
      <c r="BP174"/>
      <c r="BQ174"/>
      <c r="BR174"/>
      <c r="BS174"/>
      <c r="BT174"/>
      <c r="BU174"/>
      <c r="BV174"/>
      <c r="BW174"/>
      <c r="BX174" s="13"/>
      <c r="BY174" s="13"/>
      <c r="BZ174"/>
      <c r="CA174"/>
      <c r="CB174"/>
      <c r="CC174"/>
      <c r="CD174"/>
      <c r="CE174"/>
      <c r="CF174"/>
      <c r="CG174"/>
      <c r="CH174"/>
      <c r="CI174"/>
      <c r="CJ174"/>
      <c r="CK174"/>
      <c r="CL174"/>
      <c r="CM174"/>
      <c r="CN174"/>
      <c r="CO174"/>
      <c r="CP174"/>
      <c r="CQ174"/>
      <c r="CR174"/>
      <c r="CS174"/>
      <c r="CT174"/>
      <c r="CU174"/>
      <c r="CV174"/>
      <c r="CW174"/>
      <c r="CX174"/>
      <c r="CY174"/>
      <c r="CZ174"/>
      <c r="DA174"/>
      <c r="DB174"/>
      <c r="DC174"/>
      <c r="DD174"/>
      <c r="DE174"/>
      <c r="DF174"/>
      <c r="DG174"/>
      <c r="DH174"/>
      <c r="DI174"/>
      <c r="DJ174"/>
      <c r="DK174"/>
    </row>
    <row r="175" spans="1:115" s="23" customFormat="1" x14ac:dyDescent="0.3">
      <c r="A175"/>
      <c r="B175" s="102"/>
      <c r="C175"/>
      <c r="D175" s="46"/>
      <c r="G175"/>
      <c r="I175"/>
      <c r="J175" s="58"/>
      <c r="K175"/>
      <c r="L175"/>
      <c r="M175"/>
      <c r="N175"/>
      <c r="O175"/>
      <c r="P175"/>
      <c r="Q175"/>
      <c r="R175"/>
      <c r="S175"/>
      <c r="T175"/>
      <c r="U175"/>
      <c r="V175"/>
      <c r="W175"/>
      <c r="X175"/>
      <c r="Y175"/>
      <c r="Z175"/>
      <c r="AA175"/>
      <c r="AB175"/>
      <c r="AC175"/>
      <c r="AD175"/>
      <c r="AE175"/>
      <c r="AF175"/>
      <c r="AG175"/>
      <c r="AH175"/>
      <c r="AI175"/>
      <c r="AJ175"/>
      <c r="AK175"/>
      <c r="AL175"/>
      <c r="AM175"/>
      <c r="AN175"/>
      <c r="AO175"/>
      <c r="AP175"/>
      <c r="AQ175"/>
      <c r="AR175"/>
      <c r="AS175"/>
      <c r="AT175"/>
      <c r="AU175"/>
      <c r="AV175"/>
      <c r="AW175"/>
      <c r="AX175"/>
      <c r="AY175"/>
      <c r="AZ175"/>
      <c r="BA175"/>
      <c r="BB175"/>
      <c r="BC175"/>
      <c r="BD175"/>
      <c r="BE175"/>
      <c r="BF175"/>
      <c r="BG175"/>
      <c r="BH175"/>
      <c r="BI175"/>
      <c r="BJ175"/>
      <c r="BK175"/>
      <c r="BL175"/>
      <c r="BM175"/>
      <c r="BN175"/>
      <c r="BO175"/>
      <c r="BP175"/>
      <c r="BQ175"/>
      <c r="BR175"/>
      <c r="BS175"/>
      <c r="BT175"/>
      <c r="BU175"/>
      <c r="BV175"/>
      <c r="BW175"/>
      <c r="BX175" s="13"/>
      <c r="BY175" s="13"/>
      <c r="BZ175"/>
      <c r="CA175"/>
      <c r="CB175"/>
      <c r="CC175"/>
      <c r="CD175"/>
      <c r="CE175"/>
      <c r="CF175"/>
      <c r="CG175"/>
      <c r="CH175"/>
      <c r="CI175"/>
      <c r="CJ175"/>
      <c r="CK175"/>
      <c r="CL175"/>
      <c r="CM175"/>
      <c r="CN175"/>
      <c r="CO175"/>
      <c r="CP175"/>
      <c r="CQ175"/>
      <c r="CR175"/>
      <c r="CS175"/>
      <c r="CT175"/>
      <c r="CU175"/>
      <c r="CV175"/>
      <c r="CW175"/>
      <c r="CX175"/>
      <c r="CY175"/>
      <c r="CZ175"/>
      <c r="DA175"/>
      <c r="DB175"/>
      <c r="DC175"/>
      <c r="DD175"/>
      <c r="DE175"/>
      <c r="DF175"/>
      <c r="DG175"/>
      <c r="DH175"/>
      <c r="DI175"/>
      <c r="DJ175"/>
      <c r="DK175"/>
    </row>
    <row r="176" spans="1:115" s="23" customFormat="1" x14ac:dyDescent="0.3">
      <c r="A176"/>
      <c r="B176" s="102"/>
      <c r="C176"/>
      <c r="D176" s="46"/>
      <c r="F176"/>
      <c r="H176"/>
      <c r="I176" s="58"/>
      <c r="J176"/>
      <c r="K176"/>
      <c r="L176"/>
      <c r="M176"/>
      <c r="N176"/>
      <c r="O176"/>
      <c r="P176"/>
      <c r="Q176"/>
      <c r="R176"/>
      <c r="S176"/>
      <c r="T176"/>
      <c r="U176"/>
      <c r="V176"/>
      <c r="W176"/>
      <c r="X176"/>
      <c r="Y176"/>
      <c r="Z176"/>
      <c r="AA176"/>
      <c r="AB176"/>
      <c r="AC176"/>
      <c r="AD176"/>
      <c r="AE176"/>
      <c r="AF176"/>
      <c r="AG176"/>
      <c r="AH176"/>
      <c r="AI176"/>
      <c r="AJ176"/>
      <c r="AK176"/>
      <c r="AL176"/>
      <c r="AM176"/>
      <c r="AN176"/>
      <c r="AO176"/>
      <c r="AP176"/>
      <c r="AQ176"/>
      <c r="AR176"/>
      <c r="AS176"/>
      <c r="AT176"/>
      <c r="AU176"/>
      <c r="AV176"/>
      <c r="AW176"/>
      <c r="AX176"/>
      <c r="AY176"/>
      <c r="AZ176"/>
      <c r="BA176"/>
      <c r="BB176"/>
      <c r="BC176"/>
      <c r="BD176"/>
      <c r="BE176"/>
      <c r="BF176"/>
      <c r="BG176"/>
      <c r="BH176"/>
      <c r="BI176"/>
      <c r="BJ176"/>
      <c r="BK176"/>
      <c r="BL176"/>
      <c r="BM176"/>
      <c r="BN176"/>
      <c r="BO176"/>
      <c r="BP176"/>
      <c r="BQ176"/>
      <c r="BR176"/>
      <c r="BS176"/>
      <c r="BT176"/>
      <c r="BU176"/>
      <c r="BV176"/>
      <c r="BW176" s="13"/>
      <c r="BX176" s="13"/>
      <c r="BY176"/>
      <c r="BZ176"/>
      <c r="CA176"/>
      <c r="CB176"/>
      <c r="CC176"/>
      <c r="CD176"/>
      <c r="CE176"/>
      <c r="CF176"/>
      <c r="CG176"/>
      <c r="CH176"/>
      <c r="CI176"/>
      <c r="CJ176"/>
      <c r="CK176"/>
      <c r="CL176"/>
      <c r="CM176"/>
      <c r="CN176"/>
      <c r="CO176"/>
      <c r="CP176"/>
      <c r="CQ176"/>
      <c r="CR176"/>
      <c r="CS176"/>
      <c r="CT176"/>
      <c r="CU176"/>
      <c r="CV176"/>
      <c r="CW176"/>
      <c r="CX176"/>
      <c r="CY176"/>
      <c r="CZ176"/>
      <c r="DA176"/>
      <c r="DB176"/>
      <c r="DC176"/>
      <c r="DD176"/>
      <c r="DE176"/>
      <c r="DF176"/>
      <c r="DG176"/>
      <c r="DH176"/>
      <c r="DI176"/>
      <c r="DJ176"/>
    </row>
    <row r="177" spans="1:114" s="23" customFormat="1" x14ac:dyDescent="0.3">
      <c r="A177"/>
      <c r="B177" s="102"/>
      <c r="C177"/>
      <c r="D177" s="46"/>
      <c r="F177"/>
      <c r="H177"/>
      <c r="I177" s="58"/>
      <c r="J177"/>
      <c r="K177"/>
      <c r="L177"/>
      <c r="M177"/>
      <c r="N177"/>
      <c r="O177"/>
      <c r="P177"/>
      <c r="Q177"/>
      <c r="R177"/>
      <c r="S177"/>
      <c r="T177"/>
      <c r="U177"/>
      <c r="V177"/>
      <c r="W177"/>
      <c r="X177"/>
      <c r="Y177"/>
      <c r="Z177"/>
      <c r="AA177"/>
      <c r="AB177"/>
      <c r="AC177"/>
      <c r="AD177"/>
      <c r="AE177"/>
      <c r="AF177"/>
      <c r="AG177"/>
      <c r="AH177"/>
      <c r="AI177"/>
      <c r="AJ177"/>
      <c r="AK177"/>
      <c r="AL177"/>
      <c r="AM177"/>
      <c r="AN177"/>
      <c r="AO177"/>
      <c r="AP177"/>
      <c r="AQ177"/>
      <c r="AR177"/>
      <c r="AS177"/>
      <c r="AT177"/>
      <c r="AU177"/>
      <c r="AV177"/>
      <c r="AW177"/>
      <c r="AX177"/>
      <c r="AY177"/>
      <c r="AZ177"/>
      <c r="BA177"/>
      <c r="BB177"/>
      <c r="BC177"/>
      <c r="BD177"/>
      <c r="BE177"/>
      <c r="BF177"/>
      <c r="BG177"/>
      <c r="BH177"/>
      <c r="BI177"/>
      <c r="BJ177"/>
      <c r="BK177"/>
      <c r="BL177"/>
      <c r="BM177"/>
      <c r="BN177"/>
      <c r="BO177"/>
      <c r="BP177"/>
      <c r="BQ177"/>
      <c r="BR177"/>
      <c r="BS177"/>
      <c r="BT177"/>
      <c r="BU177"/>
      <c r="BV177"/>
      <c r="BW177" s="13"/>
      <c r="BX177" s="13"/>
      <c r="BY177"/>
      <c r="BZ177"/>
      <c r="CA177"/>
      <c r="CB177"/>
      <c r="CC177"/>
      <c r="CD177"/>
      <c r="CE177"/>
      <c r="CF177"/>
      <c r="CG177"/>
      <c r="CH177"/>
      <c r="CI177"/>
      <c r="CJ177"/>
      <c r="CK177"/>
      <c r="CL177"/>
      <c r="CM177"/>
      <c r="CN177"/>
      <c r="CO177"/>
      <c r="CP177"/>
      <c r="CQ177"/>
      <c r="CR177"/>
      <c r="CS177"/>
      <c r="CT177"/>
      <c r="CU177"/>
      <c r="CV177"/>
      <c r="CW177"/>
      <c r="CX177"/>
      <c r="CY177"/>
      <c r="CZ177"/>
      <c r="DA177"/>
      <c r="DB177"/>
      <c r="DC177"/>
      <c r="DD177"/>
      <c r="DE177"/>
      <c r="DF177"/>
      <c r="DG177"/>
      <c r="DH177"/>
      <c r="DI177"/>
      <c r="DJ177"/>
    </row>
    <row r="178" spans="1:114" s="23" customFormat="1" x14ac:dyDescent="0.3">
      <c r="A178"/>
      <c r="B178" s="102"/>
      <c r="C178"/>
      <c r="D178" s="46"/>
      <c r="F178"/>
      <c r="H178"/>
      <c r="I178" s="58"/>
      <c r="J178"/>
      <c r="K178"/>
      <c r="L178"/>
      <c r="M178"/>
      <c r="N178"/>
      <c r="O178"/>
      <c r="P178"/>
      <c r="Q178"/>
      <c r="R178"/>
      <c r="S178"/>
      <c r="T178"/>
      <c r="U178"/>
      <c r="V178"/>
      <c r="W178"/>
      <c r="X178"/>
      <c r="Y178"/>
      <c r="Z178"/>
      <c r="AA178"/>
      <c r="AB178"/>
      <c r="AC178"/>
      <c r="AD178"/>
      <c r="AE178"/>
      <c r="AF178"/>
      <c r="AG178"/>
      <c r="AH178"/>
      <c r="AI178"/>
      <c r="AJ178"/>
      <c r="AK178"/>
      <c r="AL178"/>
      <c r="AM178"/>
      <c r="AN178"/>
      <c r="AO178"/>
      <c r="AP178"/>
      <c r="AQ178"/>
      <c r="AR178"/>
      <c r="AS178"/>
      <c r="AT178"/>
      <c r="AU178"/>
      <c r="AV178"/>
      <c r="AW178"/>
      <c r="AX178"/>
      <c r="AY178"/>
      <c r="AZ178"/>
      <c r="BA178"/>
      <c r="BB178"/>
      <c r="BC178"/>
      <c r="BD178"/>
      <c r="BE178"/>
      <c r="BF178"/>
      <c r="BG178"/>
      <c r="BH178"/>
      <c r="BI178"/>
      <c r="BJ178"/>
      <c r="BK178"/>
      <c r="BL178"/>
      <c r="BM178"/>
      <c r="BN178"/>
      <c r="BO178"/>
      <c r="BP178"/>
      <c r="BQ178"/>
      <c r="BR178"/>
      <c r="BS178"/>
      <c r="BT178"/>
      <c r="BU178"/>
      <c r="BV178"/>
      <c r="BW178" s="13"/>
      <c r="BX178" s="13"/>
      <c r="BY178"/>
      <c r="BZ178"/>
      <c r="CA178"/>
      <c r="CB178"/>
      <c r="CC178"/>
      <c r="CD178"/>
      <c r="CE178"/>
      <c r="CF178"/>
      <c r="CG178"/>
      <c r="CH178"/>
      <c r="CI178"/>
      <c r="CJ178"/>
      <c r="CK178"/>
      <c r="CL178"/>
      <c r="CM178"/>
      <c r="CN178"/>
      <c r="CO178"/>
      <c r="CP178"/>
      <c r="CQ178"/>
      <c r="CR178"/>
      <c r="CS178"/>
      <c r="CT178"/>
      <c r="CU178"/>
      <c r="CV178"/>
      <c r="CW178"/>
      <c r="CX178"/>
      <c r="CY178"/>
      <c r="CZ178"/>
      <c r="DA178"/>
      <c r="DB178"/>
      <c r="DC178"/>
      <c r="DD178"/>
      <c r="DE178"/>
      <c r="DF178"/>
      <c r="DG178"/>
      <c r="DH178"/>
      <c r="DI178"/>
      <c r="DJ178"/>
    </row>
    <row r="179" spans="1:114" s="23" customFormat="1" x14ac:dyDescent="0.3">
      <c r="A179"/>
      <c r="B179" s="102"/>
      <c r="C179"/>
      <c r="D179" s="46"/>
      <c r="F179"/>
      <c r="H179"/>
      <c r="I179" s="58"/>
      <c r="J179"/>
      <c r="K179"/>
      <c r="L179"/>
      <c r="M179"/>
      <c r="N179"/>
      <c r="O179"/>
      <c r="P179"/>
      <c r="Q179"/>
      <c r="R179"/>
      <c r="S179"/>
      <c r="T179"/>
      <c r="U179"/>
      <c r="V179"/>
      <c r="W179"/>
      <c r="X179"/>
      <c r="Y179"/>
      <c r="Z179"/>
      <c r="AA179"/>
      <c r="AB179"/>
      <c r="AC179"/>
      <c r="AD179"/>
      <c r="AE179"/>
      <c r="AF179"/>
      <c r="AG179"/>
      <c r="AH179"/>
      <c r="AI179"/>
      <c r="AJ179"/>
      <c r="AK179"/>
      <c r="AL179"/>
      <c r="AM179"/>
      <c r="AN179"/>
      <c r="AO179"/>
      <c r="AP179"/>
      <c r="AQ179"/>
      <c r="AR179"/>
      <c r="AS179"/>
      <c r="AT179"/>
      <c r="AU179"/>
      <c r="AV179"/>
      <c r="AW179"/>
      <c r="AX179"/>
      <c r="AY179"/>
      <c r="AZ179"/>
      <c r="BA179"/>
      <c r="BB179"/>
      <c r="BC179"/>
      <c r="BD179"/>
      <c r="BE179"/>
      <c r="BF179"/>
      <c r="BG179"/>
      <c r="BH179"/>
      <c r="BI179"/>
      <c r="BJ179"/>
      <c r="BK179"/>
      <c r="BL179"/>
      <c r="BM179"/>
      <c r="BN179"/>
      <c r="BO179"/>
      <c r="BP179"/>
      <c r="BQ179"/>
      <c r="BR179"/>
      <c r="BS179"/>
      <c r="BT179"/>
      <c r="BU179"/>
      <c r="BV179"/>
      <c r="BW179" s="13"/>
      <c r="BX179" s="13"/>
      <c r="BY179"/>
      <c r="BZ179"/>
      <c r="CA179"/>
      <c r="CB179"/>
      <c r="CC179"/>
      <c r="CD179"/>
      <c r="CE179"/>
      <c r="CF179"/>
      <c r="CG179"/>
      <c r="CH179"/>
      <c r="CI179"/>
      <c r="CJ179"/>
      <c r="CK179"/>
      <c r="CL179"/>
      <c r="CM179"/>
      <c r="CN179"/>
      <c r="CO179"/>
      <c r="CP179"/>
      <c r="CQ179"/>
      <c r="CR179"/>
      <c r="CS179"/>
      <c r="CT179"/>
      <c r="CU179"/>
      <c r="CV179"/>
      <c r="CW179"/>
      <c r="CX179"/>
      <c r="CY179"/>
      <c r="CZ179"/>
      <c r="DA179"/>
      <c r="DB179"/>
      <c r="DC179"/>
      <c r="DD179"/>
      <c r="DE179"/>
      <c r="DF179"/>
      <c r="DG179"/>
      <c r="DH179"/>
      <c r="DI179"/>
      <c r="DJ179"/>
    </row>
    <row r="180" spans="1:114" s="23" customFormat="1" x14ac:dyDescent="0.3">
      <c r="A180"/>
      <c r="B180" s="102"/>
      <c r="C180"/>
      <c r="D180" s="46"/>
      <c r="F180"/>
      <c r="H180"/>
      <c r="I180" s="58"/>
      <c r="J180"/>
      <c r="K180"/>
      <c r="L180"/>
      <c r="M180"/>
      <c r="N180"/>
      <c r="O180"/>
      <c r="P180"/>
      <c r="Q180"/>
      <c r="R180"/>
      <c r="S180"/>
      <c r="T180"/>
      <c r="U180"/>
      <c r="V180"/>
      <c r="W180"/>
      <c r="X180"/>
      <c r="Y180"/>
      <c r="Z180"/>
      <c r="AA180"/>
      <c r="AB180"/>
      <c r="AC180"/>
      <c r="AD180"/>
      <c r="AE180"/>
      <c r="AF180"/>
      <c r="AG180"/>
      <c r="AH180"/>
      <c r="AI180"/>
      <c r="AJ180"/>
      <c r="AK180"/>
      <c r="AL180"/>
      <c r="AM180"/>
      <c r="AN180"/>
      <c r="AO180"/>
      <c r="AP180"/>
      <c r="AQ180"/>
      <c r="AR180"/>
      <c r="AS180"/>
      <c r="AT180"/>
      <c r="AU180"/>
      <c r="AV180"/>
      <c r="AW180"/>
      <c r="AX180"/>
      <c r="AY180"/>
      <c r="AZ180"/>
      <c r="BA180"/>
      <c r="BB180"/>
      <c r="BC180"/>
      <c r="BD180"/>
      <c r="BE180"/>
      <c r="BF180"/>
      <c r="BG180"/>
      <c r="BH180"/>
      <c r="BI180"/>
      <c r="BJ180"/>
      <c r="BK180"/>
      <c r="BL180"/>
      <c r="BM180"/>
      <c r="BN180"/>
      <c r="BO180"/>
      <c r="BP180"/>
      <c r="BQ180"/>
      <c r="BR180"/>
      <c r="BS180"/>
      <c r="BT180"/>
      <c r="BU180"/>
      <c r="BV180"/>
      <c r="BW180" s="13"/>
      <c r="BX180" s="13"/>
      <c r="BY180"/>
      <c r="BZ180"/>
      <c r="CA180"/>
      <c r="CB180"/>
      <c r="CC180"/>
      <c r="CD180"/>
      <c r="CE180"/>
      <c r="CF180"/>
      <c r="CG180"/>
      <c r="CH180"/>
      <c r="CI180"/>
      <c r="CJ180"/>
      <c r="CK180"/>
      <c r="CL180"/>
      <c r="CM180"/>
      <c r="CN180"/>
      <c r="CO180"/>
      <c r="CP180"/>
      <c r="CQ180"/>
      <c r="CR180"/>
      <c r="CS180"/>
      <c r="CT180"/>
      <c r="CU180"/>
      <c r="CV180"/>
      <c r="CW180"/>
      <c r="CX180"/>
      <c r="CY180"/>
      <c r="CZ180"/>
      <c r="DA180"/>
      <c r="DB180"/>
      <c r="DC180"/>
      <c r="DD180"/>
      <c r="DE180"/>
      <c r="DF180"/>
      <c r="DG180"/>
      <c r="DH180"/>
      <c r="DI180"/>
      <c r="DJ180"/>
    </row>
    <row r="181" spans="1:114" s="23" customFormat="1" x14ac:dyDescent="0.3">
      <c r="A181"/>
      <c r="B181" s="102"/>
      <c r="C181"/>
      <c r="D181" s="46"/>
      <c r="F181"/>
      <c r="H181"/>
      <c r="I181" s="58"/>
      <c r="J181"/>
      <c r="K181"/>
      <c r="L181"/>
      <c r="M181"/>
      <c r="N181"/>
      <c r="O181"/>
      <c r="P181"/>
      <c r="Q181"/>
      <c r="R181"/>
      <c r="S181"/>
      <c r="T181"/>
      <c r="U181"/>
      <c r="V181"/>
      <c r="W181"/>
      <c r="X181"/>
      <c r="Y181"/>
      <c r="Z181"/>
      <c r="AA181"/>
      <c r="AB181"/>
      <c r="AC181"/>
      <c r="AD181"/>
      <c r="AE181"/>
      <c r="AF181"/>
      <c r="AG181"/>
      <c r="AH181"/>
      <c r="AI181"/>
      <c r="AJ181"/>
      <c r="AK181"/>
      <c r="AL181"/>
      <c r="AM181"/>
      <c r="AN181"/>
      <c r="AO181"/>
      <c r="AP181"/>
      <c r="AQ181"/>
      <c r="AR181"/>
      <c r="AS181"/>
      <c r="AT181"/>
      <c r="AU181"/>
      <c r="AV181"/>
      <c r="AW181"/>
      <c r="AX181"/>
      <c r="AY181"/>
      <c r="AZ181"/>
      <c r="BA181"/>
      <c r="BB181"/>
      <c r="BC181"/>
      <c r="BD181"/>
      <c r="BE181"/>
      <c r="BF181"/>
      <c r="BG181"/>
      <c r="BH181"/>
      <c r="BI181"/>
      <c r="BJ181"/>
      <c r="BK181"/>
      <c r="BL181"/>
      <c r="BM181"/>
      <c r="BN181"/>
      <c r="BO181"/>
      <c r="BP181"/>
      <c r="BQ181"/>
      <c r="BR181"/>
      <c r="BS181"/>
      <c r="BT181"/>
      <c r="BU181"/>
      <c r="BV181"/>
      <c r="BW181" s="13"/>
      <c r="BX181" s="13"/>
      <c r="BY181"/>
      <c r="BZ181"/>
      <c r="CA181"/>
      <c r="CB181"/>
      <c r="CC181"/>
      <c r="CD181"/>
      <c r="CE181"/>
      <c r="CF181"/>
      <c r="CG181"/>
      <c r="CH181"/>
      <c r="CI181"/>
      <c r="CJ181"/>
      <c r="CK181"/>
      <c r="CL181"/>
      <c r="CM181"/>
      <c r="CN181"/>
      <c r="CO181"/>
      <c r="CP181"/>
      <c r="CQ181"/>
      <c r="CR181"/>
      <c r="CS181"/>
      <c r="CT181"/>
      <c r="CU181"/>
      <c r="CV181"/>
      <c r="CW181"/>
      <c r="CX181"/>
      <c r="CY181"/>
      <c r="CZ181"/>
      <c r="DA181"/>
      <c r="DB181"/>
      <c r="DC181"/>
      <c r="DD181"/>
      <c r="DE181"/>
      <c r="DF181"/>
      <c r="DG181"/>
      <c r="DH181"/>
      <c r="DI181"/>
      <c r="DJ181"/>
    </row>
    <row r="182" spans="1:114" s="23" customFormat="1" x14ac:dyDescent="0.3">
      <c r="A182"/>
      <c r="B182" s="102"/>
      <c r="C182"/>
      <c r="D182" s="46"/>
      <c r="F182"/>
      <c r="H182"/>
      <c r="I182" s="58"/>
      <c r="J182"/>
      <c r="K182"/>
      <c r="L182"/>
      <c r="M182"/>
      <c r="N182"/>
      <c r="O182"/>
      <c r="P182"/>
      <c r="Q182"/>
      <c r="R182"/>
      <c r="S182"/>
      <c r="T182"/>
      <c r="U182"/>
      <c r="V182"/>
      <c r="W182"/>
      <c r="X182"/>
      <c r="Y182"/>
      <c r="Z182"/>
      <c r="AA182"/>
      <c r="AB182"/>
      <c r="AC182"/>
      <c r="AD182"/>
      <c r="AE182"/>
      <c r="AF182"/>
      <c r="AG182"/>
      <c r="AH182"/>
      <c r="AI182"/>
      <c r="AJ182"/>
      <c r="AK182"/>
      <c r="AL182"/>
      <c r="AM182"/>
      <c r="AN182"/>
      <c r="AO182"/>
      <c r="AP182"/>
      <c r="AQ182"/>
      <c r="AR182"/>
      <c r="AS182"/>
      <c r="AT182"/>
      <c r="AU182"/>
      <c r="AV182"/>
      <c r="AW182"/>
      <c r="AX182"/>
      <c r="AY182"/>
      <c r="AZ182"/>
      <c r="BA182"/>
      <c r="BB182"/>
      <c r="BC182"/>
      <c r="BD182"/>
      <c r="BE182"/>
      <c r="BF182"/>
      <c r="BG182"/>
      <c r="BH182"/>
      <c r="BI182"/>
      <c r="BJ182"/>
      <c r="BK182"/>
      <c r="BL182"/>
      <c r="BM182"/>
      <c r="BN182"/>
      <c r="BO182"/>
      <c r="BP182"/>
      <c r="BQ182"/>
      <c r="BR182"/>
      <c r="BS182"/>
      <c r="BT182"/>
      <c r="BU182"/>
      <c r="BV182"/>
      <c r="BW182" s="13"/>
      <c r="BX182" s="13"/>
      <c r="BY182"/>
      <c r="BZ182"/>
      <c r="CA182"/>
      <c r="CB182"/>
      <c r="CC182"/>
      <c r="CD182"/>
      <c r="CE182"/>
      <c r="CF182"/>
      <c r="CG182"/>
      <c r="CH182"/>
      <c r="CI182"/>
      <c r="CJ182"/>
      <c r="CK182"/>
      <c r="CL182"/>
      <c r="CM182"/>
      <c r="CN182"/>
      <c r="CO182"/>
      <c r="CP182"/>
      <c r="CQ182"/>
      <c r="CR182"/>
      <c r="CS182"/>
      <c r="CT182"/>
      <c r="CU182"/>
      <c r="CV182"/>
      <c r="CW182"/>
      <c r="CX182"/>
      <c r="CY182"/>
      <c r="CZ182"/>
      <c r="DA182"/>
      <c r="DB182"/>
      <c r="DC182"/>
      <c r="DD182"/>
      <c r="DE182"/>
      <c r="DF182"/>
      <c r="DG182"/>
      <c r="DH182"/>
      <c r="DI182"/>
      <c r="DJ182"/>
    </row>
    <row r="183" spans="1:114" s="23" customFormat="1" x14ac:dyDescent="0.3">
      <c r="A183"/>
      <c r="B183" s="102"/>
      <c r="C183"/>
      <c r="D183" s="46"/>
      <c r="F183"/>
      <c r="H183"/>
      <c r="I183" s="58"/>
      <c r="J183"/>
      <c r="K183"/>
      <c r="L183"/>
      <c r="M183"/>
      <c r="N183"/>
      <c r="O183"/>
      <c r="P183"/>
      <c r="Q183"/>
      <c r="R183"/>
      <c r="S183"/>
      <c r="T183"/>
      <c r="U183"/>
      <c r="V183"/>
      <c r="W183"/>
      <c r="X183"/>
      <c r="Y183"/>
      <c r="Z183"/>
      <c r="AA183"/>
      <c r="AB183"/>
      <c r="AC183"/>
      <c r="AD183"/>
      <c r="AE183"/>
      <c r="AF183"/>
      <c r="AG183"/>
      <c r="AH183"/>
      <c r="AI183"/>
      <c r="AJ183"/>
      <c r="AK183"/>
      <c r="AL183"/>
      <c r="AM183"/>
      <c r="AN183"/>
      <c r="AO183"/>
      <c r="AP183"/>
      <c r="AQ183"/>
      <c r="AR183"/>
      <c r="AS183"/>
      <c r="AT183"/>
      <c r="AU183"/>
      <c r="AV183"/>
      <c r="AW183"/>
      <c r="AX183"/>
      <c r="AY183"/>
      <c r="AZ183"/>
      <c r="BA183"/>
      <c r="BB183"/>
      <c r="BC183"/>
      <c r="BD183"/>
      <c r="BE183"/>
      <c r="BF183"/>
      <c r="BG183"/>
      <c r="BH183"/>
      <c r="BI183"/>
      <c r="BJ183"/>
      <c r="BK183"/>
      <c r="BL183"/>
      <c r="BM183"/>
      <c r="BN183"/>
      <c r="BO183"/>
      <c r="BP183"/>
      <c r="BQ183"/>
      <c r="BR183"/>
      <c r="BS183"/>
      <c r="BT183"/>
      <c r="BU183"/>
      <c r="BV183"/>
      <c r="BW183" s="13"/>
      <c r="BX183" s="13"/>
      <c r="BY183"/>
      <c r="BZ183"/>
      <c r="CA183"/>
      <c r="CB183"/>
      <c r="CC183"/>
      <c r="CD183"/>
      <c r="CE183"/>
      <c r="CF183"/>
      <c r="CG183"/>
      <c r="CH183"/>
      <c r="CI183"/>
      <c r="CJ183"/>
      <c r="CK183"/>
      <c r="CL183"/>
      <c r="CM183"/>
      <c r="CN183"/>
      <c r="CO183"/>
      <c r="CP183"/>
      <c r="CQ183"/>
      <c r="CR183"/>
      <c r="CS183"/>
      <c r="CT183"/>
      <c r="CU183"/>
      <c r="CV183"/>
      <c r="CW183"/>
      <c r="CX183"/>
      <c r="CY183"/>
      <c r="CZ183"/>
      <c r="DA183"/>
      <c r="DB183"/>
      <c r="DC183"/>
      <c r="DD183"/>
      <c r="DE183"/>
      <c r="DF183"/>
      <c r="DG183"/>
      <c r="DH183"/>
      <c r="DI183"/>
      <c r="DJ183"/>
    </row>
    <row r="184" spans="1:114" s="23" customFormat="1" x14ac:dyDescent="0.3">
      <c r="A184"/>
      <c r="B184" s="102"/>
      <c r="C184"/>
      <c r="D184" s="46"/>
      <c r="F184"/>
      <c r="H184"/>
      <c r="I184" s="58"/>
      <c r="J184"/>
      <c r="K184"/>
      <c r="L184"/>
      <c r="M184"/>
      <c r="N184"/>
      <c r="O184"/>
      <c r="P184"/>
      <c r="Q184"/>
      <c r="R184"/>
      <c r="S184"/>
      <c r="T184"/>
      <c r="U184"/>
      <c r="V184"/>
      <c r="W184"/>
      <c r="X184"/>
      <c r="Y184"/>
      <c r="Z184"/>
      <c r="AA184"/>
      <c r="AB184"/>
      <c r="AC184"/>
      <c r="AD184"/>
      <c r="AE184"/>
      <c r="AF184"/>
      <c r="AG184"/>
      <c r="AH184"/>
      <c r="AI184"/>
      <c r="AJ184"/>
      <c r="AK184"/>
      <c r="AL184"/>
      <c r="AM184"/>
      <c r="AN184"/>
      <c r="AO184"/>
      <c r="AP184"/>
      <c r="AQ184"/>
      <c r="AR184"/>
      <c r="AS184"/>
      <c r="AT184"/>
      <c r="AU184"/>
      <c r="AV184"/>
      <c r="AW184"/>
      <c r="AX184"/>
      <c r="AY184"/>
      <c r="AZ184"/>
      <c r="BA184"/>
      <c r="BB184"/>
      <c r="BC184"/>
      <c r="BD184"/>
      <c r="BE184"/>
      <c r="BF184"/>
      <c r="BG184"/>
      <c r="BH184"/>
      <c r="BI184"/>
      <c r="BJ184"/>
      <c r="BK184"/>
      <c r="BL184"/>
      <c r="BM184"/>
      <c r="BN184"/>
      <c r="BO184"/>
      <c r="BP184"/>
      <c r="BQ184"/>
      <c r="BR184"/>
      <c r="BS184"/>
      <c r="BT184"/>
      <c r="BU184"/>
      <c r="BV184"/>
      <c r="BW184" s="13"/>
      <c r="BX184" s="13"/>
      <c r="BY184"/>
      <c r="BZ184"/>
      <c r="CA184"/>
      <c r="CB184"/>
      <c r="CC184"/>
      <c r="CD184"/>
      <c r="CE184"/>
      <c r="CF184"/>
      <c r="CG184"/>
      <c r="CH184"/>
      <c r="CI184"/>
      <c r="CJ184"/>
      <c r="CK184"/>
      <c r="CL184"/>
      <c r="CM184"/>
      <c r="CN184"/>
      <c r="CO184"/>
      <c r="CP184"/>
      <c r="CQ184"/>
      <c r="CR184"/>
      <c r="CS184"/>
      <c r="CT184"/>
      <c r="CU184"/>
      <c r="CV184"/>
      <c r="CW184"/>
      <c r="CX184"/>
      <c r="CY184"/>
      <c r="CZ184"/>
      <c r="DA184"/>
      <c r="DB184"/>
      <c r="DC184"/>
      <c r="DD184"/>
      <c r="DE184"/>
      <c r="DF184"/>
      <c r="DG184"/>
      <c r="DH184"/>
      <c r="DI184"/>
      <c r="DJ184"/>
    </row>
    <row r="185" spans="1:114" s="23" customFormat="1" x14ac:dyDescent="0.3">
      <c r="A185"/>
      <c r="B185" s="102"/>
      <c r="C185"/>
      <c r="D185" s="46"/>
      <c r="F185"/>
      <c r="H185"/>
      <c r="I185" s="58"/>
      <c r="J185"/>
      <c r="K185"/>
      <c r="L185"/>
      <c r="M185"/>
      <c r="N185"/>
      <c r="O185"/>
      <c r="P185"/>
      <c r="Q185"/>
      <c r="R185"/>
      <c r="S185"/>
      <c r="T185"/>
      <c r="U185"/>
      <c r="V185"/>
      <c r="W185"/>
      <c r="X185"/>
      <c r="Y185"/>
      <c r="Z185"/>
      <c r="AA185"/>
      <c r="AB185"/>
      <c r="AC185"/>
      <c r="AD185"/>
      <c r="AE185"/>
      <c r="AF185"/>
      <c r="AG185"/>
      <c r="AH185"/>
      <c r="AI185"/>
      <c r="AJ185"/>
      <c r="AK185"/>
      <c r="AL185"/>
      <c r="AM185"/>
      <c r="AN185"/>
      <c r="AO185"/>
      <c r="AP185"/>
      <c r="AQ185"/>
      <c r="AR185"/>
      <c r="AS185"/>
      <c r="AT185"/>
      <c r="AU185"/>
      <c r="AV185"/>
      <c r="AW185"/>
      <c r="AX185"/>
      <c r="AY185"/>
      <c r="AZ185"/>
      <c r="BA185"/>
      <c r="BB185"/>
      <c r="BC185"/>
      <c r="BD185"/>
      <c r="BE185"/>
      <c r="BF185"/>
      <c r="BG185"/>
      <c r="BH185"/>
      <c r="BI185"/>
      <c r="BJ185"/>
      <c r="BK185"/>
      <c r="BL185"/>
      <c r="BM185"/>
      <c r="BN185"/>
      <c r="BO185"/>
      <c r="BP185"/>
      <c r="BQ185"/>
      <c r="BR185"/>
      <c r="BS185"/>
      <c r="BT185"/>
      <c r="BU185"/>
      <c r="BV185"/>
      <c r="BW185" s="13"/>
      <c r="BX185" s="13"/>
      <c r="BY185"/>
      <c r="BZ185"/>
      <c r="CA185"/>
      <c r="CB185"/>
      <c r="CC185"/>
      <c r="CD185"/>
      <c r="CE185"/>
      <c r="CF185"/>
      <c r="CG185"/>
      <c r="CH185"/>
      <c r="CI185"/>
      <c r="CJ185"/>
      <c r="CK185"/>
      <c r="CL185"/>
      <c r="CM185"/>
      <c r="CN185"/>
      <c r="CO185"/>
      <c r="CP185"/>
      <c r="CQ185"/>
      <c r="CR185"/>
      <c r="CS185"/>
      <c r="CT185"/>
      <c r="CU185"/>
      <c r="CV185"/>
      <c r="CW185"/>
      <c r="CX185"/>
      <c r="CY185"/>
      <c r="CZ185"/>
      <c r="DA185"/>
      <c r="DB185"/>
      <c r="DC185"/>
      <c r="DD185"/>
      <c r="DE185"/>
      <c r="DF185"/>
      <c r="DG185"/>
      <c r="DH185"/>
      <c r="DI185"/>
      <c r="DJ185"/>
    </row>
    <row r="186" spans="1:114" s="23" customFormat="1" x14ac:dyDescent="0.3">
      <c r="A186"/>
      <c r="B186" s="102"/>
      <c r="C186"/>
      <c r="D186" s="46"/>
      <c r="F186"/>
      <c r="H186"/>
      <c r="I186" s="58"/>
      <c r="J186"/>
      <c r="K186"/>
      <c r="L186"/>
      <c r="M186"/>
      <c r="N186"/>
      <c r="O186"/>
      <c r="P186"/>
      <c r="Q186"/>
      <c r="R186"/>
      <c r="S186"/>
      <c r="T186"/>
      <c r="U186"/>
      <c r="V186"/>
      <c r="W186"/>
      <c r="X186"/>
      <c r="Y186"/>
      <c r="Z186"/>
      <c r="AA186"/>
      <c r="AB186"/>
      <c r="AC186"/>
      <c r="AD186"/>
      <c r="AE186"/>
      <c r="AF186"/>
      <c r="AG186"/>
      <c r="AH186"/>
      <c r="AI186"/>
      <c r="AJ186"/>
      <c r="AK186"/>
      <c r="AL186"/>
      <c r="AM186"/>
      <c r="AN186"/>
      <c r="AO186"/>
      <c r="AP186"/>
      <c r="AQ186"/>
      <c r="AR186"/>
      <c r="AS186"/>
      <c r="AT186"/>
      <c r="AU186"/>
      <c r="AV186"/>
      <c r="AW186"/>
      <c r="AX186"/>
      <c r="AY186"/>
      <c r="AZ186"/>
      <c r="BA186"/>
      <c r="BB186"/>
      <c r="BC186"/>
      <c r="BD186"/>
      <c r="BE186"/>
      <c r="BF186"/>
      <c r="BG186"/>
      <c r="BH186"/>
      <c r="BI186"/>
      <c r="BJ186"/>
      <c r="BK186"/>
      <c r="BL186"/>
      <c r="BM186"/>
      <c r="BN186"/>
      <c r="BO186"/>
      <c r="BP186"/>
      <c r="BQ186"/>
      <c r="BR186"/>
      <c r="BS186"/>
      <c r="BT186"/>
      <c r="BU186"/>
      <c r="BV186"/>
      <c r="BW186" s="13"/>
      <c r="BX186" s="13"/>
      <c r="BY186"/>
      <c r="BZ186"/>
      <c r="CA186"/>
      <c r="CB186"/>
      <c r="CC186"/>
      <c r="CD186"/>
      <c r="CE186"/>
      <c r="CF186"/>
      <c r="CG186"/>
      <c r="CH186"/>
      <c r="CI186"/>
      <c r="CJ186"/>
      <c r="CK186"/>
      <c r="CL186"/>
      <c r="CM186"/>
      <c r="CN186"/>
      <c r="CO186"/>
      <c r="CP186"/>
      <c r="CQ186"/>
      <c r="CR186"/>
      <c r="CS186"/>
      <c r="CT186"/>
      <c r="CU186"/>
      <c r="CV186"/>
      <c r="CW186"/>
      <c r="CX186"/>
      <c r="CY186"/>
      <c r="CZ186"/>
      <c r="DA186"/>
      <c r="DB186"/>
      <c r="DC186"/>
      <c r="DD186"/>
      <c r="DE186"/>
      <c r="DF186"/>
      <c r="DG186"/>
      <c r="DH186"/>
      <c r="DI186"/>
      <c r="DJ186"/>
    </row>
    <row r="187" spans="1:114" s="23" customFormat="1" x14ac:dyDescent="0.3">
      <c r="A187"/>
      <c r="B187" s="102"/>
      <c r="C187"/>
      <c r="D187" s="46"/>
      <c r="F187"/>
      <c r="H187"/>
      <c r="I187" s="58"/>
      <c r="J187"/>
      <c r="K187"/>
      <c r="L187"/>
      <c r="M187"/>
      <c r="N187"/>
      <c r="O187"/>
      <c r="P187"/>
      <c r="Q187"/>
      <c r="R187"/>
      <c r="S187"/>
      <c r="T187"/>
      <c r="U187"/>
      <c r="V187"/>
      <c r="W187"/>
      <c r="X187"/>
      <c r="Y187"/>
      <c r="Z187"/>
      <c r="AA187"/>
      <c r="AB187"/>
      <c r="AC187"/>
      <c r="AD187"/>
      <c r="AE187"/>
      <c r="AF187"/>
      <c r="AG187"/>
      <c r="AH187"/>
      <c r="AI187"/>
      <c r="AJ187"/>
      <c r="AK187"/>
      <c r="AL187"/>
      <c r="AM187"/>
      <c r="AN187"/>
      <c r="AO187"/>
      <c r="AP187"/>
      <c r="AQ187"/>
      <c r="AR187"/>
      <c r="AS187"/>
      <c r="AT187"/>
      <c r="AU187"/>
      <c r="AV187"/>
      <c r="AW187"/>
      <c r="AX187"/>
      <c r="AY187"/>
      <c r="AZ187"/>
      <c r="BA187"/>
      <c r="BB187"/>
      <c r="BC187"/>
      <c r="BD187"/>
      <c r="BE187"/>
      <c r="BF187"/>
      <c r="BG187"/>
      <c r="BH187"/>
      <c r="BI187"/>
      <c r="BJ187"/>
      <c r="BK187"/>
      <c r="BL187"/>
      <c r="BM187"/>
      <c r="BN187"/>
      <c r="BO187"/>
      <c r="BP187"/>
      <c r="BQ187"/>
      <c r="BR187"/>
      <c r="BS187"/>
      <c r="BT187"/>
      <c r="BU187"/>
      <c r="BV187"/>
      <c r="BW187" s="13"/>
      <c r="BX187" s="13"/>
      <c r="BY187"/>
      <c r="BZ187"/>
      <c r="CA187"/>
      <c r="CB187"/>
      <c r="CC187"/>
      <c r="CD187"/>
      <c r="CE187"/>
      <c r="CF187"/>
      <c r="CG187"/>
      <c r="CH187"/>
      <c r="CI187"/>
      <c r="CJ187"/>
      <c r="CK187"/>
      <c r="CL187"/>
      <c r="CM187"/>
      <c r="CN187"/>
      <c r="CO187"/>
      <c r="CP187"/>
      <c r="CQ187"/>
      <c r="CR187"/>
      <c r="CS187"/>
      <c r="CT187"/>
      <c r="CU187"/>
      <c r="CV187"/>
      <c r="CW187"/>
      <c r="CX187"/>
      <c r="CY187"/>
      <c r="CZ187"/>
      <c r="DA187"/>
      <c r="DB187"/>
      <c r="DC187"/>
      <c r="DD187"/>
      <c r="DE187"/>
      <c r="DF187"/>
      <c r="DG187"/>
      <c r="DH187"/>
      <c r="DI187"/>
      <c r="DJ187"/>
    </row>
    <row r="188" spans="1:114" s="23" customFormat="1" x14ac:dyDescent="0.3">
      <c r="A188"/>
      <c r="B188" s="102"/>
      <c r="C188"/>
      <c r="D188" s="46"/>
      <c r="F188"/>
      <c r="H188"/>
      <c r="I188" s="58"/>
      <c r="J188"/>
      <c r="K188"/>
      <c r="L188"/>
      <c r="M188"/>
      <c r="N188"/>
      <c r="O188"/>
      <c r="P188"/>
      <c r="Q188"/>
      <c r="R188"/>
      <c r="S188"/>
      <c r="T188"/>
      <c r="U188"/>
      <c r="V188"/>
      <c r="W188"/>
      <c r="X188"/>
      <c r="Y188"/>
      <c r="Z188"/>
      <c r="AA188"/>
      <c r="AB188"/>
      <c r="AC188"/>
      <c r="AD188"/>
      <c r="AE188"/>
      <c r="AF188"/>
      <c r="AG188"/>
      <c r="AH188"/>
      <c r="AI188"/>
      <c r="AJ188"/>
      <c r="AK188"/>
      <c r="AL188"/>
      <c r="AM188"/>
      <c r="AN188"/>
      <c r="AO188"/>
      <c r="AP188"/>
      <c r="AQ188"/>
      <c r="AR188"/>
      <c r="AS188"/>
      <c r="AT188"/>
      <c r="AU188"/>
      <c r="AV188"/>
      <c r="AW188"/>
      <c r="AX188"/>
      <c r="AY188"/>
      <c r="AZ188"/>
      <c r="BA188"/>
      <c r="BB188"/>
      <c r="BC188"/>
      <c r="BD188"/>
      <c r="BE188"/>
      <c r="BF188"/>
      <c r="BG188"/>
      <c r="BH188"/>
      <c r="BI188"/>
      <c r="BJ188"/>
      <c r="BK188"/>
      <c r="BL188"/>
      <c r="BM188"/>
      <c r="BN188"/>
      <c r="BO188"/>
      <c r="BP188"/>
      <c r="BQ188"/>
      <c r="BR188"/>
      <c r="BS188"/>
      <c r="BT188"/>
      <c r="BU188"/>
      <c r="BV188"/>
      <c r="BW188" s="13"/>
      <c r="BX188" s="13"/>
      <c r="BY188"/>
      <c r="BZ188"/>
      <c r="CA188"/>
      <c r="CB188"/>
      <c r="CC188"/>
      <c r="CD188"/>
      <c r="CE188"/>
      <c r="CF188"/>
      <c r="CG188"/>
      <c r="CH188"/>
      <c r="CI188"/>
      <c r="CJ188"/>
      <c r="CK188"/>
      <c r="CL188"/>
      <c r="CM188"/>
      <c r="CN188"/>
      <c r="CO188"/>
      <c r="CP188"/>
      <c r="CQ188"/>
      <c r="CR188"/>
      <c r="CS188"/>
      <c r="CT188"/>
      <c r="CU188"/>
      <c r="CV188"/>
      <c r="CW188"/>
      <c r="CX188"/>
      <c r="CY188"/>
      <c r="CZ188"/>
      <c r="DA188"/>
      <c r="DB188"/>
      <c r="DC188"/>
      <c r="DD188"/>
      <c r="DE188"/>
      <c r="DF188"/>
      <c r="DG188"/>
      <c r="DH188"/>
      <c r="DI188"/>
      <c r="DJ188"/>
    </row>
    <row r="189" spans="1:114" s="23" customFormat="1" x14ac:dyDescent="0.3">
      <c r="A189"/>
      <c r="B189" s="102"/>
      <c r="C189"/>
      <c r="D189" s="46"/>
      <c r="F189"/>
      <c r="H189"/>
      <c r="I189" s="58"/>
      <c r="J189"/>
      <c r="K189"/>
      <c r="L189"/>
      <c r="M189"/>
      <c r="N189"/>
      <c r="O189"/>
      <c r="P189"/>
      <c r="Q189"/>
      <c r="R189"/>
      <c r="S189"/>
      <c r="T189"/>
      <c r="U189"/>
      <c r="V189"/>
      <c r="W189"/>
      <c r="X189"/>
      <c r="Y189"/>
      <c r="Z189"/>
      <c r="AA189"/>
      <c r="AB189"/>
      <c r="AC189"/>
      <c r="AD189"/>
      <c r="AE189"/>
      <c r="AF189"/>
      <c r="AG189"/>
      <c r="AH189"/>
      <c r="AI189"/>
      <c r="AJ189"/>
      <c r="AK189"/>
      <c r="AL189"/>
      <c r="AM189"/>
      <c r="AN189"/>
      <c r="AO189"/>
      <c r="AP189"/>
      <c r="AQ189"/>
      <c r="AR189"/>
      <c r="AS189"/>
      <c r="AT189"/>
      <c r="AU189"/>
      <c r="AV189"/>
      <c r="AW189"/>
      <c r="AX189"/>
      <c r="AY189"/>
      <c r="AZ189"/>
      <c r="BA189"/>
      <c r="BB189"/>
      <c r="BC189"/>
      <c r="BD189"/>
      <c r="BE189"/>
      <c r="BF189"/>
      <c r="BG189"/>
      <c r="BH189"/>
      <c r="BI189"/>
      <c r="BJ189"/>
      <c r="BK189"/>
      <c r="BL189"/>
      <c r="BM189"/>
      <c r="BN189"/>
      <c r="BO189"/>
      <c r="BP189"/>
      <c r="BQ189"/>
      <c r="BR189"/>
      <c r="BS189"/>
      <c r="BT189"/>
      <c r="BU189"/>
      <c r="BV189"/>
      <c r="BW189" s="13"/>
      <c r="BX189" s="13"/>
      <c r="BY189"/>
      <c r="BZ189"/>
      <c r="CA189"/>
      <c r="CB189"/>
      <c r="CC189"/>
      <c r="CD189"/>
      <c r="CE189"/>
      <c r="CF189"/>
      <c r="CG189"/>
      <c r="CH189"/>
      <c r="CI189"/>
      <c r="CJ189"/>
      <c r="CK189"/>
      <c r="CL189"/>
      <c r="CM189"/>
      <c r="CN189"/>
      <c r="CO189"/>
      <c r="CP189"/>
      <c r="CQ189"/>
      <c r="CR189"/>
      <c r="CS189"/>
      <c r="CT189"/>
      <c r="CU189"/>
      <c r="CV189"/>
      <c r="CW189"/>
      <c r="CX189"/>
      <c r="CY189"/>
      <c r="CZ189"/>
      <c r="DA189"/>
      <c r="DB189"/>
      <c r="DC189"/>
      <c r="DD189"/>
      <c r="DE189"/>
      <c r="DF189"/>
      <c r="DG189"/>
      <c r="DH189"/>
      <c r="DI189"/>
      <c r="DJ189"/>
    </row>
    <row r="190" spans="1:114" s="23" customFormat="1" x14ac:dyDescent="0.3">
      <c r="A190"/>
      <c r="B190" s="102"/>
      <c r="C190"/>
      <c r="D190" s="46"/>
      <c r="F190"/>
      <c r="H190"/>
      <c r="I190" s="58"/>
      <c r="J190"/>
      <c r="K190"/>
      <c r="L190"/>
      <c r="M190"/>
      <c r="N190"/>
      <c r="O190"/>
      <c r="P190"/>
      <c r="Q190"/>
      <c r="R190"/>
      <c r="S190"/>
      <c r="T190"/>
      <c r="U190"/>
      <c r="V190"/>
      <c r="W190"/>
      <c r="X190"/>
      <c r="Y190"/>
      <c r="Z190"/>
      <c r="AA190"/>
      <c r="AB190"/>
      <c r="AC190"/>
      <c r="AD190"/>
      <c r="AE190"/>
      <c r="AF190"/>
      <c r="AG190"/>
      <c r="AH190"/>
      <c r="AI190"/>
      <c r="AJ190"/>
      <c r="AK190"/>
      <c r="AL190"/>
      <c r="AM190"/>
      <c r="AN190"/>
      <c r="AO190"/>
      <c r="AP190"/>
      <c r="AQ190"/>
      <c r="AR190"/>
      <c r="AS190"/>
      <c r="AT190"/>
      <c r="AU190"/>
      <c r="AV190"/>
      <c r="AW190"/>
      <c r="AX190"/>
      <c r="AY190"/>
      <c r="AZ190"/>
      <c r="BA190"/>
      <c r="BB190"/>
      <c r="BC190"/>
      <c r="BD190"/>
      <c r="BE190"/>
      <c r="BF190"/>
      <c r="BG190"/>
      <c r="BH190"/>
      <c r="BI190"/>
      <c r="BJ190"/>
      <c r="BK190"/>
      <c r="BL190"/>
      <c r="BM190"/>
      <c r="BN190"/>
      <c r="BO190"/>
      <c r="BP190"/>
      <c r="BQ190"/>
      <c r="BR190"/>
      <c r="BS190"/>
      <c r="BT190"/>
      <c r="BU190"/>
      <c r="BV190"/>
      <c r="BW190" s="13"/>
      <c r="BX190" s="13"/>
      <c r="BY190"/>
      <c r="BZ190"/>
      <c r="CA190"/>
      <c r="CB190"/>
      <c r="CC190"/>
      <c r="CD190"/>
      <c r="CE190"/>
      <c r="CF190"/>
      <c r="CG190"/>
      <c r="CH190"/>
      <c r="CI190"/>
      <c r="CJ190"/>
      <c r="CK190"/>
      <c r="CL190"/>
      <c r="CM190"/>
      <c r="CN190"/>
      <c r="CO190"/>
      <c r="CP190"/>
      <c r="CQ190"/>
      <c r="CR190"/>
      <c r="CS190"/>
      <c r="CT190"/>
      <c r="CU190"/>
      <c r="CV190"/>
      <c r="CW190"/>
      <c r="CX190"/>
      <c r="CY190"/>
      <c r="CZ190"/>
      <c r="DA190"/>
      <c r="DB190"/>
      <c r="DC190"/>
      <c r="DD190"/>
      <c r="DE190"/>
      <c r="DF190"/>
      <c r="DG190"/>
      <c r="DH190"/>
      <c r="DI190"/>
      <c r="DJ190"/>
    </row>
    <row r="191" spans="1:114" s="23" customFormat="1" x14ac:dyDescent="0.3">
      <c r="A191"/>
      <c r="B191" s="102"/>
      <c r="C191"/>
      <c r="D191" s="46"/>
      <c r="F191"/>
      <c r="H191"/>
      <c r="I191" s="58"/>
      <c r="J191"/>
      <c r="K191"/>
      <c r="L191"/>
      <c r="M191"/>
      <c r="N191"/>
      <c r="O191"/>
      <c r="P191"/>
      <c r="Q191"/>
      <c r="R191"/>
      <c r="S191"/>
      <c r="T191"/>
      <c r="U191"/>
      <c r="V191"/>
      <c r="W191"/>
      <c r="X191"/>
      <c r="Y191"/>
      <c r="Z191"/>
      <c r="AA191"/>
      <c r="AB191"/>
      <c r="AC191"/>
      <c r="AD191"/>
      <c r="AE191"/>
      <c r="AF191"/>
      <c r="AG191"/>
      <c r="AH191"/>
      <c r="AI191"/>
      <c r="AJ191"/>
      <c r="AK191"/>
      <c r="AL191"/>
      <c r="AM191"/>
      <c r="AN191"/>
      <c r="AO191"/>
      <c r="AP191"/>
      <c r="AQ191"/>
      <c r="AR191"/>
      <c r="AS191"/>
      <c r="AT191"/>
      <c r="AU191"/>
      <c r="AV191"/>
      <c r="AW191"/>
      <c r="AX191"/>
      <c r="AY191"/>
      <c r="AZ191"/>
      <c r="BA191"/>
      <c r="BB191"/>
      <c r="BC191"/>
      <c r="BD191"/>
      <c r="BE191"/>
      <c r="BF191"/>
      <c r="BG191"/>
      <c r="BH191"/>
      <c r="BI191"/>
      <c r="BJ191"/>
      <c r="BK191"/>
      <c r="BL191"/>
      <c r="BM191"/>
      <c r="BN191"/>
      <c r="BO191"/>
      <c r="BP191"/>
      <c r="BQ191"/>
      <c r="BR191"/>
      <c r="BS191"/>
      <c r="BT191"/>
      <c r="BU191"/>
      <c r="BV191"/>
      <c r="BW191" s="13"/>
      <c r="BX191" s="13"/>
      <c r="BY191"/>
      <c r="BZ191"/>
      <c r="CA191"/>
      <c r="CB191"/>
      <c r="CC191"/>
      <c r="CD191"/>
      <c r="CE191"/>
      <c r="CF191"/>
      <c r="CG191"/>
      <c r="CH191"/>
      <c r="CI191"/>
      <c r="CJ191"/>
      <c r="CK191"/>
      <c r="CL191"/>
      <c r="CM191"/>
      <c r="CN191"/>
      <c r="CO191"/>
      <c r="CP191"/>
      <c r="CQ191"/>
      <c r="CR191"/>
      <c r="CS191"/>
      <c r="CT191"/>
      <c r="CU191"/>
      <c r="CV191"/>
      <c r="CW191"/>
      <c r="CX191"/>
      <c r="CY191"/>
      <c r="CZ191"/>
      <c r="DA191"/>
      <c r="DB191"/>
      <c r="DC191"/>
      <c r="DD191"/>
      <c r="DE191"/>
      <c r="DF191"/>
      <c r="DG191"/>
      <c r="DH191"/>
      <c r="DI191"/>
      <c r="DJ191"/>
    </row>
    <row r="192" spans="1:114" s="23" customFormat="1" x14ac:dyDescent="0.3">
      <c r="A192"/>
      <c r="B192" s="102"/>
      <c r="C192"/>
      <c r="D192" s="46"/>
      <c r="F192"/>
      <c r="H192"/>
      <c r="I192" s="58"/>
      <c r="J192"/>
      <c r="K192"/>
      <c r="L192"/>
      <c r="M192"/>
      <c r="N192"/>
      <c r="O192"/>
      <c r="P192"/>
      <c r="Q192"/>
      <c r="R192"/>
      <c r="S192"/>
      <c r="T192"/>
      <c r="U192"/>
      <c r="V192"/>
      <c r="W192"/>
      <c r="X192"/>
      <c r="Y192"/>
      <c r="Z192"/>
      <c r="AA192"/>
      <c r="AB192"/>
      <c r="AC192"/>
      <c r="AD192"/>
      <c r="AE192"/>
      <c r="AF192"/>
      <c r="AG192"/>
      <c r="AH192"/>
      <c r="AI192"/>
      <c r="AJ192"/>
      <c r="AK192"/>
      <c r="AL192"/>
      <c r="AM192"/>
      <c r="AN192"/>
      <c r="AO192"/>
      <c r="AP192"/>
      <c r="AQ192"/>
      <c r="AR192"/>
      <c r="AS192"/>
      <c r="AT192"/>
      <c r="AU192"/>
      <c r="AV192"/>
      <c r="AW192"/>
      <c r="AX192"/>
      <c r="AY192"/>
      <c r="AZ192"/>
      <c r="BA192"/>
      <c r="BB192"/>
      <c r="BC192"/>
      <c r="BD192"/>
      <c r="BE192"/>
      <c r="BF192"/>
      <c r="BG192"/>
      <c r="BH192"/>
      <c r="BI192"/>
      <c r="BJ192"/>
      <c r="BK192"/>
      <c r="BL192"/>
      <c r="BM192"/>
      <c r="BN192"/>
      <c r="BO192"/>
      <c r="BP192"/>
      <c r="BQ192"/>
      <c r="BR192"/>
      <c r="BS192"/>
      <c r="BT192"/>
      <c r="BU192"/>
      <c r="BV192"/>
      <c r="BW192" s="13"/>
      <c r="BX192" s="13"/>
      <c r="BY192"/>
      <c r="BZ192"/>
      <c r="CA192"/>
      <c r="CB192"/>
      <c r="CC192"/>
      <c r="CD192"/>
      <c r="CE192"/>
      <c r="CF192"/>
      <c r="CG192"/>
      <c r="CH192"/>
      <c r="CI192"/>
      <c r="CJ192"/>
      <c r="CK192"/>
      <c r="CL192"/>
      <c r="CM192"/>
      <c r="CN192"/>
      <c r="CO192"/>
      <c r="CP192"/>
      <c r="CQ192"/>
      <c r="CR192"/>
      <c r="CS192"/>
      <c r="CT192"/>
      <c r="CU192"/>
      <c r="CV192"/>
      <c r="CW192"/>
      <c r="CX192"/>
      <c r="CY192"/>
      <c r="CZ192"/>
      <c r="DA192"/>
      <c r="DB192"/>
      <c r="DC192"/>
      <c r="DD192"/>
      <c r="DE192"/>
      <c r="DF192"/>
      <c r="DG192"/>
      <c r="DH192"/>
      <c r="DI192"/>
      <c r="DJ192"/>
    </row>
    <row r="193" spans="1:114" s="23" customFormat="1" x14ac:dyDescent="0.3">
      <c r="A193"/>
      <c r="B193" s="102"/>
      <c r="C193"/>
      <c r="D193" s="46"/>
      <c r="F193"/>
      <c r="H193"/>
      <c r="I193" s="58"/>
      <c r="J193"/>
      <c r="K193"/>
      <c r="L193"/>
      <c r="M193"/>
      <c r="N193"/>
      <c r="O193"/>
      <c r="P193"/>
      <c r="Q193"/>
      <c r="R193"/>
      <c r="S193"/>
      <c r="T193"/>
      <c r="U193"/>
      <c r="V193"/>
      <c r="W193"/>
      <c r="X193"/>
      <c r="Y193"/>
      <c r="Z193"/>
      <c r="AA193"/>
      <c r="AB193"/>
      <c r="AC193"/>
      <c r="AD193"/>
      <c r="AE193"/>
      <c r="AF193"/>
      <c r="AG193"/>
      <c r="AH193"/>
      <c r="AI193"/>
      <c r="AJ193"/>
      <c r="AK193"/>
      <c r="AL193"/>
      <c r="AM193"/>
      <c r="AN193"/>
      <c r="AO193"/>
      <c r="AP193"/>
      <c r="AQ193"/>
      <c r="AR193"/>
      <c r="AS193"/>
      <c r="AT193"/>
      <c r="AU193"/>
      <c r="AV193"/>
      <c r="AW193"/>
      <c r="AX193"/>
      <c r="AY193"/>
      <c r="AZ193"/>
      <c r="BA193"/>
      <c r="BB193"/>
      <c r="BC193"/>
      <c r="BD193"/>
      <c r="BE193"/>
      <c r="BF193"/>
      <c r="BG193"/>
      <c r="BH193"/>
      <c r="BI193"/>
      <c r="BJ193"/>
      <c r="BK193"/>
      <c r="BL193"/>
      <c r="BM193"/>
      <c r="BN193"/>
      <c r="BO193"/>
      <c r="BP193"/>
      <c r="BQ193"/>
      <c r="BR193"/>
      <c r="BS193"/>
      <c r="BT193"/>
      <c r="BU193"/>
      <c r="BV193"/>
      <c r="BW193" s="13"/>
      <c r="BX193" s="13"/>
      <c r="BY193"/>
      <c r="BZ193"/>
      <c r="CA193"/>
      <c r="CB193"/>
      <c r="CC193"/>
      <c r="CD193"/>
      <c r="CE193"/>
      <c r="CF193"/>
      <c r="CG193"/>
      <c r="CH193"/>
      <c r="CI193"/>
      <c r="CJ193"/>
      <c r="CK193"/>
      <c r="CL193"/>
      <c r="CM193"/>
      <c r="CN193"/>
      <c r="CO193"/>
      <c r="CP193"/>
      <c r="CQ193"/>
      <c r="CR193"/>
      <c r="CS193"/>
      <c r="CT193"/>
      <c r="CU193"/>
      <c r="CV193"/>
      <c r="CW193"/>
      <c r="CX193"/>
      <c r="CY193"/>
      <c r="CZ193"/>
      <c r="DA193"/>
      <c r="DB193"/>
      <c r="DC193"/>
      <c r="DD193"/>
      <c r="DE193"/>
      <c r="DF193"/>
      <c r="DG193"/>
      <c r="DH193"/>
      <c r="DI193"/>
      <c r="DJ193"/>
    </row>
  </sheetData>
  <sheetProtection selectLockedCells="1"/>
  <autoFilter ref="H94:BK173" xr:uid="{00000000-0009-0000-0000-000000000000}"/>
  <mergeCells count="12">
    <mergeCell ref="B2:F2"/>
    <mergeCell ref="B3:F3"/>
    <mergeCell ref="B4:F4"/>
    <mergeCell ref="B5:E5"/>
    <mergeCell ref="B6:E6"/>
    <mergeCell ref="B83:C83"/>
    <mergeCell ref="B86:C86"/>
    <mergeCell ref="C8:D8"/>
    <mergeCell ref="C7:D7"/>
    <mergeCell ref="C10:D10"/>
    <mergeCell ref="B78:E78"/>
    <mergeCell ref="B80:C80"/>
  </mergeCells>
  <conditionalFormatting sqref="H2:H4">
    <cfRule type="cellIs" dxfId="13" priority="8" stopIfTrue="1" operator="equal">
      <formula>"??"</formula>
    </cfRule>
  </conditionalFormatting>
  <conditionalFormatting sqref="C79">
    <cfRule type="cellIs" dxfId="12" priority="4" stopIfTrue="1" operator="equal">
      <formula>"??"</formula>
    </cfRule>
  </conditionalFormatting>
  <conditionalFormatting sqref="F80:F87">
    <cfRule type="cellIs" dxfId="11" priority="5" stopIfTrue="1" operator="equal">
      <formula>"?"</formula>
    </cfRule>
    <cfRule type="cellIs" dxfId="10" priority="6" stopIfTrue="1" operator="equal">
      <formula>"??"</formula>
    </cfRule>
  </conditionalFormatting>
  <conditionalFormatting sqref="E80:E86">
    <cfRule type="cellIs" dxfId="9" priority="2" stopIfTrue="1" operator="equal">
      <formula>"?"</formula>
    </cfRule>
    <cfRule type="cellIs" dxfId="8" priority="3" stopIfTrue="1" operator="equal">
      <formula>"??"</formula>
    </cfRule>
  </conditionalFormatting>
  <conditionalFormatting sqref="E13">
    <cfRule type="cellIs" dxfId="7" priority="1" stopIfTrue="1" operator="equal">
      <formula>"??"</formula>
    </cfRule>
  </conditionalFormatting>
  <dataValidations count="1">
    <dataValidation type="list" allowBlank="1" showInputMessage="1" showErrorMessage="1" sqref="C10:D10" xr:uid="{00000000-0002-0000-0000-000000000000}">
      <formula1>$H$96:$H$173</formula1>
    </dataValidation>
  </dataValidations>
  <pageMargins left="0.70866141732283472" right="0.70866141732283472" top="0.74803149606299213" bottom="0.74803149606299213" header="0.31496062992125984" footer="0.31496062992125984"/>
  <pageSetup paperSize="9" scale="71" orientation="portrait" r:id="rId1"/>
  <rowBreaks count="2" manualBreakCount="2">
    <brk id="30" max="16383" man="1"/>
    <brk id="57"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I49"/>
  <sheetViews>
    <sheetView view="pageBreakPreview" zoomScale="130" zoomScaleNormal="100" zoomScaleSheetLayoutView="130" workbookViewId="0">
      <selection activeCell="A2" sqref="A2:C2"/>
    </sheetView>
  </sheetViews>
  <sheetFormatPr defaultRowHeight="14.4" x14ac:dyDescent="0.3"/>
  <cols>
    <col min="1" max="1" width="20.5546875" customWidth="1"/>
    <col min="2" max="2" width="13.33203125" customWidth="1"/>
    <col min="3" max="3" width="92.33203125" customWidth="1"/>
    <col min="4" max="4" width="9.109375" customWidth="1"/>
  </cols>
  <sheetData>
    <row r="1" spans="1:3" ht="15" thickBot="1" x14ac:dyDescent="0.35">
      <c r="C1" t="s">
        <v>413</v>
      </c>
    </row>
    <row r="2" spans="1:3" ht="17.399999999999999" thickBot="1" x14ac:dyDescent="0.35">
      <c r="A2" s="185" t="s">
        <v>23</v>
      </c>
      <c r="B2" s="185"/>
      <c r="C2" s="185"/>
    </row>
    <row r="3" spans="1:3" ht="17.399999999999999" thickBot="1" x14ac:dyDescent="0.35">
      <c r="A3" s="57" t="s">
        <v>19</v>
      </c>
      <c r="B3" s="57">
        <f>'Tech Schedule A&amp;B'!E11</f>
        <v>175648</v>
      </c>
      <c r="C3" s="56" t="s">
        <v>26</v>
      </c>
    </row>
    <row r="4" spans="1:3" ht="28.5" customHeight="1" thickBot="1" x14ac:dyDescent="0.35">
      <c r="A4" s="186" t="s">
        <v>27</v>
      </c>
      <c r="B4" s="187"/>
      <c r="C4" s="188"/>
    </row>
    <row r="5" spans="1:3" ht="15" thickBot="1" x14ac:dyDescent="0.35">
      <c r="A5" s="53" t="s">
        <v>0</v>
      </c>
      <c r="B5" s="54" t="s">
        <v>24</v>
      </c>
      <c r="C5" s="54" t="s">
        <v>25</v>
      </c>
    </row>
    <row r="6" spans="1:3" ht="15" thickBot="1" x14ac:dyDescent="0.35">
      <c r="A6" s="76"/>
      <c r="B6" s="76"/>
      <c r="C6" s="76"/>
    </row>
    <row r="7" spans="1:3" ht="15" thickBot="1" x14ac:dyDescent="0.35">
      <c r="A7" s="76"/>
      <c r="B7" s="76"/>
      <c r="C7" s="76"/>
    </row>
    <row r="8" spans="1:3" ht="15" thickBot="1" x14ac:dyDescent="0.35">
      <c r="A8" s="76"/>
      <c r="B8" s="76"/>
      <c r="C8" s="76"/>
    </row>
    <row r="9" spans="1:3" ht="15" thickBot="1" x14ac:dyDescent="0.35">
      <c r="A9" s="76"/>
      <c r="B9" s="76"/>
      <c r="C9" s="76"/>
    </row>
    <row r="10" spans="1:3" ht="15" thickBot="1" x14ac:dyDescent="0.35">
      <c r="A10" s="76"/>
      <c r="B10" s="76"/>
      <c r="C10" s="76"/>
    </row>
    <row r="11" spans="1:3" ht="15" thickBot="1" x14ac:dyDescent="0.35">
      <c r="A11" s="76"/>
      <c r="B11" s="76"/>
      <c r="C11" s="76"/>
    </row>
    <row r="12" spans="1:3" ht="15" thickBot="1" x14ac:dyDescent="0.35">
      <c r="A12" s="76"/>
      <c r="B12" s="76"/>
      <c r="C12" s="76"/>
    </row>
    <row r="13" spans="1:3" ht="15" thickBot="1" x14ac:dyDescent="0.35">
      <c r="A13" s="76"/>
      <c r="B13" s="76"/>
      <c r="C13" s="76"/>
    </row>
    <row r="14" spans="1:3" ht="15" thickBot="1" x14ac:dyDescent="0.35">
      <c r="A14" s="76"/>
      <c r="B14" s="76"/>
      <c r="C14" s="76"/>
    </row>
    <row r="15" spans="1:3" ht="15" thickBot="1" x14ac:dyDescent="0.35">
      <c r="A15" s="76"/>
      <c r="B15" s="76"/>
      <c r="C15" s="76"/>
    </row>
    <row r="16" spans="1:3" ht="15" thickBot="1" x14ac:dyDescent="0.35">
      <c r="A16" s="76"/>
      <c r="B16" s="76"/>
      <c r="C16" s="76"/>
    </row>
    <row r="17" spans="1:3" ht="15" thickBot="1" x14ac:dyDescent="0.35">
      <c r="A17" s="76"/>
      <c r="B17" s="76"/>
      <c r="C17" s="76"/>
    </row>
    <row r="18" spans="1:3" ht="15" thickBot="1" x14ac:dyDescent="0.35">
      <c r="A18" s="76"/>
      <c r="B18" s="76"/>
      <c r="C18" s="76"/>
    </row>
    <row r="19" spans="1:3" ht="15" thickBot="1" x14ac:dyDescent="0.35">
      <c r="A19" s="76"/>
      <c r="B19" s="76"/>
      <c r="C19" s="76"/>
    </row>
    <row r="20" spans="1:3" ht="15" thickBot="1" x14ac:dyDescent="0.35">
      <c r="A20" s="76"/>
      <c r="B20" s="76"/>
      <c r="C20" s="76"/>
    </row>
    <row r="21" spans="1:3" ht="15" thickBot="1" x14ac:dyDescent="0.35">
      <c r="A21" s="76"/>
      <c r="B21" s="76"/>
      <c r="C21" s="76"/>
    </row>
    <row r="22" spans="1:3" ht="15" thickBot="1" x14ac:dyDescent="0.35">
      <c r="A22" s="76"/>
      <c r="B22" s="76"/>
      <c r="C22" s="76"/>
    </row>
    <row r="23" spans="1:3" ht="15" thickBot="1" x14ac:dyDescent="0.35">
      <c r="A23" s="76"/>
      <c r="B23" s="76"/>
      <c r="C23" s="76"/>
    </row>
    <row r="24" spans="1:3" ht="15" thickBot="1" x14ac:dyDescent="0.35">
      <c r="A24" s="76"/>
      <c r="B24" s="76"/>
      <c r="C24" s="76"/>
    </row>
    <row r="25" spans="1:3" ht="15" thickBot="1" x14ac:dyDescent="0.35">
      <c r="A25" s="76"/>
      <c r="B25" s="76"/>
      <c r="C25" s="76"/>
    </row>
    <row r="26" spans="1:3" ht="15" thickBot="1" x14ac:dyDescent="0.35">
      <c r="A26" s="76"/>
      <c r="B26" s="76"/>
      <c r="C26" s="76"/>
    </row>
    <row r="27" spans="1:3" ht="15" thickBot="1" x14ac:dyDescent="0.35">
      <c r="A27" s="76"/>
      <c r="B27" s="76"/>
      <c r="C27" s="76"/>
    </row>
    <row r="28" spans="1:3" ht="15" thickBot="1" x14ac:dyDescent="0.35">
      <c r="A28" s="76"/>
      <c r="B28" s="76"/>
      <c r="C28" s="76"/>
    </row>
    <row r="29" spans="1:3" ht="15" thickBot="1" x14ac:dyDescent="0.35">
      <c r="A29" s="76"/>
      <c r="B29" s="76"/>
      <c r="C29" s="76"/>
    </row>
    <row r="30" spans="1:3" ht="15" thickBot="1" x14ac:dyDescent="0.35">
      <c r="A30" s="76"/>
      <c r="B30" s="76"/>
      <c r="C30" s="76"/>
    </row>
    <row r="31" spans="1:3" ht="15" thickBot="1" x14ac:dyDescent="0.35">
      <c r="A31" s="76"/>
      <c r="B31" s="76"/>
      <c r="C31" s="76"/>
    </row>
    <row r="32" spans="1:3" ht="15" thickBot="1" x14ac:dyDescent="0.35">
      <c r="A32" s="76"/>
      <c r="B32" s="76"/>
      <c r="C32" s="76"/>
    </row>
    <row r="33" spans="1:9" ht="15" thickBot="1" x14ac:dyDescent="0.35">
      <c r="A33" s="76"/>
      <c r="B33" s="76"/>
      <c r="C33" s="76"/>
    </row>
    <row r="34" spans="1:9" ht="15" thickBot="1" x14ac:dyDescent="0.35">
      <c r="A34" s="76"/>
      <c r="B34" s="76"/>
      <c r="C34" s="76"/>
    </row>
    <row r="35" spans="1:9" ht="15" thickBot="1" x14ac:dyDescent="0.35">
      <c r="A35" s="76"/>
      <c r="B35" s="76"/>
      <c r="C35" s="76"/>
    </row>
    <row r="36" spans="1:9" ht="15" thickBot="1" x14ac:dyDescent="0.35">
      <c r="A36" s="76"/>
      <c r="B36" s="76"/>
      <c r="C36" s="76"/>
    </row>
    <row r="37" spans="1:9" ht="15" thickBot="1" x14ac:dyDescent="0.35">
      <c r="A37" s="76"/>
      <c r="B37" s="76"/>
      <c r="C37" s="76"/>
    </row>
    <row r="38" spans="1:9" ht="15" thickBot="1" x14ac:dyDescent="0.35">
      <c r="A38" s="76"/>
      <c r="B38" s="76"/>
      <c r="C38" s="76"/>
    </row>
    <row r="39" spans="1:9" ht="15" thickBot="1" x14ac:dyDescent="0.35">
      <c r="A39" s="76"/>
      <c r="B39" s="76"/>
      <c r="C39" s="76"/>
    </row>
    <row r="40" spans="1:9" x14ac:dyDescent="0.3">
      <c r="A40" s="76"/>
      <c r="B40" s="76"/>
      <c r="C40" s="76"/>
    </row>
    <row r="41" spans="1:9" ht="24" customHeight="1" x14ac:dyDescent="0.3">
      <c r="A41" s="204" t="s">
        <v>413</v>
      </c>
      <c r="B41" s="204"/>
      <c r="C41" s="204"/>
    </row>
    <row r="42" spans="1:9" ht="31.2" customHeight="1" x14ac:dyDescent="0.3">
      <c r="A42" s="205" t="s">
        <v>414</v>
      </c>
      <c r="B42" s="205"/>
      <c r="C42" s="205"/>
      <c r="D42" s="206"/>
      <c r="E42" s="206"/>
      <c r="F42" s="206"/>
      <c r="G42" s="206"/>
    </row>
    <row r="43" spans="1:9" ht="15.6" x14ac:dyDescent="0.3">
      <c r="C43" s="207" t="s">
        <v>415</v>
      </c>
      <c r="D43" s="207"/>
      <c r="E43" s="207"/>
      <c r="F43" s="207"/>
      <c r="G43" s="207"/>
      <c r="H43" s="207"/>
      <c r="I43" s="207"/>
    </row>
    <row r="44" spans="1:9" x14ac:dyDescent="0.3">
      <c r="A44" s="208" t="s">
        <v>12</v>
      </c>
      <c r="B44" s="209"/>
      <c r="C44" s="210"/>
    </row>
    <row r="45" spans="1:9" x14ac:dyDescent="0.3">
      <c r="A45" s="211" t="s">
        <v>13</v>
      </c>
      <c r="B45" s="211"/>
      <c r="C45" s="212" t="s">
        <v>416</v>
      </c>
    </row>
    <row r="46" spans="1:9" x14ac:dyDescent="0.3">
      <c r="A46" s="213"/>
      <c r="B46" s="213"/>
      <c r="C46" s="213"/>
    </row>
    <row r="47" spans="1:9" x14ac:dyDescent="0.3">
      <c r="A47" s="213"/>
      <c r="B47" s="213"/>
      <c r="C47" s="213"/>
    </row>
    <row r="48" spans="1:9" x14ac:dyDescent="0.3">
      <c r="A48" s="213"/>
      <c r="B48" s="214"/>
      <c r="C48" s="210"/>
    </row>
    <row r="49" spans="1:3" x14ac:dyDescent="0.3">
      <c r="A49" s="211" t="s">
        <v>14</v>
      </c>
      <c r="B49" s="211"/>
      <c r="C49" s="212" t="s">
        <v>15</v>
      </c>
    </row>
  </sheetData>
  <mergeCells count="7">
    <mergeCell ref="A45:B45"/>
    <mergeCell ref="A49:B49"/>
    <mergeCell ref="A2:C2"/>
    <mergeCell ref="A4:C4"/>
    <mergeCell ref="A41:C41"/>
    <mergeCell ref="A42:C42"/>
    <mergeCell ref="C43:I43"/>
  </mergeCells>
  <conditionalFormatting sqref="C44:C47 A48:A49">
    <cfRule type="cellIs" dxfId="3" priority="1" stopIfTrue="1" operator="equal">
      <formula>"?"</formula>
    </cfRule>
    <cfRule type="cellIs" dxfId="2" priority="2" stopIfTrue="1" operator="equal">
      <formula>"??"</formula>
    </cfRule>
  </conditionalFormatting>
  <pageMargins left="0.7" right="0.7" top="0.75" bottom="0.75" header="0.3" footer="0.3"/>
  <pageSetup scale="6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190"/>
  <sheetViews>
    <sheetView view="pageBreakPreview" zoomScale="70" zoomScaleNormal="70" zoomScaleSheetLayoutView="70" workbookViewId="0">
      <selection activeCell="B2" sqref="B2"/>
    </sheetView>
  </sheetViews>
  <sheetFormatPr defaultRowHeight="14.4" x14ac:dyDescent="0.3"/>
  <cols>
    <col min="1" max="1" width="6" customWidth="1"/>
    <col min="2" max="2" width="68.109375" customWidth="1"/>
    <col min="3" max="3" width="39.109375" customWidth="1"/>
    <col min="4" max="5" width="22.5546875" customWidth="1"/>
    <col min="6" max="6" width="23.88671875" customWidth="1"/>
    <col min="13" max="13" width="112.109375" bestFit="1" customWidth="1"/>
  </cols>
  <sheetData>
    <row r="1" spans="1:6" ht="18" customHeight="1" x14ac:dyDescent="0.3">
      <c r="A1" s="191" t="s">
        <v>354</v>
      </c>
      <c r="B1" s="191"/>
      <c r="C1" s="191"/>
      <c r="D1" s="191"/>
      <c r="E1" s="191"/>
      <c r="F1" s="191"/>
    </row>
    <row r="2" spans="1:6" ht="18" thickBot="1" x14ac:dyDescent="0.35">
      <c r="A2" s="68"/>
      <c r="B2" s="203" t="s">
        <v>413</v>
      </c>
      <c r="C2" s="68"/>
      <c r="D2" s="68"/>
      <c r="E2" s="68"/>
      <c r="F2" s="68"/>
    </row>
    <row r="3" spans="1:6" ht="18.75" customHeight="1" thickBot="1" x14ac:dyDescent="0.35">
      <c r="A3" s="157"/>
      <c r="B3" s="158" t="str">
        <f>'Tech Schedule A&amp;B'!B4:F4</f>
        <v>SAP: 175648   KIT,TERM:3C ;XLPE ;22KV; OD ;95-185 MM2</v>
      </c>
      <c r="C3" s="69" t="s">
        <v>58</v>
      </c>
      <c r="D3" s="72"/>
      <c r="E3" s="72"/>
      <c r="F3" s="72"/>
    </row>
    <row r="4" spans="1:6" ht="16.2" thickBot="1" x14ac:dyDescent="0.35">
      <c r="A4" s="48"/>
      <c r="B4" s="73" t="s">
        <v>57</v>
      </c>
      <c r="C4" s="74"/>
      <c r="D4" s="74"/>
      <c r="E4" s="74"/>
      <c r="F4" s="74"/>
    </row>
    <row r="5" spans="1:6" ht="40.200000000000003" thickBot="1" x14ac:dyDescent="0.35">
      <c r="A5" s="64" t="s">
        <v>28</v>
      </c>
      <c r="B5" s="65" t="s">
        <v>6</v>
      </c>
      <c r="C5" s="61" t="s">
        <v>21</v>
      </c>
      <c r="D5" s="61" t="s">
        <v>22</v>
      </c>
      <c r="E5" s="62" t="s">
        <v>410</v>
      </c>
      <c r="F5" s="62" t="s">
        <v>409</v>
      </c>
    </row>
    <row r="6" spans="1:6" x14ac:dyDescent="0.3">
      <c r="A6" s="50" t="s">
        <v>29</v>
      </c>
      <c r="B6" s="49"/>
      <c r="C6" s="49"/>
      <c r="D6" s="75"/>
      <c r="E6" s="75"/>
      <c r="F6" s="63"/>
    </row>
    <row r="7" spans="1:6" x14ac:dyDescent="0.3">
      <c r="A7" s="50" t="s">
        <v>30</v>
      </c>
      <c r="B7" s="49"/>
      <c r="C7" s="49"/>
      <c r="D7" s="75"/>
      <c r="E7" s="75"/>
      <c r="F7" s="70"/>
    </row>
    <row r="8" spans="1:6" x14ac:dyDescent="0.3">
      <c r="A8" s="50" t="s">
        <v>31</v>
      </c>
      <c r="B8" s="49"/>
      <c r="C8" s="49"/>
      <c r="D8" s="75"/>
      <c r="E8" s="75"/>
      <c r="F8" s="70"/>
    </row>
    <row r="9" spans="1:6" x14ac:dyDescent="0.3">
      <c r="A9" s="50" t="s">
        <v>32</v>
      </c>
      <c r="B9" s="49"/>
      <c r="C9" s="49"/>
      <c r="D9" s="75"/>
      <c r="E9" s="75"/>
      <c r="F9" s="70"/>
    </row>
    <row r="10" spans="1:6" x14ac:dyDescent="0.3">
      <c r="A10" s="50" t="s">
        <v>33</v>
      </c>
      <c r="B10" s="49"/>
      <c r="C10" s="49"/>
      <c r="D10" s="75"/>
      <c r="E10" s="75"/>
      <c r="F10" s="70"/>
    </row>
    <row r="11" spans="1:6" x14ac:dyDescent="0.3">
      <c r="A11" s="50" t="s">
        <v>34</v>
      </c>
      <c r="B11" s="49"/>
      <c r="C11" s="49"/>
      <c r="D11" s="75"/>
      <c r="E11" s="75"/>
      <c r="F11" s="70"/>
    </row>
    <row r="12" spans="1:6" x14ac:dyDescent="0.3">
      <c r="A12" s="50" t="s">
        <v>35</v>
      </c>
      <c r="B12" s="49"/>
      <c r="C12" s="49"/>
      <c r="D12" s="75"/>
      <c r="E12" s="75"/>
      <c r="F12" s="70"/>
    </row>
    <row r="13" spans="1:6" x14ac:dyDescent="0.3">
      <c r="A13" s="50" t="s">
        <v>36</v>
      </c>
      <c r="B13" s="49"/>
      <c r="C13" s="49"/>
      <c r="D13" s="75"/>
      <c r="E13" s="75"/>
      <c r="F13" s="70"/>
    </row>
    <row r="14" spans="1:6" x14ac:dyDescent="0.3">
      <c r="A14" s="50" t="s">
        <v>37</v>
      </c>
      <c r="B14" s="49"/>
      <c r="C14" s="49"/>
      <c r="D14" s="75"/>
      <c r="E14" s="75"/>
      <c r="F14" s="70"/>
    </row>
    <row r="15" spans="1:6" x14ac:dyDescent="0.3">
      <c r="A15" s="50" t="s">
        <v>38</v>
      </c>
      <c r="B15" s="49"/>
      <c r="C15" s="49"/>
      <c r="D15" s="75"/>
      <c r="E15" s="75"/>
      <c r="F15" s="70"/>
    </row>
    <row r="16" spans="1:6" x14ac:dyDescent="0.3">
      <c r="A16" s="50" t="s">
        <v>39</v>
      </c>
      <c r="B16" s="49"/>
      <c r="C16" s="49"/>
      <c r="D16" s="75"/>
      <c r="E16" s="75"/>
      <c r="F16" s="70"/>
    </row>
    <row r="17" spans="1:6" x14ac:dyDescent="0.3">
      <c r="A17" s="50" t="s">
        <v>40</v>
      </c>
      <c r="B17" s="49"/>
      <c r="C17" s="49"/>
      <c r="D17" s="75"/>
      <c r="E17" s="75"/>
      <c r="F17" s="70"/>
    </row>
    <row r="18" spans="1:6" x14ac:dyDescent="0.3">
      <c r="A18" s="50" t="s">
        <v>41</v>
      </c>
      <c r="B18" s="49"/>
      <c r="C18" s="49"/>
      <c r="D18" s="75"/>
      <c r="E18" s="75"/>
      <c r="F18" s="70"/>
    </row>
    <row r="19" spans="1:6" x14ac:dyDescent="0.3">
      <c r="A19" s="50" t="s">
        <v>73</v>
      </c>
      <c r="B19" s="49"/>
      <c r="C19" s="49"/>
      <c r="D19" s="75"/>
      <c r="E19" s="75"/>
      <c r="F19" s="70"/>
    </row>
    <row r="20" spans="1:6" x14ac:dyDescent="0.3">
      <c r="A20" s="50" t="s">
        <v>74</v>
      </c>
      <c r="B20" s="49"/>
      <c r="C20" s="49"/>
      <c r="D20" s="75"/>
      <c r="E20" s="75"/>
      <c r="F20" s="70"/>
    </row>
    <row r="21" spans="1:6" x14ac:dyDescent="0.3">
      <c r="A21" s="50" t="s">
        <v>75</v>
      </c>
      <c r="B21" s="49"/>
      <c r="C21" s="49"/>
      <c r="D21" s="75"/>
      <c r="E21" s="75"/>
      <c r="F21" s="70"/>
    </row>
    <row r="22" spans="1:6" x14ac:dyDescent="0.3">
      <c r="A22" s="50" t="s">
        <v>76</v>
      </c>
      <c r="B22" s="49"/>
      <c r="C22" s="49"/>
      <c r="D22" s="75"/>
      <c r="E22" s="75"/>
      <c r="F22" s="70"/>
    </row>
    <row r="23" spans="1:6" x14ac:dyDescent="0.3">
      <c r="A23" s="50" t="s">
        <v>77</v>
      </c>
      <c r="B23" s="49"/>
      <c r="C23" s="49"/>
      <c r="D23" s="75"/>
      <c r="E23" s="75"/>
      <c r="F23" s="70"/>
    </row>
    <row r="24" spans="1:6" x14ac:dyDescent="0.3">
      <c r="A24" s="50" t="s">
        <v>78</v>
      </c>
      <c r="B24" s="49"/>
      <c r="C24" s="49"/>
      <c r="D24" s="75"/>
      <c r="E24" s="75"/>
      <c r="F24" s="70"/>
    </row>
    <row r="25" spans="1:6" x14ac:dyDescent="0.3">
      <c r="A25" s="50" t="s">
        <v>79</v>
      </c>
      <c r="B25" s="49"/>
      <c r="C25" s="49"/>
      <c r="D25" s="75"/>
      <c r="E25" s="75"/>
      <c r="F25" s="70"/>
    </row>
    <row r="26" spans="1:6" x14ac:dyDescent="0.3">
      <c r="A26" s="50" t="s">
        <v>80</v>
      </c>
      <c r="B26" s="49"/>
      <c r="C26" s="49"/>
      <c r="D26" s="75"/>
      <c r="E26" s="75"/>
      <c r="F26" s="70"/>
    </row>
    <row r="27" spans="1:6" x14ac:dyDescent="0.3">
      <c r="A27" s="50" t="s">
        <v>81</v>
      </c>
      <c r="B27" s="49"/>
      <c r="C27" s="49"/>
      <c r="D27" s="75"/>
      <c r="E27" s="75"/>
      <c r="F27" s="70"/>
    </row>
    <row r="28" spans="1:6" x14ac:dyDescent="0.3">
      <c r="A28" s="50" t="s">
        <v>82</v>
      </c>
      <c r="B28" s="49"/>
      <c r="C28" s="49"/>
      <c r="D28" s="75"/>
      <c r="E28" s="75"/>
      <c r="F28" s="70"/>
    </row>
    <row r="29" spans="1:6" x14ac:dyDescent="0.3">
      <c r="A29" s="50" t="s">
        <v>83</v>
      </c>
      <c r="B29" s="49"/>
      <c r="C29" s="49"/>
      <c r="D29" s="75"/>
      <c r="E29" s="75"/>
      <c r="F29" s="70"/>
    </row>
    <row r="30" spans="1:6" x14ac:dyDescent="0.3">
      <c r="A30" s="50" t="s">
        <v>84</v>
      </c>
      <c r="B30" s="49"/>
      <c r="C30" s="49"/>
      <c r="D30" s="75"/>
      <c r="E30" s="75"/>
      <c r="F30" s="70"/>
    </row>
    <row r="31" spans="1:6" x14ac:dyDescent="0.3">
      <c r="A31" s="50" t="s">
        <v>85</v>
      </c>
      <c r="B31" s="49"/>
      <c r="C31" s="49"/>
      <c r="D31" s="75"/>
      <c r="E31" s="75"/>
      <c r="F31" s="70"/>
    </row>
    <row r="32" spans="1:6" x14ac:dyDescent="0.3">
      <c r="A32" s="50" t="s">
        <v>86</v>
      </c>
      <c r="B32" s="49"/>
      <c r="C32" s="49"/>
      <c r="D32" s="75"/>
      <c r="E32" s="75"/>
      <c r="F32" s="70"/>
    </row>
    <row r="33" spans="1:6" x14ac:dyDescent="0.3">
      <c r="A33" s="50" t="s">
        <v>87</v>
      </c>
      <c r="B33" s="49"/>
      <c r="C33" s="49"/>
      <c r="D33" s="75"/>
      <c r="E33" s="75"/>
      <c r="F33" s="70"/>
    </row>
    <row r="34" spans="1:6" ht="16.2" thickBot="1" x14ac:dyDescent="0.35">
      <c r="A34" s="48"/>
      <c r="B34" s="73" t="s">
        <v>59</v>
      </c>
      <c r="C34" s="74"/>
      <c r="D34" s="74"/>
      <c r="E34" s="74"/>
      <c r="F34" s="74"/>
    </row>
    <row r="35" spans="1:6" ht="40.200000000000003" thickBot="1" x14ac:dyDescent="0.35">
      <c r="A35" s="64" t="s">
        <v>43</v>
      </c>
      <c r="B35" s="65" t="s">
        <v>6</v>
      </c>
      <c r="C35" s="61" t="s">
        <v>21</v>
      </c>
      <c r="D35" s="61" t="s">
        <v>22</v>
      </c>
      <c r="E35" s="62" t="s">
        <v>410</v>
      </c>
      <c r="F35" s="62" t="s">
        <v>409</v>
      </c>
    </row>
    <row r="36" spans="1:6" x14ac:dyDescent="0.3">
      <c r="A36" s="50" t="s">
        <v>60</v>
      </c>
      <c r="B36" s="49"/>
      <c r="C36" s="49"/>
      <c r="D36" s="75"/>
      <c r="E36" s="75"/>
      <c r="F36" s="63"/>
    </row>
    <row r="37" spans="1:6" x14ac:dyDescent="0.3">
      <c r="A37" s="50" t="s">
        <v>61</v>
      </c>
      <c r="B37" s="49"/>
      <c r="C37" s="49"/>
      <c r="D37" s="75"/>
      <c r="E37" s="75"/>
      <c r="F37" s="70"/>
    </row>
    <row r="38" spans="1:6" x14ac:dyDescent="0.3">
      <c r="A38" s="50" t="s">
        <v>62</v>
      </c>
      <c r="B38" s="49"/>
      <c r="C38" s="49"/>
      <c r="D38" s="75"/>
      <c r="E38" s="75"/>
      <c r="F38" s="70"/>
    </row>
    <row r="39" spans="1:6" x14ac:dyDescent="0.3">
      <c r="A39" s="50" t="s">
        <v>63</v>
      </c>
      <c r="B39" s="49"/>
      <c r="C39" s="49"/>
      <c r="D39" s="75"/>
      <c r="E39" s="75"/>
      <c r="F39" s="70"/>
    </row>
    <row r="40" spans="1:6" x14ac:dyDescent="0.3">
      <c r="A40" s="50" t="s">
        <v>64</v>
      </c>
      <c r="B40" s="49"/>
      <c r="C40" s="49"/>
      <c r="D40" s="75"/>
      <c r="E40" s="75"/>
      <c r="F40" s="70"/>
    </row>
    <row r="41" spans="1:6" x14ac:dyDescent="0.3">
      <c r="A41" s="50" t="s">
        <v>65</v>
      </c>
      <c r="B41" s="49"/>
      <c r="C41" s="49"/>
      <c r="D41" s="75"/>
      <c r="E41" s="75"/>
      <c r="F41" s="70"/>
    </row>
    <row r="42" spans="1:6" x14ac:dyDescent="0.3">
      <c r="A42" s="50" t="s">
        <v>66</v>
      </c>
      <c r="B42" s="49"/>
      <c r="C42" s="49"/>
      <c r="D42" s="75"/>
      <c r="E42" s="75"/>
      <c r="F42" s="70"/>
    </row>
    <row r="43" spans="1:6" x14ac:dyDescent="0.3">
      <c r="A43" s="50" t="s">
        <v>67</v>
      </c>
      <c r="B43" s="49"/>
      <c r="C43" s="49"/>
      <c r="D43" s="75"/>
      <c r="E43" s="75"/>
      <c r="F43" s="70"/>
    </row>
    <row r="44" spans="1:6" x14ac:dyDescent="0.3">
      <c r="A44" s="50" t="s">
        <v>68</v>
      </c>
      <c r="B44" s="49"/>
      <c r="C44" s="49"/>
      <c r="D44" s="75"/>
      <c r="E44" s="75"/>
      <c r="F44" s="70"/>
    </row>
    <row r="45" spans="1:6" x14ac:dyDescent="0.3">
      <c r="A45" s="50" t="s">
        <v>69</v>
      </c>
      <c r="B45" s="49"/>
      <c r="C45" s="49"/>
      <c r="D45" s="75"/>
      <c r="E45" s="75"/>
      <c r="F45" s="70"/>
    </row>
    <row r="46" spans="1:6" x14ac:dyDescent="0.3">
      <c r="A46" s="50" t="s">
        <v>70</v>
      </c>
      <c r="B46" s="49"/>
      <c r="C46" s="49"/>
      <c r="D46" s="75"/>
      <c r="E46" s="75"/>
      <c r="F46" s="70"/>
    </row>
    <row r="47" spans="1:6" x14ac:dyDescent="0.3">
      <c r="A47" s="50" t="s">
        <v>71</v>
      </c>
      <c r="B47" s="49"/>
      <c r="C47" s="49"/>
      <c r="D47" s="75"/>
      <c r="E47" s="75"/>
      <c r="F47" s="70"/>
    </row>
    <row r="48" spans="1:6" ht="15" thickBot="1" x14ac:dyDescent="0.35">
      <c r="A48" s="50" t="s">
        <v>72</v>
      </c>
      <c r="B48" s="59"/>
      <c r="C48" s="59"/>
      <c r="D48" s="60"/>
      <c r="E48" s="60"/>
      <c r="F48" s="71"/>
    </row>
    <row r="49" spans="1:6" ht="63.75" customHeight="1" thickBot="1" x14ac:dyDescent="0.35">
      <c r="A49" s="200" t="s">
        <v>324</v>
      </c>
      <c r="B49" s="201"/>
      <c r="C49" s="201"/>
      <c r="D49" s="201"/>
      <c r="E49" s="201"/>
      <c r="F49" s="202"/>
    </row>
    <row r="50" spans="1:6" ht="63.75" hidden="1" customHeight="1" thickBot="1" x14ac:dyDescent="0.35">
      <c r="A50" s="198" t="s">
        <v>325</v>
      </c>
      <c r="B50" s="199"/>
      <c r="C50" s="88" t="s">
        <v>49</v>
      </c>
      <c r="D50" s="88" t="s">
        <v>328</v>
      </c>
      <c r="E50" s="162"/>
      <c r="F50" s="89" t="s">
        <v>50</v>
      </c>
    </row>
    <row r="51" spans="1:6" ht="15.75" hidden="1" customHeight="1" x14ac:dyDescent="0.3">
      <c r="A51" s="192" t="s">
        <v>42</v>
      </c>
      <c r="B51" s="193"/>
      <c r="C51" s="193"/>
      <c r="D51" s="193"/>
      <c r="E51" s="193"/>
      <c r="F51" s="194"/>
    </row>
    <row r="52" spans="1:6" ht="31.2" hidden="1" thickBot="1" x14ac:dyDescent="0.35">
      <c r="A52" s="82">
        <v>1</v>
      </c>
      <c r="B52" s="82" t="s">
        <v>326</v>
      </c>
      <c r="C52" s="152" t="s">
        <v>338</v>
      </c>
      <c r="D52" s="152" t="s">
        <v>329</v>
      </c>
      <c r="E52" s="163"/>
      <c r="F52" s="84"/>
    </row>
    <row r="53" spans="1:6" ht="15.6" hidden="1" thickBot="1" x14ac:dyDescent="0.35">
      <c r="A53" s="82">
        <v>2</v>
      </c>
      <c r="B53" s="82" t="s">
        <v>330</v>
      </c>
      <c r="C53" s="152" t="s">
        <v>339</v>
      </c>
      <c r="D53" s="152" t="s">
        <v>331</v>
      </c>
      <c r="E53" s="163"/>
      <c r="F53" s="84"/>
    </row>
    <row r="54" spans="1:6" ht="16.2" hidden="1" thickBot="1" x14ac:dyDescent="0.35">
      <c r="A54" s="82">
        <v>3</v>
      </c>
      <c r="B54" s="82" t="s">
        <v>332</v>
      </c>
      <c r="C54" s="152" t="s">
        <v>51</v>
      </c>
      <c r="D54" s="152" t="s">
        <v>333</v>
      </c>
      <c r="E54" s="163"/>
      <c r="F54" s="84"/>
    </row>
    <row r="55" spans="1:6" ht="16.2" hidden="1" thickBot="1" x14ac:dyDescent="0.35">
      <c r="A55" s="82">
        <v>4</v>
      </c>
      <c r="B55" s="82" t="s">
        <v>334</v>
      </c>
      <c r="C55" s="152" t="s">
        <v>341</v>
      </c>
      <c r="D55" s="152" t="s">
        <v>345</v>
      </c>
      <c r="E55" s="163"/>
      <c r="F55" s="84"/>
    </row>
    <row r="56" spans="1:6" ht="31.8" hidden="1" thickBot="1" x14ac:dyDescent="0.35">
      <c r="A56" s="82">
        <v>5</v>
      </c>
      <c r="B56" s="82" t="s">
        <v>335</v>
      </c>
      <c r="C56" s="152" t="s">
        <v>342</v>
      </c>
      <c r="D56" s="152" t="s">
        <v>345</v>
      </c>
      <c r="E56" s="163"/>
      <c r="F56" s="84"/>
    </row>
    <row r="57" spans="1:6" ht="15.6" hidden="1" thickBot="1" x14ac:dyDescent="0.35">
      <c r="A57" s="82">
        <v>6</v>
      </c>
      <c r="B57" s="82" t="s">
        <v>336</v>
      </c>
      <c r="C57" s="152" t="s">
        <v>339</v>
      </c>
      <c r="D57" s="152" t="s">
        <v>331</v>
      </c>
      <c r="E57" s="163"/>
      <c r="F57" s="84"/>
    </row>
    <row r="58" spans="1:6" ht="15.6" hidden="1" thickBot="1" x14ac:dyDescent="0.35">
      <c r="A58" s="82">
        <v>7</v>
      </c>
      <c r="B58" s="82" t="s">
        <v>337</v>
      </c>
      <c r="C58" s="152" t="s">
        <v>51</v>
      </c>
      <c r="D58" s="152" t="s">
        <v>333</v>
      </c>
      <c r="E58" s="163"/>
      <c r="F58" s="84"/>
    </row>
    <row r="59" spans="1:6" ht="15.6" hidden="1" thickBot="1" x14ac:dyDescent="0.35">
      <c r="A59" s="82">
        <v>8</v>
      </c>
      <c r="B59" s="82" t="s">
        <v>53</v>
      </c>
      <c r="C59" s="152" t="s">
        <v>340</v>
      </c>
      <c r="D59" s="152" t="s">
        <v>344</v>
      </c>
      <c r="E59" s="164"/>
      <c r="F59" s="153"/>
    </row>
    <row r="60" spans="1:6" ht="15.6" hidden="1" thickBot="1" x14ac:dyDescent="0.35">
      <c r="A60" s="82">
        <v>9</v>
      </c>
      <c r="B60" s="82" t="s">
        <v>346</v>
      </c>
      <c r="C60" s="152" t="s">
        <v>343</v>
      </c>
      <c r="D60" s="152"/>
      <c r="E60" s="164"/>
      <c r="F60" s="90"/>
    </row>
    <row r="61" spans="1:6" ht="15" hidden="1" customHeight="1" x14ac:dyDescent="0.3">
      <c r="A61" s="192" t="s">
        <v>54</v>
      </c>
      <c r="B61" s="193"/>
      <c r="C61" s="193"/>
      <c r="D61" s="193"/>
      <c r="E61" s="193"/>
      <c r="F61" s="194"/>
    </row>
    <row r="62" spans="1:6" ht="28.5" hidden="1" customHeight="1" x14ac:dyDescent="0.3">
      <c r="A62" s="83" t="s">
        <v>28</v>
      </c>
      <c r="B62" s="81" t="s">
        <v>326</v>
      </c>
      <c r="C62" s="151" t="s">
        <v>327</v>
      </c>
      <c r="D62" s="80" t="s">
        <v>329</v>
      </c>
      <c r="E62" s="165"/>
      <c r="F62" s="84"/>
    </row>
    <row r="63" spans="1:6" ht="27" hidden="1" thickBot="1" x14ac:dyDescent="0.35">
      <c r="A63" s="83" t="s">
        <v>43</v>
      </c>
      <c r="B63" s="81" t="s">
        <v>347</v>
      </c>
      <c r="C63" s="80" t="s">
        <v>348</v>
      </c>
      <c r="D63" s="80" t="s">
        <v>349</v>
      </c>
      <c r="E63" s="166"/>
      <c r="F63" s="52"/>
    </row>
    <row r="64" spans="1:6" ht="40.799999999999997" hidden="1" thickBot="1" x14ac:dyDescent="0.35">
      <c r="A64" s="83" t="s">
        <v>44</v>
      </c>
      <c r="B64" s="81" t="s">
        <v>350</v>
      </c>
      <c r="C64" s="80" t="s">
        <v>351</v>
      </c>
      <c r="D64" s="80" t="s">
        <v>349</v>
      </c>
      <c r="E64" s="166"/>
      <c r="F64" s="52"/>
    </row>
    <row r="65" spans="1:6" ht="17.25" hidden="1" customHeight="1" x14ac:dyDescent="0.3">
      <c r="A65" s="85" t="s">
        <v>45</v>
      </c>
      <c r="B65" s="82" t="s">
        <v>337</v>
      </c>
      <c r="C65" s="152" t="s">
        <v>51</v>
      </c>
      <c r="D65" s="152" t="s">
        <v>333</v>
      </c>
      <c r="E65" s="167"/>
      <c r="F65" s="51"/>
    </row>
    <row r="66" spans="1:6" ht="17.25" hidden="1" customHeight="1" x14ac:dyDescent="0.3">
      <c r="A66" s="154" t="s">
        <v>46</v>
      </c>
      <c r="B66" s="82" t="s">
        <v>53</v>
      </c>
      <c r="C66" s="152" t="s">
        <v>340</v>
      </c>
      <c r="D66" s="152" t="s">
        <v>344</v>
      </c>
      <c r="E66" s="167"/>
      <c r="F66" s="155"/>
    </row>
    <row r="67" spans="1:6" ht="25.5" hidden="1" customHeight="1" thickBot="1" x14ac:dyDescent="0.35">
      <c r="A67" s="86" t="s">
        <v>47</v>
      </c>
      <c r="B67" s="82" t="s">
        <v>346</v>
      </c>
      <c r="C67" s="152" t="s">
        <v>343</v>
      </c>
      <c r="D67" s="152"/>
      <c r="E67" s="167"/>
      <c r="F67" s="87"/>
    </row>
    <row r="68" spans="1:6" ht="25.5" hidden="1" customHeight="1" x14ac:dyDescent="0.3">
      <c r="A68" s="195" t="s">
        <v>55</v>
      </c>
      <c r="B68" s="196"/>
      <c r="C68" s="196"/>
      <c r="D68" s="196"/>
      <c r="E68" s="196"/>
      <c r="F68" s="197"/>
    </row>
    <row r="69" spans="1:6" ht="29.4" hidden="1" thickBot="1" x14ac:dyDescent="0.35">
      <c r="A69" s="83" t="s">
        <v>28</v>
      </c>
      <c r="B69" s="81" t="s">
        <v>326</v>
      </c>
      <c r="C69" s="151" t="s">
        <v>327</v>
      </c>
      <c r="D69" s="80" t="s">
        <v>329</v>
      </c>
      <c r="E69" s="166"/>
      <c r="F69" s="51"/>
    </row>
    <row r="70" spans="1:6" ht="32.25" hidden="1" customHeight="1" x14ac:dyDescent="0.3">
      <c r="A70" s="83" t="s">
        <v>43</v>
      </c>
      <c r="B70" s="81" t="s">
        <v>347</v>
      </c>
      <c r="C70" s="80" t="s">
        <v>348</v>
      </c>
      <c r="D70" s="80" t="s">
        <v>349</v>
      </c>
      <c r="E70" s="166"/>
      <c r="F70" s="51"/>
    </row>
    <row r="71" spans="1:6" ht="27.75" hidden="1" customHeight="1" x14ac:dyDescent="0.3">
      <c r="A71" s="85" t="s">
        <v>44</v>
      </c>
      <c r="B71" s="81" t="s">
        <v>350</v>
      </c>
      <c r="C71" s="80" t="s">
        <v>351</v>
      </c>
      <c r="D71" s="80" t="s">
        <v>349</v>
      </c>
      <c r="E71" s="166"/>
      <c r="F71" s="51"/>
    </row>
    <row r="72" spans="1:6" ht="27.75" hidden="1" customHeight="1" x14ac:dyDescent="0.3">
      <c r="A72" s="85" t="s">
        <v>45</v>
      </c>
      <c r="B72" s="82" t="s">
        <v>352</v>
      </c>
      <c r="C72" s="152" t="s">
        <v>52</v>
      </c>
      <c r="D72" s="152" t="s">
        <v>353</v>
      </c>
      <c r="E72" s="167"/>
      <c r="F72" s="51"/>
    </row>
    <row r="73" spans="1:6" ht="27.75" hidden="1" customHeight="1" x14ac:dyDescent="0.3">
      <c r="A73" s="85" t="s">
        <v>46</v>
      </c>
      <c r="B73" s="82" t="s">
        <v>337</v>
      </c>
      <c r="C73" s="152" t="s">
        <v>51</v>
      </c>
      <c r="D73" s="152" t="s">
        <v>333</v>
      </c>
      <c r="E73" s="167"/>
      <c r="F73" s="51"/>
    </row>
    <row r="74" spans="1:6" ht="24.75" hidden="1" customHeight="1" x14ac:dyDescent="0.3">
      <c r="A74" s="85" t="s">
        <v>47</v>
      </c>
      <c r="B74" s="82" t="s">
        <v>53</v>
      </c>
      <c r="C74" s="152" t="s">
        <v>340</v>
      </c>
      <c r="D74" s="152" t="s">
        <v>344</v>
      </c>
      <c r="E74" s="167"/>
      <c r="F74" s="51"/>
    </row>
    <row r="75" spans="1:6" ht="28.5" hidden="1" customHeight="1" thickBot="1" x14ac:dyDescent="0.35">
      <c r="A75" s="86" t="s">
        <v>48</v>
      </c>
      <c r="B75" s="82" t="s">
        <v>346</v>
      </c>
      <c r="C75" s="152" t="s">
        <v>343</v>
      </c>
      <c r="D75" s="152"/>
      <c r="E75" s="167"/>
      <c r="F75" s="87"/>
    </row>
    <row r="76" spans="1:6" ht="63.75" customHeight="1" thickBot="1" x14ac:dyDescent="0.35">
      <c r="A76" s="198" t="s">
        <v>374</v>
      </c>
      <c r="B76" s="199"/>
      <c r="C76" s="88" t="s">
        <v>49</v>
      </c>
      <c r="D76" s="88" t="s">
        <v>328</v>
      </c>
      <c r="E76" s="89" t="s">
        <v>50</v>
      </c>
      <c r="F76" s="62" t="s">
        <v>409</v>
      </c>
    </row>
    <row r="77" spans="1:6" ht="15.75" customHeight="1" x14ac:dyDescent="0.3">
      <c r="A77" s="192" t="s">
        <v>355</v>
      </c>
      <c r="B77" s="193"/>
      <c r="C77" s="193"/>
      <c r="D77" s="193"/>
      <c r="E77" s="193"/>
      <c r="F77" s="194"/>
    </row>
    <row r="78" spans="1:6" ht="30.6" x14ac:dyDescent="0.3">
      <c r="A78" s="82">
        <v>1</v>
      </c>
      <c r="B78" s="82" t="s">
        <v>326</v>
      </c>
      <c r="C78" s="152" t="s">
        <v>338</v>
      </c>
      <c r="D78" s="152" t="s">
        <v>329</v>
      </c>
      <c r="E78" s="84"/>
      <c r="F78" s="84"/>
    </row>
    <row r="79" spans="1:6" ht="15" x14ac:dyDescent="0.3">
      <c r="A79" s="82">
        <v>2</v>
      </c>
      <c r="B79" s="82" t="s">
        <v>356</v>
      </c>
      <c r="C79" s="152" t="s">
        <v>357</v>
      </c>
      <c r="D79" s="152" t="s">
        <v>344</v>
      </c>
      <c r="E79" s="84"/>
      <c r="F79" s="84"/>
    </row>
    <row r="80" spans="1:6" ht="15" x14ac:dyDescent="0.3">
      <c r="A80" s="82">
        <v>2</v>
      </c>
      <c r="B80" s="82" t="s">
        <v>330</v>
      </c>
      <c r="C80" s="152" t="s">
        <v>339</v>
      </c>
      <c r="D80" s="152" t="s">
        <v>331</v>
      </c>
      <c r="E80" s="84"/>
      <c r="F80" s="84"/>
    </row>
    <row r="81" spans="1:6" ht="15.6" x14ac:dyDescent="0.3">
      <c r="A81" s="82">
        <v>3</v>
      </c>
      <c r="B81" s="82" t="s">
        <v>332</v>
      </c>
      <c r="C81" s="152" t="s">
        <v>51</v>
      </c>
      <c r="D81" s="152" t="s">
        <v>333</v>
      </c>
      <c r="E81" s="84"/>
      <c r="F81" s="84"/>
    </row>
    <row r="82" spans="1:6" ht="15.6" x14ac:dyDescent="0.3">
      <c r="A82" s="82">
        <v>4</v>
      </c>
      <c r="B82" s="82" t="s">
        <v>334</v>
      </c>
      <c r="C82" s="152" t="s">
        <v>358</v>
      </c>
      <c r="D82" s="152" t="s">
        <v>345</v>
      </c>
      <c r="E82" s="84"/>
      <c r="F82" s="84"/>
    </row>
    <row r="83" spans="1:6" ht="15.6" x14ac:dyDescent="0.3">
      <c r="A83" s="82">
        <v>5</v>
      </c>
      <c r="B83" s="82" t="s">
        <v>359</v>
      </c>
      <c r="C83" s="152" t="s">
        <v>360</v>
      </c>
      <c r="D83" s="152" t="s">
        <v>361</v>
      </c>
      <c r="E83" s="84"/>
      <c r="F83" s="84"/>
    </row>
    <row r="84" spans="1:6" ht="15" x14ac:dyDescent="0.3">
      <c r="A84" s="82">
        <v>6</v>
      </c>
      <c r="B84" s="82" t="s">
        <v>362</v>
      </c>
      <c r="C84" s="152" t="s">
        <v>339</v>
      </c>
      <c r="D84" s="152" t="s">
        <v>331</v>
      </c>
      <c r="E84" s="84"/>
      <c r="F84" s="84"/>
    </row>
    <row r="85" spans="1:6" ht="15" x14ac:dyDescent="0.3">
      <c r="A85" s="82">
        <v>7</v>
      </c>
      <c r="B85" s="82" t="s">
        <v>337</v>
      </c>
      <c r="C85" s="152" t="s">
        <v>51</v>
      </c>
      <c r="D85" s="152" t="s">
        <v>333</v>
      </c>
      <c r="E85" s="84"/>
      <c r="F85" s="84"/>
    </row>
    <row r="86" spans="1:6" ht="15" x14ac:dyDescent="0.3">
      <c r="A86" s="82">
        <v>8</v>
      </c>
      <c r="B86" s="82" t="s">
        <v>53</v>
      </c>
      <c r="C86" s="152" t="s">
        <v>340</v>
      </c>
      <c r="D86" s="152" t="s">
        <v>344</v>
      </c>
      <c r="E86" s="153"/>
      <c r="F86" s="153"/>
    </row>
    <row r="87" spans="1:6" ht="15.6" thickBot="1" x14ac:dyDescent="0.35">
      <c r="A87" s="82">
        <v>9</v>
      </c>
      <c r="B87" s="82" t="s">
        <v>346</v>
      </c>
      <c r="C87" s="152" t="s">
        <v>343</v>
      </c>
      <c r="D87" s="152"/>
      <c r="E87" s="90"/>
      <c r="F87" s="90"/>
    </row>
    <row r="88" spans="1:6" ht="15" customHeight="1" x14ac:dyDescent="0.3">
      <c r="A88" s="192" t="s">
        <v>363</v>
      </c>
      <c r="B88" s="193"/>
      <c r="C88" s="193"/>
      <c r="D88" s="193"/>
      <c r="E88" s="193"/>
      <c r="F88" s="194"/>
    </row>
    <row r="89" spans="1:6" ht="28.5" customHeight="1" x14ac:dyDescent="0.3">
      <c r="A89" s="83" t="s">
        <v>28</v>
      </c>
      <c r="B89" s="81" t="s">
        <v>326</v>
      </c>
      <c r="C89" s="151" t="s">
        <v>327</v>
      </c>
      <c r="D89" s="80" t="s">
        <v>329</v>
      </c>
      <c r="E89" s="84"/>
      <c r="F89" s="84"/>
    </row>
    <row r="90" spans="1:6" ht="26.4" x14ac:dyDescent="0.3">
      <c r="A90" s="83" t="s">
        <v>43</v>
      </c>
      <c r="B90" s="81" t="s">
        <v>347</v>
      </c>
      <c r="C90" s="80" t="s">
        <v>348</v>
      </c>
      <c r="D90" s="80" t="s">
        <v>349</v>
      </c>
      <c r="E90" s="52"/>
      <c r="F90" s="52"/>
    </row>
    <row r="91" spans="1:6" ht="40.200000000000003" x14ac:dyDescent="0.3">
      <c r="A91" s="83" t="s">
        <v>44</v>
      </c>
      <c r="B91" s="81" t="s">
        <v>350</v>
      </c>
      <c r="C91" s="80" t="s">
        <v>351</v>
      </c>
      <c r="D91" s="80" t="s">
        <v>364</v>
      </c>
      <c r="E91" s="52"/>
      <c r="F91" s="52"/>
    </row>
    <row r="92" spans="1:6" ht="17.25" customHeight="1" x14ac:dyDescent="0.3">
      <c r="A92" s="85" t="s">
        <v>45</v>
      </c>
      <c r="B92" s="82" t="s">
        <v>337</v>
      </c>
      <c r="C92" s="152" t="s">
        <v>51</v>
      </c>
      <c r="D92" s="152" t="s">
        <v>333</v>
      </c>
      <c r="E92" s="51"/>
      <c r="F92" s="51"/>
    </row>
    <row r="93" spans="1:6" ht="17.25" customHeight="1" x14ac:dyDescent="0.3">
      <c r="A93" s="154" t="s">
        <v>46</v>
      </c>
      <c r="B93" s="82" t="s">
        <v>53</v>
      </c>
      <c r="C93" s="152" t="s">
        <v>340</v>
      </c>
      <c r="D93" s="152" t="s">
        <v>344</v>
      </c>
      <c r="E93" s="155"/>
      <c r="F93" s="155"/>
    </row>
    <row r="94" spans="1:6" ht="25.5" customHeight="1" thickBot="1" x14ac:dyDescent="0.35">
      <c r="A94" s="86" t="s">
        <v>47</v>
      </c>
      <c r="B94" s="82" t="s">
        <v>346</v>
      </c>
      <c r="C94" s="152" t="s">
        <v>343</v>
      </c>
      <c r="D94" s="152"/>
      <c r="E94" s="87"/>
      <c r="F94" s="87"/>
    </row>
    <row r="95" spans="1:6" ht="25.5" customHeight="1" x14ac:dyDescent="0.3">
      <c r="A95" s="195" t="s">
        <v>365</v>
      </c>
      <c r="B95" s="196"/>
      <c r="C95" s="196"/>
      <c r="D95" s="196"/>
      <c r="E95" s="196"/>
      <c r="F95" s="197"/>
    </row>
    <row r="96" spans="1:6" ht="26.4" x14ac:dyDescent="0.3">
      <c r="A96" s="81" t="s">
        <v>28</v>
      </c>
      <c r="B96" s="81" t="s">
        <v>326</v>
      </c>
      <c r="C96" s="156" t="s">
        <v>327</v>
      </c>
      <c r="D96" s="156" t="s">
        <v>329</v>
      </c>
      <c r="E96" s="51"/>
      <c r="F96" s="51"/>
    </row>
    <row r="97" spans="1:6" ht="32.25" customHeight="1" x14ac:dyDescent="0.3">
      <c r="A97" s="81" t="s">
        <v>43</v>
      </c>
      <c r="B97" s="81" t="s">
        <v>347</v>
      </c>
      <c r="C97" s="156" t="s">
        <v>348</v>
      </c>
      <c r="D97" s="156" t="s">
        <v>349</v>
      </c>
      <c r="E97" s="51"/>
      <c r="F97" s="51"/>
    </row>
    <row r="98" spans="1:6" ht="27.75" customHeight="1" x14ac:dyDescent="0.3">
      <c r="A98" s="81" t="s">
        <v>44</v>
      </c>
      <c r="B98" s="81" t="s">
        <v>350</v>
      </c>
      <c r="C98" s="156" t="s">
        <v>351</v>
      </c>
      <c r="D98" s="156" t="s">
        <v>364</v>
      </c>
      <c r="E98" s="51"/>
      <c r="F98" s="51"/>
    </row>
    <row r="99" spans="1:6" ht="27.75" customHeight="1" x14ac:dyDescent="0.3">
      <c r="A99" s="81" t="s">
        <v>45</v>
      </c>
      <c r="B99" s="81" t="s">
        <v>352</v>
      </c>
      <c r="C99" s="156" t="s">
        <v>52</v>
      </c>
      <c r="D99" s="156" t="s">
        <v>353</v>
      </c>
      <c r="E99" s="51"/>
      <c r="F99" s="51"/>
    </row>
    <row r="100" spans="1:6" ht="27.75" customHeight="1" x14ac:dyDescent="0.3">
      <c r="A100" s="81" t="s">
        <v>46</v>
      </c>
      <c r="B100" s="81" t="s">
        <v>337</v>
      </c>
      <c r="C100" s="156" t="s">
        <v>51</v>
      </c>
      <c r="D100" s="156" t="s">
        <v>333</v>
      </c>
      <c r="E100" s="51"/>
      <c r="F100" s="51"/>
    </row>
    <row r="101" spans="1:6" ht="24.75" customHeight="1" x14ac:dyDescent="0.3">
      <c r="A101" s="81" t="s">
        <v>47</v>
      </c>
      <c r="B101" s="81" t="s">
        <v>53</v>
      </c>
      <c r="C101" s="156" t="s">
        <v>340</v>
      </c>
      <c r="D101" s="156" t="s">
        <v>344</v>
      </c>
      <c r="E101" s="51"/>
      <c r="F101" s="51"/>
    </row>
    <row r="102" spans="1:6" ht="28.5" customHeight="1" thickBot="1" x14ac:dyDescent="0.35">
      <c r="A102" s="81" t="s">
        <v>48</v>
      </c>
      <c r="B102" s="81" t="s">
        <v>346</v>
      </c>
      <c r="C102" s="156" t="s">
        <v>343</v>
      </c>
      <c r="D102" s="156"/>
      <c r="E102" s="87"/>
      <c r="F102" s="87"/>
    </row>
    <row r="103" spans="1:6" ht="25.5" customHeight="1" x14ac:dyDescent="0.3">
      <c r="A103" s="195" t="s">
        <v>366</v>
      </c>
      <c r="B103" s="196"/>
      <c r="C103" s="196"/>
      <c r="D103" s="196"/>
      <c r="E103" s="196"/>
      <c r="F103" s="197"/>
    </row>
    <row r="104" spans="1:6" x14ac:dyDescent="0.3">
      <c r="A104" s="81" t="s">
        <v>28</v>
      </c>
      <c r="B104" s="81" t="s">
        <v>367</v>
      </c>
      <c r="C104" s="156" t="s">
        <v>368</v>
      </c>
      <c r="D104" s="156" t="s">
        <v>371</v>
      </c>
      <c r="E104" s="51"/>
      <c r="F104" s="51"/>
    </row>
    <row r="105" spans="1:6" ht="32.25" customHeight="1" thickBot="1" x14ac:dyDescent="0.35">
      <c r="A105" s="81" t="s">
        <v>43</v>
      </c>
      <c r="B105" s="81" t="s">
        <v>346</v>
      </c>
      <c r="C105" s="156" t="s">
        <v>343</v>
      </c>
      <c r="D105" s="156" t="s">
        <v>371</v>
      </c>
      <c r="E105" s="51"/>
      <c r="F105" s="51"/>
    </row>
    <row r="106" spans="1:6" ht="25.5" customHeight="1" x14ac:dyDescent="0.3">
      <c r="A106" s="195" t="s">
        <v>372</v>
      </c>
      <c r="B106" s="196"/>
      <c r="C106" s="196"/>
      <c r="D106" s="196"/>
      <c r="E106" s="196"/>
      <c r="F106" s="197"/>
    </row>
    <row r="107" spans="1:6" x14ac:dyDescent="0.3">
      <c r="A107" s="81" t="s">
        <v>28</v>
      </c>
      <c r="B107" s="81" t="s">
        <v>369</v>
      </c>
      <c r="C107" s="156" t="s">
        <v>370</v>
      </c>
      <c r="D107" s="156" t="s">
        <v>371</v>
      </c>
      <c r="E107" s="51"/>
      <c r="F107" s="51"/>
    </row>
    <row r="108" spans="1:6" ht="32.25" customHeight="1" thickBot="1" x14ac:dyDescent="0.35">
      <c r="A108" s="81" t="s">
        <v>43</v>
      </c>
      <c r="B108" s="81" t="s">
        <v>346</v>
      </c>
      <c r="C108" s="156" t="s">
        <v>343</v>
      </c>
      <c r="D108" s="156" t="s">
        <v>349</v>
      </c>
      <c r="E108" s="51"/>
      <c r="F108" s="51"/>
    </row>
    <row r="109" spans="1:6" ht="63.75" hidden="1" customHeight="1" thickBot="1" x14ac:dyDescent="0.35">
      <c r="A109" s="198" t="s">
        <v>373</v>
      </c>
      <c r="B109" s="199"/>
      <c r="C109" s="88" t="s">
        <v>49</v>
      </c>
      <c r="D109" s="88" t="s">
        <v>328</v>
      </c>
      <c r="E109" s="162"/>
      <c r="F109" s="89" t="s">
        <v>50</v>
      </c>
    </row>
    <row r="110" spans="1:6" ht="15.75" hidden="1" customHeight="1" x14ac:dyDescent="0.3">
      <c r="A110" s="192" t="s">
        <v>375</v>
      </c>
      <c r="B110" s="193"/>
      <c r="C110" s="193"/>
      <c r="D110" s="193"/>
      <c r="E110" s="193"/>
      <c r="F110" s="194"/>
    </row>
    <row r="111" spans="1:6" ht="31.2" hidden="1" thickBot="1" x14ac:dyDescent="0.35">
      <c r="A111" s="82">
        <v>1</v>
      </c>
      <c r="B111" s="82" t="s">
        <v>326</v>
      </c>
      <c r="C111" s="152" t="s">
        <v>338</v>
      </c>
      <c r="D111" s="152" t="s">
        <v>329</v>
      </c>
      <c r="E111" s="163"/>
      <c r="F111" s="84"/>
    </row>
    <row r="112" spans="1:6" ht="15.6" hidden="1" thickBot="1" x14ac:dyDescent="0.35">
      <c r="A112" s="82">
        <v>2</v>
      </c>
      <c r="B112" s="82" t="s">
        <v>330</v>
      </c>
      <c r="C112" s="152" t="s">
        <v>339</v>
      </c>
      <c r="D112" s="152" t="s">
        <v>331</v>
      </c>
      <c r="E112" s="163"/>
      <c r="F112" s="84"/>
    </row>
    <row r="113" spans="1:6" ht="16.2" hidden="1" thickBot="1" x14ac:dyDescent="0.35">
      <c r="A113" s="82">
        <v>3</v>
      </c>
      <c r="B113" s="82" t="s">
        <v>332</v>
      </c>
      <c r="C113" s="152" t="s">
        <v>51</v>
      </c>
      <c r="D113" s="152" t="s">
        <v>333</v>
      </c>
      <c r="E113" s="163"/>
      <c r="F113" s="84"/>
    </row>
    <row r="114" spans="1:6" ht="16.2" hidden="1" thickBot="1" x14ac:dyDescent="0.35">
      <c r="A114" s="82">
        <v>4</v>
      </c>
      <c r="B114" s="82" t="s">
        <v>334</v>
      </c>
      <c r="C114" s="152" t="s">
        <v>341</v>
      </c>
      <c r="D114" s="152" t="s">
        <v>376</v>
      </c>
      <c r="E114" s="163"/>
      <c r="F114" s="84"/>
    </row>
    <row r="115" spans="1:6" ht="16.2" hidden="1" thickBot="1" x14ac:dyDescent="0.35">
      <c r="A115" s="82">
        <v>5</v>
      </c>
      <c r="B115" s="82" t="s">
        <v>335</v>
      </c>
      <c r="C115" s="152" t="s">
        <v>341</v>
      </c>
      <c r="D115" s="152" t="s">
        <v>376</v>
      </c>
      <c r="E115" s="163"/>
      <c r="F115" s="84"/>
    </row>
    <row r="116" spans="1:6" ht="30.6" hidden="1" thickBot="1" x14ac:dyDescent="0.35">
      <c r="A116" s="82">
        <v>6</v>
      </c>
      <c r="B116" s="82" t="s">
        <v>377</v>
      </c>
      <c r="C116" s="152" t="s">
        <v>378</v>
      </c>
      <c r="D116" s="152"/>
      <c r="E116" s="163"/>
      <c r="F116" s="84"/>
    </row>
    <row r="117" spans="1:6" ht="15.6" hidden="1" thickBot="1" x14ac:dyDescent="0.35">
      <c r="A117" s="82">
        <v>7</v>
      </c>
      <c r="B117" s="82" t="s">
        <v>362</v>
      </c>
      <c r="C117" s="152" t="s">
        <v>339</v>
      </c>
      <c r="D117" s="152" t="s">
        <v>331</v>
      </c>
      <c r="E117" s="163"/>
      <c r="F117" s="84"/>
    </row>
    <row r="118" spans="1:6" ht="15.6" hidden="1" thickBot="1" x14ac:dyDescent="0.35">
      <c r="A118" s="82">
        <v>8</v>
      </c>
      <c r="B118" s="82" t="s">
        <v>337</v>
      </c>
      <c r="C118" s="152" t="s">
        <v>51</v>
      </c>
      <c r="D118" s="152" t="s">
        <v>333</v>
      </c>
      <c r="E118" s="163"/>
      <c r="F118" s="84"/>
    </row>
    <row r="119" spans="1:6" ht="15.6" hidden="1" thickBot="1" x14ac:dyDescent="0.35">
      <c r="A119" s="82">
        <v>9</v>
      </c>
      <c r="B119" s="82" t="s">
        <v>53</v>
      </c>
      <c r="C119" s="152" t="s">
        <v>340</v>
      </c>
      <c r="D119" s="152" t="s">
        <v>344</v>
      </c>
      <c r="E119" s="164"/>
      <c r="F119" s="153"/>
    </row>
    <row r="120" spans="1:6" ht="15.6" hidden="1" thickBot="1" x14ac:dyDescent="0.35">
      <c r="A120" s="82">
        <v>10</v>
      </c>
      <c r="B120" s="82" t="s">
        <v>346</v>
      </c>
      <c r="C120" s="152" t="s">
        <v>343</v>
      </c>
      <c r="D120" s="152"/>
      <c r="E120" s="164"/>
      <c r="F120" s="90"/>
    </row>
    <row r="121" spans="1:6" ht="15" hidden="1" customHeight="1" x14ac:dyDescent="0.3">
      <c r="A121" s="192" t="s">
        <v>379</v>
      </c>
      <c r="B121" s="193"/>
      <c r="C121" s="193"/>
      <c r="D121" s="193"/>
      <c r="E121" s="193"/>
      <c r="F121" s="194"/>
    </row>
    <row r="122" spans="1:6" ht="28.5" hidden="1" customHeight="1" x14ac:dyDescent="0.3">
      <c r="A122" s="83" t="s">
        <v>28</v>
      </c>
      <c r="B122" s="81" t="s">
        <v>326</v>
      </c>
      <c r="C122" s="151" t="s">
        <v>327</v>
      </c>
      <c r="D122" s="80" t="s">
        <v>329</v>
      </c>
      <c r="E122" s="165"/>
      <c r="F122" s="84"/>
    </row>
    <row r="123" spans="1:6" ht="27" hidden="1" thickBot="1" x14ac:dyDescent="0.35">
      <c r="A123" s="83" t="s">
        <v>43</v>
      </c>
      <c r="B123" s="81" t="s">
        <v>347</v>
      </c>
      <c r="C123" s="80" t="s">
        <v>348</v>
      </c>
      <c r="D123" s="80" t="s">
        <v>349</v>
      </c>
      <c r="E123" s="166"/>
      <c r="F123" s="52"/>
    </row>
    <row r="124" spans="1:6" ht="40.799999999999997" hidden="1" thickBot="1" x14ac:dyDescent="0.35">
      <c r="A124" s="83" t="s">
        <v>44</v>
      </c>
      <c r="B124" s="81" t="s">
        <v>350</v>
      </c>
      <c r="C124" s="80" t="s">
        <v>351</v>
      </c>
      <c r="D124" s="80" t="s">
        <v>364</v>
      </c>
      <c r="E124" s="166"/>
      <c r="F124" s="52"/>
    </row>
    <row r="125" spans="1:6" ht="30.6" hidden="1" thickBot="1" x14ac:dyDescent="0.35">
      <c r="A125" s="85" t="s">
        <v>45</v>
      </c>
      <c r="B125" s="82" t="s">
        <v>377</v>
      </c>
      <c r="C125" s="152" t="s">
        <v>378</v>
      </c>
      <c r="D125" s="152"/>
      <c r="E125" s="167"/>
      <c r="F125" s="52"/>
    </row>
    <row r="126" spans="1:6" ht="17.25" hidden="1" customHeight="1" x14ac:dyDescent="0.3">
      <c r="A126" s="154" t="s">
        <v>46</v>
      </c>
      <c r="B126" s="82" t="s">
        <v>337</v>
      </c>
      <c r="C126" s="152" t="s">
        <v>51</v>
      </c>
      <c r="D126" s="152" t="s">
        <v>333</v>
      </c>
      <c r="E126" s="167"/>
      <c r="F126" s="51"/>
    </row>
    <row r="127" spans="1:6" ht="17.25" hidden="1" customHeight="1" thickBot="1" x14ac:dyDescent="0.35">
      <c r="A127" s="86" t="s">
        <v>47</v>
      </c>
      <c r="B127" s="82" t="s">
        <v>53</v>
      </c>
      <c r="C127" s="152" t="s">
        <v>340</v>
      </c>
      <c r="D127" s="152" t="s">
        <v>344</v>
      </c>
      <c r="E127" s="167"/>
      <c r="F127" s="155"/>
    </row>
    <row r="128" spans="1:6" ht="25.5" hidden="1" customHeight="1" thickBot="1" x14ac:dyDescent="0.35">
      <c r="A128" s="86" t="s">
        <v>48</v>
      </c>
      <c r="B128" s="82" t="s">
        <v>346</v>
      </c>
      <c r="C128" s="152" t="s">
        <v>343</v>
      </c>
      <c r="D128" s="152"/>
      <c r="E128" s="167"/>
      <c r="F128" s="87"/>
    </row>
    <row r="129" spans="1:6" ht="25.5" hidden="1" customHeight="1" x14ac:dyDescent="0.3">
      <c r="A129" s="195" t="s">
        <v>380</v>
      </c>
      <c r="B129" s="196"/>
      <c r="C129" s="196"/>
      <c r="D129" s="196"/>
      <c r="E129" s="196"/>
      <c r="F129" s="197"/>
    </row>
    <row r="130" spans="1:6" ht="27" hidden="1" thickBot="1" x14ac:dyDescent="0.35">
      <c r="A130" s="81" t="s">
        <v>28</v>
      </c>
      <c r="B130" s="81" t="s">
        <v>326</v>
      </c>
      <c r="C130" s="156" t="s">
        <v>327</v>
      </c>
      <c r="D130" s="156" t="s">
        <v>329</v>
      </c>
      <c r="E130" s="168"/>
      <c r="F130" s="51"/>
    </row>
    <row r="131" spans="1:6" ht="32.25" hidden="1" customHeight="1" x14ac:dyDescent="0.3">
      <c r="A131" s="81" t="s">
        <v>43</v>
      </c>
      <c r="B131" s="81" t="s">
        <v>347</v>
      </c>
      <c r="C131" s="156" t="s">
        <v>348</v>
      </c>
      <c r="D131" s="156" t="s">
        <v>349</v>
      </c>
      <c r="E131" s="168"/>
      <c r="F131" s="51"/>
    </row>
    <row r="132" spans="1:6" ht="27.75" hidden="1" customHeight="1" x14ac:dyDescent="0.3">
      <c r="A132" s="81" t="s">
        <v>44</v>
      </c>
      <c r="B132" s="81" t="s">
        <v>350</v>
      </c>
      <c r="C132" s="156" t="s">
        <v>351</v>
      </c>
      <c r="D132" s="156" t="s">
        <v>364</v>
      </c>
      <c r="E132" s="168"/>
      <c r="F132" s="51"/>
    </row>
    <row r="133" spans="1:6" ht="27.75" hidden="1" customHeight="1" x14ac:dyDescent="0.3">
      <c r="A133" s="81" t="s">
        <v>45</v>
      </c>
      <c r="B133" s="81" t="s">
        <v>352</v>
      </c>
      <c r="C133" s="156" t="s">
        <v>52</v>
      </c>
      <c r="D133" s="156" t="s">
        <v>353</v>
      </c>
      <c r="E133" s="168"/>
      <c r="F133" s="51"/>
    </row>
    <row r="134" spans="1:6" ht="27.75" hidden="1" customHeight="1" x14ac:dyDescent="0.3">
      <c r="A134" s="81" t="s">
        <v>46</v>
      </c>
      <c r="B134" s="82" t="s">
        <v>377</v>
      </c>
      <c r="C134" s="152" t="s">
        <v>378</v>
      </c>
      <c r="D134" s="156"/>
      <c r="E134" s="168"/>
      <c r="F134" s="51"/>
    </row>
    <row r="135" spans="1:6" ht="27.75" hidden="1" customHeight="1" x14ac:dyDescent="0.3">
      <c r="A135" s="81" t="s">
        <v>47</v>
      </c>
      <c r="B135" s="81" t="s">
        <v>337</v>
      </c>
      <c r="C135" s="156" t="s">
        <v>51</v>
      </c>
      <c r="D135" s="156" t="s">
        <v>333</v>
      </c>
      <c r="E135" s="168"/>
      <c r="F135" s="51"/>
    </row>
    <row r="136" spans="1:6" ht="24.75" hidden="1" customHeight="1" x14ac:dyDescent="0.3">
      <c r="A136" s="81" t="s">
        <v>48</v>
      </c>
      <c r="B136" s="81" t="s">
        <v>53</v>
      </c>
      <c r="C136" s="156" t="s">
        <v>340</v>
      </c>
      <c r="D136" s="156" t="s">
        <v>344</v>
      </c>
      <c r="E136" s="168"/>
      <c r="F136" s="51"/>
    </row>
    <row r="137" spans="1:6" ht="28.5" hidden="1" customHeight="1" thickBot="1" x14ac:dyDescent="0.35">
      <c r="A137" s="81">
        <v>8</v>
      </c>
      <c r="B137" s="81" t="s">
        <v>346</v>
      </c>
      <c r="C137" s="156" t="s">
        <v>343</v>
      </c>
      <c r="D137" s="156"/>
      <c r="E137" s="168"/>
      <c r="F137" s="87"/>
    </row>
    <row r="138" spans="1:6" ht="25.5" hidden="1" customHeight="1" x14ac:dyDescent="0.3">
      <c r="A138" s="195" t="s">
        <v>381</v>
      </c>
      <c r="B138" s="196"/>
      <c r="C138" s="196"/>
      <c r="D138" s="196"/>
      <c r="E138" s="196"/>
      <c r="F138" s="197"/>
    </row>
    <row r="139" spans="1:6" ht="15" hidden="1" thickBot="1" x14ac:dyDescent="0.35">
      <c r="A139" s="81">
        <v>1</v>
      </c>
      <c r="B139" s="81" t="s">
        <v>382</v>
      </c>
      <c r="C139" s="156" t="s">
        <v>383</v>
      </c>
      <c r="D139" s="156" t="s">
        <v>384</v>
      </c>
      <c r="E139" s="168"/>
      <c r="F139" s="51"/>
    </row>
    <row r="140" spans="1:6" ht="32.25" hidden="1" customHeight="1" x14ac:dyDescent="0.3">
      <c r="A140" s="82">
        <v>2</v>
      </c>
      <c r="B140" s="82" t="s">
        <v>330</v>
      </c>
      <c r="C140" s="152" t="s">
        <v>339</v>
      </c>
      <c r="D140" s="152" t="s">
        <v>331</v>
      </c>
      <c r="E140" s="167"/>
      <c r="F140" s="51"/>
    </row>
    <row r="141" spans="1:6" ht="28.5" hidden="1" customHeight="1" thickBot="1" x14ac:dyDescent="0.35">
      <c r="A141" s="81">
        <v>3</v>
      </c>
      <c r="B141" s="81" t="s">
        <v>346</v>
      </c>
      <c r="C141" s="156" t="s">
        <v>343</v>
      </c>
      <c r="D141" s="156"/>
      <c r="E141" s="168"/>
      <c r="F141" s="87"/>
    </row>
    <row r="142" spans="1:6" ht="63.75" hidden="1" customHeight="1" thickBot="1" x14ac:dyDescent="0.35">
      <c r="A142" s="198" t="s">
        <v>385</v>
      </c>
      <c r="B142" s="199"/>
      <c r="C142" s="88" t="s">
        <v>49</v>
      </c>
      <c r="D142" s="88" t="s">
        <v>328</v>
      </c>
      <c r="E142" s="162"/>
      <c r="F142" s="89" t="s">
        <v>50</v>
      </c>
    </row>
    <row r="143" spans="1:6" ht="15.75" hidden="1" customHeight="1" x14ac:dyDescent="0.3">
      <c r="A143" s="192" t="s">
        <v>386</v>
      </c>
      <c r="B143" s="193"/>
      <c r="C143" s="193"/>
      <c r="D143" s="193"/>
      <c r="E143" s="193"/>
      <c r="F143" s="194"/>
    </row>
    <row r="144" spans="1:6" ht="31.2" hidden="1" thickBot="1" x14ac:dyDescent="0.35">
      <c r="A144" s="82">
        <v>1</v>
      </c>
      <c r="B144" s="82" t="s">
        <v>326</v>
      </c>
      <c r="C144" s="152" t="s">
        <v>338</v>
      </c>
      <c r="D144" s="152" t="s">
        <v>329</v>
      </c>
      <c r="E144" s="163"/>
      <c r="F144" s="84"/>
    </row>
    <row r="145" spans="1:6" ht="15.6" hidden="1" thickBot="1" x14ac:dyDescent="0.35">
      <c r="A145" s="82">
        <v>2</v>
      </c>
      <c r="B145" s="82" t="s">
        <v>330</v>
      </c>
      <c r="C145" s="152" t="s">
        <v>339</v>
      </c>
      <c r="D145" s="152" t="s">
        <v>331</v>
      </c>
      <c r="E145" s="163"/>
      <c r="F145" s="84"/>
    </row>
    <row r="146" spans="1:6" ht="16.2" hidden="1" thickBot="1" x14ac:dyDescent="0.35">
      <c r="A146" s="82">
        <v>3</v>
      </c>
      <c r="B146" s="82" t="s">
        <v>332</v>
      </c>
      <c r="C146" s="152" t="s">
        <v>51</v>
      </c>
      <c r="D146" s="152" t="s">
        <v>333</v>
      </c>
      <c r="E146" s="163"/>
      <c r="F146" s="84"/>
    </row>
    <row r="147" spans="1:6" ht="16.2" hidden="1" thickBot="1" x14ac:dyDescent="0.35">
      <c r="A147" s="82">
        <v>4</v>
      </c>
      <c r="B147" s="82" t="s">
        <v>334</v>
      </c>
      <c r="C147" s="152" t="s">
        <v>341</v>
      </c>
      <c r="D147" s="152" t="s">
        <v>376</v>
      </c>
      <c r="E147" s="163"/>
      <c r="F147" s="84"/>
    </row>
    <row r="148" spans="1:6" ht="16.2" hidden="1" thickBot="1" x14ac:dyDescent="0.35">
      <c r="A148" s="82">
        <v>5</v>
      </c>
      <c r="B148" s="82" t="s">
        <v>335</v>
      </c>
      <c r="C148" s="152" t="s">
        <v>341</v>
      </c>
      <c r="D148" s="152" t="s">
        <v>376</v>
      </c>
      <c r="E148" s="163"/>
      <c r="F148" s="84"/>
    </row>
    <row r="149" spans="1:6" ht="30.6" hidden="1" thickBot="1" x14ac:dyDescent="0.35">
      <c r="A149" s="82">
        <v>6</v>
      </c>
      <c r="B149" s="82" t="s">
        <v>377</v>
      </c>
      <c r="C149" s="152" t="s">
        <v>387</v>
      </c>
      <c r="D149" s="152"/>
      <c r="E149" s="163"/>
      <c r="F149" s="84"/>
    </row>
    <row r="150" spans="1:6" ht="15.6" hidden="1" thickBot="1" x14ac:dyDescent="0.35">
      <c r="A150" s="82">
        <v>7</v>
      </c>
      <c r="B150" s="82" t="s">
        <v>362</v>
      </c>
      <c r="C150" s="152" t="s">
        <v>339</v>
      </c>
      <c r="D150" s="152" t="s">
        <v>331</v>
      </c>
      <c r="E150" s="163"/>
      <c r="F150" s="84"/>
    </row>
    <row r="151" spans="1:6" ht="15.6" hidden="1" thickBot="1" x14ac:dyDescent="0.35">
      <c r="A151" s="82">
        <v>8</v>
      </c>
      <c r="B151" s="82" t="s">
        <v>337</v>
      </c>
      <c r="C151" s="152" t="s">
        <v>51</v>
      </c>
      <c r="D151" s="152" t="s">
        <v>333</v>
      </c>
      <c r="E151" s="163"/>
      <c r="F151" s="84"/>
    </row>
    <row r="152" spans="1:6" ht="15.6" hidden="1" thickBot="1" x14ac:dyDescent="0.35">
      <c r="A152" s="82">
        <v>9</v>
      </c>
      <c r="B152" s="82" t="s">
        <v>53</v>
      </c>
      <c r="C152" s="152" t="s">
        <v>340</v>
      </c>
      <c r="D152" s="152" t="s">
        <v>344</v>
      </c>
      <c r="E152" s="164"/>
      <c r="F152" s="153"/>
    </row>
    <row r="153" spans="1:6" ht="15.6" hidden="1" thickBot="1" x14ac:dyDescent="0.35">
      <c r="A153" s="82">
        <v>10</v>
      </c>
      <c r="B153" s="82" t="s">
        <v>346</v>
      </c>
      <c r="C153" s="152" t="s">
        <v>343</v>
      </c>
      <c r="D153" s="152"/>
      <c r="E153" s="164"/>
      <c r="F153" s="90"/>
    </row>
    <row r="154" spans="1:6" ht="15" hidden="1" customHeight="1" x14ac:dyDescent="0.3">
      <c r="A154" s="192" t="s">
        <v>388</v>
      </c>
      <c r="B154" s="193"/>
      <c r="C154" s="193"/>
      <c r="D154" s="193"/>
      <c r="E154" s="193"/>
      <c r="F154" s="194"/>
    </row>
    <row r="155" spans="1:6" ht="28.5" hidden="1" customHeight="1" x14ac:dyDescent="0.3">
      <c r="A155" s="83" t="s">
        <v>28</v>
      </c>
      <c r="B155" s="81" t="s">
        <v>326</v>
      </c>
      <c r="C155" s="151" t="s">
        <v>327</v>
      </c>
      <c r="D155" s="80" t="s">
        <v>329</v>
      </c>
      <c r="E155" s="165"/>
      <c r="F155" s="84"/>
    </row>
    <row r="156" spans="1:6" ht="27" hidden="1" thickBot="1" x14ac:dyDescent="0.35">
      <c r="A156" s="83" t="s">
        <v>43</v>
      </c>
      <c r="B156" s="81" t="s">
        <v>347</v>
      </c>
      <c r="C156" s="80" t="s">
        <v>348</v>
      </c>
      <c r="D156" s="80" t="s">
        <v>349</v>
      </c>
      <c r="E156" s="166"/>
      <c r="F156" s="52"/>
    </row>
    <row r="157" spans="1:6" ht="40.799999999999997" hidden="1" thickBot="1" x14ac:dyDescent="0.35">
      <c r="A157" s="83" t="s">
        <v>44</v>
      </c>
      <c r="B157" s="81" t="s">
        <v>350</v>
      </c>
      <c r="C157" s="80" t="s">
        <v>351</v>
      </c>
      <c r="D157" s="80" t="s">
        <v>364</v>
      </c>
      <c r="E157" s="166"/>
      <c r="F157" s="52"/>
    </row>
    <row r="158" spans="1:6" ht="30.6" hidden="1" thickBot="1" x14ac:dyDescent="0.35">
      <c r="A158" s="85" t="s">
        <v>45</v>
      </c>
      <c r="B158" s="82" t="s">
        <v>377</v>
      </c>
      <c r="C158" s="152" t="s">
        <v>387</v>
      </c>
      <c r="D158" s="152"/>
      <c r="E158" s="167"/>
      <c r="F158" s="52"/>
    </row>
    <row r="159" spans="1:6" ht="17.25" hidden="1" customHeight="1" x14ac:dyDescent="0.3">
      <c r="A159" s="154" t="s">
        <v>46</v>
      </c>
      <c r="B159" s="82" t="s">
        <v>337</v>
      </c>
      <c r="C159" s="152" t="s">
        <v>51</v>
      </c>
      <c r="D159" s="152" t="s">
        <v>333</v>
      </c>
      <c r="E159" s="167"/>
      <c r="F159" s="51"/>
    </row>
    <row r="160" spans="1:6" ht="17.25" hidden="1" customHeight="1" thickBot="1" x14ac:dyDescent="0.35">
      <c r="A160" s="86" t="s">
        <v>47</v>
      </c>
      <c r="B160" s="82" t="s">
        <v>53</v>
      </c>
      <c r="C160" s="152" t="s">
        <v>340</v>
      </c>
      <c r="D160" s="152" t="s">
        <v>344</v>
      </c>
      <c r="E160" s="167"/>
      <c r="F160" s="155"/>
    </row>
    <row r="161" spans="1:6" ht="25.5" hidden="1" customHeight="1" thickBot="1" x14ac:dyDescent="0.35">
      <c r="A161" s="86" t="s">
        <v>48</v>
      </c>
      <c r="B161" s="82" t="s">
        <v>346</v>
      </c>
      <c r="C161" s="152" t="s">
        <v>343</v>
      </c>
      <c r="D161" s="152"/>
      <c r="E161" s="167"/>
      <c r="F161" s="87"/>
    </row>
    <row r="162" spans="1:6" ht="25.5" hidden="1" customHeight="1" x14ac:dyDescent="0.3">
      <c r="A162" s="195" t="s">
        <v>389</v>
      </c>
      <c r="B162" s="196"/>
      <c r="C162" s="196"/>
      <c r="D162" s="196"/>
      <c r="E162" s="196"/>
      <c r="F162" s="197"/>
    </row>
    <row r="163" spans="1:6" ht="27" hidden="1" thickBot="1" x14ac:dyDescent="0.35">
      <c r="A163" s="81" t="s">
        <v>28</v>
      </c>
      <c r="B163" s="81" t="s">
        <v>326</v>
      </c>
      <c r="C163" s="156" t="s">
        <v>327</v>
      </c>
      <c r="D163" s="156" t="s">
        <v>329</v>
      </c>
      <c r="E163" s="168"/>
      <c r="F163" s="51"/>
    </row>
    <row r="164" spans="1:6" ht="32.25" hidden="1" customHeight="1" x14ac:dyDescent="0.3">
      <c r="A164" s="81" t="s">
        <v>43</v>
      </c>
      <c r="B164" s="81" t="s">
        <v>347</v>
      </c>
      <c r="C164" s="156" t="s">
        <v>348</v>
      </c>
      <c r="D164" s="156" t="s">
        <v>349</v>
      </c>
      <c r="E164" s="168"/>
      <c r="F164" s="51"/>
    </row>
    <row r="165" spans="1:6" ht="27.75" hidden="1" customHeight="1" x14ac:dyDescent="0.3">
      <c r="A165" s="81" t="s">
        <v>44</v>
      </c>
      <c r="B165" s="81" t="s">
        <v>350</v>
      </c>
      <c r="C165" s="156" t="s">
        <v>351</v>
      </c>
      <c r="D165" s="156" t="s">
        <v>364</v>
      </c>
      <c r="E165" s="168"/>
      <c r="F165" s="51"/>
    </row>
    <row r="166" spans="1:6" ht="27.75" hidden="1" customHeight="1" x14ac:dyDescent="0.3">
      <c r="A166" s="81" t="s">
        <v>45</v>
      </c>
      <c r="B166" s="81" t="s">
        <v>352</v>
      </c>
      <c r="C166" s="156" t="s">
        <v>52</v>
      </c>
      <c r="D166" s="156" t="s">
        <v>353</v>
      </c>
      <c r="E166" s="168"/>
      <c r="F166" s="51"/>
    </row>
    <row r="167" spans="1:6" ht="27.75" hidden="1" customHeight="1" x14ac:dyDescent="0.3">
      <c r="A167" s="81" t="s">
        <v>46</v>
      </c>
      <c r="B167" s="82" t="s">
        <v>377</v>
      </c>
      <c r="C167" s="152" t="s">
        <v>378</v>
      </c>
      <c r="D167" s="156"/>
      <c r="E167" s="168"/>
      <c r="F167" s="51"/>
    </row>
    <row r="168" spans="1:6" ht="27.75" hidden="1" customHeight="1" x14ac:dyDescent="0.3">
      <c r="A168" s="81" t="s">
        <v>47</v>
      </c>
      <c r="B168" s="81" t="s">
        <v>337</v>
      </c>
      <c r="C168" s="156" t="s">
        <v>51</v>
      </c>
      <c r="D168" s="156" t="s">
        <v>333</v>
      </c>
      <c r="E168" s="168"/>
      <c r="F168" s="51"/>
    </row>
    <row r="169" spans="1:6" ht="24.75" hidden="1" customHeight="1" x14ac:dyDescent="0.3">
      <c r="A169" s="81" t="s">
        <v>48</v>
      </c>
      <c r="B169" s="81" t="s">
        <v>53</v>
      </c>
      <c r="C169" s="156" t="s">
        <v>340</v>
      </c>
      <c r="D169" s="156" t="s">
        <v>344</v>
      </c>
      <c r="E169" s="168"/>
      <c r="F169" s="51"/>
    </row>
    <row r="170" spans="1:6" ht="28.5" hidden="1" customHeight="1" thickBot="1" x14ac:dyDescent="0.35">
      <c r="A170" s="81">
        <v>8</v>
      </c>
      <c r="B170" s="81" t="s">
        <v>346</v>
      </c>
      <c r="C170" s="156" t="s">
        <v>343</v>
      </c>
      <c r="D170" s="156"/>
      <c r="E170" s="168"/>
      <c r="F170" s="87"/>
    </row>
    <row r="171" spans="1:6" ht="25.5" hidden="1" customHeight="1" x14ac:dyDescent="0.3">
      <c r="A171" s="195" t="s">
        <v>390</v>
      </c>
      <c r="B171" s="196"/>
      <c r="C171" s="196"/>
      <c r="D171" s="196"/>
      <c r="E171" s="196"/>
      <c r="F171" s="197"/>
    </row>
    <row r="172" spans="1:6" ht="15" hidden="1" thickBot="1" x14ac:dyDescent="0.35">
      <c r="A172" s="81">
        <v>1</v>
      </c>
      <c r="B172" s="81" t="s">
        <v>367</v>
      </c>
      <c r="C172" s="156" t="s">
        <v>391</v>
      </c>
      <c r="D172" s="156" t="s">
        <v>371</v>
      </c>
      <c r="E172" s="168"/>
      <c r="F172" s="51"/>
    </row>
    <row r="173" spans="1:6" ht="28.5" hidden="1" customHeight="1" thickBot="1" x14ac:dyDescent="0.35">
      <c r="A173" s="81">
        <v>3</v>
      </c>
      <c r="B173" s="81" t="s">
        <v>346</v>
      </c>
      <c r="C173" s="156" t="s">
        <v>343</v>
      </c>
      <c r="D173" s="156"/>
      <c r="E173" s="168"/>
      <c r="F173" s="87"/>
    </row>
    <row r="174" spans="1:6" ht="39" customHeight="1" thickBot="1" x14ac:dyDescent="0.35">
      <c r="A174" s="189" t="s">
        <v>56</v>
      </c>
      <c r="B174" s="190"/>
      <c r="C174" s="190"/>
      <c r="D174" s="190"/>
      <c r="E174" s="62" t="s">
        <v>410</v>
      </c>
      <c r="F174" s="62" t="s">
        <v>409</v>
      </c>
    </row>
    <row r="175" spans="1:6" ht="29.25" customHeight="1" x14ac:dyDescent="0.3">
      <c r="A175" s="50"/>
      <c r="B175" s="67"/>
      <c r="C175" s="49"/>
      <c r="D175" s="75"/>
      <c r="E175" s="75"/>
      <c r="F175" s="70"/>
    </row>
    <row r="176" spans="1:6" ht="29.25" customHeight="1" x14ac:dyDescent="0.3">
      <c r="A176" s="50"/>
      <c r="B176" s="66"/>
      <c r="C176" s="49"/>
      <c r="D176" s="75"/>
      <c r="E176" s="75"/>
      <c r="F176" s="70"/>
    </row>
    <row r="177" spans="1:9" ht="18" customHeight="1" x14ac:dyDescent="0.3">
      <c r="A177" s="50"/>
      <c r="B177" s="66"/>
      <c r="C177" s="49"/>
      <c r="D177" s="75"/>
      <c r="E177" s="75"/>
      <c r="F177" s="70"/>
    </row>
    <row r="178" spans="1:9" ht="18" customHeight="1" x14ac:dyDescent="0.3">
      <c r="A178" s="50"/>
      <c r="B178" s="66"/>
      <c r="C178" s="49"/>
      <c r="D178" s="75"/>
      <c r="E178" s="75"/>
      <c r="F178" s="70"/>
    </row>
    <row r="179" spans="1:9" ht="19.5" customHeight="1" x14ac:dyDescent="0.3">
      <c r="A179" s="50"/>
      <c r="B179" s="66"/>
      <c r="C179" s="49"/>
      <c r="D179" s="75"/>
      <c r="E179" s="75"/>
      <c r="F179" s="70"/>
    </row>
    <row r="180" spans="1:9" ht="30.75" customHeight="1" x14ac:dyDescent="0.3">
      <c r="A180" s="50"/>
      <c r="B180" s="66"/>
      <c r="C180" s="49"/>
      <c r="D180" s="75"/>
      <c r="E180" s="75"/>
      <c r="F180" s="70"/>
    </row>
    <row r="182" spans="1:9" ht="24" customHeight="1" x14ac:dyDescent="0.3">
      <c r="A182" s="204" t="s">
        <v>413</v>
      </c>
      <c r="B182" s="204"/>
      <c r="C182" s="204"/>
    </row>
    <row r="183" spans="1:9" ht="31.2" customHeight="1" x14ac:dyDescent="0.3">
      <c r="A183" s="205" t="s">
        <v>414</v>
      </c>
      <c r="B183" s="205"/>
      <c r="C183" s="205"/>
      <c r="D183" s="206"/>
      <c r="E183" s="206"/>
      <c r="F183" s="206"/>
      <c r="G183" s="206"/>
    </row>
    <row r="184" spans="1:9" ht="15.6" x14ac:dyDescent="0.3">
      <c r="C184" s="207" t="s">
        <v>415</v>
      </c>
      <c r="D184" s="207"/>
      <c r="E184" s="207"/>
      <c r="F184" s="207"/>
      <c r="G184" s="207"/>
      <c r="H184" s="207"/>
      <c r="I184" s="207"/>
    </row>
    <row r="185" spans="1:9" x14ac:dyDescent="0.3">
      <c r="A185" s="208" t="s">
        <v>12</v>
      </c>
      <c r="B185" s="209"/>
      <c r="C185" s="210"/>
    </row>
    <row r="186" spans="1:9" ht="14.4" customHeight="1" x14ac:dyDescent="0.3">
      <c r="A186" s="211" t="s">
        <v>13</v>
      </c>
      <c r="B186" s="211"/>
      <c r="C186" s="212" t="s">
        <v>416</v>
      </c>
    </row>
    <row r="187" spans="1:9" x14ac:dyDescent="0.3">
      <c r="A187" s="213"/>
      <c r="B187" s="213"/>
      <c r="C187" s="213"/>
    </row>
    <row r="188" spans="1:9" x14ac:dyDescent="0.3">
      <c r="A188" s="213"/>
      <c r="B188" s="213"/>
      <c r="C188" s="213"/>
    </row>
    <row r="189" spans="1:9" x14ac:dyDescent="0.3">
      <c r="A189" s="213"/>
      <c r="B189" s="214"/>
      <c r="C189" s="210"/>
    </row>
    <row r="190" spans="1:9" x14ac:dyDescent="0.3">
      <c r="A190" s="211" t="s">
        <v>14</v>
      </c>
      <c r="B190" s="211"/>
      <c r="C190" s="212" t="s">
        <v>15</v>
      </c>
    </row>
  </sheetData>
  <mergeCells count="28">
    <mergeCell ref="A182:C182"/>
    <mergeCell ref="A183:C183"/>
    <mergeCell ref="C184:I184"/>
    <mergeCell ref="A186:B186"/>
    <mergeCell ref="A190:B190"/>
    <mergeCell ref="A162:F162"/>
    <mergeCell ref="A171:F171"/>
    <mergeCell ref="A129:F129"/>
    <mergeCell ref="A138:F138"/>
    <mergeCell ref="A142:B142"/>
    <mergeCell ref="A143:F143"/>
    <mergeCell ref="A154:F154"/>
    <mergeCell ref="A174:D174"/>
    <mergeCell ref="A1:F1"/>
    <mergeCell ref="A61:F61"/>
    <mergeCell ref="A68:F68"/>
    <mergeCell ref="A51:F51"/>
    <mergeCell ref="A50:B50"/>
    <mergeCell ref="A49:F49"/>
    <mergeCell ref="A76:B76"/>
    <mergeCell ref="A77:F77"/>
    <mergeCell ref="A88:F88"/>
    <mergeCell ref="A95:F95"/>
    <mergeCell ref="A103:F103"/>
    <mergeCell ref="A106:F106"/>
    <mergeCell ref="A109:B109"/>
    <mergeCell ref="A110:F110"/>
    <mergeCell ref="A121:F121"/>
  </mergeCells>
  <conditionalFormatting sqref="C2:E2">
    <cfRule type="cellIs" dxfId="6" priority="5" stopIfTrue="1" operator="equal">
      <formula>"??"</formula>
    </cfRule>
  </conditionalFormatting>
  <conditionalFormatting sqref="F6">
    <cfRule type="cellIs" dxfId="5" priority="6" stopIfTrue="1" operator="equal">
      <formula>"??"</formula>
    </cfRule>
  </conditionalFormatting>
  <conditionalFormatting sqref="F36">
    <cfRule type="cellIs" dxfId="4" priority="4" stopIfTrue="1" operator="equal">
      <formula>"??"</formula>
    </cfRule>
  </conditionalFormatting>
  <conditionalFormatting sqref="C185:C188 A189:A190">
    <cfRule type="cellIs" dxfId="1" priority="1" stopIfTrue="1" operator="equal">
      <formula>"?"</formula>
    </cfRule>
    <cfRule type="cellIs" dxfId="0" priority="2" stopIfTrue="1" operator="equal">
      <formula>"??"</formula>
    </cfRule>
  </conditionalFormatting>
  <pageMargins left="0.7" right="0.7" top="0.75" bottom="0.75" header="0.3" footer="0.3"/>
  <pageSetup scale="41" orientation="portrait" r:id="rId1"/>
  <rowBreaks count="1" manualBreakCount="1">
    <brk id="48"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4</vt:i4>
      </vt:variant>
    </vt:vector>
  </HeadingPairs>
  <TitlesOfParts>
    <vt:vector size="7" baseType="lpstr">
      <vt:lpstr>Tech Schedule A&amp;B</vt:lpstr>
      <vt:lpstr>Deviation Schedule</vt:lpstr>
      <vt:lpstr>Tools, Spares,Drwg &amp; Type Tests</vt:lpstr>
      <vt:lpstr>'Deviation Schedule'!Print_Area</vt:lpstr>
      <vt:lpstr>'Tech Schedule A&amp;B'!Print_Area</vt:lpstr>
      <vt:lpstr>'Tools, Spares,Drwg &amp; Type Tests'!Print_Area</vt:lpstr>
      <vt:lpstr>'Tech Schedule A&amp;B'!Print_Titles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2026-03-25T13:08:23Z</dcterms:modified>
</cp:coreProperties>
</file>