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Makgalemele\Desktop\20 02 2023 - GTAC\GTAC 006-2022-23\"/>
    </mc:Choice>
  </mc:AlternateContent>
  <xr:revisionPtr revIDLastSave="0" documentId="13_ncr:1_{3287A987-4592-42BA-836B-392F0D158B02}" xr6:coauthVersionLast="47" xr6:coauthVersionMax="47" xr10:uidLastSave="{00000000-0000-0000-0000-000000000000}"/>
  <bookViews>
    <workbookView xWindow="-108" yWindow="-108" windowWidth="23256" windowHeight="12456" firstSheet="2" activeTab="5" xr2:uid="{00000000-000D-0000-FFFF-FFFF00000000}"/>
  </bookViews>
  <sheets>
    <sheet name="SUMMARY" sheetId="9" state="hidden" r:id="rId1"/>
    <sheet name="P&amp;G" sheetId="12" state="hidden" r:id="rId2"/>
    <sheet name="Sheet3" sheetId="15" r:id="rId3"/>
    <sheet name="P&amp;Gs" sheetId="16" r:id="rId4"/>
    <sheet name="Part-A " sheetId="11" r:id="rId5"/>
    <sheet name="Part-B" sheetId="14" r:id="rId6"/>
    <sheet name="Part-C" sheetId="13" r:id="rId7"/>
    <sheet name="Part B" sheetId="10" state="hidden" r:id="rId8"/>
    <sheet name="Part C" sheetId="7" state="hidden" r:id="rId9"/>
  </sheets>
  <externalReferences>
    <externalReference r:id="rId10"/>
    <externalReference r:id="rId11"/>
  </externalReferences>
  <definedNames>
    <definedName name="\c" localSheetId="1">[1]CALCS!#REF!</definedName>
    <definedName name="\c" localSheetId="4">[1]CALCS!#REF!</definedName>
    <definedName name="\c">[1]CALCS!#REF!</definedName>
    <definedName name="\i" localSheetId="1">[1]CALCS!#REF!</definedName>
    <definedName name="\i" localSheetId="4">[1]CALCS!#REF!</definedName>
    <definedName name="\i">[1]CALCS!#REF!</definedName>
    <definedName name="\l">[1]CALCS!$AJ$11</definedName>
    <definedName name="\t">[1]CALCS!#REF!</definedName>
    <definedName name="_00APL" localSheetId="1">#REF!</definedName>
    <definedName name="_00APL" localSheetId="4">#REF!</definedName>
    <definedName name="_00APL">#REF!</definedName>
    <definedName name="_00AUG" localSheetId="1">#REF!</definedName>
    <definedName name="_00AUG" localSheetId="4">#REF!</definedName>
    <definedName name="_00AUG">#REF!</definedName>
    <definedName name="_00DEC" localSheetId="1">#REF!</definedName>
    <definedName name="_00DEC" localSheetId="4">#REF!</definedName>
    <definedName name="_00DEC">#REF!</definedName>
    <definedName name="_00FEB">#REF!</definedName>
    <definedName name="_00JAN">#REF!</definedName>
    <definedName name="_00JUL">#REF!</definedName>
    <definedName name="_00JUN">#REF!</definedName>
    <definedName name="_00MAR">#REF!</definedName>
    <definedName name="_00MAY">#REF!</definedName>
    <definedName name="_00NOV">#REF!</definedName>
    <definedName name="_00OCT">#REF!</definedName>
    <definedName name="_00SEP">#REF!</definedName>
    <definedName name="_01APL">#REF!</definedName>
    <definedName name="_01AUG">#REF!</definedName>
    <definedName name="_01DEC">#REF!</definedName>
    <definedName name="_01FEB">#REF!</definedName>
    <definedName name="_01JAN">#REF!</definedName>
    <definedName name="_01JUL">#REF!</definedName>
    <definedName name="_01JUN">#REF!</definedName>
    <definedName name="_01MAR">#REF!</definedName>
    <definedName name="_01MAY">#REF!</definedName>
    <definedName name="_01NOV">#REF!</definedName>
    <definedName name="_01OCT">#REF!</definedName>
    <definedName name="_01SEP">#REF!</definedName>
    <definedName name="_02APL">#REF!</definedName>
    <definedName name="_02AUG">#REF!</definedName>
    <definedName name="_02DEC">#REF!</definedName>
    <definedName name="_02FEB">#REF!</definedName>
    <definedName name="_02JAN">#REF!</definedName>
    <definedName name="_02JUL">#REF!</definedName>
    <definedName name="_02JUN">#REF!</definedName>
    <definedName name="_02MAR">#REF!</definedName>
    <definedName name="_02MAY">#REF!</definedName>
    <definedName name="_02NOV">#REF!</definedName>
    <definedName name="_02OCT">#REF!</definedName>
    <definedName name="_02SEP">#REF!</definedName>
    <definedName name="_03APL">#REF!</definedName>
    <definedName name="_03AUG">#REF!</definedName>
    <definedName name="_03DEC">#REF!</definedName>
    <definedName name="_03FEB">#REF!</definedName>
    <definedName name="_03JAN">#REF!</definedName>
    <definedName name="_03JUL">#REF!</definedName>
    <definedName name="_03JUN">#REF!</definedName>
    <definedName name="_03MAR">#REF!</definedName>
    <definedName name="_03MAY">#REF!</definedName>
    <definedName name="_03NOV">#REF!</definedName>
    <definedName name="_03OCT">#REF!</definedName>
    <definedName name="_03SEP">#REF!</definedName>
    <definedName name="_04APL">#REF!</definedName>
    <definedName name="_04AUG">#REF!</definedName>
    <definedName name="_04DEC">#REF!</definedName>
    <definedName name="_04FEB">#REF!</definedName>
    <definedName name="_04JAN">#REF!</definedName>
    <definedName name="_04JUL">#REF!</definedName>
    <definedName name="_04JUN">#REF!</definedName>
    <definedName name="_04MAR">#REF!</definedName>
    <definedName name="_04MAY">#REF!</definedName>
    <definedName name="_04NOV">#REF!</definedName>
    <definedName name="_04OCT">#REF!</definedName>
    <definedName name="_04SEP">#REF!</definedName>
    <definedName name="_05APL">#REF!</definedName>
    <definedName name="_05AUG">#REF!</definedName>
    <definedName name="_05DEC">#REF!</definedName>
    <definedName name="_05FEB">#REF!</definedName>
    <definedName name="_05JAN">#REF!</definedName>
    <definedName name="_05JUL">#REF!</definedName>
    <definedName name="_05JUN">#REF!</definedName>
    <definedName name="_05MAR">#REF!</definedName>
    <definedName name="_05MAY">#REF!</definedName>
    <definedName name="_05NOV">#REF!</definedName>
    <definedName name="_05OCT">#REF!</definedName>
    <definedName name="_05SEP">#REF!</definedName>
    <definedName name="_91APL">#REF!</definedName>
    <definedName name="_91AUG">#REF!</definedName>
    <definedName name="_91DEC">#REF!</definedName>
    <definedName name="_91FEB">#REF!</definedName>
    <definedName name="_91JAN">#REF!</definedName>
    <definedName name="_91JUL">#REF!</definedName>
    <definedName name="_91JUN">#REF!</definedName>
    <definedName name="_91MAR">#REF!</definedName>
    <definedName name="_91MAY">#REF!</definedName>
    <definedName name="_91NOV">#REF!</definedName>
    <definedName name="_91OCT">#REF!</definedName>
    <definedName name="_91SEP">#REF!</definedName>
    <definedName name="_92APL">#REF!</definedName>
    <definedName name="_92AUG">#REF!</definedName>
    <definedName name="_92DEC">#REF!</definedName>
    <definedName name="_92FEB">#REF!</definedName>
    <definedName name="_92JAN">#REF!</definedName>
    <definedName name="_92JUL">#REF!</definedName>
    <definedName name="_92JUN">#REF!</definedName>
    <definedName name="_92MAR">#REF!</definedName>
    <definedName name="_92MAY">#REF!</definedName>
    <definedName name="_92NOV">#REF!</definedName>
    <definedName name="_92OCT">#REF!</definedName>
    <definedName name="_92SEP">#REF!</definedName>
    <definedName name="_93APL">#REF!</definedName>
    <definedName name="_93AUG">#REF!</definedName>
    <definedName name="_93DEC">#REF!</definedName>
    <definedName name="_93FEB">#REF!</definedName>
    <definedName name="_93JAN">#REF!</definedName>
    <definedName name="_93JUL">#REF!</definedName>
    <definedName name="_93JUN">#REF!</definedName>
    <definedName name="_93MAR">#REF!</definedName>
    <definedName name="_93MAY">#REF!</definedName>
    <definedName name="_93NOV">#REF!</definedName>
    <definedName name="_93OCT">#REF!</definedName>
    <definedName name="_93SEP">#REF!</definedName>
    <definedName name="_94APL">#REF!</definedName>
    <definedName name="_94AUG">#REF!</definedName>
    <definedName name="_94DEC">#REF!</definedName>
    <definedName name="_94FEB">#REF!</definedName>
    <definedName name="_94JAN">#REF!</definedName>
    <definedName name="_94JUL">#REF!</definedName>
    <definedName name="_94JUN">#REF!</definedName>
    <definedName name="_94MAR">#REF!</definedName>
    <definedName name="_94MAY">#REF!</definedName>
    <definedName name="_94NOV">#REF!</definedName>
    <definedName name="_94OCT">#REF!</definedName>
    <definedName name="_94SEP">#REF!</definedName>
    <definedName name="_95APL">#REF!</definedName>
    <definedName name="_95AUG">#REF!</definedName>
    <definedName name="_95DEC">#REF!</definedName>
    <definedName name="_95FEB">#REF!</definedName>
    <definedName name="_95JAN">#REF!</definedName>
    <definedName name="_95JUL">#REF!</definedName>
    <definedName name="_95JUN">#REF!</definedName>
    <definedName name="_95MAR">#REF!</definedName>
    <definedName name="_95MAY">#REF!</definedName>
    <definedName name="_95NOV">#REF!</definedName>
    <definedName name="_95OCT">#REF!</definedName>
    <definedName name="_95SEP">#REF!</definedName>
    <definedName name="_96APL">#REF!</definedName>
    <definedName name="_96AUG">#REF!</definedName>
    <definedName name="_96DEC">#REF!</definedName>
    <definedName name="_96FEB">#REF!</definedName>
    <definedName name="_96JAN">#REF!</definedName>
    <definedName name="_96JUL">#REF!</definedName>
    <definedName name="_96JUN">#REF!</definedName>
    <definedName name="_96MAR">#REF!</definedName>
    <definedName name="_96MAY">#REF!</definedName>
    <definedName name="_96NOV">#REF!</definedName>
    <definedName name="_96OCT">#REF!</definedName>
    <definedName name="_96SEP">#REF!</definedName>
    <definedName name="_97APL">#REF!</definedName>
    <definedName name="_97AUG">#REF!</definedName>
    <definedName name="_97DEC">#REF!</definedName>
    <definedName name="_97FEB">#REF!</definedName>
    <definedName name="_97JAN">#REF!</definedName>
    <definedName name="_97JUL">#REF!</definedName>
    <definedName name="_97JUN">#REF!</definedName>
    <definedName name="_97MAR">#REF!</definedName>
    <definedName name="_97MAY">#REF!</definedName>
    <definedName name="_97NOV">#REF!</definedName>
    <definedName name="_97OCT">#REF!</definedName>
    <definedName name="_97SEP">#REF!</definedName>
    <definedName name="_98APL">#REF!</definedName>
    <definedName name="_98AUG">#REF!</definedName>
    <definedName name="_98DEC">#REF!</definedName>
    <definedName name="_98FEB">#REF!</definedName>
    <definedName name="_98JAN">#REF!</definedName>
    <definedName name="_98JUL">#REF!</definedName>
    <definedName name="_98JUN">#REF!</definedName>
    <definedName name="_98MAR">#REF!</definedName>
    <definedName name="_98MAY">#REF!</definedName>
    <definedName name="_98NOV">#REF!</definedName>
    <definedName name="_98OCT">#REF!</definedName>
    <definedName name="_98SEP">#REF!</definedName>
    <definedName name="_99APL">#REF!</definedName>
    <definedName name="_99AUG">#REF!</definedName>
    <definedName name="_99DEC">#REF!</definedName>
    <definedName name="_99FEB">#REF!</definedName>
    <definedName name="_99JAN">#REF!</definedName>
    <definedName name="_99JUL">#REF!</definedName>
    <definedName name="_99JUN">#REF!</definedName>
    <definedName name="_99MAR">#REF!</definedName>
    <definedName name="_99MAY">#REF!</definedName>
    <definedName name="_99NOV">#REF!</definedName>
    <definedName name="_99OCT">#REF!</definedName>
    <definedName name="_99SEP">#REF!</definedName>
    <definedName name="_APL01">#REF!</definedName>
    <definedName name="_APL02">#REF!</definedName>
    <definedName name="_APL03">#REF!</definedName>
    <definedName name="_APL04">#REF!</definedName>
    <definedName name="_APL05">#REF!</definedName>
    <definedName name="_APL91">#REF!</definedName>
    <definedName name="_APL92">#REF!</definedName>
    <definedName name="_APL93">#REF!</definedName>
    <definedName name="_APL94">#REF!</definedName>
    <definedName name="_APL95">#REF!</definedName>
    <definedName name="_APL96">#REF!</definedName>
    <definedName name="_APL97">#REF!</definedName>
    <definedName name="_APL98">#REF!</definedName>
    <definedName name="_APL99">#REF!</definedName>
    <definedName name="_AUG01">#REF!</definedName>
    <definedName name="_AUG02">#REF!</definedName>
    <definedName name="_AUG03">#REF!</definedName>
    <definedName name="_AUG04">#REF!</definedName>
    <definedName name="_AUG05">#REF!</definedName>
    <definedName name="_AUG91">#REF!</definedName>
    <definedName name="_AUG92">#REF!</definedName>
    <definedName name="_AUG93">#REF!</definedName>
    <definedName name="_AUG94">#REF!</definedName>
    <definedName name="_AUG95">#REF!</definedName>
    <definedName name="_AUG96">#REF!</definedName>
    <definedName name="_AUG97">#REF!</definedName>
    <definedName name="_AUG98">#REF!</definedName>
    <definedName name="_AUG99">#REF!</definedName>
    <definedName name="_DEC01">#REF!</definedName>
    <definedName name="_DEC02">#REF!</definedName>
    <definedName name="_DEC03">#REF!</definedName>
    <definedName name="_DEC04">#REF!</definedName>
    <definedName name="_DEC05">#REF!</definedName>
    <definedName name="_DEC91">#REF!</definedName>
    <definedName name="_DEC92">#REF!</definedName>
    <definedName name="_DEC93">#REF!</definedName>
    <definedName name="_DEC94">#REF!</definedName>
    <definedName name="_DEC95">#REF!</definedName>
    <definedName name="_DEC96">#REF!</definedName>
    <definedName name="_DEC97">#REF!</definedName>
    <definedName name="_DEC98">#REF!</definedName>
    <definedName name="_DEC99">#REF!</definedName>
    <definedName name="_FEB01">#REF!</definedName>
    <definedName name="_FEB02">#REF!</definedName>
    <definedName name="_FEB03">#REF!</definedName>
    <definedName name="_FEB04">#REF!</definedName>
    <definedName name="_FEB05">#REF!</definedName>
    <definedName name="_FEB91">#REF!</definedName>
    <definedName name="_FEB92">#REF!</definedName>
    <definedName name="_FEB93">#REF!</definedName>
    <definedName name="_FEB94">#REF!</definedName>
    <definedName name="_FEB95">#REF!</definedName>
    <definedName name="_FEB96">#REF!</definedName>
    <definedName name="_FEB97">#REF!</definedName>
    <definedName name="_FEB98">#REF!</definedName>
    <definedName name="_FEB99">#REF!</definedName>
    <definedName name="_Hlk118270263" localSheetId="0">SUMMARY!$B$4</definedName>
    <definedName name="_JAN01">#REF!</definedName>
    <definedName name="_JAN02">#REF!</definedName>
    <definedName name="_JAN03">#REF!</definedName>
    <definedName name="_JAN04">#REF!</definedName>
    <definedName name="_JAN05">#REF!</definedName>
    <definedName name="_JAN91">#REF!</definedName>
    <definedName name="_JAN92">#REF!</definedName>
    <definedName name="_JAN93">#REF!</definedName>
    <definedName name="_JAN94">#REF!</definedName>
    <definedName name="_JAN95">#REF!</definedName>
    <definedName name="_JAN96">#REF!</definedName>
    <definedName name="_JAN97">#REF!</definedName>
    <definedName name="_JAN98">#REF!</definedName>
    <definedName name="_JAN99">#REF!</definedName>
    <definedName name="_JUL01">#REF!</definedName>
    <definedName name="_JUL02">#REF!</definedName>
    <definedName name="_JUL03">#REF!</definedName>
    <definedName name="_JUL04">#REF!</definedName>
    <definedName name="_JUL05">#REF!</definedName>
    <definedName name="_JUL91">#REF!</definedName>
    <definedName name="_JUL92">#REF!</definedName>
    <definedName name="_JUL93">#REF!</definedName>
    <definedName name="_JUL94">#REF!</definedName>
    <definedName name="_JUL95">#REF!</definedName>
    <definedName name="_JUL96">#REF!</definedName>
    <definedName name="_JUL97">#REF!</definedName>
    <definedName name="_JUL98">#REF!</definedName>
    <definedName name="_JUL99">#REF!</definedName>
    <definedName name="_JUN01">#REF!</definedName>
    <definedName name="_JUN02">#REF!</definedName>
    <definedName name="_JUN03">#REF!</definedName>
    <definedName name="_JUN04">#REF!</definedName>
    <definedName name="_JUN05">#REF!</definedName>
    <definedName name="_JUN91">#REF!</definedName>
    <definedName name="_JUN92">#REF!</definedName>
    <definedName name="_JUN93">#REF!</definedName>
    <definedName name="_JUN94">#REF!</definedName>
    <definedName name="_JUN95">#REF!</definedName>
    <definedName name="_JUN96">#REF!</definedName>
    <definedName name="_JUN97">#REF!</definedName>
    <definedName name="_JUN98">#REF!</definedName>
    <definedName name="_JUN99">#REF!</definedName>
    <definedName name="_Key1" hidden="1">#REF!</definedName>
    <definedName name="_MAR01">#REF!</definedName>
    <definedName name="_MAR02">#REF!</definedName>
    <definedName name="_MAR03">#REF!</definedName>
    <definedName name="_MAR04">#REF!</definedName>
    <definedName name="_MAR05">#REF!</definedName>
    <definedName name="_MAR91">#REF!</definedName>
    <definedName name="_MAR92">#REF!</definedName>
    <definedName name="_MAR93">#REF!</definedName>
    <definedName name="_MAR94">#REF!</definedName>
    <definedName name="_MAR95">#REF!</definedName>
    <definedName name="_MAR96">#REF!</definedName>
    <definedName name="_MAR97">#REF!</definedName>
    <definedName name="_MAR98">#REF!</definedName>
    <definedName name="_MAR99">#REF!</definedName>
    <definedName name="_MAY01">#REF!</definedName>
    <definedName name="_MAY02">#REF!</definedName>
    <definedName name="_MAY03">#REF!</definedName>
    <definedName name="_MAY04">#REF!</definedName>
    <definedName name="_MAY05">#REF!</definedName>
    <definedName name="_MAY91">#REF!</definedName>
    <definedName name="_MAY92">#REF!</definedName>
    <definedName name="_MAY93">#REF!</definedName>
    <definedName name="_MAY94">#REF!</definedName>
    <definedName name="_MAY95">#REF!</definedName>
    <definedName name="_MAY96">#REF!</definedName>
    <definedName name="_MAY97">#REF!</definedName>
    <definedName name="_MAY98">#REF!</definedName>
    <definedName name="_MAY99">#REF!</definedName>
    <definedName name="_NOV01">#REF!</definedName>
    <definedName name="_NOV02">#REF!</definedName>
    <definedName name="_NOV03">#REF!</definedName>
    <definedName name="_NOV04">#REF!</definedName>
    <definedName name="_NOV05">#REF!</definedName>
    <definedName name="_NOV91">#REF!</definedName>
    <definedName name="_NOV92">#REF!</definedName>
    <definedName name="_NOV93">#REF!</definedName>
    <definedName name="_NOV94">#REF!</definedName>
    <definedName name="_NOV95">#REF!</definedName>
    <definedName name="_NOV96">#REF!</definedName>
    <definedName name="_NOV97">#REF!</definedName>
    <definedName name="_NOV98">#REF!</definedName>
    <definedName name="_NOV99">#REF!</definedName>
    <definedName name="_OCT01">#REF!</definedName>
    <definedName name="_OCT02">#REF!</definedName>
    <definedName name="_OCT03">#REF!</definedName>
    <definedName name="_OCT04">#REF!</definedName>
    <definedName name="_OCT05">#REF!</definedName>
    <definedName name="_OCT91">#REF!</definedName>
    <definedName name="_OCT92">#REF!</definedName>
    <definedName name="_OCT93">#REF!</definedName>
    <definedName name="_OCT94">#REF!</definedName>
    <definedName name="_OCT95">#REF!</definedName>
    <definedName name="_OCT96">#REF!</definedName>
    <definedName name="_OCT97">#REF!</definedName>
    <definedName name="_OCT98">#REF!</definedName>
    <definedName name="_OCT99">#REF!</definedName>
    <definedName name="_Order1" hidden="1">255</definedName>
    <definedName name="_Order2" hidden="1">255</definedName>
    <definedName name="_Parse_Out" localSheetId="1" hidden="1">#REF!</definedName>
    <definedName name="_Parse_Out" localSheetId="4" hidden="1">#REF!</definedName>
    <definedName name="_Parse_Out" hidden="1">#REF!</definedName>
    <definedName name="_SEC1200" localSheetId="1">#REF!</definedName>
    <definedName name="_SEC1200" localSheetId="4">#REF!</definedName>
    <definedName name="_SEC1200">#REF!</definedName>
    <definedName name="_SEP01" localSheetId="1">#REF!</definedName>
    <definedName name="_SEP01" localSheetId="4">#REF!</definedName>
    <definedName name="_SEP01">#REF!</definedName>
    <definedName name="_SEP02">#REF!</definedName>
    <definedName name="_SEP03">#REF!</definedName>
    <definedName name="_SEP04">#REF!</definedName>
    <definedName name="_SEP05">#REF!</definedName>
    <definedName name="_SEP91">#REF!</definedName>
    <definedName name="_SEP92">#REF!</definedName>
    <definedName name="_SEP93">#REF!</definedName>
    <definedName name="_SEP94">#REF!</definedName>
    <definedName name="_SEP95">#REF!</definedName>
    <definedName name="_SEP96">#REF!</definedName>
    <definedName name="_SEP97">#REF!</definedName>
    <definedName name="_SEP98">#REF!</definedName>
    <definedName name="_SEP99">#REF!</definedName>
    <definedName name="_Sort" hidden="1">#REF!</definedName>
    <definedName name="Address">#REF!</definedName>
    <definedName name="APL00">#REF!</definedName>
    <definedName name="APPORT">OFFSET([2]SERVICES!$A$1,1,0,COUNTA([2]SERVICES!$A:$A)-1,COUNTA([2]SERVICES!$1:$1))</definedName>
    <definedName name="APPROP">OFFSET([2]SERVICES!$A$1,1,0,COUNTA([2]SERVICES!$A:$A)-1,COUNTA([2]SERVICES!$1:$1))</definedName>
    <definedName name="APPROP_LIST">OFFSET([2]SERVICES!$A$1,1,1,COUNTA([2]SERVICES!$A:$A)-1,1)</definedName>
    <definedName name="assssa" localSheetId="1">#REF!</definedName>
    <definedName name="assssa" localSheetId="4">#REF!</definedName>
    <definedName name="assssa">#REF!</definedName>
    <definedName name="AUG00" localSheetId="1">#REF!</definedName>
    <definedName name="AUG00" localSheetId="4">#REF!</definedName>
    <definedName name="AUG00">#REF!</definedName>
    <definedName name="Bar_Sample">#REF!</definedName>
    <definedName name="Bar_Two">#REF!</definedName>
    <definedName name="CAT_BLD">OFFSET([2]CAT_BLDG!$A$1,1,0,COUNTA([2]CAT_BLDG!$A:$A)-1,COUNTA([2]CAT_BLDG!$1:$1))</definedName>
    <definedName name="CAT_BLD_LIST">OFFSET([2]CAT_BLDG!$A$1,1,1,COUNTA([2]CAT_BLDG!$A:$A)-1,1)</definedName>
    <definedName name="cg" localSheetId="1">#REF!</definedName>
    <definedName name="cg" localSheetId="4">#REF!</definedName>
    <definedName name="cg">#REF!</definedName>
    <definedName name="City" localSheetId="1">#REF!</definedName>
    <definedName name="City" localSheetId="4">#REF!</definedName>
    <definedName name="City">#REF!</definedName>
    <definedName name="Code" hidden="1">#REF!</definedName>
    <definedName name="Company">#REF!</definedName>
    <definedName name="Country">#REF!</definedName>
    <definedName name="data1" hidden="1">#REF!</definedName>
    <definedName name="data2" hidden="1">#REF!</definedName>
    <definedName name="data3" hidden="1">#REF!</definedName>
    <definedName name="_xlnm.Database">#REF!</definedName>
    <definedName name="dd">#REF!</definedName>
    <definedName name="ddd">#REF!</definedName>
    <definedName name="dddddd">#REF!</definedName>
    <definedName name="DEC00">#REF!</definedName>
    <definedName name="Discount" hidden="1">#REF!</definedName>
    <definedName name="display_area_2" hidden="1">#REF!</definedName>
    <definedName name="Email">#REF!</definedName>
    <definedName name="Fax">#REF!</definedName>
    <definedName name="FCode" hidden="1">#REF!</definedName>
    <definedName name="Feature">#REF!</definedName>
    <definedName name="FEB00">#REF!</definedName>
    <definedName name="ff">#REF!</definedName>
    <definedName name="ffg">#REF!</definedName>
    <definedName name="ghr">#REF!</definedName>
    <definedName name="GP">#REF!</definedName>
    <definedName name="h">#REF!</definedName>
    <definedName name="Help">OFFSET([2]Help!$A$1,1,0,COUNTA([2]Help!$A:$A)-1,2)</definedName>
    <definedName name="Help_Items">OFFSET([2]Help!$A$1,1,1,COUNTA([2]Help!$A:$A)-1,1)</definedName>
    <definedName name="Help_List">OFFSET([2]Help!$A$1,1,0,COUNTA([2]Help!$A:$A)-1,1)</definedName>
    <definedName name="HiddenRows" localSheetId="1" hidden="1">#REF!</definedName>
    <definedName name="HiddenRows" localSheetId="4" hidden="1">#REF!</definedName>
    <definedName name="HiddenRows" hidden="1">#REF!</definedName>
    <definedName name="Items_01" localSheetId="1">#REF!</definedName>
    <definedName name="Items_01" localSheetId="4">#REF!</definedName>
    <definedName name="Items_01">#REF!</definedName>
    <definedName name="JAN00">#REF!</definedName>
    <definedName name="JUL00">#REF!</definedName>
    <definedName name="JUN00">#REF!</definedName>
    <definedName name="Largest_Di">#REF!</definedName>
    <definedName name="MAR00">#REF!</definedName>
    <definedName name="MAY00">#REF!</definedName>
    <definedName name="Name">#REF!</definedName>
    <definedName name="NOV00">#REF!</definedName>
    <definedName name="OCT00">#REF!</definedName>
    <definedName name="OrderTable" hidden="1">#REF!</definedName>
    <definedName name="Phone">#REF!</definedName>
    <definedName name="PP">#REF!</definedName>
    <definedName name="_xlnm.Print_Area" localSheetId="1">'P&amp;G'!$A$1:$G$126</definedName>
    <definedName name="_xlnm.Print_Area" localSheetId="8">'Part C'!$A$1:$G$511</definedName>
    <definedName name="_xlnm.Print_Area" localSheetId="4">'Part-A '!$A$1:$G$495</definedName>
    <definedName name="_xlnm.Print_Area" localSheetId="0">SUMMARY!$A$1:$E$34</definedName>
    <definedName name="_xlnm.Print_Area">#REF!</definedName>
    <definedName name="PRINT_AREA_MI" localSheetId="1">[1]CALCS!#REF!</definedName>
    <definedName name="PRINT_AREA_MI" localSheetId="4">[1]CALCS!#REF!</definedName>
    <definedName name="PRINT_AREA_MI">[1]CALCS!#REF!</definedName>
    <definedName name="_xlnm.Print_Titles">#REF!</definedName>
    <definedName name="Print_Titles_MI" localSheetId="1">#REF!</definedName>
    <definedName name="Print_Titles_MI" localSheetId="4">#REF!</definedName>
    <definedName name="Print_Titles_MI">#REF!</definedName>
    <definedName name="ProdForm" localSheetId="1" hidden="1">#REF!</definedName>
    <definedName name="ProdForm" localSheetId="4" hidden="1">#REF!</definedName>
    <definedName name="ProdForm" hidden="1">#REF!</definedName>
    <definedName name="Product" hidden="1">#REF!</definedName>
    <definedName name="RCArea" hidden="1">#REF!</definedName>
    <definedName name="Reach">#REF!</definedName>
    <definedName name="Riffle_Surface">#REF!</definedName>
    <definedName name="s">#REF!</definedName>
    <definedName name="SEP00">#REF!</definedName>
    <definedName name="SERVICES">OFFSET([2]SERVICES!$A$1,1,0,COUNTA([2]SERVICES!$A:$A)-1,COUNTA([2]SERVICES!$1:$1))</definedName>
    <definedName name="SERVICES_LIST">OFFSET([2]SERVICES!$A$1,1,1,COUNTA([2]SERVICES!$A:$A)-1,1)</definedName>
    <definedName name="sf" localSheetId="1">#REF!</definedName>
    <definedName name="sf" localSheetId="4">#REF!</definedName>
    <definedName name="sf">#REF!</definedName>
    <definedName name="Shape_Factor" localSheetId="1">#REF!</definedName>
    <definedName name="Shape_Factor" localSheetId="4">#REF!</definedName>
    <definedName name="Shape_Factor">#REF!</definedName>
    <definedName name="SpecialPrice" hidden="1">#REF!</definedName>
    <definedName name="ss">#REF!</definedName>
    <definedName name="ssssss">#REF!</definedName>
    <definedName name="State">#REF!</definedName>
    <definedName name="str">#REF!</definedName>
    <definedName name="Sum_WSD">#REF!</definedName>
    <definedName name="Summary_Airstrip">#REF!</definedName>
    <definedName name="Summary_BDE">#REF!</definedName>
    <definedName name="Summary_CC">#REF!</definedName>
    <definedName name="Summary_CH">#REF!</definedName>
    <definedName name="Summary_EM">#REF!</definedName>
    <definedName name="Summary_EP">#REF!</definedName>
    <definedName name="Summary_ESD">#REF!</definedName>
    <definedName name="Summary_FF">#REF!</definedName>
    <definedName name="Summary_FSRA">#REF!</definedName>
    <definedName name="Summary_HA">#REF!</definedName>
    <definedName name="Summary_ICT">#REF!</definedName>
    <definedName name="Summary_ME">#REF!</definedName>
    <definedName name="Summary_MMAB">#REF!</definedName>
    <definedName name="Summary_MME">#REF!</definedName>
    <definedName name="Summary_MMS">#REF!</definedName>
    <definedName name="Summary_MMW">#REF!</definedName>
    <definedName name="Summary_MTE">#REF!</definedName>
    <definedName name="Summary_OEF">#REF!</definedName>
    <definedName name="Summary_Other">#REF!</definedName>
    <definedName name="Summary_PAA">#REF!</definedName>
    <definedName name="Summary_ROMHS">#REF!</definedName>
    <definedName name="Summary_RP">#REF!</definedName>
    <definedName name="Summary_SF">#REF!</definedName>
    <definedName name="Summary_SI">#REF!</definedName>
    <definedName name="Summary_SS">#REF!</definedName>
    <definedName name="Summary_ST">#REF!</definedName>
    <definedName name="Summary_TP">#REF!</definedName>
    <definedName name="Summary_VME">#REF!</definedName>
    <definedName name="Summary_WB">#REF!</definedName>
    <definedName name="Summary_WSD">#REF!</definedName>
    <definedName name="Summary_WW">#REF!</definedName>
    <definedName name="tbl_ProdInfo" hidden="1">#REF!</definedName>
    <definedName name="w">#REF!</definedName>
    <definedName name="ww">#REF!</definedName>
    <definedName name="Zip">#REF!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0" i="16" l="1"/>
  <c r="G49" i="16"/>
  <c r="F49" i="16"/>
  <c r="G48" i="16"/>
  <c r="G47" i="16"/>
  <c r="F51" i="16" s="1"/>
  <c r="G51" i="16" s="1"/>
  <c r="G41" i="16"/>
  <c r="G40" i="16"/>
  <c r="F38" i="16"/>
  <c r="G38" i="16" s="1"/>
  <c r="G37" i="16"/>
  <c r="F36" i="16"/>
  <c r="F35" i="16"/>
  <c r="F34" i="16"/>
  <c r="G33" i="16"/>
  <c r="G32" i="16"/>
  <c r="G765" i="14"/>
  <c r="G766" i="14" s="1"/>
  <c r="G763" i="14"/>
  <c r="G758" i="14"/>
  <c r="G644" i="14"/>
  <c r="G645" i="14" s="1"/>
  <c r="G642" i="14"/>
  <c r="G633" i="14"/>
  <c r="G507" i="14"/>
  <c r="H466" i="14"/>
  <c r="I463" i="14"/>
  <c r="G412" i="14"/>
  <c r="H371" i="14"/>
  <c r="I368" i="14"/>
  <c r="I325" i="14"/>
  <c r="I324" i="14"/>
  <c r="I323" i="14"/>
  <c r="I322" i="14"/>
  <c r="G321" i="14"/>
  <c r="I320" i="14"/>
  <c r="I319" i="14"/>
  <c r="I318" i="14"/>
  <c r="I317" i="14"/>
  <c r="I316" i="14"/>
  <c r="I315" i="14"/>
  <c r="I314" i="14"/>
  <c r="I313" i="14"/>
  <c r="I304" i="14"/>
  <c r="H280" i="14"/>
  <c r="I277" i="14"/>
  <c r="H190" i="14"/>
  <c r="I189" i="14"/>
  <c r="I188" i="14"/>
  <c r="H185" i="14"/>
  <c r="I184" i="14"/>
  <c r="I183" i="14"/>
  <c r="I180" i="14"/>
  <c r="H178" i="14"/>
  <c r="I177" i="14"/>
  <c r="I176" i="14"/>
  <c r="I169" i="14"/>
  <c r="H167" i="14"/>
  <c r="I166" i="14"/>
  <c r="I165" i="14"/>
  <c r="I162" i="14"/>
  <c r="I160" i="14"/>
  <c r="I159" i="14"/>
  <c r="I151" i="14"/>
  <c r="I149" i="14"/>
  <c r="I148" i="14"/>
  <c r="G96" i="14"/>
  <c r="E10" i="11" l="1"/>
  <c r="D25" i="9" l="1"/>
  <c r="D24" i="9"/>
  <c r="D23" i="9"/>
  <c r="D22" i="9"/>
  <c r="D21" i="9"/>
  <c r="D20" i="9"/>
  <c r="G487" i="7"/>
  <c r="G485" i="7"/>
  <c r="G478" i="7"/>
  <c r="G476" i="7"/>
  <c r="G511" i="7" s="1"/>
  <c r="G470" i="7"/>
  <c r="G468" i="7"/>
  <c r="G454" i="7"/>
  <c r="G452" i="7"/>
  <c r="G448" i="7"/>
  <c r="G446" i="7"/>
  <c r="G442" i="7"/>
  <c r="G427" i="7"/>
  <c r="G425" i="7"/>
  <c r="G423" i="7"/>
  <c r="G421" i="7"/>
  <c r="G419" i="7"/>
  <c r="G417" i="7"/>
  <c r="G415" i="7"/>
  <c r="G411" i="7"/>
  <c r="G409" i="7"/>
  <c r="G393" i="7"/>
  <c r="G391" i="7"/>
  <c r="G389" i="7"/>
  <c r="G386" i="7"/>
  <c r="G383" i="7"/>
  <c r="G380" i="7"/>
  <c r="G401" i="7" s="1"/>
  <c r="G403" i="7" s="1"/>
  <c r="G434" i="7" s="1"/>
  <c r="G436" i="7" s="1"/>
  <c r="G462" i="7" s="1"/>
  <c r="G359" i="7"/>
  <c r="G357" i="7"/>
  <c r="G351" i="7"/>
  <c r="G349" i="7"/>
  <c r="G343" i="7"/>
  <c r="G330" i="7"/>
  <c r="G328" i="7"/>
  <c r="G315" i="7"/>
  <c r="G309" i="7"/>
  <c r="G307" i="7"/>
  <c r="G305" i="7"/>
  <c r="G301" i="7"/>
  <c r="G299" i="7"/>
  <c r="G297" i="7"/>
  <c r="G295" i="7"/>
  <c r="G289" i="7"/>
  <c r="G285" i="7"/>
  <c r="G324" i="7" s="1"/>
  <c r="G326" i="7" s="1"/>
  <c r="G374" i="7" s="1"/>
  <c r="G279" i="7"/>
  <c r="G255" i="7"/>
  <c r="G253" i="7"/>
  <c r="G246" i="7"/>
  <c r="G244" i="7"/>
  <c r="G238" i="7"/>
  <c r="G236" i="7"/>
  <c r="G194" i="7"/>
  <c r="G192" i="7"/>
  <c r="G181" i="7"/>
  <c r="G179" i="7"/>
  <c r="G175" i="7"/>
  <c r="G173" i="7"/>
  <c r="G167" i="7"/>
  <c r="G165" i="7"/>
  <c r="G163" i="7"/>
  <c r="G155" i="7"/>
  <c r="G153" i="7"/>
  <c r="G151" i="7"/>
  <c r="G149" i="7"/>
  <c r="G147" i="7"/>
  <c r="G145" i="7"/>
  <c r="G143" i="7"/>
  <c r="G141" i="7"/>
  <c r="G137" i="7"/>
  <c r="G135" i="7"/>
  <c r="G119" i="7"/>
  <c r="G117" i="7"/>
  <c r="G115" i="7"/>
  <c r="G112" i="7"/>
  <c r="G127" i="7" s="1"/>
  <c r="G129" i="7" s="1"/>
  <c r="G159" i="7" s="1"/>
  <c r="G161" i="7" s="1"/>
  <c r="G186" i="7" s="1"/>
  <c r="G188" i="7" s="1"/>
  <c r="G230" i="7" s="1"/>
  <c r="G109" i="7"/>
  <c r="G106" i="7"/>
  <c r="G76" i="7"/>
  <c r="G70" i="7"/>
  <c r="G68" i="7"/>
  <c r="G62" i="7"/>
  <c r="G42" i="7"/>
  <c r="G40" i="7"/>
  <c r="G36" i="7"/>
  <c r="G30" i="7"/>
  <c r="G28" i="7"/>
  <c r="G26" i="7"/>
  <c r="G22" i="7"/>
  <c r="G20" i="7"/>
  <c r="G18" i="7"/>
  <c r="G16" i="7"/>
  <c r="G10" i="7"/>
  <c r="G6" i="7"/>
  <c r="G48" i="7" s="1"/>
  <c r="G50" i="7" s="1"/>
  <c r="G100" i="7" s="1"/>
  <c r="F66" i="12"/>
  <c r="G66" i="12" s="1"/>
  <c r="I756" i="10" l="1"/>
  <c r="I729" i="10"/>
  <c r="G69" i="12" l="1"/>
  <c r="G68" i="12"/>
  <c r="G65" i="12"/>
  <c r="F63" i="12" l="1"/>
  <c r="F61" i="12"/>
  <c r="F59" i="12"/>
  <c r="G81" i="12"/>
  <c r="F80" i="12"/>
  <c r="G80" i="12" s="1"/>
  <c r="G78" i="12"/>
  <c r="G76" i="12"/>
  <c r="G57" i="12"/>
  <c r="G55" i="12"/>
  <c r="F82" i="12" l="1"/>
  <c r="G82" i="12" s="1"/>
  <c r="D9" i="9"/>
  <c r="G480" i="11"/>
  <c r="G450" i="11"/>
  <c r="G448" i="11"/>
  <c r="G413" i="11"/>
  <c r="G293" i="11"/>
  <c r="G272" i="11"/>
  <c r="G177" i="11"/>
  <c r="G155" i="11"/>
  <c r="G144" i="11"/>
  <c r="G67" i="11"/>
  <c r="G35" i="11"/>
  <c r="G34" i="11"/>
  <c r="G33" i="11"/>
  <c r="G14" i="11"/>
  <c r="G13" i="11"/>
  <c r="G12" i="11"/>
  <c r="G11" i="11"/>
  <c r="D8" i="9" l="1"/>
  <c r="D7" i="9"/>
  <c r="I752" i="10"/>
  <c r="I751" i="10"/>
  <c r="I749" i="10"/>
  <c r="I748" i="10"/>
  <c r="I747" i="10"/>
  <c r="I746" i="10"/>
  <c r="I745" i="10"/>
  <c r="I742" i="10"/>
  <c r="I741" i="10"/>
  <c r="I740" i="10"/>
  <c r="I737" i="10"/>
  <c r="I734" i="10"/>
  <c r="G730" i="10"/>
  <c r="G731" i="10" s="1"/>
  <c r="I731" i="10" s="1"/>
  <c r="I725" i="10"/>
  <c r="G724" i="10"/>
  <c r="I724" i="10" s="1"/>
  <c r="I723" i="10"/>
  <c r="I721" i="10"/>
  <c r="I720" i="10"/>
  <c r="G719" i="10"/>
  <c r="I719" i="10" s="1"/>
  <c r="I718" i="10"/>
  <c r="I717" i="10"/>
  <c r="I715" i="10"/>
  <c r="I714" i="10"/>
  <c r="I711" i="10"/>
  <c r="I709" i="10"/>
  <c r="I708" i="10"/>
  <c r="I707" i="10"/>
  <c r="I705" i="10"/>
  <c r="I704" i="10"/>
  <c r="I701" i="10"/>
  <c r="I700" i="10"/>
  <c r="I699" i="10"/>
  <c r="I696" i="10"/>
  <c r="I695" i="10"/>
  <c r="I694" i="10"/>
  <c r="I693" i="10"/>
  <c r="I692" i="10"/>
  <c r="I691" i="10"/>
  <c r="I690" i="10"/>
  <c r="I689" i="10"/>
  <c r="I687" i="10"/>
  <c r="I686" i="10"/>
  <c r="I680" i="10"/>
  <c r="I678" i="10"/>
  <c r="I677" i="10"/>
  <c r="I676" i="10"/>
  <c r="I674" i="10"/>
  <c r="I673" i="10"/>
  <c r="I672" i="10"/>
  <c r="I671" i="10"/>
  <c r="I670" i="10"/>
  <c r="I669" i="10"/>
  <c r="I666" i="10"/>
  <c r="I664" i="10"/>
  <c r="I661" i="10"/>
  <c r="I660" i="10"/>
  <c r="I659" i="10"/>
  <c r="I657" i="10"/>
  <c r="I656" i="10"/>
  <c r="I654" i="10"/>
  <c r="I653" i="10"/>
  <c r="I652" i="10"/>
  <c r="I651" i="10"/>
  <c r="I650" i="10"/>
  <c r="I649" i="10"/>
  <c r="I648" i="10"/>
  <c r="I641" i="10"/>
  <c r="I640" i="10"/>
  <c r="I638" i="10"/>
  <c r="I635" i="10"/>
  <c r="I634" i="10"/>
  <c r="I632" i="10"/>
  <c r="I631" i="10"/>
  <c r="I630" i="10"/>
  <c r="I629" i="10"/>
  <c r="I628" i="10"/>
  <c r="I625" i="10"/>
  <c r="I624" i="10"/>
  <c r="I623" i="10"/>
  <c r="I620" i="10"/>
  <c r="I617" i="10"/>
  <c r="G613" i="10"/>
  <c r="G614" i="10" s="1"/>
  <c r="I614" i="10" s="1"/>
  <c r="I612" i="10"/>
  <c r="G611" i="10"/>
  <c r="I611" i="10" s="1"/>
  <c r="I610" i="10"/>
  <c r="I608" i="10"/>
  <c r="I607" i="10"/>
  <c r="G606" i="10"/>
  <c r="I606" i="10" s="1"/>
  <c r="I605" i="10"/>
  <c r="I604" i="10"/>
  <c r="I602" i="10"/>
  <c r="I601" i="10"/>
  <c r="I598" i="10"/>
  <c r="I592" i="10"/>
  <c r="I591" i="10"/>
  <c r="I590" i="10"/>
  <c r="I588" i="10"/>
  <c r="I587" i="10"/>
  <c r="I584" i="10"/>
  <c r="I583" i="10"/>
  <c r="I582" i="10"/>
  <c r="I579" i="10"/>
  <c r="I578" i="10"/>
  <c r="I577" i="10"/>
  <c r="I576" i="10"/>
  <c r="I575" i="10"/>
  <c r="I574" i="10"/>
  <c r="I573" i="10"/>
  <c r="I572" i="10"/>
  <c r="I570" i="10"/>
  <c r="I569" i="10"/>
  <c r="I567" i="10"/>
  <c r="I565" i="10"/>
  <c r="I564" i="10"/>
  <c r="I563" i="10"/>
  <c r="I561" i="10"/>
  <c r="I560" i="10"/>
  <c r="I559" i="10"/>
  <c r="I558" i="10"/>
  <c r="I557" i="10"/>
  <c r="I556" i="10"/>
  <c r="I553" i="10"/>
  <c r="I551" i="10"/>
  <c r="I548" i="10"/>
  <c r="I543" i="10"/>
  <c r="I542" i="10"/>
  <c r="I540" i="10"/>
  <c r="I539" i="10"/>
  <c r="I537" i="10"/>
  <c r="I536" i="10"/>
  <c r="I535" i="10"/>
  <c r="I534" i="10"/>
  <c r="I533" i="10"/>
  <c r="I532" i="10"/>
  <c r="I531" i="10"/>
  <c r="I528" i="10"/>
  <c r="I527" i="10"/>
  <c r="I525" i="10"/>
  <c r="I522" i="10"/>
  <c r="I519" i="10"/>
  <c r="I514" i="10"/>
  <c r="I510" i="10"/>
  <c r="I504" i="10"/>
  <c r="I494" i="10"/>
  <c r="G484" i="10"/>
  <c r="I484" i="10" s="1"/>
  <c r="H475" i="10"/>
  <c r="I475" i="10" s="1"/>
  <c r="I472" i="10"/>
  <c r="I455" i="10"/>
  <c r="I452" i="10"/>
  <c r="H447" i="10"/>
  <c r="I447" i="10" s="1"/>
  <c r="I440" i="10"/>
  <c r="I437" i="10"/>
  <c r="I436" i="10"/>
  <c r="I431" i="10"/>
  <c r="I428" i="10"/>
  <c r="I423" i="10"/>
  <c r="I419" i="10"/>
  <c r="I413" i="10"/>
  <c r="I407" i="10"/>
  <c r="G397" i="10"/>
  <c r="I397" i="10" s="1"/>
  <c r="H384" i="10"/>
  <c r="I384" i="10" s="1"/>
  <c r="I381" i="10"/>
  <c r="I364" i="10"/>
  <c r="I361" i="10"/>
  <c r="H356" i="10"/>
  <c r="I356" i="10" s="1"/>
  <c r="I353" i="10"/>
  <c r="I350" i="10"/>
  <c r="I349" i="10"/>
  <c r="I344" i="10"/>
  <c r="I343" i="10"/>
  <c r="I341" i="10"/>
  <c r="I332" i="10"/>
  <c r="I328" i="10"/>
  <c r="I322" i="10"/>
  <c r="I316" i="10"/>
  <c r="I310" i="10"/>
  <c r="I309" i="10"/>
  <c r="I308" i="10"/>
  <c r="I307" i="10"/>
  <c r="G306" i="10"/>
  <c r="I306" i="10" s="1"/>
  <c r="I305" i="10"/>
  <c r="I304" i="10"/>
  <c r="I303" i="10"/>
  <c r="I302" i="10"/>
  <c r="I301" i="10"/>
  <c r="I300" i="10"/>
  <c r="I299" i="10"/>
  <c r="I298" i="10"/>
  <c r="H297" i="10"/>
  <c r="I297" i="10" s="1"/>
  <c r="I296" i="10"/>
  <c r="I295" i="10"/>
  <c r="I294" i="10"/>
  <c r="I293" i="10"/>
  <c r="I273" i="10"/>
  <c r="I270" i="10"/>
  <c r="H265" i="10"/>
  <c r="I265" i="10" s="1"/>
  <c r="I262" i="10"/>
  <c r="I259" i="10"/>
  <c r="I258" i="10"/>
  <c r="I249" i="10"/>
  <c r="I248" i="10"/>
  <c r="I247" i="10"/>
  <c r="I246" i="10"/>
  <c r="I245" i="10"/>
  <c r="I244" i="10"/>
  <c r="I243" i="10"/>
  <c r="I242" i="10"/>
  <c r="I241" i="10"/>
  <c r="I240" i="10"/>
  <c r="I238" i="10"/>
  <c r="I233" i="10"/>
  <c r="I232" i="10"/>
  <c r="I230" i="10"/>
  <c r="I229" i="10"/>
  <c r="I227" i="10"/>
  <c r="I226" i="10"/>
  <c r="I224" i="10"/>
  <c r="I223" i="10"/>
  <c r="I221" i="10"/>
  <c r="I220" i="10"/>
  <c r="I218" i="10"/>
  <c r="I217" i="10"/>
  <c r="I216" i="10"/>
  <c r="I214" i="10"/>
  <c r="I213" i="10"/>
  <c r="I212" i="10"/>
  <c r="I206" i="10"/>
  <c r="I205" i="10"/>
  <c r="I204" i="10"/>
  <c r="I202" i="10"/>
  <c r="I201" i="10"/>
  <c r="I200" i="10"/>
  <c r="H199" i="10"/>
  <c r="I199" i="10" s="1"/>
  <c r="I198" i="10"/>
  <c r="I197" i="10"/>
  <c r="I196" i="10"/>
  <c r="I195" i="10"/>
  <c r="I194" i="10"/>
  <c r="I193" i="10"/>
  <c r="I192" i="10"/>
  <c r="I191" i="10"/>
  <c r="I190" i="10"/>
  <c r="I189" i="10"/>
  <c r="H183" i="10"/>
  <c r="I183" i="10" s="1"/>
  <c r="I182" i="10"/>
  <c r="I181" i="10"/>
  <c r="I180" i="10"/>
  <c r="H174" i="10"/>
  <c r="I174" i="10" s="1"/>
  <c r="I173" i="10"/>
  <c r="I172" i="10"/>
  <c r="I171" i="10"/>
  <c r="I169" i="10"/>
  <c r="I168" i="10"/>
  <c r="H167" i="10"/>
  <c r="I167" i="10" s="1"/>
  <c r="I166" i="10"/>
  <c r="I165" i="10"/>
  <c r="I164" i="10"/>
  <c r="I162" i="10"/>
  <c r="I161" i="10"/>
  <c r="H160" i="10"/>
  <c r="I160" i="10" s="1"/>
  <c r="I159" i="10"/>
  <c r="I158" i="10"/>
  <c r="I157" i="10"/>
  <c r="I155" i="10"/>
  <c r="I154" i="10"/>
  <c r="I153" i="10"/>
  <c r="I152" i="10"/>
  <c r="I151" i="10"/>
  <c r="I150" i="10"/>
  <c r="I148" i="10"/>
  <c r="I147" i="10"/>
  <c r="I146" i="10"/>
  <c r="I145" i="10"/>
  <c r="I144" i="10"/>
  <c r="I143" i="10"/>
  <c r="I138" i="10"/>
  <c r="I136" i="10"/>
  <c r="I135" i="10"/>
  <c r="I129" i="10"/>
  <c r="I128" i="10"/>
  <c r="I127" i="10"/>
  <c r="I125" i="10"/>
  <c r="I124" i="10"/>
  <c r="I123" i="10"/>
  <c r="I122" i="10"/>
  <c r="I121" i="10"/>
  <c r="H115" i="10"/>
  <c r="I115" i="10" s="1"/>
  <c r="H114" i="10"/>
  <c r="I114" i="10" s="1"/>
  <c r="H112" i="10"/>
  <c r="I112" i="10" s="1"/>
  <c r="I111" i="10"/>
  <c r="I109" i="10"/>
  <c r="I107" i="10"/>
  <c r="I100" i="10"/>
  <c r="I98" i="10"/>
  <c r="I96" i="10"/>
  <c r="I95" i="10"/>
  <c r="I87" i="10"/>
  <c r="H85" i="10"/>
  <c r="I85" i="10" s="1"/>
  <c r="H84" i="10"/>
  <c r="H89" i="10" s="1"/>
  <c r="I89" i="10" s="1"/>
  <c r="G84" i="10"/>
  <c r="H83" i="10"/>
  <c r="I83" i="10" s="1"/>
  <c r="H82" i="10"/>
  <c r="I82" i="10" s="1"/>
  <c r="I80" i="10"/>
  <c r="I79" i="10"/>
  <c r="I78" i="10"/>
  <c r="I77" i="10"/>
  <c r="I74" i="10"/>
  <c r="I72" i="10"/>
  <c r="I70" i="10"/>
  <c r="I68" i="10"/>
  <c r="I67" i="10"/>
  <c r="I66" i="10"/>
  <c r="I63" i="10"/>
  <c r="I62" i="10"/>
  <c r="I61" i="10"/>
  <c r="I59" i="10"/>
  <c r="I58" i="10"/>
  <c r="I57" i="10"/>
  <c r="I53" i="10"/>
  <c r="I51" i="10"/>
  <c r="I49" i="10"/>
  <c r="I47" i="10"/>
  <c r="I46" i="10"/>
  <c r="I45" i="10"/>
  <c r="I36" i="10"/>
  <c r="I35" i="10"/>
  <c r="I33" i="10"/>
  <c r="I32" i="10"/>
  <c r="I31" i="10"/>
  <c r="I30" i="10"/>
  <c r="I29" i="10"/>
  <c r="H28" i="10"/>
  <c r="I28" i="10" s="1"/>
  <c r="I27" i="10"/>
  <c r="I25" i="10"/>
  <c r="I24" i="10"/>
  <c r="I23" i="10"/>
  <c r="I21" i="10"/>
  <c r="I20" i="10"/>
  <c r="I19" i="10"/>
  <c r="I18" i="10"/>
  <c r="I17" i="10"/>
  <c r="I16" i="10"/>
  <c r="I15" i="10"/>
  <c r="I14" i="10"/>
  <c r="I13" i="10"/>
  <c r="I11" i="10"/>
  <c r="I10" i="10"/>
  <c r="I9" i="10"/>
  <c r="I8" i="10"/>
  <c r="I7" i="10"/>
  <c r="I6" i="10"/>
  <c r="I5" i="10"/>
  <c r="D10" i="9" l="1"/>
  <c r="I280" i="10"/>
  <c r="I283" i="10" s="1"/>
  <c r="I336" i="10" s="1"/>
  <c r="I339" i="10" s="1"/>
  <c r="I389" i="10" s="1"/>
  <c r="I392" i="10" s="1"/>
  <c r="I442" i="10" s="1"/>
  <c r="I445" i="10" s="1"/>
  <c r="I496" i="10" s="1"/>
  <c r="I499" i="10" s="1"/>
  <c r="I544" i="10" s="1"/>
  <c r="I547" i="10" s="1"/>
  <c r="I594" i="10" s="1"/>
  <c r="I597" i="10" s="1"/>
  <c r="I207" i="10"/>
  <c r="I210" i="10" s="1"/>
  <c r="I234" i="10" s="1"/>
  <c r="I237" i="10" s="1"/>
  <c r="I250" i="10" s="1"/>
  <c r="I139" i="10"/>
  <c r="I142" i="10" s="1"/>
  <c r="I175" i="10" s="1"/>
  <c r="I178" i="10" s="1"/>
  <c r="I184" i="10" s="1"/>
  <c r="D15" i="9" s="1"/>
  <c r="I38" i="10"/>
  <c r="I41" i="10" s="1"/>
  <c r="I130" i="10"/>
  <c r="D14" i="9" s="1"/>
  <c r="I84" i="10"/>
  <c r="I613" i="10"/>
  <c r="H90" i="10"/>
  <c r="I90" i="10" s="1"/>
  <c r="H88" i="10"/>
  <c r="I88" i="10" s="1"/>
  <c r="I730" i="10"/>
  <c r="D5" i="9" l="1"/>
  <c r="I643" i="10"/>
  <c r="I646" i="10" s="1"/>
  <c r="I682" i="10" s="1"/>
  <c r="I685" i="10" s="1"/>
  <c r="I726" i="10" s="1"/>
  <c r="D16" i="9"/>
  <c r="I101" i="10"/>
  <c r="D17" i="9" l="1"/>
  <c r="I104" i="10"/>
  <c r="I116" i="10" s="1"/>
  <c r="D13" i="9" l="1"/>
  <c r="D12" i="9" s="1"/>
  <c r="D19" i="9" l="1"/>
  <c r="D6" i="9" l="1"/>
  <c r="D4" i="9" s="1"/>
  <c r="D3" i="9" s="1"/>
  <c r="G126" i="12" s="1"/>
  <c r="D27" i="9" l="1"/>
  <c r="D28" i="9" s="1"/>
  <c r="D29" i="9" s="1"/>
  <c r="D30" i="9" s="1"/>
  <c r="D31" i="9" s="1"/>
  <c r="D32" i="9" s="1"/>
  <c r="D33" i="9" s="1"/>
</calcChain>
</file>

<file path=xl/sharedStrings.xml><?xml version="1.0" encoding="utf-8"?>
<sst xmlns="http://schemas.openxmlformats.org/spreadsheetml/2006/main" count="6237" uniqueCount="1611">
  <si>
    <t>ITEM
No</t>
  </si>
  <si>
    <t>PAYMENT
REF</t>
  </si>
  <si>
    <t>UNIT</t>
  </si>
  <si>
    <t>QTY</t>
  </si>
  <si>
    <t>RATE</t>
  </si>
  <si>
    <t xml:space="preserve">   AMOUNT
R</t>
  </si>
  <si>
    <t>Sum</t>
  </si>
  <si>
    <t xml:space="preserve">SANS 1200AB      </t>
  </si>
  <si>
    <t>8.2.1</t>
  </si>
  <si>
    <t>8.3.2.2</t>
  </si>
  <si>
    <t>8.3.3</t>
  </si>
  <si>
    <t xml:space="preserve">Other Fixed-charge Obligations </t>
  </si>
  <si>
    <t>8.3.4</t>
  </si>
  <si>
    <t xml:space="preserve">SANS 1200A      </t>
  </si>
  <si>
    <t>8.4.2.2</t>
  </si>
  <si>
    <t>8.4.3</t>
  </si>
  <si>
    <t>8.4.4</t>
  </si>
  <si>
    <t>8.4.5</t>
  </si>
  <si>
    <t>Other Time-related Obligations</t>
  </si>
  <si>
    <t xml:space="preserve"> Brought Forward</t>
  </si>
  <si>
    <t>Specialised Services</t>
  </si>
  <si>
    <t>Prov Sum</t>
  </si>
  <si>
    <t>%</t>
  </si>
  <si>
    <t>1.  Labourer</t>
  </si>
  <si>
    <t>hour</t>
  </si>
  <si>
    <t>2.  Driver</t>
  </si>
  <si>
    <t>3.  Operator</t>
  </si>
  <si>
    <t>5.  Welder</t>
  </si>
  <si>
    <t>day</t>
  </si>
  <si>
    <t>m³</t>
  </si>
  <si>
    <t>8.3.1</t>
  </si>
  <si>
    <t>Site Clearance</t>
  </si>
  <si>
    <t>8.3.1 (a)</t>
  </si>
  <si>
    <t>m</t>
  </si>
  <si>
    <t>8.3.1 (b)</t>
  </si>
  <si>
    <t>No</t>
  </si>
  <si>
    <t>m²</t>
  </si>
  <si>
    <t>8.3.2</t>
  </si>
  <si>
    <t>Excavation</t>
  </si>
  <si>
    <t>8.3.2 (a)</t>
  </si>
  <si>
    <t>8.3.2 (b) (2)</t>
  </si>
  <si>
    <t>8.3.2 (c)</t>
  </si>
  <si>
    <t>8.3.3.1</t>
  </si>
  <si>
    <t>8.3.3.1 (a)</t>
  </si>
  <si>
    <t>8.3.3.3 (a)</t>
  </si>
  <si>
    <t xml:space="preserve">8.3.5 </t>
  </si>
  <si>
    <t>8.3.5(a)</t>
  </si>
  <si>
    <t>3)    Water Pipes</t>
  </si>
  <si>
    <t>6)    Gravel Roads</t>
  </si>
  <si>
    <t>8.3.5 (b)</t>
  </si>
  <si>
    <t>1)    Stock Fence</t>
  </si>
  <si>
    <t>Finishing</t>
  </si>
  <si>
    <t>8.3.6.1</t>
  </si>
  <si>
    <t>8.3.6.1 (a)</t>
  </si>
  <si>
    <t>Steel Pipes</t>
  </si>
  <si>
    <t>8.2.2</t>
  </si>
  <si>
    <t>Steel Bends</t>
  </si>
  <si>
    <t>0º - 5º</t>
  </si>
  <si>
    <t>20º -45º</t>
  </si>
  <si>
    <t>General</t>
  </si>
  <si>
    <t>PSLB 8.2.1</t>
  </si>
  <si>
    <t>8.2.2.3</t>
  </si>
  <si>
    <t>8.2.3</t>
  </si>
  <si>
    <t>Dayworks</t>
  </si>
  <si>
    <t>7.  Security Guard</t>
  </si>
  <si>
    <t>(b)  Using Contractor's Plant</t>
  </si>
  <si>
    <t>3.  Tip Truck (10m3)</t>
  </si>
  <si>
    <t>9.  Concrete Mixer</t>
  </si>
  <si>
    <t>10.  Water Truck (10 000 L)</t>
  </si>
  <si>
    <t>Hard Rock Excavation</t>
  </si>
  <si>
    <t>From Other Necessary Excavations On Site</t>
  </si>
  <si>
    <t>1)    Stock Fences</t>
  </si>
  <si>
    <t>2)    Storm Water Pipes</t>
  </si>
  <si>
    <t>2)    Water / Storm Water Pipes</t>
  </si>
  <si>
    <t>Gravel Road Surfaces</t>
  </si>
  <si>
    <t>Concrete Grade 15/19</t>
  </si>
  <si>
    <t>B)    Selected Fill Material</t>
  </si>
  <si>
    <t>From Commercial Sources</t>
  </si>
  <si>
    <t>Steel Mesh Ref No 100</t>
  </si>
  <si>
    <t>Air Valve Chambers</t>
  </si>
  <si>
    <t>VALVE CHAMBERS</t>
  </si>
  <si>
    <r>
      <t>m</t>
    </r>
    <r>
      <rPr>
        <vertAlign val="superscript"/>
        <sz val="10"/>
        <rFont val="Arial"/>
        <family val="2"/>
      </rPr>
      <t>3</t>
    </r>
  </si>
  <si>
    <r>
      <t>m</t>
    </r>
    <r>
      <rPr>
        <vertAlign val="superscript"/>
        <sz val="10"/>
        <rFont val="Arial"/>
        <family val="2"/>
      </rPr>
      <t>2</t>
    </r>
  </si>
  <si>
    <t>Establishing Facilities for Engineer</t>
  </si>
  <si>
    <t xml:space="preserve">Establishing Facilities for Contractor </t>
  </si>
  <si>
    <t>Removal of Site Establishment</t>
  </si>
  <si>
    <t>Operation and Maintenance of Facilities for Engineer</t>
  </si>
  <si>
    <t>Operation and Maintenance of Facilities for Contractor</t>
  </si>
  <si>
    <t>Supervision for The Duration of Construction</t>
  </si>
  <si>
    <t>Supervision and Training of Nominated Sub-contractors</t>
  </si>
  <si>
    <t>Sums Stated Provisionally by Engineer</t>
  </si>
  <si>
    <t>Company and Head office Overhead for Duration of Construction</t>
  </si>
  <si>
    <t>Salary for Labour Desk office and Community Liaison officer</t>
  </si>
  <si>
    <t>Excavate and Dispose of Boulders Class A</t>
  </si>
  <si>
    <t>Excavate and Dispose of Unsuitable Material From Trench Bottom (provisional)</t>
  </si>
  <si>
    <t>Radiographic Examination and Testing of Pipe Welded  Joints</t>
  </si>
  <si>
    <t xml:space="preserve">Provision of Bedding From Trench Excavation </t>
  </si>
  <si>
    <t>1.  Ldv (1 ton)</t>
  </si>
  <si>
    <t>2.  Flat Truck (3 to 5 ton)</t>
  </si>
  <si>
    <t>(a) Using The Contractor's Labour force</t>
  </si>
  <si>
    <t>Supply only of Bedding By Importation</t>
  </si>
  <si>
    <t>Make Up Deficiency in Backfill Material (provisional)</t>
  </si>
  <si>
    <t>Compaction in Road Reserves</t>
  </si>
  <si>
    <t>Encasing Pipes in Concrete</t>
  </si>
  <si>
    <t>Relocation of Existing Services (inclusive all Discussions, Liaison, Labour and Material)</t>
  </si>
  <si>
    <t>8.  Pump, including all Necessary Hosing and Pipes</t>
  </si>
  <si>
    <t>Excavate in all Materials for Trenches, Backfill, Compact  and Dispose of Surplus Material with Depth Over and Up to:</t>
  </si>
  <si>
    <t>Extra-over Item (a) above for:</t>
  </si>
  <si>
    <t>Excavation ancillaries</t>
  </si>
  <si>
    <t>Services That intersect a Trench</t>
  </si>
  <si>
    <t>Services That adjoin a Trench</t>
  </si>
  <si>
    <t>a)    Selected Granular Material</t>
  </si>
  <si>
    <t>Artisans and Skills accredited Training</t>
  </si>
  <si>
    <t>DESCRIPTION</t>
  </si>
  <si>
    <t>PSA8.3</t>
  </si>
  <si>
    <t>PSA8.3.1</t>
  </si>
  <si>
    <t>Fixed Preliminary and Genaral charges</t>
  </si>
  <si>
    <t>PSA8.8</t>
  </si>
  <si>
    <t>Scheduled Fixed-Time Charge Items</t>
  </si>
  <si>
    <t>Scheduled Time Raleted Items</t>
  </si>
  <si>
    <t xml:space="preserve">  SANS 1200AB</t>
  </si>
  <si>
    <t xml:space="preserve">  SANS 1200A</t>
  </si>
  <si>
    <t>PSA8.9</t>
  </si>
  <si>
    <t xml:space="preserve">Compliance with Environmental Management Plan </t>
  </si>
  <si>
    <t>PSA8.4.1</t>
  </si>
  <si>
    <t>Time related preliminary and general</t>
  </si>
  <si>
    <t>PSA8.4</t>
  </si>
  <si>
    <t>PSA8.4.5.1</t>
  </si>
  <si>
    <t>PSA8.4.5.2</t>
  </si>
  <si>
    <t>PSA8.4.5.3</t>
  </si>
  <si>
    <t>PSA8.4.5.4</t>
  </si>
  <si>
    <t>The preparation of risk assessments, safe work procedures, and plan. Provision of Personal Protection Equipment and Clothing and any other health and safety matters according to the Project specifications</t>
  </si>
  <si>
    <t>Full Compliance with all Health and Safety specifications</t>
  </si>
  <si>
    <t>Compliance with EMP</t>
  </si>
  <si>
    <t>PSA8.5</t>
  </si>
  <si>
    <t>PSA8.5.1</t>
  </si>
  <si>
    <t>Works Executed by the Contractor</t>
  </si>
  <si>
    <t>PSA8.6</t>
  </si>
  <si>
    <t>PSA 8.7</t>
  </si>
  <si>
    <t>4.  Artisan</t>
  </si>
  <si>
    <t>6.  Foreman</t>
  </si>
  <si>
    <t xml:space="preserve">4. Backhoe </t>
  </si>
  <si>
    <t>5.  Trench Vibrating Roller</t>
  </si>
  <si>
    <t>Prime Cost Sums</t>
  </si>
  <si>
    <t>PSA8.6 (a)</t>
  </si>
  <si>
    <t>Clear Trees of Girth Over 1,0 m and Designated Obstacles</t>
  </si>
  <si>
    <t>PSDB
 8.3.1 (c)</t>
  </si>
  <si>
    <t xml:space="preserve">        1.0 m          2.0 m</t>
  </si>
  <si>
    <t xml:space="preserve">        2.0 m          3.0 m</t>
  </si>
  <si>
    <t xml:space="preserve">        3.0 m          4.0 m</t>
  </si>
  <si>
    <t xml:space="preserve">        4.0 m         5.0 m</t>
  </si>
  <si>
    <t>PSDB 8.3.2</t>
  </si>
  <si>
    <t>PSDB8.3.2</t>
  </si>
  <si>
    <t xml:space="preserve">PSDB 8.3.3.3 </t>
  </si>
  <si>
    <t>Under roadways to 93% MOD AASHTO</t>
  </si>
  <si>
    <t>8.3.3.3 (b)</t>
  </si>
  <si>
    <t>Elswhere to 93% to MOD AASHTO</t>
  </si>
  <si>
    <t>Existing Services that intersect or adjoin a Pipe Trench</t>
  </si>
  <si>
    <t>Reinstate Road Surfaces Complete</t>
  </si>
  <si>
    <t>PSL5.11</t>
  </si>
  <si>
    <t>PSPS3.16</t>
  </si>
  <si>
    <t>Rate Only</t>
  </si>
  <si>
    <t>SECTION A2 - MEGORING: EARTHWORKS (PIPE TRENCHES) - SANS 1200DB</t>
  </si>
  <si>
    <t>A2.1</t>
  </si>
  <si>
    <t>Clear Vegetation and Trees of Girth Up to 1m (m 6 Wide Strip)</t>
  </si>
  <si>
    <t>PSDB8.3.6</t>
  </si>
  <si>
    <t>A2.1.1</t>
  </si>
  <si>
    <t>A2.1.2</t>
  </si>
  <si>
    <t>A2.1.3</t>
  </si>
  <si>
    <t>A2.2</t>
  </si>
  <si>
    <t>A2.2.1</t>
  </si>
  <si>
    <t>A2.2.2</t>
  </si>
  <si>
    <t>A2.2.3</t>
  </si>
  <si>
    <t>A2.2.4</t>
  </si>
  <si>
    <t>A2.2.6</t>
  </si>
  <si>
    <t>A2.2.7</t>
  </si>
  <si>
    <t>A2.3</t>
  </si>
  <si>
    <t>A2.3.1</t>
  </si>
  <si>
    <t>A2.3.2</t>
  </si>
  <si>
    <t>A2.5.2</t>
  </si>
  <si>
    <t>8.3.7</t>
  </si>
  <si>
    <t>SECTION A3 - MEGORING:  MEDIUM PRESSURE PIPELINES - SANS 1200L</t>
  </si>
  <si>
    <t>A3.1</t>
  </si>
  <si>
    <r>
      <t xml:space="preserve">Air Valve Chamber for 100DN double orfice vaccum  break </t>
    </r>
    <r>
      <rPr>
        <b/>
        <sz val="10"/>
        <rFont val="Arial"/>
        <family val="2"/>
      </rPr>
      <t>PN25 air valve including isolating valve</t>
    </r>
    <r>
      <rPr>
        <sz val="10"/>
        <rFont val="Arial"/>
        <family val="2"/>
      </rPr>
      <t xml:space="preserve">, Complete as Shown on Drawing, including all the pipework, Excavation, Reinforcement and Concrete Work, Supply Material </t>
    </r>
  </si>
  <si>
    <t>SECTION A4 - MEGORING:  BEDDING (FLEXIBLE PIPES) - SANS 1200LB</t>
  </si>
  <si>
    <t>AMOUNT</t>
  </si>
  <si>
    <t>7.  Air compressor, including all tools (Drills, Jackhammers, etc)</t>
  </si>
  <si>
    <t>B2.1</t>
  </si>
  <si>
    <t>B2.1.1</t>
  </si>
  <si>
    <t>B2.1.2</t>
  </si>
  <si>
    <t>B2.1.3</t>
  </si>
  <si>
    <t>B2.2</t>
  </si>
  <si>
    <t>B2.2.1</t>
  </si>
  <si>
    <t>B2.2.2</t>
  </si>
  <si>
    <t>B2.2.3</t>
  </si>
  <si>
    <t>B2.2.4</t>
  </si>
  <si>
    <t>B2.2.6</t>
  </si>
  <si>
    <t>B2.2.7</t>
  </si>
  <si>
    <t>B2.2.8</t>
  </si>
  <si>
    <t>B2.3</t>
  </si>
  <si>
    <t>B2.3.1</t>
  </si>
  <si>
    <t>B2.3.2</t>
  </si>
  <si>
    <t>B2.5.2</t>
  </si>
  <si>
    <t>B3.1</t>
  </si>
  <si>
    <t>Remove topsoil (strip to 150 mm Deep), Stockpile, Prevent Dust Nuisance and Reinstate on Upon Completion</t>
  </si>
  <si>
    <t>A3.1.1</t>
  </si>
  <si>
    <t>A3.1.2</t>
  </si>
  <si>
    <t>A3.3</t>
  </si>
  <si>
    <t>A3.3.1</t>
  </si>
  <si>
    <t>A3.3.1.1</t>
  </si>
  <si>
    <t>A3.4</t>
  </si>
  <si>
    <t>A3.4.1</t>
  </si>
  <si>
    <t>A3.4.2</t>
  </si>
  <si>
    <t>A3.4.1.1</t>
  </si>
  <si>
    <t>A3.5</t>
  </si>
  <si>
    <t>A3.5.2</t>
  </si>
  <si>
    <t>A4.1</t>
  </si>
  <si>
    <t>A4.1.1</t>
  </si>
  <si>
    <t>A4.1.2</t>
  </si>
  <si>
    <t>A4.2</t>
  </si>
  <si>
    <t>A4.2.1</t>
  </si>
  <si>
    <t>A4.2.2</t>
  </si>
  <si>
    <t>A4.3</t>
  </si>
  <si>
    <t>A4.3.1</t>
  </si>
  <si>
    <t>A4.3.2</t>
  </si>
  <si>
    <t>B2.3.2.1</t>
  </si>
  <si>
    <t>B2.3.2.2</t>
  </si>
  <si>
    <t>B2.4</t>
  </si>
  <si>
    <t>B2.4.1</t>
  </si>
  <si>
    <t>B2.4.2</t>
  </si>
  <si>
    <t>B2.4.3</t>
  </si>
  <si>
    <t>B2.4.6</t>
  </si>
  <si>
    <t>B2.5</t>
  </si>
  <si>
    <t>B2.5.1</t>
  </si>
  <si>
    <t>B3.1.1</t>
  </si>
  <si>
    <t>B3.1.2</t>
  </si>
  <si>
    <t>B3.3</t>
  </si>
  <si>
    <t>B3.3.1</t>
  </si>
  <si>
    <t>B3.3.1.1</t>
  </si>
  <si>
    <t>B3.4</t>
  </si>
  <si>
    <t>B3.4.1</t>
  </si>
  <si>
    <t>B3.4.1.1</t>
  </si>
  <si>
    <t>B3.5</t>
  </si>
  <si>
    <t>B3.5.2</t>
  </si>
  <si>
    <t>B4.1</t>
  </si>
  <si>
    <t>B4.1.1</t>
  </si>
  <si>
    <t>B4.1.2</t>
  </si>
  <si>
    <t>B4.2</t>
  </si>
  <si>
    <t>B4.2.1</t>
  </si>
  <si>
    <t>B4.2.2</t>
  </si>
  <si>
    <t>B4.3</t>
  </si>
  <si>
    <t>B4.3.1</t>
  </si>
  <si>
    <t>B4.3.2</t>
  </si>
  <si>
    <t xml:space="preserve"> TOTAL SECTION B4 CARRIED TO SUMMARY</t>
  </si>
  <si>
    <t>A2.3.2.1</t>
  </si>
  <si>
    <t>A2.3.2.2</t>
  </si>
  <si>
    <t>A2.4</t>
  </si>
  <si>
    <t>A2.4.1</t>
  </si>
  <si>
    <t>A2.4.2</t>
  </si>
  <si>
    <t>A2.4.3</t>
  </si>
  <si>
    <t>A2.4.6</t>
  </si>
  <si>
    <t>A2.5</t>
  </si>
  <si>
    <t>A2.5.1</t>
  </si>
  <si>
    <t xml:space="preserve"> TOTAL SECTION B3 CARRIED TO SUMMARY</t>
  </si>
  <si>
    <t>Accommodation of traffic including bypass and signage</t>
  </si>
  <si>
    <t>A2.2.5</t>
  </si>
  <si>
    <t>A2.4.4</t>
  </si>
  <si>
    <t>A2.4.5</t>
  </si>
  <si>
    <t>A3.3.1.2</t>
  </si>
  <si>
    <t>A3.5.1</t>
  </si>
  <si>
    <t>SECTION B2 - THAKGALANG: EARTHWORKS (PIPE TRENCHES) - SANS 1200DB</t>
  </si>
  <si>
    <t>Clear Vegetation and Trees of Girth Up to 1m (3m  Wide Strip)</t>
  </si>
  <si>
    <t>SECTION B3 - THAKGALANG:  MEDIUM PRESSURE PIPELINES - SANS 1200L</t>
  </si>
  <si>
    <t>SECTION B4 - THAKGALANG:  BEDDING (FLEXIBLE PIPES) - SANS 1200LB</t>
  </si>
  <si>
    <t>B2.4.4</t>
  </si>
  <si>
    <t>B2.4.5</t>
  </si>
  <si>
    <t>B3.3.1.2</t>
  </si>
  <si>
    <t>B3.5.1</t>
  </si>
  <si>
    <t>A3.1.3</t>
  </si>
  <si>
    <t>Scour Valve Chamber</t>
  </si>
  <si>
    <t>A3.4.2.1</t>
  </si>
  <si>
    <t>B3.1.3</t>
  </si>
  <si>
    <t xml:space="preserve">Air Valve Chambers </t>
  </si>
  <si>
    <r>
      <t xml:space="preserve">Air Valve Chamber for 100DN double orfice vaccum  break </t>
    </r>
    <r>
      <rPr>
        <b/>
        <sz val="10"/>
        <rFont val="Arial"/>
        <family val="2"/>
      </rPr>
      <t>PN40 air valve including isolating valve</t>
    </r>
    <r>
      <rPr>
        <sz val="10"/>
        <rFont val="Arial"/>
        <family val="2"/>
      </rPr>
      <t xml:space="preserve">, Complete as Shown on Drawing, including all the pipework, Excavation, Reinforcement and Concrete Work, Supply Material </t>
    </r>
  </si>
  <si>
    <r>
      <t>Scour Valve Chamber PN40, with 2x 200mm Scour valves and 400mm dismantling coupling</t>
    </r>
    <r>
      <rPr>
        <b/>
        <sz val="10"/>
        <rFont val="Arial"/>
        <family val="2"/>
      </rPr>
      <t xml:space="preserve"> including 400mm isolating valve</t>
    </r>
    <r>
      <rPr>
        <sz val="10"/>
        <rFont val="Arial"/>
        <family val="2"/>
      </rPr>
      <t xml:space="preserve">, with 100mm dia by-pass and gate valve. Complete as Shown on Drawing, including all the pipework, Excavation, Reinforcement and Concrete Work, Supply Material </t>
    </r>
  </si>
  <si>
    <r>
      <t>Scour Valve Chamber PN25, with 2x 200mm Scour valves and 400mm dismantling coupling</t>
    </r>
    <r>
      <rPr>
        <b/>
        <sz val="10"/>
        <rFont val="Arial"/>
        <family val="2"/>
      </rPr>
      <t xml:space="preserve"> including 400mm isolating valve</t>
    </r>
    <r>
      <rPr>
        <sz val="10"/>
        <rFont val="Arial"/>
        <family val="2"/>
      </rPr>
      <t xml:space="preserve">, with 100mm dia by-pass and gate valve. Complete as Shown on Drawing, including all the pipework, Excavation, Reinforcement and Concrete Work, Supply Material </t>
    </r>
  </si>
  <si>
    <t>A3.1.4</t>
  </si>
  <si>
    <t>A3.4.1.2</t>
  </si>
  <si>
    <t>A3.4.2.2</t>
  </si>
  <si>
    <t>B3.1.4</t>
  </si>
  <si>
    <t>ITEM No</t>
  </si>
  <si>
    <t>PAY
 REF</t>
  </si>
  <si>
    <t>WATER TREATMENT WORKS PROCESS  WORKS</t>
  </si>
  <si>
    <t>1.1</t>
  </si>
  <si>
    <t>Lime Dosing System</t>
  </si>
  <si>
    <t>1.1.1</t>
  </si>
  <si>
    <t>Design, manufacture, test at works, supply, install and test at site of Mechanical Lifting Device to lift 25kg bags of Lime</t>
  </si>
  <si>
    <t>1.1.2</t>
  </si>
  <si>
    <t>Design, manufacture, test at works, supply, install and test at site 500kg Hydrated Lime Storage Silo with Conical Lower Section at an Angle of 70° to the Horizontal complete with</t>
  </si>
  <si>
    <t>1.1.3</t>
  </si>
  <si>
    <t>Design, supply and install Steel Steps and Platform to facilitate empting 25kg bags of lime into the Silo</t>
  </si>
  <si>
    <t>1.1.4</t>
  </si>
  <si>
    <t>Design, manufacture, test at works, supply, install and test at site of Lime Screw Feeder with capacity to feed 8kg dry hudrated lime per hour to mixing tank complete with variable speed controlled motor compete with PLC panel</t>
  </si>
  <si>
    <t>1.1.5</t>
  </si>
  <si>
    <t>Design, manufacture, test at works, supply, install and test at site of a peristaltic pump suitable to pump 100l/h of lime slurry complete with accessories</t>
  </si>
  <si>
    <t>1.1.6</t>
  </si>
  <si>
    <t>Design, manufacture, test at works, supply, install and test at site of Vibrating Bin Activator connected to the bottom of Silo Cone incorporated with a manually operated Knife-gate Isolation Valve</t>
  </si>
  <si>
    <t>no</t>
  </si>
  <si>
    <t>1.1.7</t>
  </si>
  <si>
    <t>Commissioning of pre-chlorine dosing system</t>
  </si>
  <si>
    <t>sum</t>
  </si>
  <si>
    <t>1.2</t>
  </si>
  <si>
    <t>Pre-Chlorine Dosing System</t>
  </si>
  <si>
    <t>1.2.1</t>
  </si>
  <si>
    <t>Chloring cylinder scale with full functional LED indicator</t>
  </si>
  <si>
    <t>1.2.2</t>
  </si>
  <si>
    <t>Cylinder to be fitted with automatic container shut-off/auto valve shutdown system</t>
  </si>
  <si>
    <t>1.2.3</t>
  </si>
  <si>
    <t>Vacuum eductors with rotameters and control valve to supply up to 20kg/h</t>
  </si>
  <si>
    <t>1.2.4</t>
  </si>
  <si>
    <t>Chlorine 80uPVC pipework, measurement and all fittings to be confimed on sideto be confimed on site</t>
  </si>
  <si>
    <t>1.2.5</t>
  </si>
  <si>
    <t>Pre-chorine load cells</t>
  </si>
  <si>
    <t>1.2.6</t>
  </si>
  <si>
    <t>Chlorine room safety equipment includng gas leak detection, safety shower and eye wash, breathing apparatus and safety/warning signage</t>
  </si>
  <si>
    <t>1.2.7</t>
  </si>
  <si>
    <t xml:space="preserve">Pre-chloring dosing pumps with flow meter complete with control Panel </t>
  </si>
  <si>
    <t>1.2.8</t>
  </si>
  <si>
    <t>Refurbishment of the makeup water pumps</t>
  </si>
  <si>
    <t>1.2.10</t>
  </si>
  <si>
    <t>1.3</t>
  </si>
  <si>
    <t>Power Activate Carbon (PAC) Dosing System</t>
  </si>
  <si>
    <t>1.3.1</t>
  </si>
  <si>
    <t>Refurbishment of PAC dosing system including replacement of 3 dosing pumps</t>
  </si>
  <si>
    <t>1.3.2</t>
  </si>
  <si>
    <t>Design, supply and install PAC pump MCC panel (3 dosing pumps) complete with PLC panel</t>
  </si>
  <si>
    <t>1.3.3</t>
  </si>
  <si>
    <t>Commissioning of the PAC dosing system</t>
  </si>
  <si>
    <t>1.4</t>
  </si>
  <si>
    <t>Polyelctrolyte Dosing System</t>
  </si>
  <si>
    <t>1.4.1</t>
  </si>
  <si>
    <t xml:space="preserve">Supply and install polyelectrolyte feeder pipeline with hydrant connector (75mm with adaptors to accommodate 50mm, 75mm and 100mm for different tanker suppliers) </t>
  </si>
  <si>
    <t>1.4.2</t>
  </si>
  <si>
    <t>Replace the polyelectrolyte transfer pump (0.75kW) with new dual polyelectrolyte transfer pumps complete with local control MCC panel</t>
  </si>
  <si>
    <t>1.4.3</t>
  </si>
  <si>
    <t xml:space="preserve">Supply and installation of 25mm diameter PVC pipeline complete with valves on the transfer pumps to enable recirculating of polyelectrolyte </t>
  </si>
  <si>
    <t>1.4.4</t>
  </si>
  <si>
    <t xml:space="preserve">Supply and install 25mm diamter valve with clip-on 10m detachable flexible hose </t>
  </si>
  <si>
    <t>1.4.5</t>
  </si>
  <si>
    <t>Mixer on polyelectrolyte make-up tank (EML MS80114 or equivalent)</t>
  </si>
  <si>
    <t>1.4.6</t>
  </si>
  <si>
    <t>Flow meter on 25mm polyelectrolyte dosing line to measure up to 50l/h</t>
  </si>
  <si>
    <t>1.4.7</t>
  </si>
  <si>
    <t>1.8m chemical feeder across flow channel (Module 1)</t>
  </si>
  <si>
    <t>1.5</t>
  </si>
  <si>
    <t>Post-Chlorine Dosing System</t>
  </si>
  <si>
    <t>1.5.1</t>
  </si>
  <si>
    <t>1.5.2</t>
  </si>
  <si>
    <t>Post-chlorine dosing pumps with flow meter complete with control Panel</t>
  </si>
  <si>
    <t>1.6</t>
  </si>
  <si>
    <t>Module 1 Rapid Mix and Flocculation Channel</t>
  </si>
  <si>
    <t>1.6.1</t>
  </si>
  <si>
    <t>PSG8.1.1</t>
  </si>
  <si>
    <t>Formwork</t>
  </si>
  <si>
    <t>1.6.1.1</t>
  </si>
  <si>
    <t>8.2</t>
  </si>
  <si>
    <t>Scheduled Formwork Items</t>
  </si>
  <si>
    <t>1.6.1.1.1</t>
  </si>
  <si>
    <t>Smooth</t>
  </si>
  <si>
    <t>a) Vertical plane to walls of channel Rapid Mixer</t>
  </si>
  <si>
    <t>b) Vertical plane to First 5 Flocculation Channels</t>
  </si>
  <si>
    <t>c) Vertical plane to Last 5 Flocculation Channels</t>
  </si>
  <si>
    <t>1.6.1.2</t>
  </si>
  <si>
    <t>8.3</t>
  </si>
  <si>
    <t>Scheduled Reinforcement Items</t>
  </si>
  <si>
    <t>a) High tensile steel bars Y12</t>
  </si>
  <si>
    <t>t</t>
  </si>
  <si>
    <t>(Rapid Mixer - Wall Extensions)</t>
  </si>
  <si>
    <t>b) High tensile steel bars Y12</t>
  </si>
  <si>
    <t>(First 5 Flocculation Channels Wall Ext)</t>
  </si>
  <si>
    <t>c) High tensile steel bars Y12</t>
  </si>
  <si>
    <t>(Last 5 Flocculation Channels Wall Ext)</t>
  </si>
  <si>
    <t>1.6.1.3</t>
  </si>
  <si>
    <t>8.4</t>
  </si>
  <si>
    <t>Scheduled Concrete Items</t>
  </si>
  <si>
    <t>1.6.1.3.1</t>
  </si>
  <si>
    <t>Grade 25/19 for:</t>
  </si>
  <si>
    <t>a) Rapid Mixer</t>
  </si>
  <si>
    <t>b) First 5 Flocculation Channels</t>
  </si>
  <si>
    <t>c) Last 5 Flocculation Channels</t>
  </si>
  <si>
    <t>1.6.1.3.2</t>
  </si>
  <si>
    <t>Unformed surface finishes</t>
  </si>
  <si>
    <t>a) Steel float finish to Rapid Mixer walls</t>
  </si>
  <si>
    <t>b) Steel float finish to First 5 Flocculation Channel walls</t>
  </si>
  <si>
    <t>c) Steel float finish to Last 5 Flocculation Channel walls</t>
  </si>
  <si>
    <t>1.6.1.4</t>
  </si>
  <si>
    <t>8.5</t>
  </si>
  <si>
    <t>Joints</t>
  </si>
  <si>
    <t>Form Construction joints complete with sealing, waterstop, bandage joint as applicable for the following:</t>
  </si>
  <si>
    <t>1.6.1.5</t>
  </si>
  <si>
    <t>8.7</t>
  </si>
  <si>
    <t>Grouting</t>
  </si>
  <si>
    <t xml:space="preserve">a) Rapid Mixer (Wall Extensions) </t>
  </si>
  <si>
    <t>(Hole of 100mm x 150mm x 150mm)</t>
  </si>
  <si>
    <t>b) First 5 Flocculation Channels (Wall Ext)</t>
  </si>
  <si>
    <t>c) Last 5 Flocculation Channels (Wall Ext)</t>
  </si>
  <si>
    <t>1.6.1.6</t>
  </si>
  <si>
    <t>PSG</t>
  </si>
  <si>
    <t>Sundries</t>
  </si>
  <si>
    <t>PSG8.9</t>
  </si>
  <si>
    <t>a) Testing Channel for water tightness</t>
  </si>
  <si>
    <t>PSG8.10</t>
  </si>
  <si>
    <t>b) Cleaning, disinfecting and sterilising channels</t>
  </si>
  <si>
    <t>c) Waterproofing concrete admixure</t>
  </si>
  <si>
    <t>Litres</t>
  </si>
  <si>
    <t>d) Scarify existing concrete walls for better bonding between old &amp; new concrete (250mm wide walls)</t>
  </si>
  <si>
    <t>1.7</t>
  </si>
  <si>
    <t>Module 1 Sedimentation Basins</t>
  </si>
  <si>
    <t>1.7.1</t>
  </si>
  <si>
    <t>Drain and Clean sedimetation basin 11mx42m</t>
  </si>
  <si>
    <t>1.7.2</t>
  </si>
  <si>
    <t>Supply and install steel framework for lamella tube settlers as per supplier's specification</t>
  </si>
  <si>
    <r>
      <t>m</t>
    </r>
    <r>
      <rPr>
        <sz val="10"/>
        <color theme="1"/>
        <rFont val="Calibri"/>
        <family val="2"/>
      </rPr>
      <t>³</t>
    </r>
  </si>
  <si>
    <t>1.7.3</t>
  </si>
  <si>
    <t>Supply and install baffle plate 11m x 1.5m</t>
  </si>
  <si>
    <r>
      <t>m</t>
    </r>
    <r>
      <rPr>
        <sz val="10"/>
        <color theme="1"/>
        <rFont val="Calibri"/>
        <family val="2"/>
      </rPr>
      <t>²</t>
    </r>
  </si>
  <si>
    <t>1.7.4</t>
  </si>
  <si>
    <t>Supply and install steel Vee notch overflow weir 9m length</t>
  </si>
  <si>
    <t>1.8</t>
  </si>
  <si>
    <t>Module 2 Sedimentation Basins</t>
  </si>
  <si>
    <t>1.8.1</t>
  </si>
  <si>
    <t>Drain and Clean sedimetation basin 17mx38,6m</t>
  </si>
  <si>
    <t>1.8.2</t>
  </si>
  <si>
    <t>1.8.3</t>
  </si>
  <si>
    <t>1.8.4</t>
  </si>
  <si>
    <t>Sand Filters Blocks</t>
  </si>
  <si>
    <t>1.9</t>
  </si>
  <si>
    <t>PSG 8.1.1</t>
  </si>
  <si>
    <t>Scheduled Form Items</t>
  </si>
  <si>
    <t>1.9.1</t>
  </si>
  <si>
    <t>a)</t>
  </si>
  <si>
    <t>Vertical plane to sand filter wall extensions</t>
  </si>
  <si>
    <t>1.9.2</t>
  </si>
  <si>
    <t>b)</t>
  </si>
  <si>
    <t>Vertical plane to wall baffles in channel</t>
  </si>
  <si>
    <t>Scheduled Reinforcement items</t>
  </si>
  <si>
    <t>1.9.3</t>
  </si>
  <si>
    <t>High tensile steel bars Y10 (Sand Filter Wall Extension)</t>
  </si>
  <si>
    <t xml:space="preserve">Scheduled Concrete Items </t>
  </si>
  <si>
    <t>1.9.4</t>
  </si>
  <si>
    <t>8.4.2</t>
  </si>
  <si>
    <t>Grade 15/19 Concrete Blinding layer 75mm thick</t>
  </si>
  <si>
    <t>1.9.5</t>
  </si>
  <si>
    <t>Sand Filter Wall Extensions</t>
  </si>
  <si>
    <t>a) Steel float finish to Sand Filter wall extensions</t>
  </si>
  <si>
    <t>1.9.6</t>
  </si>
  <si>
    <t>a) For Anchor bolts - M16, 120mm Long</t>
  </si>
  <si>
    <t>1.9.7</t>
  </si>
  <si>
    <t>b) For Sand filter wall extension (Hole 100mm x 150mm x 150mm) (As Specified on drawing)</t>
  </si>
  <si>
    <t>Filter Sand Replacement</t>
  </si>
  <si>
    <t>1.9.8</t>
  </si>
  <si>
    <r>
      <t>Removal and stockpile of filter sand 12.5m</t>
    </r>
    <r>
      <rPr>
        <sz val="10"/>
        <rFont val="Calibri"/>
        <family val="2"/>
      </rPr>
      <t>³</t>
    </r>
    <r>
      <rPr>
        <sz val="9"/>
        <rFont val="Arial"/>
        <family val="2"/>
      </rPr>
      <t xml:space="preserve"> per filter</t>
    </r>
  </si>
  <si>
    <t>1.9.9</t>
  </si>
  <si>
    <r>
      <t>Placement of filter graded anthracite in each filter 17.6m</t>
    </r>
    <r>
      <rPr>
        <sz val="10"/>
        <rFont val="Calibri"/>
        <family val="2"/>
      </rPr>
      <t>³</t>
    </r>
    <r>
      <rPr>
        <sz val="9"/>
        <rFont val="Arial"/>
        <family val="2"/>
      </rPr>
      <t xml:space="preserve"> per filter</t>
    </r>
  </si>
  <si>
    <t>MECHANICAL REFURBISHMENT WORKS</t>
  </si>
  <si>
    <t>2.1</t>
  </si>
  <si>
    <t>Back Wash Blowers and Valves</t>
  </si>
  <si>
    <t>2.1.1</t>
  </si>
  <si>
    <t>Removal of existing backwash blowers, valves and piping,  then deliver and off-load to the site which will be specified by LNW</t>
  </si>
  <si>
    <t>2.1.2</t>
  </si>
  <si>
    <t xml:space="preserve">Supply, delivery; installation and commissioning of new 2 off horizontal backwash blowers similar/equivalent  to an existing or latest version of  Robuschi Blower 7" x 17".  </t>
  </si>
  <si>
    <t>2.1.3</t>
  </si>
  <si>
    <t xml:space="preserve">Supply, delivery; installation and commissioning of new 2 off horizontal backwash blower suction valves for the  supplied valves. Valves diameters and pressure rating shall be as per the recommendation from blower OEM.  </t>
  </si>
  <si>
    <t>2.1.4</t>
  </si>
  <si>
    <t>Supply, delivery; installation and commissioning of new 2 off horizontal backwash blower delivery valves for the  supplied valves. Valves diameters and pressure rating shall be as per the recommendation from blower OEM</t>
  </si>
  <si>
    <t>2.1.5</t>
  </si>
  <si>
    <t>Manufacture, modify, supply, delivery and installation of piping and specials to suit the supplied blower and valves. Installation shall tie-in with an existing piping inside the backwash blower room. No piping shall be modified beyond backwash blower room.</t>
  </si>
  <si>
    <t>2.2</t>
  </si>
  <si>
    <t>Filter Valves</t>
  </si>
  <si>
    <t>Maintenance/ refurbihsment of all filter block valves (Module 1 and Module 2)</t>
  </si>
  <si>
    <t>Maintenance/ refurbihsment of all Module 2 Flocculation Channels Valves</t>
  </si>
  <si>
    <t>Maintenance/ refurbihsment of all Module 1 Flocculation Channels Valves</t>
  </si>
  <si>
    <t>ELECTRICAL REFURBISHMENT WORKS</t>
  </si>
  <si>
    <t>3.1</t>
  </si>
  <si>
    <t>WTW Main Power Supply</t>
  </si>
  <si>
    <t>3.1.1</t>
  </si>
  <si>
    <t>Maintenance of 500kVA 33000/400V WTW Transformers including all transformer electrical tests, dissolved gas analysis and replacement of silica gel</t>
  </si>
  <si>
    <t>3.1.2</t>
  </si>
  <si>
    <t xml:space="preserve">Maintenance of Main 400V Distribuition Board including infrared scanning </t>
  </si>
  <si>
    <t>3.2</t>
  </si>
  <si>
    <t xml:space="preserve">Filter Block 1 </t>
  </si>
  <si>
    <t>3.2.1</t>
  </si>
  <si>
    <t>Design, manufacutre, test at works, supply, install, test on site of  Electrical Actuators (Rotok orequivalent) for all valves complete with Remote IO card for PLC and SCADA control and monitoring</t>
  </si>
  <si>
    <t>3.2.2</t>
  </si>
  <si>
    <t xml:space="preserve">Design, manufacutre, test at works, supply, install, test on site of Wall Mounted 400V Switchboard as per attach drawing </t>
  </si>
  <si>
    <t>3.2.3</t>
  </si>
  <si>
    <t>Design, manufacutre, test at works, supply, install, test on site of 5kVA Uninterruptible Power Supply (UPS) complete with batteries)</t>
  </si>
  <si>
    <t>3.2.4</t>
  </si>
  <si>
    <t>General electrical works including lighting replacement (with energy efficient lighting) and small power sockets)</t>
  </si>
  <si>
    <t>3.2.5</t>
  </si>
  <si>
    <t>Earthing and Lightning Protection Testing and Repairs by Specialist Contractor</t>
  </si>
  <si>
    <t>PC Sum</t>
  </si>
  <si>
    <t>3.2.6</t>
  </si>
  <si>
    <r>
      <t>Supply and install 4mm</t>
    </r>
    <r>
      <rPr>
        <sz val="10"/>
        <rFont val="Calibri"/>
        <family val="2"/>
      </rPr>
      <t>²</t>
    </r>
    <r>
      <rPr>
        <sz val="8"/>
        <rFont val="Arial"/>
        <family val="2"/>
      </rPr>
      <t xml:space="preserve"> 4-core PVCPVCSWAPVC Cable</t>
    </r>
    <r>
      <rPr>
        <sz val="10"/>
        <rFont val="Arial"/>
        <family val="2"/>
      </rPr>
      <t xml:space="preserve"> complete with terminations (lugs, </t>
    </r>
  </si>
  <si>
    <t>3.2.7</t>
  </si>
  <si>
    <t>Supply and install cable support systems (e.g cable trays, etc.)</t>
  </si>
  <si>
    <t>3.3</t>
  </si>
  <si>
    <t xml:space="preserve">Filter Block 2 </t>
  </si>
  <si>
    <t>3.3.1</t>
  </si>
  <si>
    <t>Design, manufacutre, test at works, supply, install, test on site of Electrical Actuators (Rotok orequivalent) for all valves complete with Remote IO card for PLC and SCADA control and monitoring</t>
  </si>
  <si>
    <t>3.3.2</t>
  </si>
  <si>
    <t>3.3.3</t>
  </si>
  <si>
    <t>3.3.4</t>
  </si>
  <si>
    <t>3.3.5</t>
  </si>
  <si>
    <r>
      <t>Supply and install 4mm</t>
    </r>
    <r>
      <rPr>
        <sz val="10"/>
        <rFont val="Calibri"/>
        <family val="2"/>
      </rPr>
      <t>²</t>
    </r>
    <r>
      <rPr>
        <sz val="8"/>
        <rFont val="Arial"/>
        <family val="2"/>
      </rPr>
      <t xml:space="preserve"> 4-core PVCPVCSWAPVC Cable</t>
    </r>
  </si>
  <si>
    <t>3.3.6</t>
  </si>
  <si>
    <t>3.4</t>
  </si>
  <si>
    <t>Pre-Chlorine Room</t>
  </si>
  <si>
    <t>3.4.1</t>
  </si>
  <si>
    <t>Design, supply and install pre-chlorine and makeup water pumps control panel complete PLC Panel</t>
  </si>
  <si>
    <t>3.4.2</t>
  </si>
  <si>
    <t>General electrical works including lighting replacement (with energy efficient lighting), small power sockets, etc.)</t>
  </si>
  <si>
    <t>3.4.3</t>
  </si>
  <si>
    <t>3.4.4</t>
  </si>
  <si>
    <t>Percentage on PC for charges and profits</t>
  </si>
  <si>
    <t>3.4.5</t>
  </si>
  <si>
    <t>3.4.6</t>
  </si>
  <si>
    <t>3.5</t>
  </si>
  <si>
    <t>3.5.1</t>
  </si>
  <si>
    <t>3.5.2</t>
  </si>
  <si>
    <t>3.5.3</t>
  </si>
  <si>
    <t>3.5.4</t>
  </si>
  <si>
    <t>3.5.5</t>
  </si>
  <si>
    <t>3.6</t>
  </si>
  <si>
    <t>Blower Room</t>
  </si>
  <si>
    <t>3.6.1</t>
  </si>
  <si>
    <t>Maintenance and refurbishment of existing air blower MCC Panel including infrared scanning, checking all wiring and replacing faulty equipment. Detailed assessmnet of the panel to be done and recommendation to be submitted to the engineer for approval prior to work being carried out</t>
  </si>
  <si>
    <t>3.6.2</t>
  </si>
  <si>
    <t>3.6.3</t>
  </si>
  <si>
    <t>3.6.4</t>
  </si>
  <si>
    <t>3.7</t>
  </si>
  <si>
    <t>Post-Chlorine Room</t>
  </si>
  <si>
    <t>3.7.1</t>
  </si>
  <si>
    <t>3.7.2</t>
  </si>
  <si>
    <t>General electrical works including lighting replacement (with energy efficient hazardous environment lighting , small power sockets, etc.)</t>
  </si>
  <si>
    <t>3.7.3</t>
  </si>
  <si>
    <t>3.7.4</t>
  </si>
  <si>
    <t>CONTROL + INSTRUMENTATION  REFURBISHMENT WORKS</t>
  </si>
  <si>
    <t>4.1</t>
  </si>
  <si>
    <t>Instrumentation and Control Cabling</t>
  </si>
  <si>
    <t>4.1.1</t>
  </si>
  <si>
    <t>Supply and delivery of Cat 6 unshielded 4 twisted pairs 24 gauge copper cable inclusive of cable straps and cable markers</t>
  </si>
  <si>
    <t>4.1.2</t>
  </si>
  <si>
    <t xml:space="preserve">Supply, delivery and terminate RJ45 plugs onto Cat 5 unshielded 4 twisted pairs 24 gauge copper cable. </t>
  </si>
  <si>
    <t>No.</t>
  </si>
  <si>
    <t>4.1.3</t>
  </si>
  <si>
    <t>Install Cat 5 cables and RJ45 plug between devices and Ethernet 10/100 switch mounted in PLC cabinet.</t>
  </si>
  <si>
    <t>4.1.4</t>
  </si>
  <si>
    <t xml:space="preserve">Supply and delivery to site 12 Core 50/125 SWA fibre optic cable inclusive of cable straps, lugs, core markers and cable markers.  </t>
  </si>
  <si>
    <t>4.1.5</t>
  </si>
  <si>
    <t xml:space="preserve">Supply and delivery to site CCG Posi Gland to suit  12 Core 50/125 SWA fibre optic cable. </t>
  </si>
  <si>
    <t>4.1.6</t>
  </si>
  <si>
    <t>Install 12 Core 50/125 SWA fibre optic cable in prepared trench between MCC's</t>
  </si>
  <si>
    <t>4.1.7</t>
  </si>
  <si>
    <t xml:space="preserve">Gland, splice and terminate 12 Core 50/125 SWA fibre optic cable. </t>
  </si>
  <si>
    <t>End</t>
  </si>
  <si>
    <t>4.1.8</t>
  </si>
  <si>
    <t>Test Fibre Optic Cables</t>
  </si>
  <si>
    <t>4.1.9</t>
  </si>
  <si>
    <t>Supply and delivery of 6 ports fibre optic splice box complete with fibre patch leads.</t>
  </si>
  <si>
    <t>4.1.10</t>
  </si>
  <si>
    <t>Installation, commissioning and testing of 6 ports fibre optic splice box complete with fibre patch leads.</t>
  </si>
  <si>
    <t>4.1.11</t>
  </si>
  <si>
    <t>Supply and delivery of 24 ports fibre optic splice box complete with fibre patch leads.</t>
  </si>
  <si>
    <t>4.1.12</t>
  </si>
  <si>
    <t>Installation, commissioning and testing of 24 ports fibre optic splice box complete with fibre patch leads.</t>
  </si>
  <si>
    <t>4.1.13</t>
  </si>
  <si>
    <t>Supply and Install 6U Networking cabinet -  19" rack mounted type, including all necessary mounting brackets.</t>
  </si>
  <si>
    <t>4.1.14</t>
  </si>
  <si>
    <t xml:space="preserve">Design, supply, configure and testing of  10/100/1000  industrial Managed Ethernet Switches - 24 ports with 4 managed GB F/O ports, complete with SFPs.
</t>
  </si>
  <si>
    <t>4.2</t>
  </si>
  <si>
    <t>Module 1 Filters PLC</t>
  </si>
  <si>
    <t>4.2.1</t>
  </si>
  <si>
    <t>Design, test, deliver to site, install and commissioning of a new PLC System including all networking equipment. Including PLC panel similar to exisitng Module 2 Filters PLC. Complete with trunking,terminals,fused terminals,surge arrestors,circuit breakers and panel wiring inclusive of  lugs, core markers, cable markers and mechanical fittings and fixtures.</t>
  </si>
  <si>
    <t>4.2.2</t>
  </si>
  <si>
    <t xml:space="preserve">Design, supply, configure and testing of  10/100/1000 Managed Ethernet Switches - 8 ports with 2 managed GB F/O ports , complete with SFPs.
</t>
  </si>
  <si>
    <t>4.2.3</t>
  </si>
  <si>
    <t>PLC programming as per P &amp; ID,  process and control description and control philosophies for various process areas. Including the monitoring of the Polyelectrolite dosing plant.</t>
  </si>
  <si>
    <t>4.3</t>
  </si>
  <si>
    <t>Module 2 Filters PLC</t>
  </si>
  <si>
    <t>4.3.1</t>
  </si>
  <si>
    <t>Design, test, deliver to site, install and commissioning of a new PLC System including all networking equipment.Complete with trunking,terminals,fused terminals,surge arrestors,circuit breakers and panel wiring inclusive of  lugs, core markers, cable markers and mechanical fittings and fixtures. (Excluding PLC panel)</t>
  </si>
  <si>
    <t>4.3.2</t>
  </si>
  <si>
    <t xml:space="preserve">Design, supply, configure and testing of  10/100/1000 Managed Ethernet Switches - 8 ports with 2 managed GB F/O ports, complete with SFPs.
</t>
  </si>
  <si>
    <t>4.3.3</t>
  </si>
  <si>
    <t xml:space="preserve">PLC programming as per P &amp; ID,  process and control description and control philosophies for various process areas. </t>
  </si>
  <si>
    <t>4.4</t>
  </si>
  <si>
    <t>Blowers PLC</t>
  </si>
  <si>
    <t>4.4.1</t>
  </si>
  <si>
    <t>Design, test, deliver to site, install and commissioning of a new PLC System including all networking equipment.  Complete with trunking,terminals,fused terminals,surge arrestors,circuit breakers and panel wiring inclusive of  lugs, core markers, cable markers and mechanical fittings and fixtures. (PLC system to be integrated into existing LV Board)</t>
  </si>
  <si>
    <t>4.4.2</t>
  </si>
  <si>
    <t xml:space="preserve">Design, supply, configure and testing of  10/100/1000 Managed Ethernet Switches - 8 ports with 2 managed GB F/O ports.
</t>
  </si>
  <si>
    <t>4.4.3</t>
  </si>
  <si>
    <t>PLC programming as per P &amp; ID,  process and control description and control philosophies for various process areas. Including the monitoring of the Chlorine dosing plant.</t>
  </si>
  <si>
    <t>4.5</t>
  </si>
  <si>
    <t>Polyelectrolyte Remote IO system</t>
  </si>
  <si>
    <t>4.5.1</t>
  </si>
  <si>
    <t>Design, test, deliver to site, install and commissioning of a new Remote I/O panel including all hardware &amp; networking equipment.  Complete with trunking, terminals, fused terminals, surge arrestors, circuit breakers and panel wiring inclusive of lugs, core markers, cable markers and mechanical fittings and fixtures. As per the specification.</t>
  </si>
  <si>
    <t>4.5.2</t>
  </si>
  <si>
    <t>PLC programming as per P &amp; ID,  process and control description and control philosophies for various process areas.</t>
  </si>
  <si>
    <t>4.6</t>
  </si>
  <si>
    <t>Actuated Valves Remote IO system</t>
  </si>
  <si>
    <t>4.6.1</t>
  </si>
  <si>
    <t>Design, test, deliver to site, install and commissioning of a new Remote I/O Panel including all hardware &amp; networking equipment. Complete with trunking, terminals, fused terminals, surge arrestors, circuit breakers and panel wiring inclusive of lugs, core markers, cable markers and mechanical fittings and fixtures. As per the speification,</t>
  </si>
  <si>
    <t>4.6.2</t>
  </si>
  <si>
    <t>4.7</t>
  </si>
  <si>
    <t>Chlorine Dosing System</t>
  </si>
  <si>
    <t>4.7.1</t>
  </si>
  <si>
    <t>Design, deliver to site and installation  of  wall mounted 3CR12 Junction box (350x250x170). Complete with trunking,terminals and panel wiring inclusive of  lugs, core markers, cable markers and mechanical fittings and fixtures.</t>
  </si>
  <si>
    <t>4.7.2</t>
  </si>
  <si>
    <t>Connect, test and commissioning of Chlorine Dosing System to Junction box,</t>
  </si>
  <si>
    <t>4.8</t>
  </si>
  <si>
    <t>PLC Programming Software + Hardware</t>
  </si>
  <si>
    <t>4.8.1</t>
  </si>
  <si>
    <t>Supply, delivery, install and configuration of PLC Programming PC Hardware complete with screen , keyboard, and mouse as specified. (Same spec as SCADA PC)</t>
  </si>
  <si>
    <t>4.8.2</t>
  </si>
  <si>
    <t>Supply PLC Programming software including software licenses.</t>
  </si>
  <si>
    <t>4.9</t>
  </si>
  <si>
    <t>SCADA System</t>
  </si>
  <si>
    <t>4.9.1</t>
  </si>
  <si>
    <t>SCADA System Coding with latest version of software programme for the entire Olifantspoort WS. Provide Scada coding for all process areas as per P &amp; ID and functional design specification according to  specifications</t>
  </si>
  <si>
    <t>4.9.2</t>
  </si>
  <si>
    <t>Supply, delivery, install and configuration of Scada PC Hardware complete with screens (2 of), keyboard, and mouse as specified.</t>
  </si>
  <si>
    <t>4.9.3</t>
  </si>
  <si>
    <t>Upgrade Existing SCADA Software License to be used with the latest SCADA software.</t>
  </si>
  <si>
    <t>4.10</t>
  </si>
  <si>
    <t>Instrumentation</t>
  </si>
  <si>
    <t>4.10.1</t>
  </si>
  <si>
    <t>Supply, delivery, and commissioning of  Module 1 DN200 Return Magnetic Flow meter complete with a transmitter and all materials necessary for the complete installation. (Installation to be done by Mechanical)</t>
  </si>
  <si>
    <t>4.10.2</t>
  </si>
  <si>
    <t>Supply, delivery, install and commissioning of  Filters Level Transmitters complete with all materials necessary for the complete installation.</t>
  </si>
  <si>
    <t>4.10.3</t>
  </si>
  <si>
    <t>Supply, delivery, install and commissioning of  Module 2 Contact tank Level Transmitters complete with all materials necessary for the complete installation.</t>
  </si>
  <si>
    <t>4.10.4</t>
  </si>
  <si>
    <t>Supply, delivery, install and commissioning of  Combined Clear water tank level Level Transmitters complete with all materials necessary for the complete installation.</t>
  </si>
  <si>
    <t>4.10.5</t>
  </si>
  <si>
    <t>Supply, delivery, install and commissioing of  Backwash elevated tank Level Switch complete with all materials necessary for the complete installation.</t>
  </si>
  <si>
    <t>4.10.6</t>
  </si>
  <si>
    <t xml:space="preserve">Connect, Test and recalibrate Olifantspoort plant Raw Water Inlet Magnetic flowmeter </t>
  </si>
  <si>
    <t>4.10.7</t>
  </si>
  <si>
    <t>Test and recalibrate Module 2 Raw Water Inlet clamp flowmeter</t>
  </si>
  <si>
    <t>4.10.8</t>
  </si>
  <si>
    <t xml:space="preserve">Connect, test and commissioning of the filters actuators  </t>
  </si>
  <si>
    <t>4.10.9</t>
  </si>
  <si>
    <t>Connect, test and commissioning of Module 1 desludge valve actuators</t>
  </si>
  <si>
    <t>4.10.10</t>
  </si>
  <si>
    <t>Connect, test and commissioning of Module 1 main inlet valve actuator</t>
  </si>
  <si>
    <t>BUILDINGS AND MINOR CIVIL WORKS</t>
  </si>
  <si>
    <t>5.1</t>
  </si>
  <si>
    <t>Coagulant Dosing Building Works</t>
  </si>
  <si>
    <t>5.1.1</t>
  </si>
  <si>
    <t>SANS 1200G</t>
  </si>
  <si>
    <t>Concrete (Structural)</t>
  </si>
  <si>
    <t>8.4.6</t>
  </si>
  <si>
    <t>.07</t>
  </si>
  <si>
    <t xml:space="preserve">Rapid hardening Portland cement 15 </t>
  </si>
  <si>
    <t>for use in the following:</t>
  </si>
  <si>
    <t>5.1.1.1</t>
  </si>
  <si>
    <t>.01</t>
  </si>
  <si>
    <t>Plaster Work</t>
  </si>
  <si>
    <t>5.1.1.2</t>
  </si>
  <si>
    <t>.02</t>
  </si>
  <si>
    <t>Screeding</t>
  </si>
  <si>
    <t>5.1.2</t>
  </si>
  <si>
    <t>PSG 8.5</t>
  </si>
  <si>
    <t>Joints:</t>
  </si>
  <si>
    <t>Proprietary expansion joints:</t>
  </si>
  <si>
    <t>5.1.2.1</t>
  </si>
  <si>
    <t xml:space="preserve">Prime Cost Sum allowed for </t>
  </si>
  <si>
    <t xml:space="preserve">PC </t>
  </si>
  <si>
    <t xml:space="preserve">purchase and taking delivery of </t>
  </si>
  <si>
    <t>expansion joints</t>
  </si>
  <si>
    <t>5.1.2.2</t>
  </si>
  <si>
    <t xml:space="preserve">Percentage on Prime Cost for </t>
  </si>
  <si>
    <t xml:space="preserve">charges and profits  </t>
  </si>
  <si>
    <t xml:space="preserve">Installation of proprietary expansion </t>
  </si>
  <si>
    <t>joints:</t>
  </si>
  <si>
    <t>Retroffit Saw-Cut Expansion Joints</t>
  </si>
  <si>
    <t>5.1.2.3</t>
  </si>
  <si>
    <t>Metal cover installed in movement joint</t>
  </si>
  <si>
    <t>.03</t>
  </si>
  <si>
    <t xml:space="preserve">Application of proprietary expansion </t>
  </si>
  <si>
    <t>joints sealants:</t>
  </si>
  <si>
    <t>5.1.2.4</t>
  </si>
  <si>
    <t>Application type: high movement</t>
  </si>
  <si>
    <t xml:space="preserve">construction and expansion joints
</t>
  </si>
  <si>
    <t xml:space="preserve">Application: concrete contraction and </t>
  </si>
  <si>
    <t>expansion joints surfaces should be</t>
  </si>
  <si>
    <t>clean, sound and dry prior to</t>
  </si>
  <si>
    <t>application. Apply Dow Corning 888,</t>
  </si>
  <si>
    <t>or similar approved</t>
  </si>
  <si>
    <t xml:space="preserve">all in accordance with manufacturer`s </t>
  </si>
  <si>
    <t>recommendations.</t>
  </si>
  <si>
    <t>.04</t>
  </si>
  <si>
    <t xml:space="preserve">Expansion joints as detailed on the </t>
  </si>
  <si>
    <t xml:space="preserve">Drawings and/or specified in the </t>
  </si>
  <si>
    <t>Project Specifications:</t>
  </si>
  <si>
    <t>5.1.2.5</t>
  </si>
  <si>
    <t>. . . . . . . . . . . . . . . . . . . . . . . . . . . . . . . .</t>
  </si>
  <si>
    <t>number</t>
  </si>
  <si>
    <t>-</t>
  </si>
  <si>
    <t>.05</t>
  </si>
  <si>
    <t>Construction joints as detailed on the</t>
  </si>
  <si>
    <t>5.1.3</t>
  </si>
  <si>
    <t>Grouting:</t>
  </si>
  <si>
    <t>5.1.3.1</t>
  </si>
  <si>
    <t xml:space="preserve">Under bases (or beds) </t>
  </si>
  <si>
    <t>8.8</t>
  </si>
  <si>
    <t>.13</t>
  </si>
  <si>
    <t xml:space="preserve">Corrosion protection (extra over item </t>
  </si>
  <si>
    <t>170.21.12) by:</t>
  </si>
  <si>
    <t>5.1.3.2</t>
  </si>
  <si>
    <t xml:space="preserve">Painting        </t>
  </si>
  <si>
    <t>kg</t>
  </si>
  <si>
    <t>Sprayed metal coating</t>
  </si>
  <si>
    <t xml:space="preserve">(type of metal and thickness of </t>
  </si>
  <si>
    <t>5.1.3.3</t>
  </si>
  <si>
    <t>coating indicated)</t>
  </si>
  <si>
    <t>5.1.3.4</t>
  </si>
  <si>
    <t xml:space="preserve">Hot-dip galvanizing      </t>
  </si>
  <si>
    <t>5.1.3.5</t>
  </si>
  <si>
    <t>Poweder Coating</t>
  </si>
  <si>
    <t>5.1.4</t>
  </si>
  <si>
    <t>PSG 8.9</t>
  </si>
  <si>
    <t>Miscellaneous work other than metal work:</t>
  </si>
  <si>
    <t>Drainage pipes:</t>
  </si>
  <si>
    <t>Exposed Drainage Pipes  @ Basement</t>
  </si>
  <si>
    <t>5.1.4.1</t>
  </si>
  <si>
    <t>Flushing, Cleaning and Painting of</t>
  </si>
  <si>
    <t>drainage pipes @ basement</t>
  </si>
  <si>
    <t xml:space="preserve">Drainage gullies for bridge deck as per </t>
  </si>
  <si>
    <t>confirmation on site</t>
  </si>
  <si>
    <t>5.1.4.2</t>
  </si>
  <si>
    <t>All drainage gullies on balconies</t>
  </si>
  <si>
    <t>5.1.5</t>
  </si>
  <si>
    <t>8.13</t>
  </si>
  <si>
    <t>Screeds:</t>
  </si>
  <si>
    <t>Floor screeds (1:3) with falls including</t>
  </si>
  <si>
    <t>V-joints to form panels and a smooth</t>
  </si>
  <si>
    <t>towelled finish power float finish to top:</t>
  </si>
  <si>
    <t>Floor screed:</t>
  </si>
  <si>
    <t>5.1.5.1</t>
  </si>
  <si>
    <t>1 Part  cement with 3 parts clean,</t>
  </si>
  <si>
    <t>coarse sand with sufficient water</t>
  </si>
  <si>
    <t>until a plastic consistence similar to</t>
  </si>
  <si>
    <t xml:space="preserve">cement plaster is achieved. Smooth </t>
  </si>
  <si>
    <t>finish to Architect's specification</t>
  </si>
  <si>
    <t>5.1.5.2</t>
  </si>
  <si>
    <t>8.14</t>
  </si>
  <si>
    <t>Plaster and Concrete Repair Work:</t>
  </si>
  <si>
    <t xml:space="preserve">Repair mix for damaged and peeling of </t>
  </si>
  <si>
    <t>plaster to manufacturer's spes</t>
  </si>
  <si>
    <t>Sika/abe or similar aproved products</t>
  </si>
  <si>
    <t>5.1.6</t>
  </si>
  <si>
    <t>PSG 8.15</t>
  </si>
  <si>
    <t>Epoxy based bonding agent and primer</t>
  </si>
  <si>
    <t>to prepare concrete floors to receive</t>
  </si>
  <si>
    <t>screeding (FOSROC NITROBOND EP</t>
  </si>
  <si>
    <t>slowset or approved equivalent)</t>
  </si>
  <si>
    <t>5.1.7</t>
  </si>
  <si>
    <t>PSG 8.16</t>
  </si>
  <si>
    <t>Corrosion protection by:</t>
  </si>
  <si>
    <t>Vinyl anti-fouling paint and undercoats</t>
  </si>
  <si>
    <t>to form an algae-resistant coating on:</t>
  </si>
  <si>
    <t>5.1.7.1</t>
  </si>
  <si>
    <t>Exposed Structural Steelwork</t>
  </si>
  <si>
    <t>Etc</t>
  </si>
  <si>
    <t>Solvent-free abrasion-resistant coating</t>
  </si>
  <si>
    <t>and primer to a minimum thickness</t>
  </si>
  <si>
    <t>of 3 mm on:</t>
  </si>
  <si>
    <t>5.1.7.2</t>
  </si>
  <si>
    <t>5.1.8</t>
  </si>
  <si>
    <t>SANS 1200H</t>
  </si>
  <si>
    <t>Structural Steel Work</t>
  </si>
  <si>
    <t>5.1.8.1</t>
  </si>
  <si>
    <t>8.3.10</t>
  </si>
  <si>
    <t xml:space="preserve">Non-destructive testing   </t>
  </si>
  <si>
    <t>h</t>
  </si>
  <si>
    <t>5.2</t>
  </si>
  <si>
    <t>Module 1 Filter Block</t>
  </si>
  <si>
    <t>5.2.1</t>
  </si>
  <si>
    <t>5.2.1.1</t>
  </si>
  <si>
    <t>5.2.1.2</t>
  </si>
  <si>
    <t>5.2.2</t>
  </si>
  <si>
    <t>5.2.2.1</t>
  </si>
  <si>
    <t>5.2.2.2</t>
  </si>
  <si>
    <t>5.2.2.3</t>
  </si>
  <si>
    <t>5.2.2.4</t>
  </si>
  <si>
    <t>5.2.2.5</t>
  </si>
  <si>
    <t>5.2.3</t>
  </si>
  <si>
    <t>5.2.3.1</t>
  </si>
  <si>
    <t>5.2.3.2</t>
  </si>
  <si>
    <t>5.2.3.3</t>
  </si>
  <si>
    <t>5.2.3.4</t>
  </si>
  <si>
    <t>5.2.3.5</t>
  </si>
  <si>
    <t>5.2.4</t>
  </si>
  <si>
    <t>5.2.4.1</t>
  </si>
  <si>
    <t>5.2.4.2</t>
  </si>
  <si>
    <t>5.2.5</t>
  </si>
  <si>
    <t>5.2.5.1</t>
  </si>
  <si>
    <t>5.2.5.2</t>
  </si>
  <si>
    <t>5.2.6</t>
  </si>
  <si>
    <t>5.2.7</t>
  </si>
  <si>
    <t>5.2.7.1</t>
  </si>
  <si>
    <t>5.2.7.2</t>
  </si>
  <si>
    <t>5.2.8</t>
  </si>
  <si>
    <t>5.2.8.1</t>
  </si>
  <si>
    <t>5.3</t>
  </si>
  <si>
    <t>Module 2 Filter Block</t>
  </si>
  <si>
    <t>5.3.1</t>
  </si>
  <si>
    <t>5.3.1.1</t>
  </si>
  <si>
    <t>5.3.1.2</t>
  </si>
  <si>
    <t>5.3.2</t>
  </si>
  <si>
    <t>5.3.2.1</t>
  </si>
  <si>
    <t>5.3.2.2</t>
  </si>
  <si>
    <t>5.3.2.3</t>
  </si>
  <si>
    <t>5.3.2.4</t>
  </si>
  <si>
    <t>5.3.2.5</t>
  </si>
  <si>
    <t>5.3.3</t>
  </si>
  <si>
    <t>5.3.3.1</t>
  </si>
  <si>
    <t>5.3.3.2</t>
  </si>
  <si>
    <t>5.3.3.3</t>
  </si>
  <si>
    <t>5.3.3.4</t>
  </si>
  <si>
    <t>5.3.3.5</t>
  </si>
  <si>
    <t>5.3.4</t>
  </si>
  <si>
    <t>5.3.4.1</t>
  </si>
  <si>
    <t>5.3.4.2</t>
  </si>
  <si>
    <t>5.3.5</t>
  </si>
  <si>
    <t>5.3.5.1</t>
  </si>
  <si>
    <t>5.3.5.2</t>
  </si>
  <si>
    <t>5.3.6</t>
  </si>
  <si>
    <t>5.3.7</t>
  </si>
  <si>
    <t>5.3.7.1</t>
  </si>
  <si>
    <t>5.3.7.2</t>
  </si>
  <si>
    <t>5.3.8</t>
  </si>
  <si>
    <t>5.3.8.1</t>
  </si>
  <si>
    <t>5.4</t>
  </si>
  <si>
    <t>New Lime make-up Building including Storage for Lime &amp; PAC</t>
  </si>
  <si>
    <t>5.4.1</t>
  </si>
  <si>
    <t>SABS 1200DB</t>
  </si>
  <si>
    <t>5.4.1.1</t>
  </si>
  <si>
    <t xml:space="preserve">Clear Vegetation, Grass, Shrubs etc. and Trees of Girth up to 1m and Remove to Dumpsite, Stockpile, Maintain/Preserve and Reinstate Topsoil (150mm Deep) </t>
  </si>
  <si>
    <t>Shrubs, Trees and Grass along Route of Pipeline and at Ablution Block Sites.</t>
  </si>
  <si>
    <t>5.4.1.2</t>
  </si>
  <si>
    <t>Clear Trees of Girth and Designated Obstacles &gt; 1.0m Up To and Including 2m</t>
  </si>
  <si>
    <t>5.4.1.3</t>
  </si>
  <si>
    <t>Remove rubble and cart away to an approved landfill site</t>
  </si>
  <si>
    <t>5.4.2</t>
  </si>
  <si>
    <t>Earthworks and Foundations</t>
  </si>
  <si>
    <t>Foundations and Foundations Excavations</t>
  </si>
  <si>
    <t>5.4.2.1</t>
  </si>
  <si>
    <t>Excavate 1m beyond entire foundation footprint using 1:1 (V:H) side slopes</t>
  </si>
  <si>
    <t>5.4.2.2</t>
  </si>
  <si>
    <t>Rip and re-compact 150mm thick bottom in-situ layer when established at 1m below raft slab</t>
  </si>
  <si>
    <t>5.4.2.3</t>
  </si>
  <si>
    <t>Excavation in Earth for Strip Foundations Exceeding 0.5m Deep and Not Exceeding 1m Deep.</t>
  </si>
  <si>
    <t>5.4.2.4</t>
  </si>
  <si>
    <t>Allow for Keeping Excavations Free of Water by Hand or Machinery</t>
  </si>
  <si>
    <t>Item</t>
  </si>
  <si>
    <t>5.4.2.5</t>
  </si>
  <si>
    <t>Construct earth mattress in 150mm layers to be compacted and tested at each layer using G6 material compacted to be achieved at 95% MOD AASHTO at OMC. Layers shall be constructed to beneath foundations and around footprint to GL</t>
  </si>
  <si>
    <t>5.4.2.6</t>
  </si>
  <si>
    <t>15Mpa Concrete Blinding under Footings.</t>
  </si>
  <si>
    <t>5.4.2.7</t>
  </si>
  <si>
    <t xml:space="preserve">30Mpa (28 days) 19mm Reinforced Concrete On Raft Foundations </t>
  </si>
  <si>
    <t>5.4.2.8</t>
  </si>
  <si>
    <t>Blockwork on on foundations up to DPC level</t>
  </si>
  <si>
    <t>5.4.2.9</t>
  </si>
  <si>
    <t>M90</t>
  </si>
  <si>
    <t>5.4.2.10</t>
  </si>
  <si>
    <t>M190</t>
  </si>
  <si>
    <t>Soil Insecticide:</t>
  </si>
  <si>
    <t>5.4.2.11</t>
  </si>
  <si>
    <t>Soil  to be Poisoned in Accordance with SABS 1165 (Certificate must be Approved by an Accredited Applicator) under floors etc. including forming and poisioning shallow furrows against foundation walls etc., filling in furrows and ramming</t>
  </si>
  <si>
    <t>5.4.2.12</t>
  </si>
  <si>
    <t>Reinforcing Mesh Ref. 193 with a Cover of 50mm</t>
  </si>
  <si>
    <t>5.4.2.13</t>
  </si>
  <si>
    <t>Reinforcing Mesh Ref. 245 with a Cover of 50mm</t>
  </si>
  <si>
    <t>False work, formwork and concrete finish</t>
  </si>
  <si>
    <t>Formwork to provide (class  F1) surface finish</t>
  </si>
  <si>
    <t>5.4.2.14</t>
  </si>
  <si>
    <t>(i) Type E concrete drains</t>
  </si>
  <si>
    <t>Vertical formwork to provide class F1 surface finish to</t>
  </si>
  <si>
    <t>5.4.2.15</t>
  </si>
  <si>
    <t>(i) Footings</t>
  </si>
  <si>
    <t>Steel Reinforcement</t>
  </si>
  <si>
    <t>Steel Reinforcement of Raft Foundation</t>
  </si>
  <si>
    <t>5.4.2.16</t>
  </si>
  <si>
    <t>High yield stres steel bars (Raft foundation)</t>
  </si>
  <si>
    <t>5.4.2.17</t>
  </si>
  <si>
    <t xml:space="preserve">30Mpa (28 days) 150mm Thick Powerfloat Finished Slab </t>
  </si>
  <si>
    <t>5.4.2.18</t>
  </si>
  <si>
    <t>30Mpa (28 days) Concrete to Aprons / v drain (steel float finish)</t>
  </si>
  <si>
    <t>5.4.2.19</t>
  </si>
  <si>
    <t>Making and Testing Set of Six 150 x 150 x 150 Concrete Strength Test Cubes, to be tested by an Independent Laboratory (Provisional)</t>
  </si>
  <si>
    <t>Sets</t>
  </si>
  <si>
    <t>5.4.2.20</t>
  </si>
  <si>
    <t>100mm wide x 10mm thick Jointex Joint Filler with 10 x 10mm Tear-Off Strip</t>
  </si>
  <si>
    <t>5.4.2.21</t>
  </si>
  <si>
    <t>10mm x 10mm SikaFlex at Facade Joint Sealer</t>
  </si>
  <si>
    <t>Earthworks</t>
  </si>
  <si>
    <t>5.4.2.22</t>
  </si>
  <si>
    <t>Cut To Level</t>
  </si>
  <si>
    <t>5.4.2.23</t>
  </si>
  <si>
    <t>Extra-over for Boulder Excavations</t>
  </si>
  <si>
    <t>5.4.2.24</t>
  </si>
  <si>
    <t>for Hard Rock Excavations</t>
  </si>
  <si>
    <t>5.4.3</t>
  </si>
  <si>
    <t>Damp Proof Course</t>
  </si>
  <si>
    <t>5.4.3.1</t>
  </si>
  <si>
    <t>One layer of 250 micron 'USB GREEN' waterproof sheeting sealed at laps with 'Gunplas Pressure Sensitive Tape':</t>
  </si>
  <si>
    <t>Gundle® 'Brikgrip® DPC 375' Damp Proof course to SABS mark 952- 1985 Type B:</t>
  </si>
  <si>
    <t>5.4.3.2</t>
  </si>
  <si>
    <t>In 200 thick walls</t>
  </si>
  <si>
    <t>5.4.3.3</t>
  </si>
  <si>
    <t>In 100 thick walls</t>
  </si>
  <si>
    <t>5.4.4</t>
  </si>
  <si>
    <t>Blockwork</t>
  </si>
  <si>
    <t>5.4.4.1</t>
  </si>
  <si>
    <t>M190 (190mm thick  Walls - Load bearing wall)</t>
  </si>
  <si>
    <t>5.4.4.2</t>
  </si>
  <si>
    <t>M90(90mm thick Walls (Outside Walls - Face brick)</t>
  </si>
  <si>
    <t>5.4.4.3</t>
  </si>
  <si>
    <t>190mm Brickforce to Wall</t>
  </si>
  <si>
    <t>5.4.4.4</t>
  </si>
  <si>
    <t>90mm Brickforce to Outside Walls</t>
  </si>
  <si>
    <t>5.4.4.5</t>
  </si>
  <si>
    <t>390 x 190 x 50 Air Brick</t>
  </si>
  <si>
    <t>5.4.4.6</t>
  </si>
  <si>
    <t>Precast Prestressed Concrete Lintels, suitable for blocks, lengths Not Exceeding 1.5m</t>
  </si>
  <si>
    <t>5.4.4.7</t>
  </si>
  <si>
    <t>Precast Prestressed Concrete Lintels, suitable for blocks, Lengths Exceeding 1.5m but Less than 6m</t>
  </si>
  <si>
    <t>5.4.4.8</t>
  </si>
  <si>
    <t>Galvanised Hoop Iron Cramps, Ties, etc: 30 x 1.6mm Wall Tie 600mm Long with One End Wrapped Around Rebar and the Other End Wrapped Over and Nailed to Rafter</t>
  </si>
  <si>
    <t>5.4.5</t>
  </si>
  <si>
    <t>Plaster</t>
  </si>
  <si>
    <t>(15mm thick) 1:4 Cement Plaster on Brickwork:</t>
  </si>
  <si>
    <t>5.4.5.1</t>
  </si>
  <si>
    <t>a) On Walls</t>
  </si>
  <si>
    <t>5.4.5.2</t>
  </si>
  <si>
    <t>b) On Narrow Widths</t>
  </si>
  <si>
    <t>5.4.5.3</t>
  </si>
  <si>
    <t>c) 50mm Radius Skirting</t>
  </si>
  <si>
    <t>5.4.6</t>
  </si>
  <si>
    <t>Paint</t>
  </si>
  <si>
    <t xml:space="preserve">Interior </t>
  </si>
  <si>
    <t>5.4.6.1</t>
  </si>
  <si>
    <t>a) Primer as per spec</t>
  </si>
  <si>
    <t>5.4.6.2</t>
  </si>
  <si>
    <t>b) Paint as per spec</t>
  </si>
  <si>
    <t xml:space="preserve">Exterior </t>
  </si>
  <si>
    <t>5.4.6.3</t>
  </si>
  <si>
    <t>a) Primer as per spc</t>
  </si>
  <si>
    <t>5.4.6.4</t>
  </si>
  <si>
    <t>b) Paint (Lighter Colour - as per spec)</t>
  </si>
  <si>
    <t>5.4.6.5</t>
  </si>
  <si>
    <t>c) Paint (Darker Colour - as per spec)</t>
  </si>
  <si>
    <t>Floors</t>
  </si>
  <si>
    <t>5.4.6.6</t>
  </si>
  <si>
    <t>a) Epoxy Paint Floors</t>
  </si>
  <si>
    <t>5.4.7</t>
  </si>
  <si>
    <t>Ironmongery</t>
  </si>
  <si>
    <t>Doors Complete, including leaf, frame, hinges, handles, stops, lock sets etc</t>
  </si>
  <si>
    <t>5.4.7.1</t>
  </si>
  <si>
    <t>a) Door (as per drawings)</t>
  </si>
  <si>
    <t>5.4.7.2</t>
  </si>
  <si>
    <t>d) 150 x 50 GMS Purlin</t>
  </si>
  <si>
    <t>Painting of Doors</t>
  </si>
  <si>
    <t>5.4.7.3</t>
  </si>
  <si>
    <t>Laquer Thinners for Knots and Resinous areas</t>
  </si>
  <si>
    <t>5.4.7.4</t>
  </si>
  <si>
    <t>Woodcare Knot Seal</t>
  </si>
  <si>
    <t>5.4.7.5</t>
  </si>
  <si>
    <t>1 Coat Plascon Woodcare Pretreatment</t>
  </si>
  <si>
    <t>5.4.7.6</t>
  </si>
  <si>
    <t>1 Coat Wood Primer (UC2)</t>
  </si>
  <si>
    <t>5.4.7.7</t>
  </si>
  <si>
    <t>2 Coats Wall and All (WAA)</t>
  </si>
  <si>
    <t>Frame Finishing</t>
  </si>
  <si>
    <t>5.4.7.8</t>
  </si>
  <si>
    <t>Laquer Thinners for Knots and Resinous areas (Door A/C/D)</t>
  </si>
  <si>
    <t>5.4.7.9</t>
  </si>
  <si>
    <t>Woodcare Knot Seal (Door A/C/D)</t>
  </si>
  <si>
    <t>5.4.7.10</t>
  </si>
  <si>
    <t>1 Coat Plascon Woodcare Pretreatment (Door A/C/D)</t>
  </si>
  <si>
    <t>5.4.7.11</t>
  </si>
  <si>
    <t>1 Coat Wood Primer (UC2) (Door A/C/D)</t>
  </si>
  <si>
    <t>5.4.7.12</t>
  </si>
  <si>
    <t>2 Coats Wall and All (WAA) (Door A/C/D)</t>
  </si>
  <si>
    <t>Glazing</t>
  </si>
  <si>
    <t>All glazing shall be inaccordance with SABS 0400-1990, SABS 1263-1. All safety glazing materials shall be permanently marked</t>
  </si>
  <si>
    <t>5.4.7.13</t>
  </si>
  <si>
    <t>3mm obscure glass</t>
  </si>
  <si>
    <t>Galvanised windows</t>
  </si>
  <si>
    <t>Supply and install hot dipped galvanised 1.6mm steel window frames to comply with SANS 727</t>
  </si>
  <si>
    <t>5.4.7.14</t>
  </si>
  <si>
    <t>Window (as per drawings)</t>
  </si>
  <si>
    <t>5.4.8</t>
  </si>
  <si>
    <t>Roofing</t>
  </si>
  <si>
    <t>5.4.8.1</t>
  </si>
  <si>
    <t>Vertical formwork to provide (class  F3) surface finish</t>
  </si>
  <si>
    <t>5.4.8.2</t>
  </si>
  <si>
    <t>Horizontal formwork to provide (class  F3) surface finish</t>
  </si>
  <si>
    <t>5.4.8.3</t>
  </si>
  <si>
    <t>Horizontal formwork to provide (class  U2) surface finish</t>
  </si>
  <si>
    <t>Steel Reinforcement of concrete roof slab and up-stand beams</t>
  </si>
  <si>
    <t>5.4.8.4</t>
  </si>
  <si>
    <t xml:space="preserve">High yield stres steel bars </t>
  </si>
  <si>
    <t>5.4.8.5</t>
  </si>
  <si>
    <t xml:space="preserve">40Mpa (28 days) 200mm Thick Powerfloat Finished Slab </t>
  </si>
  <si>
    <t>5.4.8.6</t>
  </si>
  <si>
    <t>5.4.8.7</t>
  </si>
  <si>
    <t>Elastoplastomeric polymer-bitumen waterproofing membrane torched on to roof slab to be finished off with aluminum pigment bitumen based paint coating in full comliance to manufacturers specification</t>
  </si>
  <si>
    <t>5.4.8.8</t>
  </si>
  <si>
    <t>203x133x30 I-Section crawl beam anchored into RC roof slab with chemical anchors @ 1000 c/c</t>
  </si>
  <si>
    <t>5.4.9</t>
  </si>
  <si>
    <t>Guttering</t>
  </si>
  <si>
    <t>5.4.9.1</t>
  </si>
  <si>
    <t>Full bore outlet (to lead to PVC downpipe)</t>
  </si>
  <si>
    <t>5.4.9.2</t>
  </si>
  <si>
    <t>75mm uPVC downpipe x 3.2m long including 2 no brackets per downpipe</t>
  </si>
  <si>
    <t>5.5</t>
  </si>
  <si>
    <t>New Chlorine Cyliders Storage Room</t>
  </si>
  <si>
    <t>5.5.1</t>
  </si>
  <si>
    <t>5.5.1.1</t>
  </si>
  <si>
    <t>5.5.1.2</t>
  </si>
  <si>
    <t>5.5.1.3</t>
  </si>
  <si>
    <t>5.5.2</t>
  </si>
  <si>
    <t>5.5.2.1</t>
  </si>
  <si>
    <t>5.5.2.2</t>
  </si>
  <si>
    <t>5.5.2.3</t>
  </si>
  <si>
    <t>5.5.2.4</t>
  </si>
  <si>
    <t>5.5.2.5</t>
  </si>
  <si>
    <t>5.5.2.6</t>
  </si>
  <si>
    <t>5.5.2.7</t>
  </si>
  <si>
    <t>5.5.2.8</t>
  </si>
  <si>
    <t>5.5.2.9</t>
  </si>
  <si>
    <t>5.5.2.10</t>
  </si>
  <si>
    <t>5.5.2.11</t>
  </si>
  <si>
    <t>5.5.2.12</t>
  </si>
  <si>
    <t>5.5.2.13</t>
  </si>
  <si>
    <t>5.5.2.14</t>
  </si>
  <si>
    <t>5.5.2.15</t>
  </si>
  <si>
    <t>5.5.2.16</t>
  </si>
  <si>
    <t>5.5.2.17</t>
  </si>
  <si>
    <t>5.5.2.18</t>
  </si>
  <si>
    <t>5.5.2.19</t>
  </si>
  <si>
    <t>5.5.2.20</t>
  </si>
  <si>
    <t>5.5.2.21</t>
  </si>
  <si>
    <t>5.5.2.22</t>
  </si>
  <si>
    <t>5.5.2.23</t>
  </si>
  <si>
    <t>5.5.2.24</t>
  </si>
  <si>
    <t>5.5.3</t>
  </si>
  <si>
    <t>5.5.3.1</t>
  </si>
  <si>
    <t>5.5.3.2</t>
  </si>
  <si>
    <t>5.5.3.3</t>
  </si>
  <si>
    <t>5.5.4</t>
  </si>
  <si>
    <t>5.5.4.1</t>
  </si>
  <si>
    <t>5.5.4.2</t>
  </si>
  <si>
    <t>5.5.4.3</t>
  </si>
  <si>
    <t>5.5.4.4</t>
  </si>
  <si>
    <t>5.5.4.5</t>
  </si>
  <si>
    <t>5.5.4.6</t>
  </si>
  <si>
    <t>5.5.4.7</t>
  </si>
  <si>
    <t>5.5.4.8</t>
  </si>
  <si>
    <t>5.5.5</t>
  </si>
  <si>
    <t>5.5.5.1</t>
  </si>
  <si>
    <t>5.5.5.2</t>
  </si>
  <si>
    <t>5.5.5.3</t>
  </si>
  <si>
    <t>5.5.6</t>
  </si>
  <si>
    <t>5.5.6.1</t>
  </si>
  <si>
    <t>5.5.6.2</t>
  </si>
  <si>
    <t>5.5.6.3</t>
  </si>
  <si>
    <t>5.5.6.4</t>
  </si>
  <si>
    <t>5.5.6.5</t>
  </si>
  <si>
    <t>5.5.6.6</t>
  </si>
  <si>
    <t>5.5.7</t>
  </si>
  <si>
    <t>5.5.7.1</t>
  </si>
  <si>
    <t>5.5.7.2</t>
  </si>
  <si>
    <t>5.5.7.3</t>
  </si>
  <si>
    <t>5.5.7.4</t>
  </si>
  <si>
    <t>5.5.7.5</t>
  </si>
  <si>
    <t>5.5.7.6</t>
  </si>
  <si>
    <t>5.5.7.7</t>
  </si>
  <si>
    <t>5.5.7.8</t>
  </si>
  <si>
    <t>5.5.7.9</t>
  </si>
  <si>
    <t>5.5.7.10</t>
  </si>
  <si>
    <t>5.5.7.11</t>
  </si>
  <si>
    <t>5.5.7.12</t>
  </si>
  <si>
    <t>5.5.7.13</t>
  </si>
  <si>
    <t>5.5.7.14</t>
  </si>
  <si>
    <t>5.5.8</t>
  </si>
  <si>
    <t>5.5.8.1</t>
  </si>
  <si>
    <t>5.5.8.2</t>
  </si>
  <si>
    <t>5.5.8.3</t>
  </si>
  <si>
    <t>5.5.8.4</t>
  </si>
  <si>
    <t>5.5.8.5</t>
  </si>
  <si>
    <t>5.5.8.6</t>
  </si>
  <si>
    <t>5.5.8.7</t>
  </si>
  <si>
    <t>5.5.8.8</t>
  </si>
  <si>
    <t>5.5.9</t>
  </si>
  <si>
    <t>5.5.9.1</t>
  </si>
  <si>
    <t>5.5.9.2</t>
  </si>
  <si>
    <t>SECTION 1: PRELIMINARY &amp; GENERAL -SANS 1200A / 1200AB</t>
  </si>
  <si>
    <t>1.2.9</t>
  </si>
  <si>
    <t>1.2.11</t>
  </si>
  <si>
    <t>1.3.4</t>
  </si>
  <si>
    <t>8.8.5 (a)</t>
  </si>
  <si>
    <t>Search for and Record Trigonometrically Survey Beacons, Bench Marks and Plot Boundary Pegs, and Expose on Completion of Works</t>
  </si>
  <si>
    <t>1.5.3</t>
  </si>
  <si>
    <t>1.5.4</t>
  </si>
  <si>
    <t>1.5.5</t>
  </si>
  <si>
    <t>1.5.6</t>
  </si>
  <si>
    <t>1.5.7</t>
  </si>
  <si>
    <t>1.5.8</t>
  </si>
  <si>
    <t>1.5.9</t>
  </si>
  <si>
    <t>1.5.10</t>
  </si>
  <si>
    <t>1.5.11</t>
  </si>
  <si>
    <t>1.5.12</t>
  </si>
  <si>
    <t>1.5.13</t>
  </si>
  <si>
    <t>1.5.14</t>
  </si>
  <si>
    <t>1.5.15</t>
  </si>
  <si>
    <t>1.5.16</t>
  </si>
  <si>
    <t xml:space="preserve"> TOTAL SECTION 1 CARRIED TO SUMMARY</t>
  </si>
  <si>
    <t>SECTION 2: EARTHWORKS (PIPE TRENCHES) - SANS 1200DB</t>
  </si>
  <si>
    <t>Clear Vegetation and Trees of Girth Up to 1m (4m  Wide Strip)</t>
  </si>
  <si>
    <t>Remove topsoil (strip to 150 mm Deep x 3 m wide), Stockpile, Prevent Dust Nuisance and Reinstate on Upon Completion</t>
  </si>
  <si>
    <t>2.2.1</t>
  </si>
  <si>
    <t>2.2.2</t>
  </si>
  <si>
    <t>2.2.3</t>
  </si>
  <si>
    <t>2.2.4</t>
  </si>
  <si>
    <t>2.2.5</t>
  </si>
  <si>
    <t>2.2.6</t>
  </si>
  <si>
    <t>2.2.7</t>
  </si>
  <si>
    <t>2.3</t>
  </si>
  <si>
    <t>2.3.1</t>
  </si>
  <si>
    <t>2.3.2</t>
  </si>
  <si>
    <t>2.3.2.1</t>
  </si>
  <si>
    <t>2.3.2.2</t>
  </si>
  <si>
    <t>2.4</t>
  </si>
  <si>
    <t>Existing Services that intersect or adjoin Pipe Trench</t>
  </si>
  <si>
    <t>2.4.1</t>
  </si>
  <si>
    <t>2.4.2</t>
  </si>
  <si>
    <t>2.4.3</t>
  </si>
  <si>
    <t>2.4.4</t>
  </si>
  <si>
    <t>4)    Overhead Electrical Lines</t>
  </si>
  <si>
    <t>2.4.5</t>
  </si>
  <si>
    <t>5)    Overhead Telephone Lines</t>
  </si>
  <si>
    <t>2.4.6</t>
  </si>
  <si>
    <t>2.4.7</t>
  </si>
  <si>
    <t>2.4.8</t>
  </si>
  <si>
    <t>2.4.9</t>
  </si>
  <si>
    <t>3)    Overhead Electrical Lines</t>
  </si>
  <si>
    <t>2.4.10</t>
  </si>
  <si>
    <t>4)    Overhead Telephone Lines</t>
  </si>
  <si>
    <t>2.5</t>
  </si>
  <si>
    <t>8.3.6</t>
  </si>
  <si>
    <t>2.5.1</t>
  </si>
  <si>
    <t>2.5.2</t>
  </si>
  <si>
    <t>8.3.6.1 (c)</t>
  </si>
  <si>
    <t>Tarred Road Surfaces (30mm thick)</t>
  </si>
  <si>
    <t>PSDB 8.3.7</t>
  </si>
  <si>
    <t>SECTION 3:  MEDIUM PRESSURE PIPELINES - SANS 1200L</t>
  </si>
  <si>
    <t>3.3.1.1</t>
  </si>
  <si>
    <t>3.3.1.2</t>
  </si>
  <si>
    <t>5º - 15º</t>
  </si>
  <si>
    <t>3.3.1.3</t>
  </si>
  <si>
    <t>60º - 90º</t>
  </si>
  <si>
    <t>3.4.1.1</t>
  </si>
  <si>
    <t>3.4.1.2</t>
  </si>
  <si>
    <t>Extra Over 3.4.1.1 for Pipe Specials as Per Drawing 'P1001-OL1EM-CIV-1301 Air Valve Details  for Supply and installation of Air Valve Chamber pipeworks and specials</t>
  </si>
  <si>
    <t>Scour Valve Chambers</t>
  </si>
  <si>
    <t>Extra Over 3.4.2.1 for Pipe Specials as Per Drawing 'P1001-OL1EM-CIV-1305 and 1306 for The Scour Valve Chamber</t>
  </si>
  <si>
    <r>
      <rPr>
        <b/>
        <sz val="10"/>
        <rFont val="Arial"/>
        <family val="2"/>
      </rPr>
      <t xml:space="preserve">CSV 5: </t>
    </r>
    <r>
      <rPr>
        <sz val="10"/>
        <rFont val="Arial"/>
        <family val="2"/>
      </rPr>
      <t xml:space="preserve"> 600mm Dismantling Coupling</t>
    </r>
  </si>
  <si>
    <t>Extra Over 3.4.2.3 for Pipe Specials as Per Drawing 'P1001-OL1EM-CIV-1303 and 1304 for The Scour Valve Chamber Supply and install the following</t>
  </si>
  <si>
    <t>Extra Over 3.4.2.9 for Pipe Specials as Per Drawing 'P1001-OL1EM-CIV-1302 for The Scour Valve Chamber</t>
  </si>
  <si>
    <t>Extra Over 3.4.2.11 for Pipe Specials as Per Drawing 'P1001-OL1EM-CIV-1302 for The Scour Valve Chamber</t>
  </si>
  <si>
    <t>Isolation Valve Chambers</t>
  </si>
  <si>
    <t>Non-Return Valve Chamber</t>
  </si>
  <si>
    <t>8.2.11 (b)</t>
  </si>
  <si>
    <t>Anchor, Thrust Blocks, Plinths and Pedestals</t>
  </si>
  <si>
    <t>Formwork (rough Vertical)</t>
  </si>
  <si>
    <r>
      <t>m</t>
    </r>
    <r>
      <rPr>
        <vertAlign val="superscript"/>
        <sz val="10"/>
        <color theme="1"/>
        <rFont val="Arial"/>
        <family val="2"/>
      </rPr>
      <t>2</t>
    </r>
  </si>
  <si>
    <t>PSL5.1.1</t>
  </si>
  <si>
    <t>Provide Pipeline Markers along The Pipeline Route</t>
  </si>
  <si>
    <t>8.2.4</t>
  </si>
  <si>
    <t>SECTION 5:  (PIPE JACKING OF CULVERTS) - SANS 1200LG</t>
  </si>
  <si>
    <t>Description</t>
  </si>
  <si>
    <t xml:space="preserve">Pipe Jacking Under R579 </t>
  </si>
  <si>
    <t>Establishment</t>
  </si>
  <si>
    <t>a) Fixed Charges</t>
  </si>
  <si>
    <t>Site Establishment of all Specialist Plant and Equipment, including Transportation, Excavation and Backfilling of Pits, Shoring, Dewatering of Excavations, Supply of Water and Electricity, Security Staff, etc.</t>
  </si>
  <si>
    <t xml:space="preserve">Depth of Thrust Pit:  4 M </t>
  </si>
  <si>
    <t xml:space="preserve">Depth of Reception Pit: 4 M </t>
  </si>
  <si>
    <t>B) Time Related Charges</t>
  </si>
  <si>
    <t xml:space="preserve">Supply of Pipes </t>
  </si>
  <si>
    <t>Supply, Deliver and offloading of 1800 mm dia Precast Concrete Pipes for Jacking</t>
  </si>
  <si>
    <t>Jacking of Culverts</t>
  </si>
  <si>
    <t>Jacking of 1800mm dia pipes including Handling, Positioning and Joining and Supply all Subsidiary Materials</t>
  </si>
  <si>
    <t>Excavation for Jacking</t>
  </si>
  <si>
    <t>Excavation in all Materials Except Rock and Boulders</t>
  </si>
  <si>
    <r>
      <t>m</t>
    </r>
    <r>
      <rPr>
        <vertAlign val="superscript"/>
        <sz val="10"/>
        <color theme="1"/>
        <rFont val="Arial"/>
        <family val="2"/>
      </rPr>
      <t>3</t>
    </r>
  </si>
  <si>
    <t>8.2.5</t>
  </si>
  <si>
    <t>Extra Over Excavation Items for Excavation in Rock or Unforeseen Boulders  Using  Pneumatic tools or Other Techniques (Blasting not permitted):</t>
  </si>
  <si>
    <t>5.6</t>
  </si>
  <si>
    <t>8.2.9</t>
  </si>
  <si>
    <t>Grouting of Voids Between Pipe and Excavation</t>
  </si>
  <si>
    <t xml:space="preserve">SANS1200DM </t>
  </si>
  <si>
    <t>EARTHWORKS (ROADS, SUBGRADE)</t>
  </si>
  <si>
    <t>7.3.2</t>
  </si>
  <si>
    <t>Preparation of Site</t>
  </si>
  <si>
    <t>Preparation and stripping of Site/ removal of topsoil to stated depth, stockpiling, and maintaining</t>
  </si>
  <si>
    <t>Clear and grub (150mm deep)</t>
  </si>
  <si>
    <r>
      <t>m</t>
    </r>
    <r>
      <rPr>
        <vertAlign val="superscript"/>
        <sz val="10"/>
        <rFont val="Calibri"/>
        <family val="2"/>
        <scheme val="minor"/>
      </rPr>
      <t>2</t>
    </r>
  </si>
  <si>
    <t>7.3.3</t>
  </si>
  <si>
    <t>Treatment of road-bed</t>
  </si>
  <si>
    <t>Preparation of in-situ material to a minimum depth of 150mm and compact to</t>
  </si>
  <si>
    <t>2)</t>
  </si>
  <si>
    <r>
      <t>m</t>
    </r>
    <r>
      <rPr>
        <vertAlign val="superscript"/>
        <sz val="10"/>
        <rFont val="Calibri"/>
        <family val="2"/>
        <scheme val="minor"/>
      </rPr>
      <t>3</t>
    </r>
  </si>
  <si>
    <t>7.3.4</t>
  </si>
  <si>
    <t>Cut to fill, borrow to fill</t>
  </si>
  <si>
    <t>Cut in all material, modify/treat Colluvium and fill, compacted to 93% Modified AASHTO density in 150mm layers</t>
  </si>
  <si>
    <t>Filling under road layerworks</t>
  </si>
  <si>
    <t>7.3.5</t>
  </si>
  <si>
    <t xml:space="preserve">Selected layer </t>
  </si>
  <si>
    <t>Gravel wearing coarse (G4 TRH20 Spec) from commercial sources compacted to 95% of modified AASHTO</t>
  </si>
  <si>
    <t>G7 base compacted to 95% of modified AASHTO</t>
  </si>
  <si>
    <t>7.3.6</t>
  </si>
  <si>
    <t>Extra-over items 8.4.4 and 8.3.5 for excavating and breaking don material in</t>
  </si>
  <si>
    <t>Extra over for hard rock excavation</t>
  </si>
  <si>
    <t>c)</t>
  </si>
  <si>
    <t>Boulder excavation Class A</t>
  </si>
  <si>
    <t>d)</t>
  </si>
  <si>
    <t>Boulder excavation Class B</t>
  </si>
  <si>
    <t>7.3.7</t>
  </si>
  <si>
    <t>Cut to spoil</t>
  </si>
  <si>
    <t xml:space="preserve">(a) </t>
  </si>
  <si>
    <t>Cut in all material and stockpile at designated area within freehaul distance</t>
  </si>
  <si>
    <t>SANS1200D</t>
  </si>
  <si>
    <t>EARTHWORKS</t>
  </si>
  <si>
    <t xml:space="preserve">7.3.3 </t>
  </si>
  <si>
    <t>Restricted excavation</t>
  </si>
  <si>
    <t>Excavation in compacted material not exceeding 2m deep, backfill in 150mm layers, compacted to 90% Modified AASHTO density and dispose of surplus material within freehaul distance</t>
  </si>
  <si>
    <t>Earth V-drain Excavation</t>
  </si>
  <si>
    <t>Shaping of V-drain</t>
  </si>
  <si>
    <t>Excavation for drift</t>
  </si>
  <si>
    <t>Shaping of excavation</t>
  </si>
  <si>
    <t>Curing using curing compound</t>
  </si>
  <si>
    <t xml:space="preserve">STORMWATER AND SEWER </t>
  </si>
  <si>
    <t xml:space="preserve">CONCRETE, FORMWORK &amp; REINFORCEMENT </t>
  </si>
  <si>
    <t xml:space="preserve">SANS 1200G  </t>
  </si>
  <si>
    <t>CONCRETE (STRUCTURAL)</t>
  </si>
  <si>
    <t xml:space="preserve">7.4.3 </t>
  </si>
  <si>
    <t xml:space="preserve">7.4.4 </t>
  </si>
  <si>
    <t>Wood floated finish to horizontal surfaces</t>
  </si>
  <si>
    <t xml:space="preserve">(b) </t>
  </si>
  <si>
    <t>Wood floated finish to falls</t>
  </si>
  <si>
    <t xml:space="preserve">7.3.2 </t>
  </si>
  <si>
    <t>High-tensile welded mesh</t>
  </si>
  <si>
    <t>Steel Mesh Ref 245</t>
  </si>
  <si>
    <t>Section 1</t>
  </si>
  <si>
    <t xml:space="preserve">PART A: Specon Pipeline Replacement Phase </t>
  </si>
  <si>
    <t>Section 2:</t>
  </si>
  <si>
    <t>Earthworks (Pipe Trenches</t>
  </si>
  <si>
    <t>Section 3:</t>
  </si>
  <si>
    <t>Medium Pressure Pipelines</t>
  </si>
  <si>
    <t>Section 4:</t>
  </si>
  <si>
    <t>Bedding (Flexible Pipes)</t>
  </si>
  <si>
    <t>Section 5:</t>
  </si>
  <si>
    <t xml:space="preserve">Pipe Jacking </t>
  </si>
  <si>
    <t>Section 6:</t>
  </si>
  <si>
    <t>Cathodic Protection</t>
  </si>
  <si>
    <t>Section 7:</t>
  </si>
  <si>
    <t>Service Roads</t>
  </si>
  <si>
    <t>PART B: Refurbishment of Olifantspoort Water Treatment Works</t>
  </si>
  <si>
    <t>Water Treatment Works Process</t>
  </si>
  <si>
    <t xml:space="preserve">Mechanical Refurbishment </t>
  </si>
  <si>
    <t>Electrical Refurbishment</t>
  </si>
  <si>
    <t>Control and Instrumentation Refurbishment</t>
  </si>
  <si>
    <t>Buildings and Minor Civil Works</t>
  </si>
  <si>
    <t>PART C: Rehabilitation of Megoring and Thakgalang River Crossings</t>
  </si>
  <si>
    <t>Section A2:</t>
  </si>
  <si>
    <t>Megoring Earthworks (Pipe Trenches)</t>
  </si>
  <si>
    <t>Section A3:</t>
  </si>
  <si>
    <t>Megoring Medium Pressure Pipelines</t>
  </si>
  <si>
    <t>Section A4:</t>
  </si>
  <si>
    <t>Megoring Bedding (Flexible Pipes)</t>
  </si>
  <si>
    <t>Section B2:</t>
  </si>
  <si>
    <t>Thakgalang Earthworks (Pipe Trenches)</t>
  </si>
  <si>
    <t>Section B3:</t>
  </si>
  <si>
    <t>Thakgalang Medium Pressure Pipelines</t>
  </si>
  <si>
    <t>Section B4:</t>
  </si>
  <si>
    <t>Thakgalang  Bedding (Flexible Pipes)</t>
  </si>
  <si>
    <t>Preliminary and General (Part A, B and C) @ 15%</t>
  </si>
  <si>
    <t>SUB-TOTAL 1</t>
  </si>
  <si>
    <t>SUB-TOTAL 2</t>
  </si>
  <si>
    <t>Contingencies at 10% of Sub-Total 1</t>
  </si>
  <si>
    <t>GRAND TOTAL (Sub-Total 1 and Sub-Total 2)</t>
  </si>
  <si>
    <t>Section 1 + Part A + Part B + Part C</t>
  </si>
  <si>
    <t>Cellular communications and data bundles</t>
  </si>
  <si>
    <t>Supply of computer, printer and associated equipment to become property of the Engineer at the end of the Contract</t>
  </si>
  <si>
    <t>Allowance for accredited training</t>
  </si>
  <si>
    <t>Community Liaison Officers (CLO)</t>
  </si>
  <si>
    <t>Construction Management Assistance for Emerging Contractors</t>
  </si>
  <si>
    <t>Preliminary and General for Emerging Contractors</t>
  </si>
  <si>
    <t>Electromechanical Refurbishment and Repairs of 10ML Package Plant including valves replacement and pipeworks. Testing and Commissioning of Package Plant including all 'As Built' Drawings and Manuals (3-Sets Hard Copies and 1-Set Soft-copy on USB)</t>
  </si>
  <si>
    <t>1.3.5</t>
  </si>
  <si>
    <t>Carried Forward</t>
  </si>
  <si>
    <t>Total Section 2 Carried to Summary</t>
  </si>
  <si>
    <t xml:space="preserve"> Carried Forward</t>
  </si>
  <si>
    <t>Total Section 4 Carried to Summary</t>
  </si>
  <si>
    <t>Total Section 3 Carried to Summary</t>
  </si>
  <si>
    <t>Total Section 5 Carried to Summary</t>
  </si>
  <si>
    <t>Total Section 6 Carried to Summary</t>
  </si>
  <si>
    <t>Brought Forward</t>
  </si>
  <si>
    <t>SECTION 2 - OLIFANTSPOORT WATER TREATMENT WORKS PROCESS</t>
  </si>
  <si>
    <t>SECTION 3 - OLIFANTSPOORT WATER TREATMENT WORKS - MECHANICAL REFURBISHMENT</t>
  </si>
  <si>
    <t>SECTION 4 - OLIFANTSPOORT WATER TREATMENT WORKS - ELECTRICAL REFURBISHMENT</t>
  </si>
  <si>
    <t>SECTION 5 - OLIFANTSPOORT WATER TREATMENT WORKS -CONTROL &amp; INSTRUMENTATION REFURBISHMENT</t>
  </si>
  <si>
    <t>SECTION 6 - OLIFANTSPOORT WATER TREATMENT WORKS -BUILDINGS AND MINOR CIVIL WORKS</t>
  </si>
  <si>
    <t>Total of Section 6 Carried to Summary</t>
  </si>
  <si>
    <t>1.3.6</t>
  </si>
  <si>
    <t>Percentage (%) mark-up on item 1.3.1 to 1.3.5 above for Contractor's overheads, administration charges and profit</t>
  </si>
  <si>
    <t>Percentage (%) mark-up on item 1.4.1 to 1.4.4 above for Contractor's overheads, administration charges and profit</t>
  </si>
  <si>
    <t xml:space="preserve"> Total Carried Forward</t>
  </si>
  <si>
    <t>A2.4.7</t>
  </si>
  <si>
    <t xml:space="preserve"> TOTAL SECTION A2 CARRIED TO SUMMARY</t>
  </si>
  <si>
    <t>Supply, Lay, Bed, Join and Test 600 ND / 8 mm Wall Thickness Grade X42  Beveled Steel Pipes, Pipes are to be Welded, CML internaly lined and Coated as per PSCL Particular Specifications.</t>
  </si>
  <si>
    <t>Temporary By-pass Pipeline (800 ND Steel Pipeline available at PS2 Pump Station Lebowakgomo)</t>
  </si>
  <si>
    <t>Temporary By-pass Pipeline &amp; Existing Fittings - Transport, Lay, Join and Test 800 ND / 10 mm Wall Thickness Grade C Beveled Steel Pipes, Epoxy lined and primer coat externally. Allow for machining of rough pipe ends to allow for joining.</t>
  </si>
  <si>
    <t>Pre-Cast Concrete Plinths with Pipe Straps (Available at PS2 Pump Station Lebowakgomo)</t>
  </si>
  <si>
    <t>Pre-Cast Concrete Plinths inclusive of Transport, Earthworks &amp; Excavation, preparation &amp; compaction, leveling, Rubber insertions between plinths &amp; pipes, all nuts and washers.</t>
  </si>
  <si>
    <t>Temporary By-pass Pipeline Dismantling</t>
  </si>
  <si>
    <t>Dismantling of the by-pass pipeline (800 ND) and transporting the Pipes &amp; All Fittings back to PS2 Pump Station - Lebowakgomo)</t>
  </si>
  <si>
    <t>Dismantling of the Plinth Pipe straps and transporting the plinths, straps, rubber insertions, nuts &amp; washers back to PS2 Pump Station - Lebowakgomo)</t>
  </si>
  <si>
    <t>A3.1.5</t>
  </si>
  <si>
    <t>Existing 600 ND Steel Pipe cutting and transporting to PS2 Pump Station - Lebowakgomo)</t>
  </si>
  <si>
    <t>Steel Fittings</t>
  </si>
  <si>
    <r>
      <rPr>
        <b/>
        <sz val="10"/>
        <rFont val="Arial"/>
        <family val="2"/>
      </rPr>
      <t>Steel Bends PN40</t>
    </r>
    <r>
      <rPr>
        <sz val="10"/>
        <rFont val="Arial"/>
        <family val="2"/>
      </rPr>
      <t>- Supply, Lay, Join, Test and Bed 600mm ND / 8mm Wall Thickness Grade X52 Steel Bends with Solvent Free Liquid Epoxy Lining and Coated as per PSCL Particular Specifications for The Following:</t>
    </r>
  </si>
  <si>
    <t>20º - 45º</t>
  </si>
  <si>
    <t>A3.3.2</t>
  </si>
  <si>
    <r>
      <rPr>
        <b/>
        <sz val="10"/>
        <rFont val="Arial"/>
        <family val="2"/>
      </rPr>
      <t>Steel Fittings for Temporary By-Pass Pipeline PN40</t>
    </r>
    <r>
      <rPr>
        <sz val="10"/>
        <rFont val="Arial"/>
        <family val="2"/>
      </rPr>
      <t xml:space="preserve"> as per drawing: P1001-EB1L-CIV-1301- Supply, Lay, Join, Test and Bed 600mm ND / 8mm Wall Thickness Grade X52 Steel Fittings with Solvent Free Liquid Epoxy Lining and Coated as per PSCL Particular Specifications for The Following:</t>
    </r>
  </si>
  <si>
    <t>A3.3.2.1</t>
  </si>
  <si>
    <r>
      <t xml:space="preserve">Straight Pipe Section, 600mm ND, roughly 500mm long, Flanged one side &amp; plain ended the other side (Item number </t>
    </r>
    <r>
      <rPr>
        <b/>
        <sz val="10"/>
        <rFont val="Arial"/>
        <family val="2"/>
      </rPr>
      <t>TC1</t>
    </r>
    <r>
      <rPr>
        <sz val="10"/>
        <rFont val="Arial"/>
        <family val="2"/>
      </rPr>
      <t>)</t>
    </r>
  </si>
  <si>
    <t>A3.3.2.2</t>
  </si>
  <si>
    <r>
      <t xml:space="preserve">Dismantling Coupling, 600mm ND (Item number </t>
    </r>
    <r>
      <rPr>
        <b/>
        <sz val="10"/>
        <rFont val="Arial"/>
        <family val="2"/>
      </rPr>
      <t>TC2</t>
    </r>
    <r>
      <rPr>
        <sz val="10"/>
        <rFont val="Arial"/>
        <family val="2"/>
      </rPr>
      <t>)</t>
    </r>
  </si>
  <si>
    <t>A3.3.2.3</t>
  </si>
  <si>
    <r>
      <t xml:space="preserve">Straight Pipe Section, 600mm ND, 1000mm long, Flanged both sides (Item number </t>
    </r>
    <r>
      <rPr>
        <b/>
        <sz val="10"/>
        <rFont val="Arial"/>
        <family val="2"/>
      </rPr>
      <t>TC3</t>
    </r>
    <r>
      <rPr>
        <sz val="10"/>
        <rFont val="Arial"/>
        <family val="2"/>
      </rPr>
      <t>)</t>
    </r>
  </si>
  <si>
    <t>A3.3.2.4</t>
  </si>
  <si>
    <r>
      <t xml:space="preserve">Short Radius Bend, 600mm ND, Flanged both sides (Item number </t>
    </r>
    <r>
      <rPr>
        <b/>
        <sz val="10"/>
        <rFont val="Arial"/>
        <family val="2"/>
      </rPr>
      <t>TC4</t>
    </r>
    <r>
      <rPr>
        <sz val="10"/>
        <rFont val="Arial"/>
        <family val="2"/>
      </rPr>
      <t>)</t>
    </r>
  </si>
  <si>
    <t>A3.3.2.5</t>
  </si>
  <si>
    <r>
      <t xml:space="preserve">Straight Pipe Section, 600mm ND roughly 3000mm long, Flanged both sides (Item number </t>
    </r>
    <r>
      <rPr>
        <b/>
        <sz val="10"/>
        <rFont val="Arial"/>
        <family val="2"/>
      </rPr>
      <t>TC5</t>
    </r>
    <r>
      <rPr>
        <sz val="10"/>
        <rFont val="Arial"/>
        <family val="2"/>
      </rPr>
      <t>)</t>
    </r>
  </si>
  <si>
    <t>A3.3.2.6</t>
  </si>
  <si>
    <r>
      <t xml:space="preserve">Sweep Tee, 600mm ND, Flanged all sides (Item number </t>
    </r>
    <r>
      <rPr>
        <b/>
        <sz val="10"/>
        <rFont val="Arial"/>
        <family val="2"/>
      </rPr>
      <t>TC6</t>
    </r>
    <r>
      <rPr>
        <sz val="10"/>
        <rFont val="Arial"/>
        <family val="2"/>
      </rPr>
      <t>)</t>
    </r>
  </si>
  <si>
    <t>A3.3.2.7</t>
  </si>
  <si>
    <r>
      <t xml:space="preserve">Steel Reducer, 600mm ND to 800mm ND, Flanged on 600mm side &amp; plain ended on 800mm side (Item number </t>
    </r>
    <r>
      <rPr>
        <b/>
        <sz val="10"/>
        <rFont val="Arial"/>
        <family val="2"/>
      </rPr>
      <t>TC7</t>
    </r>
    <r>
      <rPr>
        <sz val="10"/>
        <rFont val="Arial"/>
        <family val="2"/>
      </rPr>
      <t>)</t>
    </r>
  </si>
  <si>
    <t>A3.3.2.8</t>
  </si>
  <si>
    <t>Steel Tee, 800mm x 800mm x 600mm ND, Flanged on 600mm side, plain ended the other two sides</t>
  </si>
  <si>
    <t>A3.3.2.9</t>
  </si>
  <si>
    <t>600mm Blank Flange with 150mm drilled opening  with a 150mm Flanged Pipe Section.</t>
  </si>
  <si>
    <t>A3.3.2.10</t>
  </si>
  <si>
    <t>150mm RSV Gate Valve, Non-Rising Spindle &amp; Hand Operated</t>
  </si>
  <si>
    <t>A3.3.2.11</t>
  </si>
  <si>
    <t>150mm Air Valve, Double Orifice, Dual Action with mechanism to prevent slamming</t>
  </si>
  <si>
    <t>Dismantling fittings and valves inside existing air valve chambers and transport all items to PS2 Pump Station - Lebowakgomo). Demolish the existing air valve chamber structures and remove rubble.</t>
  </si>
  <si>
    <t>Dismantling fittings and valves inside existing scour valve chambers and transport all items to PS2 Pump Station - Lebowakgomo). Demolish the existing scour valve chamber structures and remove rubble.</t>
  </si>
  <si>
    <t>Cut-in and Connect to Existing Water infrastructure within Stipulated Time Frame including all Pipework as Specified. Inclusive for Both 600mm ND pipelines, on both sides (start and end points) and for both the temporary by-pass pipeline and the new permanent two river crossing pipelines.</t>
  </si>
  <si>
    <t xml:space="preserve"> TOTAL SECTION A3 CARRIED TO SUMMARY</t>
  </si>
  <si>
    <t>Supply Material and Construct Concrete Encasement for 2 x 600 DN Pipes for River Crossings as Specified on Drawings.</t>
  </si>
  <si>
    <t xml:space="preserve"> TOTAL SECTION A4 CARRIED TO SUMMARY</t>
  </si>
  <si>
    <t>B2.4.7</t>
  </si>
  <si>
    <t xml:space="preserve"> TOTAL SECTION B2 CARRIED TO SUMMARY</t>
  </si>
  <si>
    <t>B3.1.5</t>
  </si>
  <si>
    <r>
      <rPr>
        <b/>
        <sz val="10"/>
        <rFont val="Arial"/>
        <family val="2"/>
      </rPr>
      <t>Steel Bends PN25</t>
    </r>
    <r>
      <rPr>
        <sz val="10"/>
        <rFont val="Arial"/>
        <family val="2"/>
      </rPr>
      <t>- Supply, Lay, Join, Test and Bed 600mm ND / 8mm Wall Thickness Grade X52 Steel Bends with Solvent Free Liquid Epoxy Lining and Coated as per PSCL Particular Specifications for The Following:</t>
    </r>
  </si>
  <si>
    <t>B3.3.2</t>
  </si>
  <si>
    <r>
      <rPr>
        <b/>
        <sz val="10"/>
        <rFont val="Arial"/>
        <family val="2"/>
      </rPr>
      <t>Steel Fittings for Temporary By-Pass Pipeline PN25</t>
    </r>
    <r>
      <rPr>
        <sz val="10"/>
        <rFont val="Arial"/>
        <family val="2"/>
      </rPr>
      <t xml:space="preserve"> as per drawing: P1001-EB1L-CIV-1301- Supply, Lay, Join, Test and Bed 600mm ND / 8mm Wall Thickness Grade X52 Steel Fittings with Solvent Free Liquid Epoxy Lining and Coated as per PSCL Particular Specifications for The Following:</t>
    </r>
  </si>
  <si>
    <t>B3.3.2.1</t>
  </si>
  <si>
    <t>B3.3.2.2</t>
  </si>
  <si>
    <t>B3.3.2.3</t>
  </si>
  <si>
    <t>B3.3.2.4</t>
  </si>
  <si>
    <t>B3.3.2.5</t>
  </si>
  <si>
    <t>B3.3.2.6</t>
  </si>
  <si>
    <t>B3.3.2.7</t>
  </si>
  <si>
    <t>Cut-in and Connect to Existing Water infrastructure within Stipulated Time Frame including all Pipework as Specified. Inclusive for the 600mm ND pipeline on both sides (start and end points) and for both the temporary by-pass pipeline and the new permanent river crossing pipeline.</t>
  </si>
  <si>
    <t>Supply Material and Construct Concrete Encasement for 600 DN Pipe for River Crossing as Specified on Drawings.</t>
  </si>
  <si>
    <t>Escalation at 10% of Sub-Total 2</t>
  </si>
  <si>
    <t>SUB-TOTAL 3</t>
  </si>
  <si>
    <t>VAT at 15% of Sub-Total 3</t>
  </si>
  <si>
    <t>Excavate in all Materials for Trenches, Backfill, Compact and Dispose of Surplus Material with Depth Over and Up to:</t>
  </si>
  <si>
    <t xml:space="preserve">        4.0 m          5.0 m</t>
  </si>
  <si>
    <t xml:space="preserve">        5.0 m          6.0 m</t>
  </si>
  <si>
    <t>Supply, Lay, Bed, Join and Test 800 ND / 6 mm Wall Thickness Grade X42  Beveled Steel Pipes,  Pipes are to be Welded with Coating and Lining as per PSCL Particular Specifications</t>
  </si>
  <si>
    <t>Extra-Over for Item 3.1.1 to Supply, Lay, Join, Test and Bed 800 mm ND / 6 mm Wall Thickness Grade X42 Steel Bends with Solvent Free Liquid Epoxy Lining and Coating as per PSCL Particular Specifications for The Following:</t>
  </si>
  <si>
    <t>PSL 8.2.3</t>
  </si>
  <si>
    <r>
      <rPr>
        <b/>
        <sz val="10"/>
        <rFont val="Arial"/>
        <family val="2"/>
      </rPr>
      <t xml:space="preserve">CSV 4: </t>
    </r>
    <r>
      <rPr>
        <sz val="10"/>
        <rFont val="Arial"/>
        <family val="2"/>
      </rPr>
      <t xml:space="preserve"> 600mm Butterfly Valve</t>
    </r>
  </si>
  <si>
    <r>
      <rPr>
        <b/>
        <sz val="10"/>
        <rFont val="Arial"/>
        <family val="2"/>
      </rPr>
      <t>CSV 2:</t>
    </r>
    <r>
      <rPr>
        <sz val="10"/>
        <rFont val="Arial"/>
        <family val="2"/>
      </rPr>
      <t xml:space="preserve"> 600mm ND Straight Section</t>
    </r>
  </si>
  <si>
    <r>
      <rPr>
        <b/>
        <sz val="10"/>
        <rFont val="Arial"/>
        <family val="2"/>
      </rPr>
      <t>CSV 3:</t>
    </r>
    <r>
      <rPr>
        <sz val="10"/>
        <rFont val="Arial"/>
        <family val="2"/>
      </rPr>
      <t xml:space="preserve"> 600mm X 600mm X 350mm X 100mm Unequal Tee</t>
    </r>
  </si>
  <si>
    <r>
      <rPr>
        <b/>
        <sz val="10"/>
        <rFont val="Arial"/>
        <family val="2"/>
      </rPr>
      <t>CSV 6:</t>
    </r>
    <r>
      <rPr>
        <sz val="10"/>
        <rFont val="Arial"/>
        <family val="2"/>
      </rPr>
      <t xml:space="preserve">   350mm Wedge Gate Valve </t>
    </r>
  </si>
  <si>
    <r>
      <rPr>
        <b/>
        <sz val="10"/>
        <rFont val="Arial"/>
        <family val="2"/>
      </rPr>
      <t>CSV 7:</t>
    </r>
    <r>
      <rPr>
        <sz val="10"/>
        <rFont val="Arial"/>
        <family val="2"/>
      </rPr>
      <t xml:space="preserve"> 350mm Dismantling Coupling</t>
    </r>
  </si>
  <si>
    <r>
      <rPr>
        <b/>
        <sz val="10"/>
        <rFont val="Arial"/>
        <family val="2"/>
      </rPr>
      <t>CSV 8:</t>
    </r>
    <r>
      <rPr>
        <sz val="10"/>
        <rFont val="Arial"/>
        <family val="2"/>
      </rPr>
      <t xml:space="preserve">  350mm Straight Pipe with Thrust Flange</t>
    </r>
  </si>
  <si>
    <r>
      <rPr>
        <b/>
        <sz val="10"/>
        <rFont val="Arial"/>
        <family val="2"/>
      </rPr>
      <t>CSV 9:</t>
    </r>
    <r>
      <rPr>
        <sz val="10"/>
        <rFont val="Arial"/>
        <family val="2"/>
      </rPr>
      <t xml:space="preserve">  100mm Medium Radius Bend</t>
    </r>
  </si>
  <si>
    <r>
      <rPr>
        <b/>
        <sz val="10"/>
        <rFont val="Arial"/>
        <family val="2"/>
      </rPr>
      <t>CSV 10:</t>
    </r>
    <r>
      <rPr>
        <sz val="10"/>
        <rFont val="Arial"/>
        <family val="2"/>
      </rPr>
      <t xml:space="preserve"> 100mm RSV Gate Valve </t>
    </r>
  </si>
  <si>
    <r>
      <rPr>
        <b/>
        <sz val="10"/>
        <rFont val="Arial"/>
        <family val="2"/>
      </rPr>
      <t>CSV 11:</t>
    </r>
    <r>
      <rPr>
        <sz val="10"/>
        <rFont val="Arial"/>
        <family val="2"/>
      </rPr>
      <t xml:space="preserve">  100mm Dismantling Joint</t>
    </r>
  </si>
  <si>
    <r>
      <rPr>
        <b/>
        <sz val="10"/>
        <rFont val="Arial"/>
        <family val="2"/>
      </rPr>
      <t>CSV 12:</t>
    </r>
    <r>
      <rPr>
        <sz val="10"/>
        <rFont val="Arial"/>
        <family val="2"/>
      </rPr>
      <t xml:space="preserve">  100mm ND Straight Pipe Section</t>
    </r>
  </si>
  <si>
    <r>
      <rPr>
        <b/>
        <sz val="10"/>
        <rFont val="Arial"/>
        <family val="2"/>
      </rPr>
      <t>BSV 1:</t>
    </r>
    <r>
      <rPr>
        <sz val="10"/>
        <rFont val="Arial"/>
        <family val="2"/>
      </rPr>
      <t xml:space="preserve">  800mm X 600mm Steel Reducer</t>
    </r>
  </si>
  <si>
    <r>
      <rPr>
        <b/>
        <sz val="10"/>
        <rFont val="Arial"/>
        <family val="2"/>
      </rPr>
      <t>BSV 2:</t>
    </r>
    <r>
      <rPr>
        <sz val="10"/>
        <rFont val="Arial"/>
        <family val="2"/>
      </rPr>
      <t xml:space="preserve">  600mm ND Straight Section</t>
    </r>
  </si>
  <si>
    <r>
      <rPr>
        <b/>
        <sz val="10"/>
        <rFont val="Arial"/>
        <family val="2"/>
      </rPr>
      <t>BSV 3:</t>
    </r>
    <r>
      <rPr>
        <sz val="10"/>
        <rFont val="Arial"/>
        <family val="2"/>
      </rPr>
      <t xml:space="preserve">  600mm X 600mm X 600mm x 100mm Unequal Tee</t>
    </r>
  </si>
  <si>
    <r>
      <rPr>
        <b/>
        <sz val="10"/>
        <rFont val="Arial"/>
        <family val="2"/>
      </rPr>
      <t>BSV 4:</t>
    </r>
    <r>
      <rPr>
        <sz val="10"/>
        <rFont val="Arial"/>
        <family val="2"/>
      </rPr>
      <t xml:space="preserve">  600mm X 600mm X 350mm x 100mm Unequal Tee </t>
    </r>
  </si>
  <si>
    <r>
      <rPr>
        <b/>
        <sz val="10"/>
        <rFont val="Arial"/>
        <family val="2"/>
      </rPr>
      <t>BSV 5:</t>
    </r>
    <r>
      <rPr>
        <sz val="10"/>
        <rFont val="Arial"/>
        <family val="2"/>
      </rPr>
      <t xml:space="preserve">   600mm Butterfly Valve</t>
    </r>
  </si>
  <si>
    <r>
      <rPr>
        <b/>
        <sz val="10"/>
        <rFont val="Arial"/>
        <family val="2"/>
      </rPr>
      <t>BSV 6:</t>
    </r>
    <r>
      <rPr>
        <sz val="10"/>
        <rFont val="Arial"/>
        <family val="2"/>
      </rPr>
      <t xml:space="preserve">  600mm Dismantling Joint</t>
    </r>
  </si>
  <si>
    <r>
      <rPr>
        <b/>
        <sz val="10"/>
        <rFont val="Arial"/>
        <family val="2"/>
      </rPr>
      <t>BSV 7:</t>
    </r>
    <r>
      <rPr>
        <sz val="10"/>
        <rFont val="Arial"/>
        <family val="2"/>
      </rPr>
      <t xml:space="preserve">   350mm RSV Gate Valve </t>
    </r>
  </si>
  <si>
    <r>
      <rPr>
        <b/>
        <sz val="10"/>
        <rFont val="Arial"/>
        <family val="2"/>
      </rPr>
      <t>BSV 8:</t>
    </r>
    <r>
      <rPr>
        <sz val="10"/>
        <rFont val="Arial"/>
        <family val="2"/>
      </rPr>
      <t xml:space="preserve">  350mm Dismantling Joint</t>
    </r>
  </si>
  <si>
    <r>
      <rPr>
        <b/>
        <sz val="10"/>
        <rFont val="Arial"/>
        <family val="2"/>
      </rPr>
      <t>BSV 10:</t>
    </r>
    <r>
      <rPr>
        <sz val="10"/>
        <rFont val="Arial"/>
        <family val="2"/>
      </rPr>
      <t xml:space="preserve">   100mm Medium Radius Bend</t>
    </r>
  </si>
  <si>
    <r>
      <rPr>
        <b/>
        <sz val="10"/>
        <rFont val="Arial"/>
        <family val="2"/>
      </rPr>
      <t>BSV 11:</t>
    </r>
    <r>
      <rPr>
        <sz val="10"/>
        <rFont val="Arial"/>
        <family val="2"/>
      </rPr>
      <t xml:space="preserve">  100mm Rsv Gate Valve </t>
    </r>
  </si>
  <si>
    <r>
      <rPr>
        <b/>
        <sz val="10"/>
        <rFont val="Arial"/>
        <family val="2"/>
      </rPr>
      <t>BSV 12:</t>
    </r>
    <r>
      <rPr>
        <sz val="10"/>
        <rFont val="Arial"/>
        <family val="2"/>
      </rPr>
      <t xml:space="preserve">  100mm Dismantling Joint</t>
    </r>
  </si>
  <si>
    <r>
      <rPr>
        <b/>
        <sz val="10"/>
        <rFont val="Arial"/>
        <family val="2"/>
      </rPr>
      <t>BSV 13:</t>
    </r>
    <r>
      <rPr>
        <sz val="10"/>
        <rFont val="Arial"/>
        <family val="2"/>
      </rPr>
      <t xml:space="preserve">   100mm ND Straight Pipe Section</t>
    </r>
  </si>
  <si>
    <r>
      <rPr>
        <b/>
        <sz val="10"/>
        <rFont val="Arial"/>
        <family val="2"/>
      </rPr>
      <t>BSV 14:</t>
    </r>
    <r>
      <rPr>
        <sz val="10"/>
        <rFont val="Arial"/>
        <family val="2"/>
      </rPr>
      <t xml:space="preserve">  600mm Blank Flange with 150mm Drilled Opening, with a 150mm Flanged Pipe Section</t>
    </r>
  </si>
  <si>
    <r>
      <rPr>
        <b/>
        <sz val="10"/>
        <rFont val="Arial"/>
        <family val="2"/>
      </rPr>
      <t>BSV 16:</t>
    </r>
    <r>
      <rPr>
        <sz val="10"/>
        <rFont val="Arial"/>
        <family val="2"/>
      </rPr>
      <t xml:space="preserve">  150mm Air Valve </t>
    </r>
  </si>
  <si>
    <r>
      <rPr>
        <b/>
        <sz val="10"/>
        <rFont val="Arial"/>
        <family val="2"/>
      </rPr>
      <t>BSV 9:</t>
    </r>
    <r>
      <rPr>
        <sz val="10"/>
        <rFont val="Arial"/>
        <family val="2"/>
      </rPr>
      <t xml:space="preserve">  350mm ND Straight Section</t>
    </r>
  </si>
  <si>
    <r>
      <rPr>
        <b/>
        <sz val="10"/>
        <rFont val="Arial"/>
        <family val="2"/>
      </rPr>
      <t>BSV 15:</t>
    </r>
    <r>
      <rPr>
        <sz val="10"/>
        <rFont val="Arial"/>
        <family val="2"/>
      </rPr>
      <t xml:space="preserve">  150mm Rsv Gate Valve </t>
    </r>
  </si>
  <si>
    <r>
      <rPr>
        <b/>
        <sz val="10"/>
        <color theme="1"/>
        <rFont val="Arial"/>
        <family val="2"/>
      </rPr>
      <t>AV 1:</t>
    </r>
    <r>
      <rPr>
        <sz val="10"/>
        <color theme="1"/>
        <rFont val="Arial"/>
        <family val="2"/>
      </rPr>
      <t xml:space="preserve">  800mm X 600mm Unequal Tee</t>
    </r>
  </si>
  <si>
    <r>
      <rPr>
        <b/>
        <sz val="10"/>
        <color theme="1"/>
        <rFont val="Arial"/>
        <family val="2"/>
      </rPr>
      <t xml:space="preserve">AV 2: </t>
    </r>
    <r>
      <rPr>
        <sz val="10"/>
        <color theme="1"/>
        <rFont val="Arial"/>
        <family val="2"/>
      </rPr>
      <t>600mm Blank Flange with 150mm drilled opening  with a 150mm Flanged Pipe Section.</t>
    </r>
  </si>
  <si>
    <r>
      <rPr>
        <b/>
        <sz val="10"/>
        <color theme="1"/>
        <rFont val="Arial"/>
        <family val="2"/>
      </rPr>
      <t xml:space="preserve">AV 3: </t>
    </r>
    <r>
      <rPr>
        <sz val="10"/>
        <color theme="1"/>
        <rFont val="Arial"/>
        <family val="2"/>
      </rPr>
      <t xml:space="preserve"> 150mm RSV Gate Valve </t>
    </r>
  </si>
  <si>
    <r>
      <rPr>
        <b/>
        <sz val="10"/>
        <color theme="1"/>
        <rFont val="Arial"/>
        <family val="2"/>
      </rPr>
      <t>AV 4:</t>
    </r>
    <r>
      <rPr>
        <sz val="10"/>
        <color theme="1"/>
        <rFont val="Arial"/>
        <family val="2"/>
      </rPr>
      <t xml:space="preserve">  150mm Air Valve </t>
    </r>
  </si>
  <si>
    <r>
      <rPr>
        <b/>
        <sz val="10"/>
        <rFont val="Arial"/>
        <family val="2"/>
      </rPr>
      <t>SV 3:</t>
    </r>
    <r>
      <rPr>
        <sz val="10"/>
        <rFont val="Arial"/>
        <family val="2"/>
      </rPr>
      <t xml:space="preserve"> 350mm Wedge Gate Valve </t>
    </r>
  </si>
  <si>
    <r>
      <rPr>
        <b/>
        <sz val="10"/>
        <rFont val="Arial"/>
        <family val="2"/>
      </rPr>
      <t>SV 4:</t>
    </r>
    <r>
      <rPr>
        <sz val="10"/>
        <rFont val="Arial"/>
        <family val="2"/>
      </rPr>
      <t xml:space="preserve"> 350mm Dismantling Joint</t>
    </r>
  </si>
  <si>
    <r>
      <rPr>
        <b/>
        <sz val="10"/>
        <rFont val="Arial"/>
        <family val="2"/>
      </rPr>
      <t>SV 2:</t>
    </r>
    <r>
      <rPr>
        <sz val="10"/>
        <rFont val="Arial"/>
        <family val="2"/>
      </rPr>
      <t xml:space="preserve"> 350mm ND Straight Pipe with Thrust Flange</t>
    </r>
  </si>
  <si>
    <r>
      <rPr>
        <b/>
        <sz val="10"/>
        <rFont val="Arial"/>
        <family val="2"/>
      </rPr>
      <t>SV 5:</t>
    </r>
    <r>
      <rPr>
        <sz val="10"/>
        <rFont val="Arial"/>
        <family val="2"/>
      </rPr>
      <t xml:space="preserve"> 350mm ND Straight Pipe with Thrust Flange</t>
    </r>
  </si>
  <si>
    <t>Extra Over 3.4.3.1 for Pipe Specials as Per Drawing 'P1001-OL1EM-CIV-1307 for The Isolation Valve Chamber</t>
  </si>
  <si>
    <r>
      <rPr>
        <b/>
        <sz val="10"/>
        <rFont val="Arial"/>
        <family val="2"/>
      </rPr>
      <t>IV 1:</t>
    </r>
    <r>
      <rPr>
        <sz val="10"/>
        <rFont val="Arial"/>
        <family val="2"/>
      </rPr>
      <t xml:space="preserve"> 800mm X 600mm  Reducer</t>
    </r>
  </si>
  <si>
    <r>
      <rPr>
        <b/>
        <sz val="10"/>
        <rFont val="Arial"/>
        <family val="2"/>
      </rPr>
      <t>IV 5:</t>
    </r>
    <r>
      <rPr>
        <sz val="10"/>
        <rFont val="Arial"/>
        <family val="2"/>
      </rPr>
      <t xml:space="preserve"> 600mm Dismantling Joint</t>
    </r>
  </si>
  <si>
    <t>Extra Over 3.4.4.1 for Pipe Specials as Per Drawing 'P1001-OL1EM-CIV-1310 and 1311 for The Non-Return Valve Chamber</t>
  </si>
  <si>
    <r>
      <rPr>
        <b/>
        <sz val="10"/>
        <rFont val="Arial"/>
        <family val="2"/>
      </rPr>
      <t>IV 3:</t>
    </r>
    <r>
      <rPr>
        <sz val="10"/>
        <rFont val="Arial"/>
        <family val="2"/>
      </rPr>
      <t xml:space="preserve"> 600mm x 600mm x 100mm Unequal Tee</t>
    </r>
  </si>
  <si>
    <r>
      <rPr>
        <b/>
        <sz val="10"/>
        <rFont val="Arial"/>
        <family val="2"/>
      </rPr>
      <t>IV 9:</t>
    </r>
    <r>
      <rPr>
        <sz val="10"/>
        <rFont val="Arial"/>
        <family val="2"/>
      </rPr>
      <t xml:space="preserve"> 100mm ND Straight Pipe Section</t>
    </r>
  </si>
  <si>
    <r>
      <rPr>
        <b/>
        <sz val="10"/>
        <rFont val="Arial"/>
        <family val="2"/>
      </rPr>
      <t>IV 4:</t>
    </r>
    <r>
      <rPr>
        <sz val="10"/>
        <rFont val="Arial"/>
        <family val="2"/>
      </rPr>
      <t xml:space="preserve"> 600mm Butterfly Valve</t>
    </r>
  </si>
  <si>
    <r>
      <rPr>
        <b/>
        <sz val="10"/>
        <rFont val="Arial"/>
        <family val="2"/>
      </rPr>
      <t xml:space="preserve">IV 6: </t>
    </r>
    <r>
      <rPr>
        <sz val="10"/>
        <rFont val="Arial"/>
        <family val="2"/>
      </rPr>
      <t>100mm Medium Radius Bend</t>
    </r>
  </si>
  <si>
    <r>
      <rPr>
        <b/>
        <sz val="10"/>
        <rFont val="Arial"/>
        <family val="2"/>
      </rPr>
      <t>IV 7:</t>
    </r>
    <r>
      <rPr>
        <sz val="10"/>
        <rFont val="Arial"/>
        <family val="2"/>
      </rPr>
      <t xml:space="preserve"> 100mm Wedge Gate Valve Non Rising Spindle &amp; Hand Operated</t>
    </r>
  </si>
  <si>
    <r>
      <rPr>
        <b/>
        <sz val="10"/>
        <rFont val="Arial"/>
        <family val="2"/>
      </rPr>
      <t>IV 8:</t>
    </r>
    <r>
      <rPr>
        <sz val="10"/>
        <rFont val="Arial"/>
        <family val="2"/>
      </rPr>
      <t xml:space="preserve"> 100mm Dismantling Joint</t>
    </r>
  </si>
  <si>
    <r>
      <rPr>
        <b/>
        <sz val="10"/>
        <rFont val="Arial"/>
        <family val="2"/>
      </rPr>
      <t>IV 2:</t>
    </r>
    <r>
      <rPr>
        <sz val="10"/>
        <rFont val="Arial"/>
        <family val="2"/>
      </rPr>
      <t xml:space="preserve"> 600mm ND Straight Section, Flanged one End &amp; Welded on Other with Thrust Flange</t>
    </r>
  </si>
  <si>
    <r>
      <rPr>
        <b/>
        <sz val="10"/>
        <rFont val="Arial"/>
        <family val="2"/>
      </rPr>
      <t>SV 1:</t>
    </r>
    <r>
      <rPr>
        <sz val="10"/>
        <rFont val="Arial"/>
        <family val="2"/>
      </rPr>
      <t xml:space="preserve"> 800mm X 350mm Unequal Tee</t>
    </r>
  </si>
  <si>
    <r>
      <rPr>
        <b/>
        <sz val="10"/>
        <rFont val="Arial"/>
        <family val="2"/>
      </rPr>
      <t>NRV 1:</t>
    </r>
    <r>
      <rPr>
        <sz val="10"/>
        <rFont val="Arial"/>
        <family val="2"/>
      </rPr>
      <t xml:space="preserve"> 800mm X 600mm Steel Reducer</t>
    </r>
  </si>
  <si>
    <r>
      <rPr>
        <b/>
        <sz val="10"/>
        <rFont val="Arial"/>
        <family val="2"/>
      </rPr>
      <t>NRV 2:</t>
    </r>
    <r>
      <rPr>
        <sz val="10"/>
        <rFont val="Arial"/>
        <family val="2"/>
      </rPr>
      <t xml:space="preserve"> 600mm ND Straight Section, Flanged one end &amp; Welded on other with Thrust Flange</t>
    </r>
  </si>
  <si>
    <r>
      <rPr>
        <b/>
        <sz val="10"/>
        <rFont val="Arial"/>
        <family val="2"/>
      </rPr>
      <t>NRV 3:</t>
    </r>
    <r>
      <rPr>
        <sz val="10"/>
        <rFont val="Arial"/>
        <family val="2"/>
      </rPr>
      <t xml:space="preserve"> 600mm X 600mm X 250mm x 150mm Unequal Tee, Flanged all Ends</t>
    </r>
  </si>
  <si>
    <r>
      <rPr>
        <b/>
        <sz val="10"/>
        <rFont val="Arial"/>
        <family val="2"/>
      </rPr>
      <t>NRV 4:</t>
    </r>
    <r>
      <rPr>
        <sz val="10"/>
        <rFont val="Arial"/>
        <family val="2"/>
      </rPr>
      <t xml:space="preserve"> 600mm X 600mm X 350mm x 250mm Unequal Tee, Flanged all Ends</t>
    </r>
  </si>
  <si>
    <r>
      <rPr>
        <b/>
        <sz val="10"/>
        <rFont val="Arial"/>
        <family val="2"/>
      </rPr>
      <t>NRV 16:</t>
    </r>
    <r>
      <rPr>
        <sz val="10"/>
        <rFont val="Arial"/>
        <family val="2"/>
      </rPr>
      <t xml:space="preserve"> 600mm Blank Flange with 150mm drilled opening, with a 150mm Flanged Pipe Section</t>
    </r>
  </si>
  <si>
    <r>
      <rPr>
        <b/>
        <sz val="10"/>
        <rFont val="Arial"/>
        <family val="2"/>
      </rPr>
      <t>NRV 7:</t>
    </r>
    <r>
      <rPr>
        <sz val="10"/>
        <rFont val="Arial"/>
        <family val="2"/>
      </rPr>
      <t xml:space="preserve"> 600mm Ø Butterfly Valve</t>
    </r>
  </si>
  <si>
    <r>
      <rPr>
        <b/>
        <sz val="10"/>
        <rFont val="Arial"/>
        <family val="2"/>
      </rPr>
      <t>NRV 6:</t>
    </r>
    <r>
      <rPr>
        <sz val="10"/>
        <rFont val="Arial"/>
        <family val="2"/>
      </rPr>
      <t xml:space="preserve"> 300mm Long, 600mm ND Straight Steel Section</t>
    </r>
  </si>
  <si>
    <r>
      <rPr>
        <b/>
        <sz val="10"/>
        <rFont val="Arial"/>
        <family val="2"/>
      </rPr>
      <t xml:space="preserve">NRV 5: </t>
    </r>
    <r>
      <rPr>
        <sz val="10"/>
        <rFont val="Arial"/>
        <family val="2"/>
      </rPr>
      <t>600mm Ø Nozzle Type Non-return Valve</t>
    </r>
  </si>
  <si>
    <r>
      <rPr>
        <b/>
        <sz val="10"/>
        <rFont val="Arial"/>
        <family val="2"/>
      </rPr>
      <t>NRV 8:</t>
    </r>
    <r>
      <rPr>
        <sz val="10"/>
        <rFont val="Arial"/>
        <family val="2"/>
      </rPr>
      <t xml:space="preserve"> 600mm Ø Dismantling Joint</t>
    </r>
  </si>
  <si>
    <r>
      <rPr>
        <b/>
        <sz val="10"/>
        <rFont val="Arial"/>
        <family val="2"/>
      </rPr>
      <t>NRV 9:</t>
    </r>
    <r>
      <rPr>
        <sz val="10"/>
        <rFont val="Arial"/>
        <family val="2"/>
      </rPr>
      <t xml:space="preserve"> 350mm Ø Wedge Gate Valve Non Rising Spindle &amp; Hand Operated</t>
    </r>
  </si>
  <si>
    <r>
      <rPr>
        <b/>
        <sz val="10"/>
        <rFont val="Arial"/>
        <family val="2"/>
      </rPr>
      <t>NRV 10:</t>
    </r>
    <r>
      <rPr>
        <sz val="10"/>
        <rFont val="Arial"/>
        <family val="2"/>
      </rPr>
      <t xml:space="preserve"> 350mm Ø Dismantling Joint</t>
    </r>
  </si>
  <si>
    <r>
      <rPr>
        <b/>
        <sz val="10"/>
        <rFont val="Arial"/>
        <family val="2"/>
      </rPr>
      <t>NRV 11:</t>
    </r>
    <r>
      <rPr>
        <sz val="10"/>
        <rFont val="Arial"/>
        <family val="2"/>
      </rPr>
      <t xml:space="preserve"> 350mm ND Straight Pipe Section</t>
    </r>
  </si>
  <si>
    <r>
      <rPr>
        <b/>
        <sz val="10"/>
        <rFont val="Arial"/>
        <family val="2"/>
      </rPr>
      <t>NRV 12:</t>
    </r>
    <r>
      <rPr>
        <sz val="10"/>
        <rFont val="Arial"/>
        <family val="2"/>
      </rPr>
      <t xml:space="preserve"> 250mm Ø Medium Radius Bend</t>
    </r>
  </si>
  <si>
    <r>
      <rPr>
        <b/>
        <sz val="10"/>
        <rFont val="Arial"/>
        <family val="2"/>
      </rPr>
      <t>NRV 13:</t>
    </r>
    <r>
      <rPr>
        <sz val="10"/>
        <rFont val="Arial"/>
        <family val="2"/>
      </rPr>
      <t xml:space="preserve"> 250mm RSV Gate Valve, Non Rising Spindle &amp; Hand Operated</t>
    </r>
  </si>
  <si>
    <r>
      <rPr>
        <b/>
        <sz val="10"/>
        <rFont val="Arial"/>
        <family val="2"/>
      </rPr>
      <t>NRV 14:</t>
    </r>
    <r>
      <rPr>
        <sz val="10"/>
        <rFont val="Arial"/>
        <family val="2"/>
      </rPr>
      <t xml:space="preserve"> 250mm Ø Dismantling Joint</t>
    </r>
  </si>
  <si>
    <r>
      <rPr>
        <b/>
        <sz val="10"/>
        <rFont val="Arial"/>
        <family val="2"/>
      </rPr>
      <t>NRV 15:</t>
    </r>
    <r>
      <rPr>
        <sz val="10"/>
        <rFont val="Arial"/>
        <family val="2"/>
      </rPr>
      <t xml:space="preserve"> 250mm ND Straight Pipe Section</t>
    </r>
  </si>
  <si>
    <r>
      <rPr>
        <b/>
        <sz val="10"/>
        <rFont val="Arial"/>
        <family val="2"/>
      </rPr>
      <t>NRV 17:</t>
    </r>
    <r>
      <rPr>
        <sz val="10"/>
        <rFont val="Arial"/>
        <family val="2"/>
      </rPr>
      <t xml:space="preserve"> 150mm Ø Wedge Gate Valve Non Rising Spindle &amp; Hand Operated</t>
    </r>
  </si>
  <si>
    <r>
      <rPr>
        <b/>
        <sz val="10"/>
        <rFont val="Arial"/>
        <family val="2"/>
      </rPr>
      <t>NRV 18:</t>
    </r>
    <r>
      <rPr>
        <sz val="10"/>
        <rFont val="Arial"/>
        <family val="2"/>
      </rPr>
      <t xml:space="preserve"> 150mm Air Valve (Double Orfice, Dual Aciton with Mechanism to Prevent Slamming)</t>
    </r>
  </si>
  <si>
    <t>Cut-in and Connect to Existing Water infrastructure within Stipulated Time Frame including all Pipework as Specified. Inclusive for both Start and End points.</t>
  </si>
  <si>
    <t>2.2.8</t>
  </si>
  <si>
    <r>
      <t xml:space="preserve">Air Valve Chamber - </t>
    </r>
    <r>
      <rPr>
        <b/>
        <sz val="10"/>
        <rFont val="Arial"/>
        <family val="2"/>
      </rPr>
      <t>PN25</t>
    </r>
    <r>
      <rPr>
        <sz val="10"/>
        <rFont val="Arial"/>
        <family val="2"/>
      </rPr>
      <t xml:space="preserve">, Complete as Shown on Drawing  P1001-OL1EM-CIV-3221. Construct Chambers Complete including Excavation, Reinforcement and Concrete Work, Supply Material and install Air Vents, access Ladders,  as Shown on Relevant Drawings for The Following: </t>
    </r>
    <r>
      <rPr>
        <b/>
        <sz val="10"/>
        <rFont val="Arial"/>
        <family val="2"/>
      </rPr>
      <t>Chamber depth = Fixed at 2m</t>
    </r>
  </si>
  <si>
    <t>15º - 45º</t>
  </si>
  <si>
    <t>45º - 60º</t>
  </si>
  <si>
    <t>Connection Fittings (Start &amp; End)</t>
  </si>
  <si>
    <t>Extra-Over for Item 3.1.1 to Supply, Lay, Join, Test and Bed 800 mm ND / 6 mm Wall Thickness Grade X42 Steel Fittings with Solvent Free Liquid Epoxy Lining and Coating as per PSCL Particular Specifications for The Following:</t>
  </si>
  <si>
    <t>Lateral Tee (800mm ND, 45º Angle)</t>
  </si>
  <si>
    <t>Dismantling Coupling (800mm ND)</t>
  </si>
  <si>
    <t>Blank Flange (800mm ND)</t>
  </si>
  <si>
    <t xml:space="preserve">SECTION 6:  SERVICE ROADS </t>
  </si>
  <si>
    <r>
      <rPr>
        <b/>
        <sz val="10"/>
        <rFont val="Arial"/>
        <family val="2"/>
      </rPr>
      <t>CSV 1:</t>
    </r>
    <r>
      <rPr>
        <sz val="10"/>
        <rFont val="Arial"/>
        <family val="2"/>
      </rPr>
      <t xml:space="preserve"> 800mm X 600mm Reducer</t>
    </r>
  </si>
  <si>
    <r>
      <t xml:space="preserve">Scour Valve Chamber </t>
    </r>
    <r>
      <rPr>
        <b/>
        <sz val="10"/>
        <rFont val="Arial"/>
        <family val="2"/>
      </rPr>
      <t>Type-C</t>
    </r>
    <r>
      <rPr>
        <sz val="10"/>
        <rFont val="Arial"/>
        <family val="2"/>
      </rPr>
      <t xml:space="preserve"> for </t>
    </r>
    <r>
      <rPr>
        <b/>
        <sz val="10"/>
        <rFont val="Arial"/>
        <family val="2"/>
      </rPr>
      <t>PN25</t>
    </r>
    <r>
      <rPr>
        <sz val="10"/>
        <rFont val="Arial"/>
        <family val="2"/>
      </rPr>
      <t xml:space="preserve">, Complete as Shown on Drw: P1001-OL1EM-CIV-3224. Construct Chambers Complete including Excavation, Reinforcement and Concrete Work, Supply Material and install Air Vents, access Ladders, as Shown on Relevant Drawings for The Following: </t>
    </r>
    <r>
      <rPr>
        <b/>
        <sz val="10"/>
        <rFont val="Arial"/>
        <family val="2"/>
      </rPr>
      <t>Chamber depth = 3.5m</t>
    </r>
  </si>
  <si>
    <r>
      <t xml:space="preserve">Scour Valve Chamber </t>
    </r>
    <r>
      <rPr>
        <b/>
        <sz val="10"/>
        <rFont val="Arial"/>
        <family val="2"/>
      </rPr>
      <t>Type-B</t>
    </r>
    <r>
      <rPr>
        <sz val="10"/>
        <rFont val="Arial"/>
        <family val="2"/>
      </rPr>
      <t xml:space="preserve"> for </t>
    </r>
    <r>
      <rPr>
        <b/>
        <sz val="10"/>
        <rFont val="Arial"/>
        <family val="2"/>
      </rPr>
      <t>PN25</t>
    </r>
    <r>
      <rPr>
        <sz val="10"/>
        <rFont val="Arial"/>
        <family val="2"/>
      </rPr>
      <t xml:space="preserve">, Complete as Shown on Drw: P1001-OL1EM-CIV-3223. Construct Chambers Complete including Excavation, Reinforcement and Concrete Work, Supply Material and install Air Vents, access Ladders, as Shown on Relevant Drawings for The Following: </t>
    </r>
    <r>
      <rPr>
        <b/>
        <sz val="10"/>
        <rFont val="Arial"/>
        <family val="2"/>
      </rPr>
      <t>Chamber depth =  2.8m</t>
    </r>
  </si>
  <si>
    <r>
      <t xml:space="preserve">Scour Valve Chamber </t>
    </r>
    <r>
      <rPr>
        <b/>
        <sz val="10"/>
        <rFont val="Arial"/>
        <family val="2"/>
      </rPr>
      <t>Type-A</t>
    </r>
    <r>
      <rPr>
        <sz val="10"/>
        <rFont val="Arial"/>
        <family val="2"/>
      </rPr>
      <t xml:space="preserve"> for </t>
    </r>
    <r>
      <rPr>
        <b/>
        <sz val="10"/>
        <rFont val="Arial"/>
        <family val="2"/>
      </rPr>
      <t>PN25</t>
    </r>
    <r>
      <rPr>
        <sz val="10"/>
        <rFont val="Arial"/>
        <family val="2"/>
      </rPr>
      <t xml:space="preserve">, Complete as Shown on Drw: P1001-OL1EM-CIV-3222. Construct Chambers Complete including Excavation, Reinforcement and Concrete Work, Supply Material and install Air Vents, access Ladders, as Shown on Relevant Drawings for The Following: </t>
    </r>
    <r>
      <rPr>
        <b/>
        <sz val="10"/>
        <rFont val="Arial"/>
        <family val="2"/>
      </rPr>
      <t>Chamber depth =  2.8m</t>
    </r>
  </si>
  <si>
    <r>
      <t xml:space="preserve">Scour Valve Chamber </t>
    </r>
    <r>
      <rPr>
        <b/>
        <sz val="10"/>
        <rFont val="Arial"/>
        <family val="2"/>
      </rPr>
      <t>Type-A</t>
    </r>
    <r>
      <rPr>
        <sz val="10"/>
        <rFont val="Arial"/>
        <family val="2"/>
      </rPr>
      <t xml:space="preserve"> for </t>
    </r>
    <r>
      <rPr>
        <b/>
        <sz val="10"/>
        <rFont val="Arial"/>
        <family val="2"/>
      </rPr>
      <t>PN25</t>
    </r>
    <r>
      <rPr>
        <sz val="10"/>
        <rFont val="Arial"/>
        <family val="2"/>
      </rPr>
      <t xml:space="preserve">, Complete as Shown on Drw: P1001-OL1EM-CIV-3222. Construct Chambers Complete including Excavation, Reinforcement and Concrete Work, Supply Material and install Air Vents, access Ladders, as Shown on Relevant Drawings for The Following: </t>
    </r>
    <r>
      <rPr>
        <b/>
        <sz val="10"/>
        <rFont val="Arial"/>
        <family val="2"/>
      </rPr>
      <t>Chamber depth =  3.8m</t>
    </r>
  </si>
  <si>
    <r>
      <t xml:space="preserve">Scour Valve Chamber </t>
    </r>
    <r>
      <rPr>
        <b/>
        <sz val="10"/>
        <rFont val="Arial"/>
        <family val="2"/>
      </rPr>
      <t>Type-A</t>
    </r>
    <r>
      <rPr>
        <sz val="10"/>
        <rFont val="Arial"/>
        <family val="2"/>
      </rPr>
      <t xml:space="preserve"> for </t>
    </r>
    <r>
      <rPr>
        <b/>
        <sz val="10"/>
        <rFont val="Arial"/>
        <family val="2"/>
      </rPr>
      <t>PN25</t>
    </r>
    <r>
      <rPr>
        <sz val="10"/>
        <rFont val="Arial"/>
        <family val="2"/>
      </rPr>
      <t xml:space="preserve">, Complete as Shown on Drw: P1001-OL1EM-CIV-3222. Construct Chambers Complete including Excavation, Reinforcement and Concrete Work, Supply Material and install Air Vents, access Ladders, as Shown on Relevant Drawings for The Following: </t>
    </r>
    <r>
      <rPr>
        <b/>
        <sz val="10"/>
        <rFont val="Arial"/>
        <family val="2"/>
      </rPr>
      <t>Chamber depth =  5.9m</t>
    </r>
  </si>
  <si>
    <r>
      <t xml:space="preserve">Inline Isolation Valve Chamber for </t>
    </r>
    <r>
      <rPr>
        <b/>
        <sz val="10"/>
        <rFont val="Arial"/>
        <family val="2"/>
      </rPr>
      <t>PN25</t>
    </r>
    <r>
      <rPr>
        <sz val="10"/>
        <rFont val="Arial"/>
        <family val="2"/>
      </rPr>
      <t xml:space="preserve">, Complete as Shown on Drw: P1001-OL1EM-CIV-3225. Construct Chambers Complete including Excavation, Reinforcement and Concrete Work, Supply Material and install Air Vents, access Ladders, as Shown on Relevant Drawings for The Following: </t>
    </r>
    <r>
      <rPr>
        <b/>
        <sz val="10"/>
        <rFont val="Arial"/>
        <family val="2"/>
      </rPr>
      <t>Chamber depth =  2.6m</t>
    </r>
  </si>
  <si>
    <r>
      <t xml:space="preserve">Non-Return Valve Chamber for </t>
    </r>
    <r>
      <rPr>
        <b/>
        <sz val="10"/>
        <rFont val="Arial"/>
        <family val="2"/>
      </rPr>
      <t>PN25</t>
    </r>
    <r>
      <rPr>
        <sz val="10"/>
        <rFont val="Arial"/>
        <family val="2"/>
      </rPr>
      <t xml:space="preserve">, Complete as Shown on Drw: P1001-OL1EM-CIV-3226. Construct Chambers Complete including Excavation, Reinforcement and Concrete Work, Supply Material and install Air Vents, access Ladders, as Shown on Relevant Drawings for The Following: </t>
    </r>
    <r>
      <rPr>
        <b/>
        <sz val="10"/>
        <rFont val="Arial"/>
        <family val="2"/>
      </rPr>
      <t>Chamber depth =  2.6m</t>
    </r>
  </si>
  <si>
    <t>Supply Material and Construct Concrete Encasement for 1500mm and 1200mm Nominal Diameter Pipes for River and Tarred Road Crossings as Specified on Drawings.</t>
  </si>
  <si>
    <t>6.2.1</t>
  </si>
  <si>
    <t>6.3.1</t>
  </si>
  <si>
    <t>6.4.1</t>
  </si>
  <si>
    <t>6.4.2</t>
  </si>
  <si>
    <t>6.5.1</t>
  </si>
  <si>
    <t>6.5.2</t>
  </si>
  <si>
    <t>6.5.3</t>
  </si>
  <si>
    <t>6.6.1</t>
  </si>
  <si>
    <t>6.7.1</t>
  </si>
  <si>
    <t>6.7.2</t>
  </si>
  <si>
    <t>6.7.3</t>
  </si>
  <si>
    <t>6.7.4</t>
  </si>
  <si>
    <t>6.7.5</t>
  </si>
  <si>
    <t>6.8</t>
  </si>
  <si>
    <t>6.9</t>
  </si>
  <si>
    <t>6.9.1</t>
  </si>
  <si>
    <t>6.9.2</t>
  </si>
  <si>
    <t>6.10</t>
  </si>
  <si>
    <t>Concrete grade, 20MPa/19mm</t>
  </si>
  <si>
    <t>Rip &amp; recompact G8-G9 material compacted to 93% of modified AASHTO</t>
  </si>
  <si>
    <t>2.6</t>
  </si>
  <si>
    <t>3.2.1.1.</t>
  </si>
  <si>
    <t>3.2.1.2</t>
  </si>
  <si>
    <t>3.2.1.3</t>
  </si>
  <si>
    <t>3.2.1.4</t>
  </si>
  <si>
    <t>3.2.1.5</t>
  </si>
  <si>
    <t>3.4.1.2.1</t>
  </si>
  <si>
    <t>3.4.1.2.2</t>
  </si>
  <si>
    <t>3.4.1.2.3</t>
  </si>
  <si>
    <t>3.4.1.2.4</t>
  </si>
  <si>
    <t>3.4.2.1</t>
  </si>
  <si>
    <t>3.4.2.2</t>
  </si>
  <si>
    <t>3.4.2.2.1</t>
  </si>
  <si>
    <t>3.4.2.2.2</t>
  </si>
  <si>
    <t>3.4.2.2.3</t>
  </si>
  <si>
    <t>3.4.2.2.4</t>
  </si>
  <si>
    <t>3.4.2.2.5</t>
  </si>
  <si>
    <t>3.4.2.2.6</t>
  </si>
  <si>
    <t>3.4.2.2.7</t>
  </si>
  <si>
    <t>3.4.2.2.8</t>
  </si>
  <si>
    <t>3.4.2.2.9</t>
  </si>
  <si>
    <t>3.4.2.2.10</t>
  </si>
  <si>
    <t>3.4.2.2.11</t>
  </si>
  <si>
    <t>3.4.2.2.12</t>
  </si>
  <si>
    <t>3.4.2.3</t>
  </si>
  <si>
    <t>3.4.2.4</t>
  </si>
  <si>
    <t>3.4.2.4.1</t>
  </si>
  <si>
    <t>3.4.2.4.2</t>
  </si>
  <si>
    <t>3.4.2.4.3</t>
  </si>
  <si>
    <t>3.4.2.4.4</t>
  </si>
  <si>
    <t>3.4.2.4.5</t>
  </si>
  <si>
    <t>3.4.2.4.6</t>
  </si>
  <si>
    <t>3.4.2.4.7</t>
  </si>
  <si>
    <t>3.4.2.4.8</t>
  </si>
  <si>
    <t>3.4.2.4.9</t>
  </si>
  <si>
    <t>3.4.2.4.10</t>
  </si>
  <si>
    <t>3.4.2.4.11</t>
  </si>
  <si>
    <t>3.4.2.4.12</t>
  </si>
  <si>
    <t>3.4.2.4.13</t>
  </si>
  <si>
    <t>3.4.2.4.14</t>
  </si>
  <si>
    <t>3.4.2.4.15</t>
  </si>
  <si>
    <t>3.4.2.4.16</t>
  </si>
  <si>
    <t>3.4.2.9</t>
  </si>
  <si>
    <t>3.4.2.10</t>
  </si>
  <si>
    <t>3.4.2.10.1</t>
  </si>
  <si>
    <t>3.4.2.10.2</t>
  </si>
  <si>
    <t>3.4.2.10.3</t>
  </si>
  <si>
    <t>3.4.2.10.4</t>
  </si>
  <si>
    <t>3.4.2.10.5</t>
  </si>
  <si>
    <t>3.4.2.11</t>
  </si>
  <si>
    <t>3.4.2.12</t>
  </si>
  <si>
    <t>3.4.2.12.1</t>
  </si>
  <si>
    <t>3.4.2.12.2</t>
  </si>
  <si>
    <t>3.4.2.12.3</t>
  </si>
  <si>
    <t>3.4.2.12.4</t>
  </si>
  <si>
    <t>3.4.2.12.5</t>
  </si>
  <si>
    <t>3.4.2.13</t>
  </si>
  <si>
    <t>3.4.2.14</t>
  </si>
  <si>
    <t>3.4.2.14.1</t>
  </si>
  <si>
    <t>3.4.2.14.2</t>
  </si>
  <si>
    <t>3.4.2.14.3</t>
  </si>
  <si>
    <t>3.4.2.14.4</t>
  </si>
  <si>
    <t>3.4.2.14.5</t>
  </si>
  <si>
    <t>3.4.3.1</t>
  </si>
  <si>
    <t>3.4.3.2</t>
  </si>
  <si>
    <t>3.4.3.2.1</t>
  </si>
  <si>
    <t>3.4.3.2.2</t>
  </si>
  <si>
    <t>3.4.3.2.3</t>
  </si>
  <si>
    <t>3.4.3.2.4</t>
  </si>
  <si>
    <t>3.4.3.2.5</t>
  </si>
  <si>
    <t>3.4.3.2.6</t>
  </si>
  <si>
    <t>3.4.3.2.7</t>
  </si>
  <si>
    <t>3.4.3.2.8</t>
  </si>
  <si>
    <t>3.4.3.2.9</t>
  </si>
  <si>
    <t>3.4.4.1</t>
  </si>
  <si>
    <t>34.4.2</t>
  </si>
  <si>
    <t>3.4.4.2.1</t>
  </si>
  <si>
    <t>3.4.4.2.2</t>
  </si>
  <si>
    <t>3.4.4.2.3</t>
  </si>
  <si>
    <t>3.4.4.2.4</t>
  </si>
  <si>
    <t>3.4.4.2.5</t>
  </si>
  <si>
    <t>3.4.4.2.6</t>
  </si>
  <si>
    <t>3.4.4.2.7</t>
  </si>
  <si>
    <t>3.4.4.2.8</t>
  </si>
  <si>
    <t>3.4.4.2.9</t>
  </si>
  <si>
    <t>3.4.4.2.10</t>
  </si>
  <si>
    <t>3.4.4.2.11</t>
  </si>
  <si>
    <t>3.4.4.2.12</t>
  </si>
  <si>
    <t>3.4.4.2.13</t>
  </si>
  <si>
    <t>3.4.4.2.14</t>
  </si>
  <si>
    <t>3.4.4.2.15</t>
  </si>
  <si>
    <t>3.4.4.2.16</t>
  </si>
  <si>
    <t>3.4.4.2.17</t>
  </si>
  <si>
    <t>3.4.4.2.18</t>
  </si>
  <si>
    <t>4)    Gravel Roads</t>
  </si>
  <si>
    <t xml:space="preserve">Preliminary and General (Part A, B and C) </t>
  </si>
  <si>
    <t>Total Section 1 Carried to Summary</t>
  </si>
  <si>
    <t>PAYMENT
 REF</t>
  </si>
  <si>
    <r>
      <t>Supply and install 4mm</t>
    </r>
    <r>
      <rPr>
        <sz val="10"/>
        <rFont val="Calibri"/>
        <family val="2"/>
      </rPr>
      <t>²</t>
    </r>
    <r>
      <rPr>
        <sz val="10"/>
        <rFont val="Arial"/>
        <family val="2"/>
      </rPr>
      <t xml:space="preserve"> 4-core PVCPVCSWAPVC Cable</t>
    </r>
  </si>
  <si>
    <r>
      <t>Removal and stockpile of filter sand 12.5m</t>
    </r>
    <r>
      <rPr>
        <sz val="10"/>
        <rFont val="Calibri"/>
        <family val="2"/>
      </rPr>
      <t>³</t>
    </r>
    <r>
      <rPr>
        <sz val="10"/>
        <rFont val="Arial"/>
        <family val="2"/>
      </rPr>
      <t xml:space="preserve"> per filter</t>
    </r>
  </si>
  <si>
    <r>
      <t>Placement of filter graded anthracite in each filter 17.6m</t>
    </r>
    <r>
      <rPr>
        <sz val="10"/>
        <rFont val="Calibri"/>
        <family val="2"/>
      </rPr>
      <t>³</t>
    </r>
    <r>
      <rPr>
        <sz val="10"/>
        <rFont val="Arial"/>
        <family val="2"/>
      </rPr>
      <t xml:space="preserve"> per filter</t>
    </r>
  </si>
  <si>
    <r>
      <t>Supply and install 4mm</t>
    </r>
    <r>
      <rPr>
        <sz val="10"/>
        <rFont val="Calibri"/>
        <family val="2"/>
      </rPr>
      <t>²</t>
    </r>
    <r>
      <rPr>
        <sz val="10"/>
        <rFont val="Arial"/>
        <family val="2"/>
      </rPr>
      <t xml:space="preserve"> 4-core PVCPVCSWAPVC Cable complete with terminations (lugs, </t>
    </r>
  </si>
  <si>
    <t>3.5.6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</si>
</sst>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1" formatCode="_-* #,##0_-;\-* #,##0_-;_-* &quot;-&quot;_-;_-@_-"/>
    <numFmt numFmtId="44" formatCode="_-&quot;R&quot;* #,##0.00_-;\-&quot;R&quot;* #,##0.00_-;_-&quot;R&quot;* &quot;-&quot;??_-;_-@_-"/>
    <numFmt numFmtId="43" formatCode="_-* #,##0.00_-;\-* #,##0.00_-;_-* &quot;-&quot;??_-;_-@_-"/>
    <numFmt numFmtId="164" formatCode="_ &quot;R&quot;\ * #,##0.00_ ;_ &quot;R&quot;\ * \-#,##0.00_ ;_ &quot;R&quot;\ * &quot;-&quot;??_ ;_ @_ "/>
    <numFmt numFmtId="165" formatCode="#,##0.0"/>
    <numFmt numFmtId="166" formatCode="_-* #,##0.00_-;\-* #,##0.00_-;_-* &quot;-&quot;_-;_-@_-"/>
    <numFmt numFmtId="167" formatCode="_-* #,##0_-;\-* #,##0_-;_-* &quot;-&quot;??_-;_-@_-"/>
    <numFmt numFmtId="168" formatCode="[$$-409]#,##0.00;[Red]\-[$$-409]#,##0.00"/>
    <numFmt numFmtId="169" formatCode="&quot;R&quot;#,##0"/>
    <numFmt numFmtId="170" formatCode="0.0%"/>
  </numFmts>
  <fonts count="38" x14ac:knownFonts="1">
    <font>
      <sz val="11"/>
      <color theme="1"/>
      <name val="Calibri"/>
      <family val="2"/>
      <scheme val="minor"/>
    </font>
    <font>
      <sz val="10"/>
      <name val="Arial"/>
      <family val="2"/>
    </font>
    <font>
      <sz val="9"/>
      <name val="Arial"/>
      <family val="2"/>
    </font>
    <font>
      <sz val="10"/>
      <name val="MS Sans Serif"/>
    </font>
    <font>
      <sz val="10"/>
      <name val="MS Sans Serif"/>
      <family val="2"/>
    </font>
    <font>
      <sz val="11"/>
      <color theme="1"/>
      <name val="Calibri"/>
      <family val="2"/>
      <scheme val="minor"/>
    </font>
    <font>
      <sz val="8"/>
      <name val="Calibri"/>
      <family val="2"/>
      <scheme val="minor"/>
    </font>
    <font>
      <b/>
      <sz val="10"/>
      <name val="Arial"/>
      <family val="2"/>
    </font>
    <font>
      <b/>
      <sz val="10"/>
      <color theme="1"/>
      <name val="Arial"/>
      <family val="2"/>
    </font>
    <font>
      <sz val="10"/>
      <color theme="1"/>
      <name val="Arial"/>
      <family val="2"/>
    </font>
    <font>
      <sz val="10"/>
      <color theme="1"/>
      <name val="Calibri"/>
      <family val="2"/>
      <scheme val="minor"/>
    </font>
    <font>
      <vertAlign val="superscript"/>
      <sz val="10"/>
      <name val="Arial"/>
      <family val="2"/>
    </font>
    <font>
      <sz val="10"/>
      <color rgb="FFFF0000"/>
      <name val="Arial"/>
      <family val="2"/>
    </font>
    <font>
      <sz val="10"/>
      <color rgb="FFFF0000"/>
      <name val="Calibri"/>
      <family val="2"/>
      <scheme val="minor"/>
    </font>
    <font>
      <sz val="12"/>
      <color theme="1"/>
      <name val="Calibri"/>
      <family val="2"/>
      <scheme val="minor"/>
    </font>
    <font>
      <b/>
      <sz val="10"/>
      <color theme="1"/>
      <name val="Calibri"/>
      <family val="2"/>
      <scheme val="minor"/>
    </font>
    <font>
      <b/>
      <sz val="9"/>
      <color theme="1"/>
      <name val="Arial"/>
      <family val="2"/>
    </font>
    <font>
      <b/>
      <sz val="11"/>
      <color theme="1"/>
      <name val="Arial"/>
      <family val="2"/>
    </font>
    <font>
      <sz val="12"/>
      <name val="Arial"/>
      <family val="2"/>
    </font>
    <font>
      <u/>
      <sz val="10"/>
      <color theme="1"/>
      <name val="Arial"/>
      <family val="2"/>
    </font>
    <font>
      <sz val="10"/>
      <color theme="1"/>
      <name val="Calibri"/>
      <family val="2"/>
    </font>
    <font>
      <u/>
      <sz val="10"/>
      <name val="Arial"/>
      <family val="2"/>
    </font>
    <font>
      <b/>
      <u/>
      <sz val="10"/>
      <name val="Arial"/>
      <family val="2"/>
    </font>
    <font>
      <sz val="10"/>
      <name val="Calibri"/>
      <family val="2"/>
    </font>
    <font>
      <b/>
      <u/>
      <sz val="10"/>
      <name val="Times New Roman"/>
      <family val="1"/>
    </font>
    <font>
      <sz val="8"/>
      <name val="Arial"/>
      <family val="2"/>
    </font>
    <font>
      <sz val="10"/>
      <name val="Times New Roman"/>
      <family val="1"/>
    </font>
    <font>
      <i/>
      <sz val="10"/>
      <name val="Arial"/>
      <family val="2"/>
    </font>
    <font>
      <b/>
      <sz val="10"/>
      <color rgb="FFFF0000"/>
      <name val="Arial"/>
      <family val="2"/>
    </font>
    <font>
      <b/>
      <sz val="10"/>
      <color rgb="FFFF0000"/>
      <name val="Calibri"/>
      <family val="2"/>
      <scheme val="minor"/>
    </font>
    <font>
      <sz val="8"/>
      <color theme="1"/>
      <name val="Arial"/>
      <family val="2"/>
    </font>
    <font>
      <sz val="9"/>
      <color theme="1"/>
      <name val="Arial"/>
      <family val="2"/>
    </font>
    <font>
      <sz val="10"/>
      <color rgb="FF00B050"/>
      <name val="Arial"/>
      <family val="2"/>
    </font>
    <font>
      <sz val="10"/>
      <color rgb="FF00B050"/>
      <name val="Calibri"/>
      <family val="2"/>
      <scheme val="minor"/>
    </font>
    <font>
      <vertAlign val="superscript"/>
      <sz val="10"/>
      <color theme="1"/>
      <name val="Arial"/>
      <family val="2"/>
    </font>
    <font>
      <sz val="10"/>
      <name val="Calibri"/>
      <family val="2"/>
      <scheme val="minor"/>
    </font>
    <font>
      <vertAlign val="superscript"/>
      <sz val="10"/>
      <name val="Calibri"/>
      <family val="2"/>
      <scheme val="minor"/>
    </font>
    <font>
      <sz val="10"/>
      <name val="Arial Narrow"/>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hair">
        <color indexed="64"/>
      </top>
      <bottom/>
      <diagonal/>
    </border>
    <border>
      <left/>
      <right/>
      <top style="hair">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1">
    <xf numFmtId="0" fontId="0" fillId="0" borderId="0"/>
    <xf numFmtId="0" fontId="1" fillId="0" borderId="0"/>
    <xf numFmtId="3" fontId="1" fillId="0" borderId="0" applyFont="0" applyFill="0" applyBorder="0" applyAlignment="0" applyProtection="0"/>
    <xf numFmtId="0" fontId="3" fillId="0" borderId="0"/>
    <xf numFmtId="0" fontId="4" fillId="0" borderId="0"/>
    <xf numFmtId="43" fontId="5" fillId="0" borderId="0" applyFont="0" applyFill="0" applyBorder="0" applyAlignment="0" applyProtection="0"/>
    <xf numFmtId="0" fontId="3" fillId="0" borderId="0">
      <alignment wrapText="1"/>
    </xf>
    <xf numFmtId="164" fontId="4" fillId="0" borderId="0" applyFont="0" applyFill="0" applyBorder="0" applyAlignment="0" applyProtection="0"/>
    <xf numFmtId="0" fontId="1" fillId="0" borderId="0"/>
    <xf numFmtId="0" fontId="1" fillId="0" borderId="0"/>
    <xf numFmtId="0" fontId="14" fillId="0" borderId="0"/>
    <xf numFmtId="0" fontId="1" fillId="0" borderId="0"/>
    <xf numFmtId="43" fontId="5" fillId="0" borderId="0" applyFont="0" applyFill="0" applyBorder="0" applyAlignment="0" applyProtection="0"/>
    <xf numFmtId="43" fontId="1" fillId="0" borderId="0" applyFont="0" applyFill="0" applyBorder="0" applyAlignment="0" applyProtection="0"/>
    <xf numFmtId="0" fontId="18" fillId="0" borderId="0"/>
    <xf numFmtId="0" fontId="24" fillId="0" borderId="0"/>
    <xf numFmtId="43" fontId="1" fillId="0" borderId="0" applyFont="0" applyFill="0" applyBorder="0" applyAlignment="0" applyProtection="0"/>
    <xf numFmtId="0" fontId="26" fillId="0" borderId="0"/>
    <xf numFmtId="0" fontId="1" fillId="0" borderId="0"/>
    <xf numFmtId="0" fontId="1" fillId="0" borderId="0"/>
    <xf numFmtId="9" fontId="5" fillId="0" borderId="0" applyFont="0" applyFill="0" applyBorder="0" applyAlignment="0" applyProtection="0"/>
  </cellStyleXfs>
  <cellXfs count="573">
    <xf numFmtId="0" fontId="0" fillId="0" borderId="0" xfId="0"/>
    <xf numFmtId="0" fontId="1" fillId="0" borderId="0" xfId="0" applyFont="1"/>
    <xf numFmtId="0" fontId="1" fillId="0" borderId="0" xfId="0" applyFont="1" applyAlignment="1">
      <alignment vertical="center"/>
    </xf>
    <xf numFmtId="49" fontId="9" fillId="0" borderId="2" xfId="0" applyNumberFormat="1" applyFont="1" applyBorder="1" applyAlignment="1">
      <alignment horizontal="center" vertical="center" wrapText="1"/>
    </xf>
    <xf numFmtId="0" fontId="9" fillId="0" borderId="2" xfId="0" applyFont="1" applyBorder="1" applyAlignment="1">
      <alignment horizontal="center" vertical="center" wrapText="1"/>
    </xf>
    <xf numFmtId="4" fontId="9" fillId="0" borderId="2" xfId="0" applyNumberFormat="1" applyFont="1" applyBorder="1" applyAlignment="1">
      <alignment vertical="center" wrapText="1"/>
    </xf>
    <xf numFmtId="0" fontId="10" fillId="0" borderId="0" xfId="0" applyFont="1" applyAlignment="1">
      <alignment vertical="center"/>
    </xf>
    <xf numFmtId="0" fontId="10" fillId="0" borderId="0" xfId="0" applyFont="1"/>
    <xf numFmtId="0" fontId="8" fillId="0" borderId="2" xfId="0" applyFont="1" applyBorder="1" applyAlignment="1">
      <alignment vertical="center" wrapText="1"/>
    </xf>
    <xf numFmtId="0" fontId="9" fillId="0" borderId="2" xfId="0" applyFont="1" applyBorder="1" applyAlignment="1">
      <alignment vertical="center" wrapText="1"/>
    </xf>
    <xf numFmtId="4" fontId="9" fillId="0" borderId="1" xfId="0" applyNumberFormat="1" applyFont="1" applyBorder="1" applyAlignment="1">
      <alignment vertical="center" wrapText="1"/>
    </xf>
    <xf numFmtId="4" fontId="9" fillId="0" borderId="6" xfId="0" applyNumberFormat="1" applyFont="1" applyBorder="1" applyAlignment="1">
      <alignment vertical="center" wrapText="1"/>
    </xf>
    <xf numFmtId="0" fontId="9" fillId="0" borderId="2" xfId="0" applyFont="1" applyBorder="1" applyAlignment="1">
      <alignment horizontal="center" vertical="top" wrapText="1"/>
    </xf>
    <xf numFmtId="0" fontId="1" fillId="0" borderId="2" xfId="1" applyBorder="1" applyAlignment="1">
      <alignment horizontal="center" vertical="center" wrapText="1"/>
    </xf>
    <xf numFmtId="0" fontId="1" fillId="0" borderId="2" xfId="1" applyBorder="1" applyAlignment="1">
      <alignment horizontal="center" wrapText="1"/>
    </xf>
    <xf numFmtId="3" fontId="1" fillId="0" borderId="2" xfId="1" applyNumberFormat="1" applyBorder="1" applyAlignment="1">
      <alignment horizontal="center" vertical="center" wrapText="1"/>
    </xf>
    <xf numFmtId="4" fontId="1" fillId="0" borderId="2" xfId="1" applyNumberFormat="1" applyBorder="1" applyAlignment="1" applyProtection="1">
      <alignment vertical="center" wrapText="1"/>
      <protection hidden="1"/>
    </xf>
    <xf numFmtId="4" fontId="1" fillId="0" borderId="2" xfId="2" applyNumberFormat="1" applyFont="1" applyFill="1" applyBorder="1" applyAlignment="1" applyProtection="1">
      <alignment vertical="center" wrapText="1"/>
      <protection hidden="1"/>
    </xf>
    <xf numFmtId="0" fontId="1" fillId="0" borderId="2" xfId="1" applyBorder="1" applyAlignment="1">
      <alignment vertical="center" wrapText="1"/>
    </xf>
    <xf numFmtId="0" fontId="7" fillId="0" borderId="2" xfId="1" applyFont="1" applyBorder="1" applyAlignment="1">
      <alignment horizontal="center" vertical="center" wrapText="1"/>
    </xf>
    <xf numFmtId="3" fontId="7" fillId="0" borderId="2" xfId="1" applyNumberFormat="1" applyFont="1" applyBorder="1" applyAlignment="1">
      <alignment horizontal="center" vertical="center" wrapText="1"/>
    </xf>
    <xf numFmtId="3" fontId="12" fillId="0" borderId="2" xfId="1" applyNumberFormat="1" applyFont="1" applyBorder="1" applyAlignment="1">
      <alignment horizontal="center" vertical="center" wrapText="1"/>
    </xf>
    <xf numFmtId="0" fontId="1" fillId="0" borderId="0" xfId="1" applyAlignment="1">
      <alignment horizontal="center" wrapText="1"/>
    </xf>
    <xf numFmtId="0" fontId="9" fillId="0" borderId="2" xfId="0" applyFont="1" applyBorder="1" applyAlignment="1">
      <alignment horizontal="left" vertical="center" wrapText="1"/>
    </xf>
    <xf numFmtId="0" fontId="9" fillId="0" borderId="2" xfId="0" applyFont="1" applyBorder="1" applyAlignment="1">
      <alignment horizontal="center" vertical="center"/>
    </xf>
    <xf numFmtId="0" fontId="7" fillId="0" borderId="2" xfId="0" applyFont="1" applyBorder="1" applyAlignment="1">
      <alignment horizontal="left" vertical="center" wrapText="1"/>
    </xf>
    <xf numFmtId="0" fontId="1" fillId="0" borderId="2" xfId="0" applyFont="1" applyBorder="1" applyAlignment="1">
      <alignment horizontal="center" vertical="center"/>
    </xf>
    <xf numFmtId="0" fontId="1" fillId="0" borderId="2" xfId="0" applyFont="1" applyBorder="1" applyAlignment="1">
      <alignment horizontal="left" vertical="center" wrapText="1"/>
    </xf>
    <xf numFmtId="0" fontId="12" fillId="0" borderId="2" xfId="1" applyFont="1" applyBorder="1" applyAlignment="1">
      <alignment horizontal="center" wrapText="1"/>
    </xf>
    <xf numFmtId="0" fontId="1" fillId="0" borderId="8" xfId="1" applyBorder="1" applyAlignment="1">
      <alignment horizontal="center" wrapText="1"/>
    </xf>
    <xf numFmtId="49" fontId="1" fillId="0" borderId="9" xfId="1" applyNumberFormat="1" applyBorder="1" applyAlignment="1">
      <alignment horizontal="center" vertical="center"/>
    </xf>
    <xf numFmtId="0" fontId="1" fillId="0" borderId="0" xfId="1" applyAlignment="1">
      <alignment vertical="center"/>
    </xf>
    <xf numFmtId="3" fontId="1" fillId="0" borderId="0" xfId="1" applyNumberFormat="1" applyAlignment="1">
      <alignment horizontal="center" vertical="center"/>
    </xf>
    <xf numFmtId="4" fontId="1" fillId="0" borderId="8" xfId="1" applyNumberFormat="1" applyBorder="1" applyAlignment="1">
      <alignment vertical="center"/>
    </xf>
    <xf numFmtId="49" fontId="8" fillId="0" borderId="2" xfId="0" applyNumberFormat="1" applyFont="1" applyBorder="1" applyAlignment="1">
      <alignment horizontal="center" vertical="center" wrapText="1"/>
    </xf>
    <xf numFmtId="0" fontId="8" fillId="0" borderId="2" xfId="0" applyFont="1" applyBorder="1" applyAlignment="1">
      <alignment horizontal="center" vertical="center" wrapText="1"/>
    </xf>
    <xf numFmtId="4" fontId="8" fillId="0" borderId="2" xfId="0" applyNumberFormat="1" applyFont="1" applyBorder="1" applyAlignment="1">
      <alignment horizontal="center" vertical="center" wrapText="1"/>
    </xf>
    <xf numFmtId="0" fontId="13" fillId="0" borderId="0" xfId="0" applyFont="1" applyAlignment="1">
      <alignment vertical="center"/>
    </xf>
    <xf numFmtId="49" fontId="8" fillId="0" borderId="7" xfId="0" applyNumberFormat="1" applyFont="1" applyBorder="1" applyAlignment="1">
      <alignment horizontal="center" vertical="center" wrapText="1"/>
    </xf>
    <xf numFmtId="0" fontId="8" fillId="0" borderId="7" xfId="0" applyFont="1" applyBorder="1" applyAlignment="1">
      <alignment horizontal="center" vertical="center" wrapText="1"/>
    </xf>
    <xf numFmtId="0" fontId="15" fillId="0" borderId="0" xfId="0" applyFont="1" applyAlignment="1">
      <alignment vertical="center"/>
    </xf>
    <xf numFmtId="0" fontId="7" fillId="0" borderId="2" xfId="1" applyFont="1" applyBorder="1" applyAlignment="1">
      <alignment vertical="center" wrapText="1"/>
    </xf>
    <xf numFmtId="0" fontId="7" fillId="0" borderId="2" xfId="1" applyFont="1" applyBorder="1" applyAlignment="1">
      <alignment horizontal="center" wrapText="1"/>
    </xf>
    <xf numFmtId="0" fontId="7" fillId="0" borderId="2" xfId="1" quotePrefix="1" applyFont="1" applyBorder="1" applyAlignment="1">
      <alignment horizontal="center" vertical="center" wrapText="1"/>
    </xf>
    <xf numFmtId="0" fontId="7" fillId="0" borderId="8" xfId="1" applyFont="1" applyBorder="1" applyAlignment="1">
      <alignment horizontal="center" wrapText="1"/>
    </xf>
    <xf numFmtId="0" fontId="1" fillId="0" borderId="2" xfId="0" applyFont="1" applyBorder="1" applyAlignment="1">
      <alignment horizontal="center" vertical="center" wrapText="1"/>
    </xf>
    <xf numFmtId="0" fontId="1" fillId="0" borderId="2" xfId="0" applyFont="1" applyBorder="1" applyAlignment="1">
      <alignment vertical="center" wrapText="1"/>
    </xf>
    <xf numFmtId="49" fontId="1" fillId="0" borderId="2" xfId="0" applyNumberFormat="1" applyFont="1" applyBorder="1" applyAlignment="1">
      <alignment horizontal="center" vertical="center" wrapText="1"/>
    </xf>
    <xf numFmtId="49" fontId="16" fillId="0" borderId="1" xfId="0" applyNumberFormat="1" applyFont="1" applyBorder="1" applyAlignment="1">
      <alignment horizontal="center" vertical="center" wrapText="1"/>
    </xf>
    <xf numFmtId="0" fontId="16" fillId="0" borderId="1" xfId="0" applyFont="1" applyBorder="1" applyAlignment="1">
      <alignment horizontal="center" vertical="center" wrapText="1"/>
    </xf>
    <xf numFmtId="4" fontId="16" fillId="0" borderId="1" xfId="0" applyNumberFormat="1" applyFont="1" applyBorder="1" applyAlignment="1">
      <alignment horizontal="center" vertical="center" wrapText="1"/>
    </xf>
    <xf numFmtId="49" fontId="9" fillId="0" borderId="2" xfId="0" applyNumberFormat="1" applyFont="1" applyBorder="1" applyAlignment="1">
      <alignment horizontal="center" vertical="top" wrapText="1"/>
    </xf>
    <xf numFmtId="0" fontId="2" fillId="0" borderId="2" xfId="1" applyFont="1" applyBorder="1" applyAlignment="1">
      <alignment horizontal="center" wrapText="1"/>
    </xf>
    <xf numFmtId="0" fontId="1" fillId="0" borderId="9" xfId="1" applyBorder="1" applyAlignment="1">
      <alignment vertical="center"/>
    </xf>
    <xf numFmtId="0" fontId="7" fillId="0" borderId="8" xfId="1" applyFont="1" applyBorder="1" applyAlignment="1">
      <alignment vertical="center" wrapText="1"/>
    </xf>
    <xf numFmtId="0" fontId="1" fillId="0" borderId="8" xfId="1" applyBorder="1" applyAlignment="1">
      <alignment vertical="center" wrapText="1"/>
    </xf>
    <xf numFmtId="0" fontId="1" fillId="0" borderId="0" xfId="1" applyAlignment="1">
      <alignment vertical="center" wrapText="1"/>
    </xf>
    <xf numFmtId="1" fontId="16" fillId="0" borderId="1" xfId="0" applyNumberFormat="1" applyFont="1" applyBorder="1" applyAlignment="1">
      <alignment horizontal="center" vertical="center" wrapText="1"/>
    </xf>
    <xf numFmtId="1" fontId="9" fillId="0" borderId="2" xfId="0" applyNumberFormat="1" applyFont="1" applyBorder="1" applyAlignment="1">
      <alignment vertical="center" wrapText="1"/>
    </xf>
    <xf numFmtId="1" fontId="1" fillId="0" borderId="2" xfId="1" applyNumberFormat="1" applyBorder="1" applyAlignment="1">
      <alignment vertical="center" wrapText="1"/>
    </xf>
    <xf numFmtId="1" fontId="1" fillId="0" borderId="2" xfId="1" applyNumberFormat="1" applyBorder="1" applyAlignment="1" applyProtection="1">
      <alignment vertical="center" wrapText="1"/>
      <protection locked="0"/>
    </xf>
    <xf numFmtId="1" fontId="7" fillId="0" borderId="2" xfId="1" applyNumberFormat="1" applyFont="1" applyBorder="1" applyAlignment="1">
      <alignment vertical="center" wrapText="1"/>
    </xf>
    <xf numFmtId="1" fontId="8" fillId="0" borderId="7" xfId="0" applyNumberFormat="1" applyFont="1" applyBorder="1" applyAlignment="1">
      <alignment horizontal="center" vertical="center" wrapText="1"/>
    </xf>
    <xf numFmtId="1" fontId="1" fillId="0" borderId="0" xfId="1" applyNumberFormat="1" applyAlignment="1">
      <alignment vertical="center"/>
    </xf>
    <xf numFmtId="0" fontId="0" fillId="0" borderId="8" xfId="0" applyBorder="1"/>
    <xf numFmtId="0" fontId="12" fillId="0" borderId="0" xfId="0" applyFont="1" applyAlignment="1">
      <alignment horizontal="left"/>
    </xf>
    <xf numFmtId="4" fontId="12" fillId="0" borderId="2" xfId="0" applyNumberFormat="1" applyFont="1" applyBorder="1" applyAlignment="1">
      <alignment vertical="center" wrapText="1"/>
    </xf>
    <xf numFmtId="1" fontId="1" fillId="0" borderId="8" xfId="1" applyNumberFormat="1" applyBorder="1" applyAlignment="1">
      <alignment vertical="center" wrapText="1"/>
    </xf>
    <xf numFmtId="0" fontId="12" fillId="0" borderId="2" xfId="0" applyFont="1" applyBorder="1" applyAlignment="1">
      <alignment horizontal="left"/>
    </xf>
    <xf numFmtId="0" fontId="9" fillId="0" borderId="0" xfId="0" applyFont="1" applyAlignment="1">
      <alignment vertical="center"/>
    </xf>
    <xf numFmtId="0" fontId="7" fillId="0" borderId="1" xfId="0" applyFont="1" applyBorder="1" applyAlignment="1">
      <alignment horizontal="left" vertical="center" wrapText="1"/>
    </xf>
    <xf numFmtId="166" fontId="7" fillId="0" borderId="1" xfId="13" applyNumberFormat="1" applyFont="1" applyFill="1" applyBorder="1" applyAlignment="1">
      <alignment horizontal="left" vertical="center"/>
    </xf>
    <xf numFmtId="0" fontId="7" fillId="0" borderId="9" xfId="0" applyFont="1" applyBorder="1" applyAlignment="1">
      <alignment horizontal="center" vertical="center" wrapText="1"/>
    </xf>
    <xf numFmtId="0" fontId="7" fillId="0" borderId="2" xfId="0" applyFont="1" applyBorder="1" applyAlignment="1">
      <alignment horizontal="center" vertical="center" wrapText="1"/>
    </xf>
    <xf numFmtId="0" fontId="7" fillId="0" borderId="0" xfId="0" applyFont="1" applyAlignment="1">
      <alignment vertical="center"/>
    </xf>
    <xf numFmtId="0" fontId="7" fillId="0" borderId="8" xfId="0" applyFont="1" applyBorder="1" applyAlignment="1">
      <alignment vertical="center"/>
    </xf>
    <xf numFmtId="166" fontId="7" fillId="0" borderId="0" xfId="13" applyNumberFormat="1" applyFont="1" applyFill="1" applyBorder="1" applyAlignment="1">
      <alignment horizontal="center" vertical="center"/>
    </xf>
    <xf numFmtId="0" fontId="1" fillId="0" borderId="0" xfId="13" applyNumberFormat="1" applyFont="1" applyFill="1" applyBorder="1" applyAlignment="1">
      <alignment horizontal="center" vertical="center"/>
    </xf>
    <xf numFmtId="0" fontId="9" fillId="0" borderId="0" xfId="0" applyFont="1" applyAlignment="1">
      <alignment vertical="center" wrapText="1"/>
    </xf>
    <xf numFmtId="0" fontId="1" fillId="0" borderId="9" xfId="0" applyFont="1" applyBorder="1" applyAlignment="1">
      <alignment horizontal="center" vertical="center" wrapText="1"/>
    </xf>
    <xf numFmtId="0" fontId="1" fillId="0" borderId="8" xfId="0" applyFont="1" applyBorder="1" applyAlignment="1">
      <alignment horizontal="center" vertical="center" wrapText="1"/>
    </xf>
    <xf numFmtId="0" fontId="1" fillId="0" borderId="0" xfId="14" applyFont="1" applyAlignment="1">
      <alignment horizontal="center" vertical="center" wrapText="1"/>
    </xf>
    <xf numFmtId="0" fontId="1" fillId="0" borderId="2" xfId="14" applyFont="1" applyBorder="1" applyAlignment="1">
      <alignment horizontal="center" vertical="center" wrapText="1"/>
    </xf>
    <xf numFmtId="0" fontId="1" fillId="0" borderId="0" xfId="0" applyFont="1" applyAlignment="1">
      <alignment horizontal="center" vertical="center" wrapText="1"/>
    </xf>
    <xf numFmtId="0" fontId="7" fillId="0" borderId="0" xfId="14" applyFont="1" applyAlignment="1">
      <alignment horizontal="center" vertical="center" wrapText="1"/>
    </xf>
    <xf numFmtId="0" fontId="9" fillId="0" borderId="0" xfId="0" applyFont="1" applyAlignment="1">
      <alignment horizontal="center" vertical="center"/>
    </xf>
    <xf numFmtId="0" fontId="9" fillId="0" borderId="0" xfId="0" applyFont="1" applyAlignment="1">
      <alignment horizontal="center" vertical="center" wrapText="1"/>
    </xf>
    <xf numFmtId="0" fontId="7" fillId="0" borderId="1" xfId="0" applyFont="1" applyBorder="1" applyAlignment="1">
      <alignment horizontal="center" vertical="center" wrapText="1"/>
    </xf>
    <xf numFmtId="166" fontId="7" fillId="0" borderId="1" xfId="13" applyNumberFormat="1" applyFont="1" applyFill="1" applyBorder="1" applyAlignment="1">
      <alignment horizontal="center" vertical="center"/>
    </xf>
    <xf numFmtId="0" fontId="7" fillId="0" borderId="0" xfId="0" applyFont="1" applyAlignment="1">
      <alignment horizontal="center" vertical="center" wrapText="1"/>
    </xf>
    <xf numFmtId="0" fontId="8" fillId="0" borderId="0" xfId="0" applyFont="1" applyAlignment="1">
      <alignment horizontal="center" vertical="center" wrapText="1"/>
    </xf>
    <xf numFmtId="0" fontId="8" fillId="0" borderId="9" xfId="0" applyFont="1" applyBorder="1" applyAlignment="1">
      <alignment horizontal="center" vertical="center" wrapText="1"/>
    </xf>
    <xf numFmtId="0" fontId="1" fillId="0" borderId="0" xfId="1" applyAlignment="1">
      <alignment horizontal="center" vertical="center" wrapText="1"/>
    </xf>
    <xf numFmtId="0" fontId="0" fillId="0" borderId="2" xfId="0" applyBorder="1" applyAlignment="1">
      <alignment horizontal="center"/>
    </xf>
    <xf numFmtId="0" fontId="2" fillId="0" borderId="2" xfId="1" applyFont="1" applyBorder="1" applyAlignment="1">
      <alignment horizontal="center" vertical="center" wrapText="1"/>
    </xf>
    <xf numFmtId="0" fontId="1" fillId="0" borderId="0" xfId="0" applyFont="1" applyAlignment="1">
      <alignment vertical="center" wrapText="1"/>
    </xf>
    <xf numFmtId="0" fontId="1" fillId="0" borderId="9" xfId="0" applyFont="1" applyBorder="1" applyAlignment="1">
      <alignment vertical="center" wrapText="1"/>
    </xf>
    <xf numFmtId="41" fontId="7" fillId="0" borderId="2" xfId="13" applyNumberFormat="1" applyFont="1" applyFill="1" applyBorder="1" applyAlignment="1">
      <alignment horizontal="center" vertical="center"/>
    </xf>
    <xf numFmtId="0" fontId="7" fillId="0" borderId="0" xfId="15" applyFont="1" applyAlignment="1">
      <alignment vertical="center"/>
    </xf>
    <xf numFmtId="0" fontId="1" fillId="0" borderId="8" xfId="0" applyFont="1" applyBorder="1" applyAlignment="1">
      <alignment vertical="center" wrapText="1"/>
    </xf>
    <xf numFmtId="0" fontId="9" fillId="0" borderId="8" xfId="0" applyFont="1" applyBorder="1" applyAlignment="1">
      <alignment horizontal="center" vertical="center" wrapText="1"/>
    </xf>
    <xf numFmtId="0" fontId="7" fillId="0" borderId="9" xfId="15" applyFont="1" applyBorder="1" applyAlignment="1">
      <alignment vertical="center"/>
    </xf>
    <xf numFmtId="0" fontId="22" fillId="0" borderId="0" xfId="15" applyFont="1" applyAlignment="1">
      <alignment vertical="center"/>
    </xf>
    <xf numFmtId="0" fontId="1" fillId="0" borderId="8" xfId="0" applyFont="1" applyBorder="1" applyAlignment="1">
      <alignment vertical="center"/>
    </xf>
    <xf numFmtId="166" fontId="1" fillId="0" borderId="2" xfId="16" applyNumberFormat="1" applyFont="1" applyBorder="1" applyAlignment="1">
      <alignment horizontal="center" vertical="center"/>
    </xf>
    <xf numFmtId="41" fontId="1" fillId="0" borderId="2" xfId="16" applyNumberFormat="1" applyFont="1" applyBorder="1" applyAlignment="1">
      <alignment horizontal="center" vertical="center"/>
    </xf>
    <xf numFmtId="41" fontId="1" fillId="0" borderId="8" xfId="16" applyNumberFormat="1" applyFont="1" applyBorder="1" applyAlignment="1">
      <alignment horizontal="center" vertical="center"/>
    </xf>
    <xf numFmtId="0" fontId="1" fillId="0" borderId="8" xfId="14" applyFont="1" applyBorder="1" applyAlignment="1">
      <alignment horizontal="center" vertical="center" wrapText="1"/>
    </xf>
    <xf numFmtId="0" fontId="0" fillId="0" borderId="9" xfId="0" applyBorder="1"/>
    <xf numFmtId="43" fontId="1" fillId="0" borderId="2" xfId="2" applyNumberFormat="1" applyFont="1" applyBorder="1" applyAlignment="1">
      <alignment horizontal="center"/>
    </xf>
    <xf numFmtId="0" fontId="9" fillId="0" borderId="9" xfId="0" applyFont="1" applyBorder="1" applyAlignment="1">
      <alignment horizontal="center" vertical="center" wrapText="1"/>
    </xf>
    <xf numFmtId="0" fontId="7" fillId="0" borderId="9" xfId="0" applyFont="1" applyBorder="1"/>
    <xf numFmtId="0" fontId="1" fillId="0" borderId="0" xfId="17" applyFont="1" applyAlignment="1">
      <alignment wrapText="1"/>
    </xf>
    <xf numFmtId="0" fontId="27" fillId="0" borderId="0" xfId="0" applyFont="1"/>
    <xf numFmtId="167" fontId="1" fillId="0" borderId="2" xfId="2" applyNumberFormat="1" applyFont="1" applyFill="1" applyBorder="1" applyAlignment="1">
      <alignment horizontal="center"/>
    </xf>
    <xf numFmtId="0" fontId="1" fillId="0" borderId="8" xfId="0" applyFont="1" applyBorder="1" applyAlignment="1">
      <alignment wrapText="1"/>
    </xf>
    <xf numFmtId="0" fontId="1" fillId="0" borderId="2" xfId="0" applyFont="1" applyBorder="1" applyAlignment="1">
      <alignment horizontal="center"/>
    </xf>
    <xf numFmtId="0" fontId="1" fillId="0" borderId="8" xfId="0" applyFont="1" applyBorder="1"/>
    <xf numFmtId="167" fontId="1" fillId="0" borderId="2" xfId="2" applyNumberFormat="1" applyFont="1" applyBorder="1" applyAlignment="1">
      <alignment horizontal="center"/>
    </xf>
    <xf numFmtId="0" fontId="27" fillId="0" borderId="8" xfId="0" applyFont="1" applyBorder="1"/>
    <xf numFmtId="0" fontId="27" fillId="0" borderId="8" xfId="0" quotePrefix="1" applyFont="1" applyBorder="1"/>
    <xf numFmtId="0" fontId="0" fillId="0" borderId="9" xfId="0" quotePrefix="1" applyBorder="1"/>
    <xf numFmtId="0" fontId="0" fillId="0" borderId="0" xfId="0" quotePrefix="1"/>
    <xf numFmtId="0" fontId="0" fillId="0" borderId="9" xfId="0" applyBorder="1" applyAlignment="1">
      <alignment horizontal="center"/>
    </xf>
    <xf numFmtId="167" fontId="0" fillId="0" borderId="9" xfId="0" applyNumberFormat="1" applyBorder="1" applyAlignment="1">
      <alignment horizontal="center"/>
    </xf>
    <xf numFmtId="0" fontId="7" fillId="0" borderId="0" xfId="0" applyFont="1"/>
    <xf numFmtId="0" fontId="22" fillId="0" borderId="9" xfId="15" applyFont="1" applyBorder="1"/>
    <xf numFmtId="0" fontId="22" fillId="0" borderId="0" xfId="15" applyFont="1"/>
    <xf numFmtId="167" fontId="1" fillId="0" borderId="2" xfId="13" applyNumberFormat="1" applyFont="1" applyBorder="1" applyAlignment="1">
      <alignment horizontal="center"/>
    </xf>
    <xf numFmtId="0" fontId="1" fillId="0" borderId="9" xfId="0" applyFont="1" applyBorder="1"/>
    <xf numFmtId="0" fontId="1" fillId="0" borderId="2" xfId="11" applyBorder="1" applyAlignment="1">
      <alignment horizontal="center" vertical="center" wrapText="1"/>
    </xf>
    <xf numFmtId="0" fontId="7" fillId="0" borderId="2" xfId="11" applyFont="1" applyBorder="1" applyAlignment="1">
      <alignment horizontal="center" vertical="center" wrapText="1"/>
    </xf>
    <xf numFmtId="44" fontId="7" fillId="0" borderId="2" xfId="13" applyNumberFormat="1" applyFont="1" applyFill="1" applyBorder="1" applyAlignment="1">
      <alignment horizontal="center" vertical="center" wrapText="1"/>
    </xf>
    <xf numFmtId="44" fontId="7" fillId="0" borderId="2" xfId="11" applyNumberFormat="1" applyFont="1" applyBorder="1" applyAlignment="1">
      <alignment horizontal="center" vertical="center" wrapText="1"/>
    </xf>
    <xf numFmtId="1" fontId="1" fillId="0" borderId="2" xfId="13" applyNumberFormat="1" applyFont="1" applyFill="1" applyBorder="1" applyAlignment="1">
      <alignment horizontal="center" vertical="center" wrapText="1"/>
    </xf>
    <xf numFmtId="44" fontId="1" fillId="0" borderId="2" xfId="0" applyNumberFormat="1" applyFont="1" applyBorder="1" applyAlignment="1">
      <alignment horizontal="center" vertical="center" wrapText="1"/>
    </xf>
    <xf numFmtId="44" fontId="1" fillId="0" borderId="2" xfId="11" applyNumberFormat="1" applyBorder="1" applyAlignment="1">
      <alignment horizontal="center" vertical="center" wrapText="1"/>
    </xf>
    <xf numFmtId="49" fontId="1" fillId="0" borderId="2" xfId="11" applyNumberFormat="1" applyBorder="1" applyAlignment="1">
      <alignment horizontal="center" vertical="center" wrapText="1"/>
    </xf>
    <xf numFmtId="49" fontId="1" fillId="0" borderId="2" xfId="18" applyNumberFormat="1" applyBorder="1" applyAlignment="1">
      <alignment horizontal="center" vertical="center" wrapText="1"/>
    </xf>
    <xf numFmtId="0" fontId="1" fillId="0" borderId="2" xfId="19" applyBorder="1" applyAlignment="1">
      <alignment horizontal="center" vertical="center" wrapText="1"/>
    </xf>
    <xf numFmtId="44" fontId="1" fillId="0" borderId="2" xfId="0" applyNumberFormat="1" applyFont="1" applyBorder="1" applyAlignment="1">
      <alignment horizontal="center" vertical="center"/>
    </xf>
    <xf numFmtId="49" fontId="1" fillId="0" borderId="9" xfId="11" applyNumberFormat="1" applyBorder="1" applyAlignment="1">
      <alignment horizontal="center" vertical="center" wrapText="1"/>
    </xf>
    <xf numFmtId="0" fontId="1" fillId="0" borderId="2" xfId="18" applyBorder="1" applyAlignment="1">
      <alignment horizontal="center" vertical="center" wrapText="1"/>
    </xf>
    <xf numFmtId="0" fontId="1" fillId="0" borderId="8" xfId="11" applyBorder="1" applyAlignment="1">
      <alignment horizontal="center" vertical="center" wrapText="1"/>
    </xf>
    <xf numFmtId="0" fontId="1" fillId="0" borderId="9" xfId="11" applyBorder="1" applyAlignment="1">
      <alignment horizontal="left" vertical="center" wrapText="1"/>
    </xf>
    <xf numFmtId="0" fontId="1" fillId="0" borderId="0" xfId="11" applyAlignment="1">
      <alignment horizontal="left" vertical="center" wrapText="1"/>
    </xf>
    <xf numFmtId="0" fontId="1" fillId="0" borderId="8" xfId="11" applyBorder="1" applyAlignment="1">
      <alignment horizontal="left" vertical="center" wrapText="1"/>
    </xf>
    <xf numFmtId="1" fontId="1" fillId="0" borderId="8" xfId="13" applyNumberFormat="1" applyFont="1" applyFill="1" applyBorder="1" applyAlignment="1">
      <alignment horizontal="center" vertical="center" wrapText="1"/>
    </xf>
    <xf numFmtId="44" fontId="1" fillId="0" borderId="8" xfId="11" applyNumberFormat="1" applyBorder="1" applyAlignment="1">
      <alignment horizontal="center" vertical="center" wrapText="1"/>
    </xf>
    <xf numFmtId="165" fontId="16" fillId="0" borderId="1" xfId="0" applyNumberFormat="1" applyFont="1" applyBorder="1" applyAlignment="1">
      <alignment horizontal="center" vertical="center" wrapText="1"/>
    </xf>
    <xf numFmtId="165" fontId="9" fillId="0" borderId="2" xfId="0" applyNumberFormat="1" applyFont="1" applyBorder="1" applyAlignment="1">
      <alignment vertical="center" wrapText="1"/>
    </xf>
    <xf numFmtId="165" fontId="12" fillId="0" borderId="2" xfId="0" applyNumberFormat="1" applyFont="1" applyBorder="1" applyAlignment="1">
      <alignment vertical="center" wrapText="1"/>
    </xf>
    <xf numFmtId="41" fontId="1" fillId="0" borderId="2" xfId="12" applyNumberFormat="1" applyFont="1" applyFill="1" applyBorder="1" applyAlignment="1">
      <alignment horizontal="center" vertical="center"/>
    </xf>
    <xf numFmtId="41" fontId="9" fillId="0" borderId="2" xfId="12" applyNumberFormat="1" applyFont="1" applyFill="1" applyBorder="1" applyAlignment="1">
      <alignment horizontal="center" vertical="center"/>
    </xf>
    <xf numFmtId="4" fontId="9" fillId="0" borderId="2" xfId="2" applyNumberFormat="1" applyFont="1" applyFill="1" applyBorder="1" applyAlignment="1" applyProtection="1">
      <alignment vertical="center" wrapText="1"/>
      <protection hidden="1"/>
    </xf>
    <xf numFmtId="4" fontId="9" fillId="0" borderId="8" xfId="2" applyNumberFormat="1" applyFont="1" applyFill="1" applyBorder="1" applyAlignment="1" applyProtection="1">
      <alignment vertical="center" wrapText="1"/>
      <protection hidden="1"/>
    </xf>
    <xf numFmtId="165" fontId="1" fillId="0" borderId="0" xfId="1" applyNumberFormat="1" applyAlignment="1">
      <alignment vertical="center"/>
    </xf>
    <xf numFmtId="165" fontId="10" fillId="0" borderId="0" xfId="0" applyNumberFormat="1" applyFont="1"/>
    <xf numFmtId="0" fontId="9" fillId="0" borderId="8" xfId="0" applyFont="1" applyBorder="1" applyAlignment="1">
      <alignment vertical="center" wrapText="1"/>
    </xf>
    <xf numFmtId="0" fontId="7" fillId="0" borderId="11" xfId="0" applyFont="1" applyBorder="1" applyAlignment="1">
      <alignment vertical="center" wrapText="1"/>
    </xf>
    <xf numFmtId="0" fontId="8" fillId="0" borderId="0" xfId="0" applyFont="1" applyAlignment="1">
      <alignment horizontal="justify" vertical="center" wrapText="1"/>
    </xf>
    <xf numFmtId="0" fontId="9" fillId="0" borderId="0" xfId="0" applyFont="1" applyAlignment="1">
      <alignment horizontal="justify" vertical="center" wrapText="1"/>
    </xf>
    <xf numFmtId="0" fontId="9" fillId="0" borderId="0" xfId="0" applyFont="1"/>
    <xf numFmtId="0" fontId="8" fillId="3" borderId="1" xfId="0" applyFont="1" applyFill="1" applyBorder="1" applyAlignment="1">
      <alignment horizontal="justify" vertical="center" wrapText="1"/>
    </xf>
    <xf numFmtId="169" fontId="8" fillId="3" borderId="1" xfId="0" applyNumberFormat="1" applyFont="1" applyFill="1" applyBorder="1" applyAlignment="1">
      <alignment horizontal="right" vertical="center" wrapText="1" indent="1"/>
    </xf>
    <xf numFmtId="0" fontId="9" fillId="0" borderId="1" xfId="0" applyFont="1" applyBorder="1" applyAlignment="1">
      <alignment horizontal="justify" vertical="center" wrapText="1"/>
    </xf>
    <xf numFmtId="0" fontId="8" fillId="0" borderId="1" xfId="0" applyFont="1" applyBorder="1" applyAlignment="1">
      <alignment horizontal="left" vertical="center" wrapText="1"/>
    </xf>
    <xf numFmtId="0" fontId="8" fillId="0" borderId="1" xfId="0" applyFont="1" applyBorder="1" applyAlignment="1">
      <alignment horizontal="justify" vertical="center" wrapText="1"/>
    </xf>
    <xf numFmtId="0" fontId="8" fillId="3" borderId="1" xfId="0" applyFont="1" applyFill="1" applyBorder="1" applyAlignment="1">
      <alignment horizontal="left" vertical="center" wrapText="1" indent="1"/>
    </xf>
    <xf numFmtId="0" fontId="9" fillId="0" borderId="1" xfId="0" applyFont="1" applyBorder="1" applyAlignment="1">
      <alignment horizontal="left" vertical="center" wrapText="1" indent="1"/>
    </xf>
    <xf numFmtId="0" fontId="7" fillId="0" borderId="0" xfId="0" applyFont="1" applyAlignment="1">
      <alignment vertical="center" wrapText="1"/>
    </xf>
    <xf numFmtId="0" fontId="1" fillId="0" borderId="0" xfId="0" quotePrefix="1" applyFont="1" applyAlignment="1">
      <alignment horizontal="left" vertical="center"/>
    </xf>
    <xf numFmtId="0" fontId="9" fillId="0" borderId="0" xfId="0" applyFont="1" applyAlignment="1">
      <alignment horizontal="left" vertical="center"/>
    </xf>
    <xf numFmtId="0" fontId="1" fillId="0" borderId="8" xfId="0" applyFont="1" applyBorder="1" applyAlignment="1">
      <alignment horizontal="left" vertical="center"/>
    </xf>
    <xf numFmtId="49" fontId="9" fillId="0" borderId="9" xfId="0" applyNumberFormat="1" applyFont="1" applyBorder="1" applyAlignment="1">
      <alignment horizontal="center" vertical="center" wrapText="1"/>
    </xf>
    <xf numFmtId="165" fontId="9" fillId="0" borderId="8" xfId="0" applyNumberFormat="1" applyFont="1" applyBorder="1" applyAlignment="1">
      <alignment vertical="center" wrapText="1"/>
    </xf>
    <xf numFmtId="165" fontId="9" fillId="0" borderId="0" xfId="0" applyNumberFormat="1" applyFont="1" applyAlignment="1">
      <alignment vertical="center" wrapText="1"/>
    </xf>
    <xf numFmtId="4" fontId="7" fillId="0" borderId="1" xfId="13" applyNumberFormat="1" applyFont="1" applyFill="1" applyBorder="1" applyAlignment="1">
      <alignment vertical="center"/>
    </xf>
    <xf numFmtId="4" fontId="7" fillId="0" borderId="1" xfId="2" applyNumberFormat="1" applyFont="1" applyFill="1" applyBorder="1" applyAlignment="1">
      <alignment vertical="center"/>
    </xf>
    <xf numFmtId="4" fontId="7" fillId="0" borderId="2" xfId="13" applyNumberFormat="1" applyFont="1" applyFill="1" applyBorder="1" applyAlignment="1">
      <alignment vertical="center"/>
    </xf>
    <xf numFmtId="4" fontId="7" fillId="0" borderId="8" xfId="2" applyNumberFormat="1" applyFont="1" applyFill="1" applyBorder="1" applyAlignment="1">
      <alignment vertical="center"/>
    </xf>
    <xf numFmtId="4" fontId="1" fillId="0" borderId="2" xfId="0" applyNumberFormat="1" applyFont="1" applyBorder="1" applyAlignment="1">
      <alignment vertical="center" wrapText="1"/>
    </xf>
    <xf numFmtId="4" fontId="1" fillId="0" borderId="8" xfId="2" applyNumberFormat="1" applyFont="1" applyFill="1" applyBorder="1" applyAlignment="1">
      <alignment vertical="center"/>
    </xf>
    <xf numFmtId="4" fontId="9" fillId="0" borderId="2" xfId="0" applyNumberFormat="1" applyFont="1" applyBorder="1" applyAlignment="1">
      <alignment vertical="center"/>
    </xf>
    <xf numFmtId="4" fontId="1" fillId="0" borderId="2" xfId="13" applyNumberFormat="1" applyFont="1" applyFill="1" applyBorder="1" applyAlignment="1">
      <alignment vertical="center"/>
    </xf>
    <xf numFmtId="4" fontId="1" fillId="0" borderId="2" xfId="2" applyNumberFormat="1" applyFont="1" applyFill="1" applyBorder="1" applyAlignment="1">
      <alignment vertical="center"/>
    </xf>
    <xf numFmtId="4" fontId="7" fillId="0" borderId="0" xfId="0" applyNumberFormat="1" applyFont="1" applyAlignment="1">
      <alignment vertical="center" wrapText="1"/>
    </xf>
    <xf numFmtId="4" fontId="7" fillId="0" borderId="1" xfId="0" applyNumberFormat="1" applyFont="1" applyBorder="1" applyAlignment="1">
      <alignment vertical="center" wrapText="1"/>
    </xf>
    <xf numFmtId="4" fontId="1" fillId="0" borderId="0" xfId="0" applyNumberFormat="1" applyFont="1" applyAlignment="1">
      <alignment vertical="center" wrapText="1"/>
    </xf>
    <xf numFmtId="4" fontId="7" fillId="0" borderId="2" xfId="0" applyNumberFormat="1" applyFont="1" applyBorder="1" applyAlignment="1">
      <alignment vertical="center" wrapText="1"/>
    </xf>
    <xf numFmtId="4" fontId="7" fillId="0" borderId="0" xfId="13" applyNumberFormat="1" applyFont="1" applyFill="1" applyBorder="1" applyAlignment="1">
      <alignment vertical="center"/>
    </xf>
    <xf numFmtId="4" fontId="1" fillId="0" borderId="8" xfId="0" applyNumberFormat="1" applyFont="1" applyBorder="1" applyAlignment="1">
      <alignment vertical="center" wrapText="1"/>
    </xf>
    <xf numFmtId="4" fontId="9" fillId="0" borderId="8" xfId="0" applyNumberFormat="1" applyFont="1" applyBorder="1" applyAlignment="1">
      <alignment vertical="center"/>
    </xf>
    <xf numFmtId="4" fontId="1" fillId="0" borderId="9" xfId="13" applyNumberFormat="1" applyFont="1" applyBorder="1" applyAlignment="1"/>
    <xf numFmtId="4" fontId="9" fillId="0" borderId="0" xfId="0" applyNumberFormat="1" applyFont="1" applyAlignment="1">
      <alignment vertical="center"/>
    </xf>
    <xf numFmtId="4" fontId="1" fillId="0" borderId="9" xfId="13" applyNumberFormat="1" applyFont="1" applyFill="1" applyBorder="1" applyAlignment="1"/>
    <xf numFmtId="4" fontId="1" fillId="0" borderId="2" xfId="2" applyNumberFormat="1" applyFont="1" applyBorder="1" applyAlignment="1"/>
    <xf numFmtId="4" fontId="1" fillId="0" borderId="2" xfId="2" applyNumberFormat="1" applyFont="1" applyFill="1" applyBorder="1" applyAlignment="1"/>
    <xf numFmtId="4" fontId="0" fillId="0" borderId="9" xfId="0" applyNumberFormat="1" applyBorder="1"/>
    <xf numFmtId="4" fontId="1" fillId="0" borderId="2" xfId="13" applyNumberFormat="1" applyFont="1" applyBorder="1" applyAlignment="1"/>
    <xf numFmtId="4" fontId="1" fillId="0" borderId="8" xfId="13" applyNumberFormat="1" applyFont="1" applyBorder="1" applyAlignment="1"/>
    <xf numFmtId="4" fontId="1" fillId="0" borderId="2" xfId="0" applyNumberFormat="1" applyFont="1" applyBorder="1" applyAlignment="1">
      <alignment vertical="center"/>
    </xf>
    <xf numFmtId="4" fontId="1" fillId="0" borderId="2" xfId="11" applyNumberFormat="1" applyBorder="1" applyAlignment="1">
      <alignment horizontal="center" vertical="center" wrapText="1"/>
    </xf>
    <xf numFmtId="4" fontId="1" fillId="0" borderId="2" xfId="0" applyNumberFormat="1" applyFont="1" applyBorder="1" applyAlignment="1">
      <alignment horizontal="center" vertical="center" wrapText="1"/>
    </xf>
    <xf numFmtId="4" fontId="1" fillId="0" borderId="2" xfId="18" applyNumberFormat="1" applyBorder="1" applyAlignment="1">
      <alignment horizontal="center" vertical="center" wrapText="1"/>
    </xf>
    <xf numFmtId="4" fontId="1" fillId="0" borderId="2" xfId="11" applyNumberFormat="1" applyBorder="1" applyAlignment="1">
      <alignment horizontal="right" vertical="center" wrapText="1"/>
    </xf>
    <xf numFmtId="4" fontId="1" fillId="0" borderId="8" xfId="11" applyNumberFormat="1" applyBorder="1" applyAlignment="1">
      <alignment horizontal="center" vertical="center" wrapText="1"/>
    </xf>
    <xf numFmtId="4" fontId="1" fillId="0" borderId="8" xfId="0" applyNumberFormat="1" applyFont="1" applyBorder="1" applyAlignment="1">
      <alignment vertical="center"/>
    </xf>
    <xf numFmtId="0" fontId="7" fillId="0" borderId="7" xfId="0" applyFont="1" applyBorder="1" applyAlignment="1">
      <alignment vertical="center" wrapText="1"/>
    </xf>
    <xf numFmtId="0" fontId="7" fillId="0" borderId="9" xfId="11" applyFont="1" applyBorder="1" applyAlignment="1">
      <alignment horizontal="center" vertical="center" wrapText="1"/>
    </xf>
    <xf numFmtId="0" fontId="9" fillId="0" borderId="0" xfId="0" applyFont="1" applyAlignment="1">
      <alignment horizontal="right" indent="1"/>
    </xf>
    <xf numFmtId="169" fontId="9" fillId="0" borderId="1" xfId="0" applyNumberFormat="1" applyFont="1" applyBorder="1" applyAlignment="1">
      <alignment horizontal="right" vertical="center" wrapText="1" indent="1"/>
    </xf>
    <xf numFmtId="169" fontId="8" fillId="0" borderId="1" xfId="0" applyNumberFormat="1" applyFont="1" applyBorder="1" applyAlignment="1">
      <alignment horizontal="right" vertical="center" wrapText="1" indent="1"/>
    </xf>
    <xf numFmtId="0" fontId="1" fillId="0" borderId="6" xfId="1" applyBorder="1" applyAlignment="1">
      <alignment horizontal="center" vertical="center" wrapText="1"/>
    </xf>
    <xf numFmtId="0" fontId="12" fillId="0" borderId="6" xfId="0" applyFont="1" applyBorder="1" applyAlignment="1">
      <alignment horizontal="left"/>
    </xf>
    <xf numFmtId="0" fontId="1" fillId="0" borderId="6" xfId="1" applyBorder="1" applyAlignment="1">
      <alignment vertical="center" wrapText="1"/>
    </xf>
    <xf numFmtId="3" fontId="1" fillId="0" borderId="6" xfId="1" applyNumberFormat="1" applyBorder="1" applyAlignment="1">
      <alignment horizontal="center" vertical="center" wrapText="1"/>
    </xf>
    <xf numFmtId="4" fontId="12" fillId="0" borderId="2" xfId="2" applyNumberFormat="1" applyFont="1" applyFill="1" applyBorder="1" applyAlignment="1" applyProtection="1">
      <alignment vertical="center" wrapText="1"/>
      <protection hidden="1"/>
    </xf>
    <xf numFmtId="170" fontId="10" fillId="0" borderId="0" xfId="20" applyNumberFormat="1" applyFont="1" applyFill="1"/>
    <xf numFmtId="0" fontId="1" fillId="0" borderId="9" xfId="1" applyBorder="1" applyAlignment="1">
      <alignment wrapText="1"/>
    </xf>
    <xf numFmtId="0" fontId="9" fillId="0" borderId="9" xfId="0" applyFont="1" applyBorder="1" applyAlignment="1">
      <alignment vertical="center" wrapText="1"/>
    </xf>
    <xf numFmtId="0" fontId="7" fillId="0" borderId="9" xfId="0" applyFont="1" applyBorder="1" applyAlignment="1">
      <alignment vertical="center" wrapText="1"/>
    </xf>
    <xf numFmtId="0" fontId="7" fillId="0" borderId="8" xfId="0" applyFont="1" applyBorder="1" applyAlignment="1">
      <alignment vertical="center" wrapText="1"/>
    </xf>
    <xf numFmtId="0" fontId="8" fillId="3" borderId="1" xfId="0" applyFont="1" applyFill="1" applyBorder="1" applyAlignment="1">
      <alignment horizontal="left" vertical="center" wrapText="1" indent="1"/>
    </xf>
    <xf numFmtId="0" fontId="9" fillId="0" borderId="1" xfId="0" applyFont="1" applyBorder="1" applyAlignment="1">
      <alignment horizontal="left" vertical="center" indent="1"/>
    </xf>
    <xf numFmtId="0" fontId="8" fillId="3" borderId="3" xfId="0" applyFont="1" applyFill="1" applyBorder="1" applyAlignment="1">
      <alignment horizontal="left" vertical="center" wrapText="1" indent="1"/>
    </xf>
    <xf numFmtId="0" fontId="0" fillId="0" borderId="5" xfId="0" applyBorder="1" applyAlignment="1">
      <alignment horizontal="left" vertical="center" wrapText="1" indent="1"/>
    </xf>
    <xf numFmtId="0" fontId="8" fillId="0" borderId="6" xfId="0" applyFont="1" applyBorder="1" applyAlignment="1">
      <alignment vertical="center" wrapText="1"/>
    </xf>
    <xf numFmtId="0" fontId="8" fillId="0" borderId="3" xfId="0" applyFont="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49" fontId="17" fillId="0" borderId="3" xfId="0" applyNumberFormat="1" applyFont="1" applyBorder="1" applyAlignment="1">
      <alignment horizontal="left" vertical="center" indent="1"/>
    </xf>
    <xf numFmtId="49" fontId="17" fillId="0" borderId="4" xfId="0" applyNumberFormat="1" applyFont="1" applyBorder="1" applyAlignment="1">
      <alignment horizontal="left" vertical="center" indent="1"/>
    </xf>
    <xf numFmtId="49" fontId="17" fillId="0" borderId="5" xfId="0" applyNumberFormat="1" applyFont="1" applyBorder="1" applyAlignment="1">
      <alignment horizontal="left" vertical="center" indent="1"/>
    </xf>
    <xf numFmtId="0" fontId="9" fillId="0" borderId="9" xfId="0" applyFont="1" applyBorder="1" applyAlignment="1">
      <alignment horizontal="left" vertical="center"/>
    </xf>
    <xf numFmtId="0" fontId="0" fillId="0" borderId="8" xfId="0" applyBorder="1" applyAlignment="1">
      <alignment horizontal="left" vertical="center"/>
    </xf>
    <xf numFmtId="0" fontId="1" fillId="0" borderId="9" xfId="1" applyBorder="1" applyAlignment="1">
      <alignment vertical="center" wrapText="1"/>
    </xf>
    <xf numFmtId="0" fontId="0" fillId="0" borderId="0" xfId="0" applyAlignment="1">
      <alignment vertical="center" wrapText="1"/>
    </xf>
    <xf numFmtId="0" fontId="0" fillId="0" borderId="8" xfId="0" applyBorder="1" applyAlignment="1">
      <alignment vertical="center" wrapText="1"/>
    </xf>
    <xf numFmtId="0" fontId="1" fillId="0" borderId="9" xfId="1" applyBorder="1"/>
    <xf numFmtId="0" fontId="0" fillId="0" borderId="0" xfId="0"/>
    <xf numFmtId="0" fontId="0" fillId="0" borderId="8" xfId="0" applyBorder="1"/>
    <xf numFmtId="0" fontId="9" fillId="0" borderId="4" xfId="0" applyFont="1" applyBorder="1" applyAlignment="1">
      <alignment vertical="center" wrapText="1"/>
    </xf>
    <xf numFmtId="0" fontId="9" fillId="0" borderId="5" xfId="0" applyFont="1" applyBorder="1" applyAlignment="1">
      <alignment vertical="center" wrapText="1"/>
    </xf>
    <xf numFmtId="0" fontId="1" fillId="2" borderId="9" xfId="0" applyFont="1" applyFill="1" applyBorder="1" applyAlignment="1">
      <alignment vertical="center" wrapText="1"/>
    </xf>
    <xf numFmtId="0" fontId="1" fillId="2" borderId="0" xfId="0" applyFont="1" applyFill="1" applyAlignment="1">
      <alignment vertical="center" wrapText="1"/>
    </xf>
    <xf numFmtId="0" fontId="1" fillId="2" borderId="8" xfId="0" applyFont="1" applyFill="1" applyBorder="1" applyAlignment="1">
      <alignment vertical="center" wrapText="1"/>
    </xf>
    <xf numFmtId="0" fontId="1" fillId="2" borderId="9" xfId="0" quotePrefix="1" applyFont="1" applyFill="1" applyBorder="1" applyAlignment="1">
      <alignment vertical="center" wrapText="1"/>
    </xf>
    <xf numFmtId="0" fontId="1" fillId="2" borderId="0" xfId="0" quotePrefix="1" applyFont="1" applyFill="1" applyAlignment="1">
      <alignment vertical="center" wrapText="1"/>
    </xf>
    <xf numFmtId="0" fontId="1" fillId="2" borderId="8" xfId="0" quotePrefix="1" applyFont="1" applyFill="1" applyBorder="1" applyAlignment="1">
      <alignment vertical="center" wrapText="1"/>
    </xf>
    <xf numFmtId="0" fontId="1" fillId="0" borderId="9" xfId="0" quotePrefix="1" applyFont="1" applyBorder="1" applyAlignment="1">
      <alignment vertical="center" wrapText="1"/>
    </xf>
    <xf numFmtId="0" fontId="1" fillId="0" borderId="0" xfId="0" quotePrefix="1" applyFont="1" applyAlignment="1">
      <alignment vertical="center" wrapText="1"/>
    </xf>
    <xf numFmtId="0" fontId="1" fillId="0" borderId="8" xfId="0" quotePrefix="1" applyFont="1" applyBorder="1" applyAlignment="1">
      <alignment vertical="center" wrapText="1"/>
    </xf>
    <xf numFmtId="0" fontId="9" fillId="0" borderId="9" xfId="0" applyFont="1" applyBorder="1" applyAlignment="1">
      <alignment vertical="center" wrapText="1"/>
    </xf>
    <xf numFmtId="0" fontId="9" fillId="0" borderId="0" xfId="0" applyFont="1" applyAlignment="1">
      <alignment vertical="center" wrapText="1"/>
    </xf>
    <xf numFmtId="0" fontId="9" fillId="0" borderId="8" xfId="0" applyFont="1" applyBorder="1" applyAlignment="1">
      <alignment vertical="center" wrapText="1"/>
    </xf>
    <xf numFmtId="0" fontId="7" fillId="0" borderId="9" xfId="0" applyFont="1" applyBorder="1" applyAlignment="1">
      <alignment vertical="center"/>
    </xf>
    <xf numFmtId="0" fontId="7" fillId="0" borderId="0" xfId="0" applyFont="1" applyAlignment="1">
      <alignment vertical="center"/>
    </xf>
    <xf numFmtId="0" fontId="7" fillId="0" borderId="8" xfId="0" applyFont="1" applyBorder="1" applyAlignment="1">
      <alignment vertical="center"/>
    </xf>
    <xf numFmtId="0" fontId="7" fillId="0" borderId="10" xfId="0" applyFont="1" applyBorder="1" applyAlignment="1">
      <alignment horizontal="left" vertical="center" wrapText="1"/>
    </xf>
    <xf numFmtId="0" fontId="7" fillId="0" borderId="3" xfId="0" applyFont="1" applyBorder="1" applyAlignment="1">
      <alignment vertical="center"/>
    </xf>
    <xf numFmtId="0" fontId="7" fillId="0" borderId="4" xfId="0" applyFont="1" applyBorder="1" applyAlignment="1">
      <alignment vertical="center"/>
    </xf>
    <xf numFmtId="0" fontId="7" fillId="0" borderId="5" xfId="0" applyFont="1" applyBorder="1" applyAlignment="1">
      <alignment vertical="center"/>
    </xf>
    <xf numFmtId="0" fontId="1" fillId="0" borderId="9" xfId="0" applyFont="1" applyBorder="1" applyAlignment="1">
      <alignment vertical="center" wrapText="1"/>
    </xf>
    <xf numFmtId="0" fontId="1" fillId="0" borderId="0" xfId="0" applyFont="1" applyAlignment="1">
      <alignment vertical="center" wrapText="1"/>
    </xf>
    <xf numFmtId="0" fontId="1" fillId="0" borderId="8" xfId="0" applyFont="1" applyBorder="1" applyAlignment="1">
      <alignment vertical="center" wrapText="1"/>
    </xf>
    <xf numFmtId="0" fontId="7" fillId="0" borderId="9" xfId="14" applyFont="1" applyBorder="1" applyAlignment="1">
      <alignment vertical="center" wrapText="1"/>
    </xf>
    <xf numFmtId="0" fontId="7" fillId="0" borderId="0" xfId="14" applyFont="1" applyAlignment="1">
      <alignment vertical="center" wrapText="1"/>
    </xf>
    <xf numFmtId="0" fontId="7" fillId="0" borderId="8" xfId="14" applyFont="1" applyBorder="1" applyAlignment="1">
      <alignment vertical="center" wrapText="1"/>
    </xf>
    <xf numFmtId="0" fontId="1" fillId="0" borderId="0" xfId="1" applyAlignment="1">
      <alignment vertical="center" wrapText="1"/>
    </xf>
    <xf numFmtId="0" fontId="1" fillId="0" borderId="8" xfId="1" applyBorder="1" applyAlignment="1">
      <alignment vertical="center" wrapText="1"/>
    </xf>
    <xf numFmtId="0" fontId="19" fillId="0" borderId="0" xfId="0" applyFont="1" applyAlignment="1">
      <alignment vertical="center" wrapText="1"/>
    </xf>
    <xf numFmtId="0" fontId="8" fillId="0" borderId="0" xfId="0" applyFont="1" applyAlignment="1">
      <alignment vertical="center" wrapText="1"/>
    </xf>
    <xf numFmtId="0" fontId="7" fillId="0" borderId="9" xfId="0" applyFont="1" applyBorder="1" applyAlignment="1">
      <alignment vertical="center" wrapText="1"/>
    </xf>
    <xf numFmtId="0" fontId="7" fillId="0" borderId="0" xfId="0" applyFont="1" applyAlignment="1">
      <alignment vertical="center" wrapText="1"/>
    </xf>
    <xf numFmtId="0" fontId="7" fillId="0" borderId="8" xfId="0" applyFont="1" applyBorder="1" applyAlignment="1">
      <alignment vertical="center" wrapText="1"/>
    </xf>
    <xf numFmtId="0" fontId="8" fillId="0" borderId="9" xfId="0" applyFont="1" applyBorder="1" applyAlignment="1">
      <alignment vertical="center" wrapText="1"/>
    </xf>
    <xf numFmtId="0" fontId="8" fillId="0" borderId="8" xfId="0" applyFont="1" applyBorder="1" applyAlignment="1">
      <alignment vertical="center" wrapText="1"/>
    </xf>
    <xf numFmtId="0" fontId="7" fillId="0" borderId="3" xfId="0" applyFont="1" applyBorder="1" applyAlignment="1">
      <alignment vertical="center" wrapText="1"/>
    </xf>
    <xf numFmtId="0" fontId="7" fillId="0" borderId="4" xfId="0" applyFont="1" applyBorder="1" applyAlignment="1">
      <alignment vertical="center" wrapText="1"/>
    </xf>
    <xf numFmtId="0" fontId="7" fillId="0" borderId="5" xfId="0" applyFont="1" applyBorder="1" applyAlignment="1">
      <alignment vertical="center" wrapText="1"/>
    </xf>
    <xf numFmtId="0" fontId="21" fillId="0" borderId="0" xfId="14" applyFont="1" applyAlignment="1">
      <alignment vertical="center" wrapText="1"/>
    </xf>
    <xf numFmtId="0" fontId="22" fillId="0" borderId="0" xfId="0" applyFont="1" applyAlignment="1">
      <alignment vertical="center" wrapText="1"/>
    </xf>
    <xf numFmtId="0" fontId="7" fillId="0" borderId="1" xfId="0" applyFont="1" applyBorder="1" applyAlignment="1">
      <alignment vertical="center" wrapText="1"/>
    </xf>
    <xf numFmtId="0" fontId="1" fillId="0" borderId="9" xfId="14" applyFont="1" applyBorder="1" applyAlignment="1">
      <alignment vertical="center" wrapText="1"/>
    </xf>
    <xf numFmtId="0" fontId="1" fillId="0" borderId="0" xfId="14" applyFont="1" applyAlignment="1">
      <alignment vertical="center" wrapText="1"/>
    </xf>
    <xf numFmtId="0" fontId="1" fillId="0" borderId="8" xfId="14" applyFont="1" applyBorder="1" applyAlignment="1">
      <alignment vertical="center" wrapText="1"/>
    </xf>
    <xf numFmtId="0" fontId="7" fillId="0" borderId="9" xfId="15" applyFont="1" applyBorder="1" applyAlignment="1">
      <alignment vertical="center"/>
    </xf>
    <xf numFmtId="0" fontId="7" fillId="0" borderId="0" xfId="15" applyFont="1" applyAlignment="1">
      <alignment vertical="center"/>
    </xf>
    <xf numFmtId="0" fontId="7" fillId="0" borderId="8" xfId="15" applyFont="1" applyBorder="1" applyAlignment="1">
      <alignment vertical="center"/>
    </xf>
    <xf numFmtId="0" fontId="7" fillId="0" borderId="14" xfId="0" applyFont="1" applyBorder="1" applyAlignment="1">
      <alignment vertical="center"/>
    </xf>
    <xf numFmtId="0" fontId="7" fillId="0" borderId="15" xfId="0" applyFont="1" applyBorder="1" applyAlignment="1">
      <alignment vertical="center"/>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7" fillId="0" borderId="9" xfId="11" applyFont="1" applyBorder="1" applyAlignment="1">
      <alignment horizontal="left" vertical="center" wrapText="1"/>
    </xf>
    <xf numFmtId="0" fontId="7" fillId="0" borderId="0" xfId="11" applyFont="1" applyAlignment="1">
      <alignment horizontal="left" vertical="center" wrapText="1"/>
    </xf>
    <xf numFmtId="0" fontId="7" fillId="0" borderId="8" xfId="11" applyFont="1" applyBorder="1" applyAlignment="1">
      <alignment horizontal="left" vertical="center" wrapText="1"/>
    </xf>
    <xf numFmtId="0" fontId="1" fillId="0" borderId="9" xfId="11" applyBorder="1" applyAlignment="1">
      <alignment horizontal="left" vertical="center" wrapText="1"/>
    </xf>
    <xf numFmtId="0" fontId="1" fillId="0" borderId="0" xfId="11" applyAlignment="1">
      <alignment horizontal="left" vertical="center" wrapText="1"/>
    </xf>
    <xf numFmtId="0" fontId="1" fillId="0" borderId="8" xfId="11" applyBorder="1" applyAlignment="1">
      <alignment horizontal="left" vertical="center" wrapText="1"/>
    </xf>
    <xf numFmtId="0" fontId="1" fillId="0" borderId="9" xfId="0" applyFont="1" applyBorder="1" applyAlignment="1">
      <alignment horizontal="left" vertical="center" wrapText="1"/>
    </xf>
    <xf numFmtId="0" fontId="1" fillId="0" borderId="0" xfId="0" applyFont="1" applyAlignment="1">
      <alignment horizontal="left" vertical="center" wrapText="1"/>
    </xf>
    <xf numFmtId="0" fontId="1" fillId="0" borderId="8" xfId="0" applyFont="1" applyBorder="1" applyAlignment="1">
      <alignment horizontal="left" vertical="center" wrapText="1"/>
    </xf>
    <xf numFmtId="0" fontId="1" fillId="0" borderId="9" xfId="19" applyBorder="1" applyAlignment="1">
      <alignment horizontal="left" vertical="center" wrapText="1"/>
    </xf>
    <xf numFmtId="0" fontId="1" fillId="0" borderId="0" xfId="19" applyAlignment="1">
      <alignment horizontal="left" vertical="center" wrapText="1"/>
    </xf>
    <xf numFmtId="0" fontId="1" fillId="0" borderId="8" xfId="19" applyBorder="1" applyAlignment="1">
      <alignment horizontal="left" vertical="center" wrapText="1"/>
    </xf>
    <xf numFmtId="0" fontId="1" fillId="0" borderId="9" xfId="11" applyBorder="1" applyAlignment="1">
      <alignment horizontal="center" vertical="center" wrapText="1"/>
    </xf>
    <xf numFmtId="0" fontId="1" fillId="0" borderId="0" xfId="11" applyAlignment="1">
      <alignment horizontal="center" vertical="center" wrapText="1"/>
    </xf>
    <xf numFmtId="0" fontId="1" fillId="0" borderId="8" xfId="11" applyBorder="1" applyAlignment="1">
      <alignment horizontal="center" vertical="center" wrapText="1"/>
    </xf>
    <xf numFmtId="168" fontId="1" fillId="0" borderId="9" xfId="11" applyNumberFormat="1" applyBorder="1" applyAlignment="1">
      <alignment horizontal="left" vertical="center" wrapText="1"/>
    </xf>
    <xf numFmtId="168" fontId="1" fillId="0" borderId="0" xfId="11" applyNumberFormat="1" applyAlignment="1">
      <alignment horizontal="left" vertical="center" wrapText="1"/>
    </xf>
    <xf numFmtId="168" fontId="1" fillId="0" borderId="8" xfId="11" applyNumberFormat="1" applyBorder="1" applyAlignment="1">
      <alignment horizontal="left" vertical="center" wrapText="1"/>
    </xf>
    <xf numFmtId="0" fontId="1" fillId="0" borderId="11" xfId="11" applyBorder="1" applyAlignment="1">
      <alignment horizontal="left" vertical="center" wrapText="1"/>
    </xf>
    <xf numFmtId="0" fontId="1" fillId="0" borderId="12" xfId="11" applyBorder="1" applyAlignment="1">
      <alignment horizontal="left" vertical="center" wrapText="1"/>
    </xf>
    <xf numFmtId="0" fontId="1" fillId="0" borderId="13" xfId="11" applyBorder="1" applyAlignment="1">
      <alignment horizontal="left" vertical="center" wrapText="1"/>
    </xf>
    <xf numFmtId="0" fontId="7" fillId="0" borderId="1" xfId="0" quotePrefix="1" applyFont="1" applyBorder="1" applyAlignment="1">
      <alignment horizontal="left" vertical="center" wrapText="1"/>
    </xf>
    <xf numFmtId="0" fontId="1" fillId="0" borderId="9" xfId="1" applyBorder="1" applyAlignment="1">
      <alignment horizontal="left" vertical="center" wrapText="1"/>
    </xf>
    <xf numFmtId="0" fontId="1" fillId="0" borderId="0" xfId="1" applyAlignment="1">
      <alignment horizontal="left" vertical="center" wrapText="1"/>
    </xf>
    <xf numFmtId="0" fontId="1" fillId="0" borderId="8" xfId="1" applyBorder="1" applyAlignment="1">
      <alignment horizontal="left" vertical="center" wrapText="1"/>
    </xf>
    <xf numFmtId="49" fontId="17" fillId="0" borderId="3" xfId="0" applyNumberFormat="1" applyFont="1" applyFill="1" applyBorder="1" applyAlignment="1">
      <alignment horizontal="left" vertical="center" indent="1"/>
    </xf>
    <xf numFmtId="49" fontId="17" fillId="0" borderId="4" xfId="0" applyNumberFormat="1" applyFont="1" applyFill="1" applyBorder="1" applyAlignment="1">
      <alignment horizontal="left" vertical="center" indent="1"/>
    </xf>
    <xf numFmtId="49" fontId="17" fillId="0" borderId="5" xfId="0" applyNumberFormat="1" applyFont="1" applyFill="1" applyBorder="1" applyAlignment="1">
      <alignment horizontal="left" vertical="center" indent="1"/>
    </xf>
    <xf numFmtId="0" fontId="10" fillId="0" borderId="0" xfId="0" applyFont="1" applyFill="1" applyAlignment="1">
      <alignment vertical="center"/>
    </xf>
    <xf numFmtId="0" fontId="35" fillId="0" borderId="0" xfId="0" applyFont="1" applyFill="1"/>
    <xf numFmtId="0" fontId="10" fillId="0" borderId="0" xfId="0" applyFont="1" applyFill="1"/>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165" fontId="8" fillId="0" borderId="1" xfId="0" applyNumberFormat="1" applyFont="1" applyFill="1" applyBorder="1" applyAlignment="1">
      <alignment horizontal="center" vertical="center" wrapText="1"/>
    </xf>
    <xf numFmtId="4" fontId="16" fillId="0" borderId="1" xfId="0" applyNumberFormat="1" applyFont="1" applyFill="1" applyBorder="1" applyAlignment="1">
      <alignment horizontal="center" vertical="center" wrapText="1"/>
    </xf>
    <xf numFmtId="0" fontId="1" fillId="0" borderId="0" xfId="0" applyFont="1" applyFill="1"/>
    <xf numFmtId="49" fontId="9"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vertical="center" wrapText="1"/>
    </xf>
    <xf numFmtId="165" fontId="9" fillId="0" borderId="2" xfId="0" applyNumberFormat="1" applyFont="1" applyFill="1" applyBorder="1" applyAlignment="1">
      <alignment vertical="center" wrapText="1"/>
    </xf>
    <xf numFmtId="4" fontId="9" fillId="0" borderId="2" xfId="0" applyNumberFormat="1" applyFont="1" applyFill="1" applyBorder="1" applyAlignment="1">
      <alignment vertical="center" wrapText="1"/>
    </xf>
    <xf numFmtId="0" fontId="35" fillId="0" borderId="0" xfId="0" applyFont="1" applyFill="1" applyAlignment="1">
      <alignment vertical="center"/>
    </xf>
    <xf numFmtId="0" fontId="7" fillId="0" borderId="2" xfId="1" applyFont="1" applyFill="1" applyBorder="1" applyAlignment="1">
      <alignment horizontal="center" vertical="center" wrapText="1"/>
    </xf>
    <xf numFmtId="0" fontId="7" fillId="0" borderId="2" xfId="1" applyFont="1" applyFill="1" applyBorder="1" applyAlignment="1">
      <alignment horizontal="center" wrapText="1"/>
    </xf>
    <xf numFmtId="0" fontId="7" fillId="0" borderId="2" xfId="1" applyFont="1" applyFill="1" applyBorder="1" applyAlignment="1">
      <alignment vertical="center" wrapText="1"/>
    </xf>
    <xf numFmtId="0" fontId="1" fillId="0" borderId="2" xfId="1" applyFill="1" applyBorder="1" applyAlignment="1">
      <alignment horizontal="center" vertical="center" wrapText="1"/>
    </xf>
    <xf numFmtId="3" fontId="1" fillId="0" borderId="2" xfId="1" applyNumberFormat="1" applyFill="1" applyBorder="1" applyAlignment="1">
      <alignment horizontal="center" vertical="center" wrapText="1"/>
    </xf>
    <xf numFmtId="165" fontId="1" fillId="0" borderId="2" xfId="1" applyNumberFormat="1" applyFill="1" applyBorder="1" applyAlignment="1">
      <alignment vertical="center" wrapText="1"/>
    </xf>
    <xf numFmtId="4" fontId="1" fillId="0" borderId="2" xfId="1" applyNumberFormat="1" applyFill="1" applyBorder="1" applyAlignment="1" applyProtection="1">
      <alignment vertical="center" wrapText="1"/>
      <protection hidden="1"/>
    </xf>
    <xf numFmtId="0" fontId="1" fillId="0" borderId="2" xfId="1" applyFill="1" applyBorder="1" applyAlignment="1">
      <alignment horizontal="center" wrapText="1"/>
    </xf>
    <xf numFmtId="0" fontId="1" fillId="0" borderId="2" xfId="1" applyFill="1" applyBorder="1" applyAlignment="1">
      <alignment vertical="center" wrapText="1"/>
    </xf>
    <xf numFmtId="3" fontId="1" fillId="0" borderId="2" xfId="1" applyNumberFormat="1" applyFill="1" applyBorder="1" applyAlignment="1" applyProtection="1">
      <alignment vertical="center" wrapText="1"/>
      <protection locked="0"/>
    </xf>
    <xf numFmtId="3" fontId="1" fillId="0" borderId="2" xfId="1" applyNumberFormat="1" applyFill="1" applyBorder="1" applyAlignment="1">
      <alignment vertical="center" wrapText="1"/>
    </xf>
    <xf numFmtId="0" fontId="12" fillId="0" borderId="2" xfId="1" applyFont="1" applyFill="1" applyBorder="1" applyAlignment="1">
      <alignment horizontal="center" vertical="center" wrapText="1"/>
    </xf>
    <xf numFmtId="0" fontId="12" fillId="0" borderId="2" xfId="1" applyFont="1" applyFill="1" applyBorder="1" applyAlignment="1">
      <alignment horizontal="center" wrapText="1"/>
    </xf>
    <xf numFmtId="0" fontId="28" fillId="0" borderId="2" xfId="1" applyFont="1" applyFill="1" applyBorder="1" applyAlignment="1">
      <alignment vertical="center" wrapText="1"/>
    </xf>
    <xf numFmtId="3" fontId="12" fillId="0" borderId="2" xfId="1" applyNumberFormat="1" applyFont="1" applyFill="1" applyBorder="1" applyAlignment="1">
      <alignment horizontal="center" vertical="center" wrapText="1"/>
    </xf>
    <xf numFmtId="165" fontId="12" fillId="0" borderId="2" xfId="1" applyNumberFormat="1" applyFont="1" applyFill="1" applyBorder="1" applyAlignment="1">
      <alignment vertical="center" wrapText="1"/>
    </xf>
    <xf numFmtId="0" fontId="13" fillId="0" borderId="0" xfId="0" applyFont="1" applyFill="1" applyAlignment="1">
      <alignment vertical="center"/>
    </xf>
    <xf numFmtId="0" fontId="13" fillId="0" borderId="0" xfId="0" applyFont="1" applyFill="1"/>
    <xf numFmtId="165" fontId="1" fillId="0" borderId="2" xfId="1" applyNumberFormat="1" applyFill="1" applyBorder="1" applyAlignment="1" applyProtection="1">
      <alignment vertical="center" wrapText="1"/>
      <protection locked="0"/>
    </xf>
    <xf numFmtId="0" fontId="29" fillId="0" borderId="0" xfId="0" applyFont="1" applyFill="1" applyAlignment="1">
      <alignment vertical="center"/>
    </xf>
    <xf numFmtId="0" fontId="1" fillId="0" borderId="9" xfId="1" applyFill="1" applyBorder="1"/>
    <xf numFmtId="0" fontId="0" fillId="0" borderId="0" xfId="0" applyFill="1"/>
    <xf numFmtId="0" fontId="0" fillId="0" borderId="8" xfId="0" applyFill="1" applyBorder="1"/>
    <xf numFmtId="0" fontId="8" fillId="0" borderId="3" xfId="0" applyFont="1" applyFill="1" applyBorder="1" applyAlignment="1">
      <alignment vertical="center" wrapText="1"/>
    </xf>
    <xf numFmtId="4" fontId="9" fillId="0" borderId="1" xfId="0" applyNumberFormat="1" applyFont="1" applyFill="1" applyBorder="1" applyAlignment="1">
      <alignment vertical="center" wrapText="1"/>
    </xf>
    <xf numFmtId="0" fontId="8" fillId="0" borderId="6" xfId="0" applyFont="1" applyFill="1" applyBorder="1" applyAlignment="1">
      <alignment vertical="center" wrapText="1"/>
    </xf>
    <xf numFmtId="4" fontId="9" fillId="0" borderId="6" xfId="0" applyNumberFormat="1" applyFont="1" applyFill="1" applyBorder="1" applyAlignment="1">
      <alignment vertical="center" wrapText="1"/>
    </xf>
    <xf numFmtId="0" fontId="15" fillId="0" borderId="0" xfId="0" applyFont="1" applyFill="1" applyAlignment="1">
      <alignment vertical="center"/>
    </xf>
    <xf numFmtId="3" fontId="7" fillId="0" borderId="2" xfId="1" applyNumberFormat="1" applyFont="1" applyFill="1" applyBorder="1" applyAlignment="1">
      <alignment horizontal="center" vertical="center" wrapText="1"/>
    </xf>
    <xf numFmtId="165" fontId="7" fillId="0" borderId="2" xfId="1" applyNumberFormat="1" applyFont="1" applyFill="1" applyBorder="1" applyAlignment="1">
      <alignment vertical="center" wrapText="1"/>
    </xf>
    <xf numFmtId="0" fontId="8" fillId="0" borderId="4" xfId="0" applyFont="1" applyFill="1" applyBorder="1" applyAlignment="1">
      <alignment vertical="center" wrapText="1"/>
    </xf>
    <xf numFmtId="0" fontId="8" fillId="0" borderId="5" xfId="0" applyFont="1" applyFill="1" applyBorder="1" applyAlignment="1">
      <alignment vertical="center" wrapText="1"/>
    </xf>
    <xf numFmtId="0" fontId="7" fillId="0" borderId="0" xfId="1" applyFont="1" applyFill="1" applyAlignment="1">
      <alignment horizontal="center" wrapText="1"/>
    </xf>
    <xf numFmtId="0" fontId="12" fillId="0" borderId="0" xfId="0" applyFont="1" applyFill="1" applyAlignment="1">
      <alignment horizontal="left"/>
    </xf>
    <xf numFmtId="0" fontId="9" fillId="0" borderId="2" xfId="1" applyFont="1" applyFill="1" applyBorder="1" applyAlignment="1">
      <alignment horizontal="center" vertical="center" wrapText="1"/>
    </xf>
    <xf numFmtId="165" fontId="9" fillId="0" borderId="2" xfId="1" applyNumberFormat="1" applyFont="1" applyFill="1" applyBorder="1" applyAlignment="1">
      <alignment vertical="center" wrapText="1"/>
    </xf>
    <xf numFmtId="0" fontId="9" fillId="0" borderId="0" xfId="0" applyFont="1" applyFill="1" applyAlignment="1">
      <alignment horizontal="left"/>
    </xf>
    <xf numFmtId="0" fontId="9" fillId="0" borderId="2" xfId="0" applyFont="1" applyFill="1" applyBorder="1" applyAlignment="1">
      <alignment horizontal="left" vertical="center" wrapText="1"/>
    </xf>
    <xf numFmtId="0" fontId="12" fillId="0" borderId="0" xfId="0" quotePrefix="1" applyFont="1" applyFill="1" applyAlignment="1">
      <alignment horizontal="left"/>
    </xf>
    <xf numFmtId="0" fontId="1" fillId="0" borderId="0" xfId="1" applyFill="1" applyAlignment="1">
      <alignment horizontal="center" wrapText="1"/>
    </xf>
    <xf numFmtId="0" fontId="12" fillId="0" borderId="0" xfId="1" applyFont="1" applyFill="1" applyAlignment="1">
      <alignment horizontal="center" vertical="center" wrapText="1"/>
    </xf>
    <xf numFmtId="165" fontId="2" fillId="0" borderId="2" xfId="0" applyNumberFormat="1" applyFont="1" applyFill="1" applyBorder="1" applyAlignment="1">
      <alignment wrapText="1"/>
    </xf>
    <xf numFmtId="0" fontId="1" fillId="0" borderId="2" xfId="1" quotePrefix="1" applyFill="1" applyBorder="1" applyAlignment="1">
      <alignment vertical="center" wrapText="1"/>
    </xf>
    <xf numFmtId="0" fontId="8" fillId="0" borderId="2" xfId="0" applyFont="1" applyFill="1" applyBorder="1" applyAlignment="1">
      <alignment vertical="center" wrapText="1"/>
    </xf>
    <xf numFmtId="0" fontId="8" fillId="0" borderId="0" xfId="0" applyFont="1" applyFill="1" applyAlignment="1">
      <alignment vertical="center" wrapText="1"/>
    </xf>
    <xf numFmtId="0" fontId="1" fillId="0" borderId="2" xfId="1" applyFill="1" applyBorder="1" applyAlignment="1">
      <alignment horizontal="left" vertical="center" wrapText="1"/>
    </xf>
    <xf numFmtId="0" fontId="12" fillId="0" borderId="2" xfId="1" applyFont="1" applyFill="1" applyBorder="1" applyAlignment="1">
      <alignment vertical="center" wrapText="1"/>
    </xf>
    <xf numFmtId="0" fontId="1" fillId="0" borderId="0" xfId="0" applyFont="1" applyFill="1" applyAlignment="1">
      <alignment horizontal="left"/>
    </xf>
    <xf numFmtId="0" fontId="30" fillId="0" borderId="2" xfId="1" applyFont="1" applyFill="1" applyBorder="1" applyAlignment="1">
      <alignment horizontal="center" vertical="center" wrapText="1"/>
    </xf>
    <xf numFmtId="0" fontId="31" fillId="0" borderId="2" xfId="1" applyFont="1" applyFill="1" applyBorder="1" applyAlignment="1">
      <alignment vertical="center" wrapText="1"/>
    </xf>
    <xf numFmtId="3" fontId="9" fillId="0" borderId="2" xfId="1" applyNumberFormat="1" applyFont="1" applyFill="1" applyBorder="1" applyAlignment="1">
      <alignment horizontal="center" vertical="center" wrapText="1"/>
    </xf>
    <xf numFmtId="0" fontId="1" fillId="0" borderId="2" xfId="1" applyFill="1" applyBorder="1" applyAlignment="1">
      <alignment horizontal="left" vertical="top" wrapText="1"/>
    </xf>
    <xf numFmtId="0" fontId="1" fillId="0" borderId="0" xfId="0" applyFont="1" applyFill="1" applyAlignment="1">
      <alignment vertical="center"/>
    </xf>
    <xf numFmtId="0" fontId="12" fillId="0" borderId="2" xfId="0" applyFont="1" applyFill="1" applyBorder="1" applyAlignment="1">
      <alignment horizontal="center" vertical="center" wrapText="1"/>
    </xf>
    <xf numFmtId="165" fontId="12" fillId="0" borderId="2" xfId="0" applyNumberFormat="1" applyFont="1" applyFill="1" applyBorder="1" applyAlignment="1">
      <alignment vertical="center" wrapText="1"/>
    </xf>
    <xf numFmtId="0" fontId="1" fillId="0" borderId="9" xfId="1" quotePrefix="1" applyFill="1" applyBorder="1" applyAlignment="1">
      <alignment vertical="center" wrapText="1"/>
    </xf>
    <xf numFmtId="165" fontId="1" fillId="0" borderId="2" xfId="0" applyNumberFormat="1" applyFont="1" applyFill="1" applyBorder="1" applyAlignment="1">
      <alignment vertical="center" wrapText="1"/>
    </xf>
    <xf numFmtId="0" fontId="33" fillId="0" borderId="0" xfId="0" applyFont="1" applyFill="1" applyAlignment="1">
      <alignment vertical="center"/>
    </xf>
    <xf numFmtId="0" fontId="33" fillId="0" borderId="0" xfId="0" applyFont="1" applyFill="1"/>
    <xf numFmtId="0" fontId="32" fillId="0" borderId="2" xfId="1" applyFont="1" applyFill="1" applyBorder="1" applyAlignment="1">
      <alignment horizontal="center" vertical="center" wrapText="1"/>
    </xf>
    <xf numFmtId="0" fontId="32" fillId="0" borderId="0" xfId="1" applyFont="1" applyFill="1" applyAlignment="1">
      <alignment horizontal="center" vertical="center" wrapText="1"/>
    </xf>
    <xf numFmtId="0" fontId="9" fillId="0" borderId="2" xfId="1" applyFont="1" applyFill="1" applyBorder="1" applyAlignment="1">
      <alignment vertical="center" wrapText="1"/>
    </xf>
    <xf numFmtId="165" fontId="1" fillId="0" borderId="2" xfId="1" applyNumberFormat="1" applyFill="1" applyBorder="1" applyAlignment="1">
      <alignment horizontal="center" vertical="center" wrapText="1"/>
    </xf>
    <xf numFmtId="165" fontId="9" fillId="0" borderId="2" xfId="1" applyNumberFormat="1" applyFont="1" applyFill="1" applyBorder="1" applyAlignment="1">
      <alignment horizontal="center" vertical="center" wrapText="1"/>
    </xf>
    <xf numFmtId="0" fontId="32" fillId="0" borderId="2" xfId="1" applyFont="1" applyFill="1" applyBorder="1" applyAlignment="1">
      <alignment horizontal="center" wrapText="1"/>
    </xf>
    <xf numFmtId="0" fontId="8" fillId="0" borderId="2" xfId="1" quotePrefix="1" applyFont="1" applyFill="1" applyBorder="1" applyAlignment="1">
      <alignment horizontal="center" vertical="center" wrapText="1"/>
    </xf>
    <xf numFmtId="0" fontId="8" fillId="0" borderId="2" xfId="0" applyFont="1" applyFill="1" applyBorder="1" applyAlignment="1">
      <alignment horizontal="left" vertical="center" wrapText="1"/>
    </xf>
    <xf numFmtId="0" fontId="32" fillId="0" borderId="2" xfId="0" applyFont="1" applyFill="1" applyBorder="1" applyAlignment="1">
      <alignment horizontal="center" vertical="center"/>
    </xf>
    <xf numFmtId="165" fontId="32" fillId="0" borderId="2" xfId="1" applyNumberFormat="1" applyFont="1" applyFill="1" applyBorder="1" applyAlignment="1">
      <alignment vertical="center" wrapText="1"/>
    </xf>
    <xf numFmtId="3" fontId="32" fillId="0" borderId="2" xfId="1" applyNumberFormat="1" applyFont="1" applyFill="1" applyBorder="1" applyAlignment="1">
      <alignment horizontal="center" vertical="center" wrapText="1"/>
    </xf>
    <xf numFmtId="0" fontId="9" fillId="0" borderId="2" xfId="0" applyFont="1" applyFill="1" applyBorder="1" applyAlignment="1">
      <alignment horizontal="center" vertical="center"/>
    </xf>
    <xf numFmtId="4" fontId="8" fillId="0" borderId="1" xfId="0" applyNumberFormat="1" applyFont="1" applyFill="1" applyBorder="1" applyAlignment="1">
      <alignment horizontal="center" vertical="center" wrapText="1"/>
    </xf>
    <xf numFmtId="0" fontId="7" fillId="0" borderId="8" xfId="1" applyFont="1" applyFill="1" applyBorder="1" applyAlignment="1">
      <alignment horizontal="center" wrapText="1"/>
    </xf>
    <xf numFmtId="0" fontId="1" fillId="0" borderId="8" xfId="1" applyFill="1" applyBorder="1" applyAlignment="1">
      <alignment horizontal="center" wrapText="1"/>
    </xf>
    <xf numFmtId="0" fontId="7" fillId="0" borderId="8" xfId="1" applyFont="1" applyFill="1" applyBorder="1" applyAlignment="1">
      <alignment vertical="center" wrapText="1"/>
    </xf>
    <xf numFmtId="0" fontId="1" fillId="0" borderId="8" xfId="1" applyFill="1" applyBorder="1" applyAlignment="1">
      <alignment vertical="center" wrapText="1"/>
    </xf>
    <xf numFmtId="0" fontId="8" fillId="0" borderId="2" xfId="1" applyFont="1" applyFill="1" applyBorder="1" applyAlignment="1">
      <alignment horizontal="center" vertical="center" wrapText="1"/>
    </xf>
    <xf numFmtId="0" fontId="8" fillId="0" borderId="2" xfId="1" applyFont="1" applyFill="1" applyBorder="1" applyAlignment="1">
      <alignment horizontal="center" wrapText="1"/>
    </xf>
    <xf numFmtId="0" fontId="8" fillId="0" borderId="2" xfId="1" applyFont="1" applyFill="1" applyBorder="1" applyAlignment="1">
      <alignment vertical="center" wrapText="1"/>
    </xf>
    <xf numFmtId="0" fontId="9" fillId="0" borderId="2" xfId="1" applyFont="1" applyFill="1" applyBorder="1" applyAlignment="1">
      <alignment horizontal="center" wrapText="1"/>
    </xf>
    <xf numFmtId="0" fontId="1" fillId="0" borderId="7" xfId="1" applyFill="1" applyBorder="1" applyAlignment="1">
      <alignment horizontal="center" vertical="center" wrapText="1"/>
    </xf>
    <xf numFmtId="0" fontId="1" fillId="0" borderId="7" xfId="1" applyFill="1" applyBorder="1" applyAlignment="1">
      <alignment horizontal="center" wrapText="1"/>
    </xf>
    <xf numFmtId="0" fontId="9" fillId="0" borderId="7" xfId="0" applyFont="1" applyFill="1" applyBorder="1" applyAlignment="1">
      <alignment horizontal="left" vertical="center" wrapText="1"/>
    </xf>
    <xf numFmtId="0" fontId="9" fillId="0" borderId="7" xfId="0" applyFont="1" applyFill="1" applyBorder="1" applyAlignment="1">
      <alignment horizontal="center" vertical="center"/>
    </xf>
    <xf numFmtId="165" fontId="1" fillId="0" borderId="7" xfId="1" applyNumberFormat="1" applyFill="1" applyBorder="1" applyAlignment="1">
      <alignment vertical="center" wrapText="1"/>
    </xf>
    <xf numFmtId="4" fontId="9" fillId="0" borderId="2" xfId="1" applyNumberFormat="1" applyFont="1" applyFill="1" applyBorder="1" applyAlignment="1" applyProtection="1">
      <alignment vertical="center" wrapText="1"/>
      <protection hidden="1"/>
    </xf>
    <xf numFmtId="49" fontId="9" fillId="0" borderId="9" xfId="3" applyNumberFormat="1" applyFont="1" applyFill="1" applyBorder="1" applyAlignment="1">
      <alignment horizontal="center" vertical="center" wrapText="1"/>
    </xf>
    <xf numFmtId="49" fontId="9" fillId="0" borderId="2" xfId="3" applyNumberFormat="1" applyFont="1" applyFill="1" applyBorder="1" applyAlignment="1">
      <alignment horizontal="center" wrapText="1"/>
    </xf>
    <xf numFmtId="0" fontId="9" fillId="0" borderId="0" xfId="3" applyFont="1" applyFill="1" applyAlignment="1">
      <alignment vertical="center" wrapText="1"/>
    </xf>
    <xf numFmtId="0" fontId="9" fillId="0" borderId="2" xfId="3" applyFont="1" applyFill="1" applyBorder="1" applyAlignment="1">
      <alignment horizontal="center" vertical="center" wrapText="1"/>
    </xf>
    <xf numFmtId="3" fontId="9" fillId="0" borderId="8" xfId="3" applyNumberFormat="1" applyFont="1" applyFill="1" applyBorder="1" applyAlignment="1">
      <alignment horizontal="center" vertical="center" wrapText="1"/>
    </xf>
    <xf numFmtId="165" fontId="9" fillId="0" borderId="2" xfId="3" applyNumberFormat="1" applyFont="1" applyFill="1" applyBorder="1" applyAlignment="1">
      <alignment vertical="center" wrapText="1"/>
    </xf>
    <xf numFmtId="49" fontId="8" fillId="0" borderId="9" xfId="3" applyNumberFormat="1" applyFont="1" applyFill="1" applyBorder="1" applyAlignment="1">
      <alignment horizontal="center" vertical="center" wrapText="1"/>
    </xf>
    <xf numFmtId="49" fontId="8" fillId="0" borderId="2" xfId="3" applyNumberFormat="1" applyFont="1" applyFill="1" applyBorder="1" applyAlignment="1">
      <alignment horizontal="center" wrapText="1"/>
    </xf>
    <xf numFmtId="0" fontId="8" fillId="0" borderId="0" xfId="3" applyFont="1" applyFill="1" applyAlignment="1">
      <alignment vertical="center" wrapText="1" shrinkToFit="1"/>
    </xf>
    <xf numFmtId="4" fontId="9" fillId="0" borderId="8" xfId="3" applyNumberFormat="1" applyFont="1" applyFill="1" applyBorder="1" applyAlignment="1">
      <alignment vertical="center" wrapText="1"/>
    </xf>
    <xf numFmtId="0" fontId="9" fillId="0" borderId="0" xfId="3" applyFont="1" applyFill="1" applyAlignment="1">
      <alignment vertical="center" wrapText="1" shrinkToFit="1"/>
    </xf>
    <xf numFmtId="4" fontId="9" fillId="0" borderId="2" xfId="3" applyNumberFormat="1" applyFont="1" applyFill="1" applyBorder="1" applyAlignment="1">
      <alignment vertical="center" wrapText="1"/>
    </xf>
    <xf numFmtId="3" fontId="9" fillId="0" borderId="0" xfId="3" applyNumberFormat="1" applyFont="1" applyFill="1" applyAlignment="1">
      <alignment horizontal="center" vertical="center" wrapText="1"/>
    </xf>
    <xf numFmtId="49" fontId="9" fillId="0" borderId="2" xfId="3" applyNumberFormat="1" applyFont="1" applyFill="1" applyBorder="1" applyAlignment="1">
      <alignment horizontal="center" vertical="center" wrapText="1"/>
    </xf>
    <xf numFmtId="0" fontId="8" fillId="0" borderId="2" xfId="3" applyFont="1" applyFill="1" applyBorder="1" applyAlignment="1">
      <alignment vertical="center" wrapText="1" shrinkToFit="1"/>
    </xf>
    <xf numFmtId="0" fontId="9" fillId="0" borderId="2" xfId="3" applyFont="1" applyFill="1" applyBorder="1" applyAlignment="1">
      <alignment vertical="center" wrapText="1" shrinkToFit="1"/>
    </xf>
    <xf numFmtId="3" fontId="9" fillId="0" borderId="2" xfId="3" applyNumberFormat="1" applyFont="1" applyFill="1" applyBorder="1" applyAlignment="1">
      <alignment horizontal="center" vertical="center" wrapText="1"/>
    </xf>
    <xf numFmtId="49" fontId="1" fillId="0" borderId="2" xfId="3" applyNumberFormat="1" applyFont="1" applyFill="1" applyBorder="1" applyAlignment="1">
      <alignment horizontal="center" vertical="center" wrapText="1"/>
    </xf>
    <xf numFmtId="49" fontId="1" fillId="0" borderId="2" xfId="3" applyNumberFormat="1" applyFont="1" applyFill="1" applyBorder="1" applyAlignment="1">
      <alignment horizontal="center" wrapText="1"/>
    </xf>
    <xf numFmtId="0" fontId="1" fillId="0" borderId="2" xfId="3" applyFont="1" applyFill="1" applyBorder="1" applyAlignment="1">
      <alignment vertical="center" wrapText="1" shrinkToFit="1"/>
    </xf>
    <xf numFmtId="0" fontId="1" fillId="0" borderId="2" xfId="3" applyFont="1" applyFill="1" applyBorder="1" applyAlignment="1">
      <alignment horizontal="center" vertical="center" wrapText="1"/>
    </xf>
    <xf numFmtId="3" fontId="1" fillId="0" borderId="2" xfId="3" applyNumberFormat="1" applyFont="1" applyFill="1" applyBorder="1" applyAlignment="1">
      <alignment horizontal="center" vertical="center" wrapText="1"/>
    </xf>
    <xf numFmtId="165" fontId="1" fillId="0" borderId="2" xfId="3" applyNumberFormat="1" applyFont="1" applyFill="1" applyBorder="1" applyAlignment="1">
      <alignment vertical="center" wrapText="1"/>
    </xf>
    <xf numFmtId="0" fontId="1" fillId="0" borderId="7" xfId="1" applyFill="1" applyBorder="1" applyAlignment="1">
      <alignment vertical="center" wrapText="1"/>
    </xf>
    <xf numFmtId="3" fontId="1" fillId="0" borderId="7" xfId="1" applyNumberFormat="1" applyFill="1" applyBorder="1" applyAlignment="1">
      <alignment horizontal="center" vertical="center" wrapText="1"/>
    </xf>
    <xf numFmtId="4" fontId="1" fillId="0" borderId="7" xfId="1" applyNumberFormat="1" applyFill="1" applyBorder="1" applyAlignment="1" applyProtection="1">
      <alignment vertical="center" wrapText="1"/>
      <protection hidden="1"/>
    </xf>
    <xf numFmtId="49" fontId="1" fillId="0" borderId="9" xfId="3" applyNumberFormat="1" applyFont="1" applyFill="1" applyBorder="1" applyAlignment="1">
      <alignment horizontal="center" vertical="center" wrapText="1"/>
    </xf>
    <xf numFmtId="0" fontId="7" fillId="0" borderId="0" xfId="3" applyFont="1" applyFill="1" applyAlignment="1">
      <alignment vertical="center" wrapText="1"/>
    </xf>
    <xf numFmtId="3" fontId="1" fillId="0" borderId="0" xfId="3" applyNumberFormat="1" applyFont="1" applyFill="1" applyAlignment="1">
      <alignment horizontal="center" vertical="center" wrapText="1"/>
    </xf>
    <xf numFmtId="0" fontId="1" fillId="0" borderId="0" xfId="3" applyFont="1" applyFill="1" applyAlignment="1">
      <alignment vertical="center" wrapText="1"/>
    </xf>
    <xf numFmtId="0" fontId="1" fillId="0" borderId="0" xfId="3" applyFont="1" applyFill="1" applyAlignment="1">
      <alignment vertical="center" wrapText="1" shrinkToFit="1"/>
    </xf>
    <xf numFmtId="0" fontId="35" fillId="0" borderId="2" xfId="0" applyFont="1" applyFill="1" applyBorder="1" applyAlignment="1">
      <alignment horizontal="center" vertical="center"/>
    </xf>
    <xf numFmtId="0" fontId="1" fillId="0" borderId="9" xfId="1" applyFill="1" applyBorder="1" applyAlignment="1">
      <alignment horizontal="center" vertical="center" wrapText="1"/>
    </xf>
    <xf numFmtId="0" fontId="7" fillId="0" borderId="0" xfId="3" applyFont="1" applyFill="1" applyAlignment="1">
      <alignment vertical="center" wrapText="1" shrinkToFit="1"/>
    </xf>
    <xf numFmtId="0" fontId="21" fillId="0" borderId="0" xfId="3" applyFont="1" applyFill="1" applyAlignment="1">
      <alignment vertical="center" wrapText="1" shrinkToFit="1"/>
    </xf>
    <xf numFmtId="3" fontId="25" fillId="0" borderId="0" xfId="3" applyNumberFormat="1" applyFont="1" applyFill="1" applyAlignment="1">
      <alignment horizontal="left" vertical="center"/>
    </xf>
    <xf numFmtId="165" fontId="2" fillId="0" borderId="2" xfId="3" applyNumberFormat="1" applyFont="1" applyFill="1" applyBorder="1" applyAlignment="1">
      <alignment vertical="center"/>
    </xf>
    <xf numFmtId="0" fontId="8" fillId="0" borderId="9" xfId="0" applyFont="1" applyFill="1" applyBorder="1" applyAlignment="1">
      <alignment vertical="center" wrapText="1"/>
    </xf>
    <xf numFmtId="165" fontId="8" fillId="0" borderId="2" xfId="0" applyNumberFormat="1" applyFont="1" applyFill="1" applyBorder="1" applyAlignment="1">
      <alignment vertical="center" wrapText="1"/>
    </xf>
    <xf numFmtId="0" fontId="1" fillId="0" borderId="2" xfId="3" applyFont="1" applyFill="1" applyBorder="1" applyAlignment="1">
      <alignment horizontal="left" vertical="center" wrapText="1"/>
    </xf>
    <xf numFmtId="0" fontId="8" fillId="0" borderId="2" xfId="0" applyFont="1" applyFill="1" applyBorder="1" applyAlignment="1">
      <alignment horizontal="center" vertical="center" wrapText="1"/>
    </xf>
    <xf numFmtId="49" fontId="37" fillId="0" borderId="2" xfId="3" applyNumberFormat="1" applyFont="1" applyFill="1" applyBorder="1" applyAlignment="1">
      <alignment horizontal="center" wrapText="1"/>
    </xf>
    <xf numFmtId="1" fontId="1" fillId="0" borderId="2" xfId="3" applyNumberFormat="1" applyFont="1" applyFill="1" applyBorder="1" applyAlignment="1">
      <alignment vertical="center" wrapText="1"/>
    </xf>
    <xf numFmtId="0" fontId="37" fillId="0" borderId="2" xfId="0" applyFont="1" applyFill="1" applyBorder="1" applyAlignment="1">
      <alignment horizontal="left" vertical="center"/>
    </xf>
    <xf numFmtId="0" fontId="1" fillId="0" borderId="0" xfId="0" applyFont="1" applyFill="1" applyAlignment="1">
      <alignment vertical="center" wrapText="1"/>
    </xf>
    <xf numFmtId="2" fontId="35" fillId="0" borderId="0" xfId="0" applyNumberFormat="1" applyFont="1" applyFill="1" applyAlignment="1">
      <alignment horizontal="center" vertical="center"/>
    </xf>
    <xf numFmtId="49" fontId="1" fillId="0" borderId="9" xfId="1" applyNumberFormat="1" applyFill="1" applyBorder="1" applyAlignment="1">
      <alignment horizontal="center" vertical="center"/>
    </xf>
    <xf numFmtId="0" fontId="1" fillId="0" borderId="0" xfId="1" applyFill="1" applyAlignment="1">
      <alignment vertical="center" wrapText="1"/>
    </xf>
    <xf numFmtId="0" fontId="1" fillId="0" borderId="0" xfId="1" applyFill="1" applyAlignment="1">
      <alignment vertical="center"/>
    </xf>
    <xf numFmtId="3" fontId="1" fillId="0" borderId="0" xfId="1" applyNumberFormat="1" applyFill="1" applyAlignment="1">
      <alignment horizontal="center" vertical="center"/>
    </xf>
    <xf numFmtId="165" fontId="1" fillId="0" borderId="0" xfId="1" applyNumberFormat="1" applyFill="1" applyAlignment="1">
      <alignment vertical="center"/>
    </xf>
    <xf numFmtId="4" fontId="1" fillId="0" borderId="8" xfId="1" applyNumberFormat="1" applyFill="1" applyBorder="1" applyAlignment="1">
      <alignment vertical="center"/>
    </xf>
    <xf numFmtId="0" fontId="1" fillId="0" borderId="9" xfId="1" applyFill="1" applyBorder="1" applyAlignment="1">
      <alignment vertical="center" wrapText="1"/>
    </xf>
    <xf numFmtId="0" fontId="0" fillId="0" borderId="2" xfId="0" applyFill="1" applyBorder="1"/>
    <xf numFmtId="49" fontId="17" fillId="0" borderId="16" xfId="0" applyNumberFormat="1" applyFont="1" applyFill="1" applyBorder="1" applyAlignment="1">
      <alignment horizontal="left" vertical="center" indent="1"/>
    </xf>
    <xf numFmtId="49" fontId="17" fillId="0" borderId="10" xfId="0" applyNumberFormat="1" applyFont="1" applyFill="1" applyBorder="1" applyAlignment="1">
      <alignment horizontal="left" vertical="center" indent="1"/>
    </xf>
    <xf numFmtId="49" fontId="17" fillId="0" borderId="17" xfId="0" applyNumberFormat="1" applyFont="1" applyFill="1" applyBorder="1" applyAlignment="1">
      <alignment horizontal="left" vertical="center" indent="1"/>
    </xf>
    <xf numFmtId="0" fontId="10" fillId="0" borderId="0" xfId="0" applyFont="1" applyFill="1" applyBorder="1" applyAlignment="1">
      <alignment vertical="center"/>
    </xf>
    <xf numFmtId="0" fontId="35" fillId="0" borderId="0" xfId="0" applyFont="1" applyFill="1" applyBorder="1"/>
    <xf numFmtId="0" fontId="10" fillId="0" borderId="0" xfId="0" applyFont="1" applyFill="1" applyBorder="1"/>
    <xf numFmtId="49" fontId="8" fillId="0" borderId="6" xfId="0" applyNumberFormat="1" applyFont="1" applyFill="1" applyBorder="1" applyAlignment="1">
      <alignment horizontal="center" vertical="center" wrapText="1"/>
    </xf>
    <xf numFmtId="0" fontId="8" fillId="0" borderId="6" xfId="0" applyFont="1" applyFill="1" applyBorder="1" applyAlignment="1">
      <alignment horizontal="center" vertical="center" wrapText="1"/>
    </xf>
    <xf numFmtId="165" fontId="8" fillId="0" borderId="6" xfId="0" applyNumberFormat="1" applyFont="1" applyFill="1" applyBorder="1" applyAlignment="1">
      <alignment horizontal="center" vertical="center" wrapText="1"/>
    </xf>
    <xf numFmtId="4" fontId="16" fillId="0" borderId="6" xfId="0" applyNumberFormat="1" applyFont="1" applyFill="1" applyBorder="1" applyAlignment="1">
      <alignment horizontal="center" vertical="center" wrapText="1"/>
    </xf>
    <xf numFmtId="49" fontId="17" fillId="0" borderId="0" xfId="0" applyNumberFormat="1" applyFont="1" applyFill="1" applyBorder="1" applyAlignment="1">
      <alignment horizontal="left" vertical="center" indent="1"/>
    </xf>
    <xf numFmtId="0" fontId="10" fillId="0" borderId="2" xfId="0" applyFont="1" applyFill="1" applyBorder="1" applyAlignment="1">
      <alignment vertical="center" wrapText="1"/>
    </xf>
    <xf numFmtId="0" fontId="35" fillId="0" borderId="0" xfId="0" applyFont="1" applyFill="1" applyBorder="1" applyAlignment="1">
      <alignment vertical="center"/>
    </xf>
    <xf numFmtId="0" fontId="8" fillId="0" borderId="1" xfId="0" applyFont="1" applyFill="1" applyBorder="1" applyAlignment="1">
      <alignment vertical="center" wrapText="1"/>
    </xf>
    <xf numFmtId="0" fontId="9" fillId="0" borderId="1" xfId="0" applyFont="1" applyFill="1" applyBorder="1" applyAlignment="1">
      <alignment vertical="center" wrapText="1"/>
    </xf>
    <xf numFmtId="0" fontId="33" fillId="0" borderId="0" xfId="0" applyFont="1" applyFill="1" applyBorder="1"/>
    <xf numFmtId="0" fontId="0" fillId="0" borderId="0" xfId="0" applyFill="1" applyBorder="1"/>
    <xf numFmtId="0" fontId="8" fillId="0" borderId="1" xfId="0" applyFont="1" applyFill="1" applyBorder="1" applyAlignment="1">
      <alignment horizontal="left" vertical="center" wrapText="1"/>
    </xf>
    <xf numFmtId="49" fontId="17" fillId="0" borderId="1" xfId="0" applyNumberFormat="1" applyFont="1" applyFill="1" applyBorder="1" applyAlignment="1">
      <alignment vertical="center"/>
    </xf>
    <xf numFmtId="49" fontId="17" fillId="0" borderId="3" xfId="0" applyNumberFormat="1" applyFont="1" applyFill="1" applyBorder="1" applyAlignment="1">
      <alignment horizontal="left" vertical="center"/>
    </xf>
    <xf numFmtId="49" fontId="17" fillId="0" borderId="4" xfId="0" applyNumberFormat="1" applyFont="1" applyFill="1" applyBorder="1" applyAlignment="1">
      <alignment horizontal="left" vertical="center"/>
    </xf>
    <xf numFmtId="49" fontId="17" fillId="0" borderId="5" xfId="0" applyNumberFormat="1" applyFont="1" applyFill="1" applyBorder="1" applyAlignment="1">
      <alignment horizontal="left" vertical="center"/>
    </xf>
    <xf numFmtId="3" fontId="25" fillId="0" borderId="2" xfId="1" applyNumberFormat="1" applyFont="1" applyBorder="1" applyAlignment="1">
      <alignment horizontal="left" vertical="center"/>
    </xf>
    <xf numFmtId="49" fontId="17" fillId="0" borderId="0" xfId="0" applyNumberFormat="1" applyFont="1" applyBorder="1" applyAlignment="1">
      <alignment horizontal="left" vertical="center" indent="1"/>
    </xf>
    <xf numFmtId="0" fontId="10" fillId="0" borderId="0" xfId="0" applyFont="1" applyBorder="1" applyAlignment="1">
      <alignment vertical="center"/>
    </xf>
    <xf numFmtId="0" fontId="10" fillId="0" borderId="0" xfId="0" applyFont="1" applyBorder="1"/>
    <xf numFmtId="0" fontId="8" fillId="0" borderId="1" xfId="0" applyFont="1" applyBorder="1" applyAlignment="1">
      <alignment vertical="center" wrapText="1"/>
    </xf>
    <xf numFmtId="0" fontId="9" fillId="0" borderId="1" xfId="0" applyFont="1" applyBorder="1" applyAlignment="1">
      <alignment vertical="center" wrapText="1"/>
    </xf>
    <xf numFmtId="49" fontId="17" fillId="0" borderId="1" xfId="0" applyNumberFormat="1" applyFont="1" applyBorder="1" applyAlignment="1">
      <alignment vertical="center"/>
    </xf>
    <xf numFmtId="49" fontId="17" fillId="0" borderId="1" xfId="0" applyNumberFormat="1" applyFont="1" applyBorder="1" applyAlignment="1">
      <alignment horizontal="left" vertical="center"/>
    </xf>
    <xf numFmtId="49" fontId="17" fillId="0" borderId="0" xfId="0" applyNumberFormat="1" applyFont="1" applyAlignment="1">
      <alignment horizontal="left" vertical="center" indent="1"/>
    </xf>
    <xf numFmtId="0" fontId="0" fillId="0" borderId="8" xfId="0" applyBorder="1" applyAlignment="1">
      <alignment vertical="center"/>
    </xf>
    <xf numFmtId="0" fontId="10" fillId="0" borderId="0" xfId="0" applyFont="1" applyAlignment="1">
      <alignment wrapText="1"/>
    </xf>
    <xf numFmtId="0" fontId="10" fillId="0" borderId="0" xfId="0" applyFont="1" applyAlignment="1">
      <alignment horizontal="center"/>
    </xf>
    <xf numFmtId="0" fontId="1" fillId="0" borderId="0" xfId="1" applyAlignment="1">
      <alignment horizontal="center"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wrapText="1"/>
    </xf>
    <xf numFmtId="0" fontId="7" fillId="0" borderId="13" xfId="0" applyFont="1" applyBorder="1" applyAlignment="1">
      <alignment horizontal="left" vertical="center" wrapText="1"/>
    </xf>
    <xf numFmtId="0" fontId="7" fillId="0" borderId="0" xfId="0" applyFont="1" applyBorder="1" applyAlignment="1">
      <alignment vertical="center" wrapText="1"/>
    </xf>
    <xf numFmtId="0" fontId="7" fillId="0" borderId="0" xfId="0" applyFont="1" applyBorder="1" applyAlignment="1">
      <alignment horizontal="left" vertical="center" wrapText="1"/>
    </xf>
    <xf numFmtId="0" fontId="7" fillId="0" borderId="1" xfId="0" applyFont="1" applyBorder="1" applyAlignment="1">
      <alignment vertical="center"/>
    </xf>
    <xf numFmtId="0" fontId="7" fillId="0" borderId="2" xfId="0" applyFont="1" applyBorder="1" applyAlignment="1">
      <alignment vertical="center" wrapText="1"/>
    </xf>
    <xf numFmtId="0" fontId="9" fillId="0" borderId="0" xfId="0" applyFont="1" applyBorder="1" applyAlignment="1">
      <alignment vertical="center"/>
    </xf>
    <xf numFmtId="0" fontId="1" fillId="0" borderId="2" xfId="1" applyFont="1" applyBorder="1" applyAlignment="1">
      <alignment horizontal="center" vertical="center" wrapText="1"/>
    </xf>
    <xf numFmtId="0" fontId="1" fillId="0" borderId="9" xfId="1" applyFont="1" applyBorder="1" applyAlignment="1">
      <alignment vertical="center" wrapText="1"/>
    </xf>
    <xf numFmtId="0" fontId="1" fillId="0" borderId="0" xfId="1" applyFont="1" applyAlignment="1">
      <alignment vertical="center" wrapText="1"/>
    </xf>
    <xf numFmtId="0" fontId="1" fillId="0" borderId="8" xfId="1" applyFont="1" applyBorder="1" applyAlignment="1">
      <alignment vertical="center" wrapText="1"/>
    </xf>
    <xf numFmtId="0" fontId="1" fillId="0" borderId="0" xfId="1" applyFont="1" applyAlignment="1">
      <alignment horizontal="center" vertical="center" wrapText="1"/>
    </xf>
    <xf numFmtId="0" fontId="10" fillId="0" borderId="2" xfId="0" applyFont="1" applyBorder="1" applyAlignment="1">
      <alignment horizontal="center"/>
    </xf>
    <xf numFmtId="0" fontId="10" fillId="0" borderId="9" xfId="0" applyFont="1" applyBorder="1"/>
    <xf numFmtId="0" fontId="10" fillId="0" borderId="8" xfId="0" applyFont="1" applyBorder="1"/>
    <xf numFmtId="0" fontId="10" fillId="0" borderId="9" xfId="0" quotePrefix="1" applyFont="1" applyBorder="1"/>
    <xf numFmtId="0" fontId="10" fillId="0" borderId="0" xfId="0" quotePrefix="1" applyFont="1"/>
    <xf numFmtId="0" fontId="10" fillId="0" borderId="9" xfId="0" applyFont="1" applyBorder="1" applyAlignment="1">
      <alignment horizontal="center"/>
    </xf>
    <xf numFmtId="167" fontId="10" fillId="0" borderId="9" xfId="0" applyNumberFormat="1" applyFont="1" applyBorder="1" applyAlignment="1">
      <alignment horizontal="center"/>
    </xf>
    <xf numFmtId="4" fontId="10" fillId="0" borderId="9" xfId="0" applyNumberFormat="1" applyFont="1" applyBorder="1"/>
    <xf numFmtId="0" fontId="1" fillId="0" borderId="2" xfId="11" applyFont="1" applyBorder="1" applyAlignment="1">
      <alignment horizontal="center" vertical="center" wrapText="1"/>
    </xf>
    <xf numFmtId="0" fontId="1" fillId="0" borderId="9" xfId="11" applyFont="1" applyBorder="1" applyAlignment="1">
      <alignment horizontal="left" vertical="center" wrapText="1"/>
    </xf>
    <xf numFmtId="0" fontId="1" fillId="0" borderId="0" xfId="11" applyFont="1" applyAlignment="1">
      <alignment horizontal="left" vertical="center" wrapText="1"/>
    </xf>
    <xf numFmtId="0" fontId="1" fillId="0" borderId="8" xfId="11" applyFont="1" applyBorder="1" applyAlignment="1">
      <alignment horizontal="left" vertical="center" wrapText="1"/>
    </xf>
    <xf numFmtId="44" fontId="1" fillId="0" borderId="2" xfId="11" applyNumberFormat="1" applyFont="1" applyBorder="1" applyAlignment="1">
      <alignment horizontal="center" vertical="center" wrapText="1"/>
    </xf>
    <xf numFmtId="44" fontId="1" fillId="0" borderId="8" xfId="11" applyNumberFormat="1" applyFont="1" applyBorder="1" applyAlignment="1">
      <alignment horizontal="center" vertical="center" wrapText="1"/>
    </xf>
    <xf numFmtId="49" fontId="1" fillId="0" borderId="2" xfId="11" applyNumberFormat="1" applyFont="1" applyBorder="1" applyAlignment="1">
      <alignment horizontal="center" vertical="center" wrapText="1"/>
    </xf>
    <xf numFmtId="49" fontId="1" fillId="0" borderId="2" xfId="18" applyNumberFormat="1" applyFont="1" applyBorder="1" applyAlignment="1">
      <alignment horizontal="center" vertical="center" wrapText="1"/>
    </xf>
    <xf numFmtId="0" fontId="1" fillId="0" borderId="9" xfId="19" applyFont="1" applyBorder="1" applyAlignment="1">
      <alignment horizontal="left" vertical="center" wrapText="1"/>
    </xf>
    <xf numFmtId="0" fontId="1" fillId="0" borderId="0" xfId="19" applyFont="1" applyAlignment="1">
      <alignment horizontal="left" vertical="center" wrapText="1"/>
    </xf>
    <xf numFmtId="0" fontId="1" fillId="0" borderId="8" xfId="19" applyFont="1" applyBorder="1" applyAlignment="1">
      <alignment horizontal="left" vertical="center" wrapText="1"/>
    </xf>
    <xf numFmtId="0" fontId="1" fillId="0" borderId="2" xfId="19" applyFont="1" applyBorder="1" applyAlignment="1">
      <alignment horizontal="center" vertical="center" wrapText="1"/>
    </xf>
    <xf numFmtId="4" fontId="1" fillId="0" borderId="2" xfId="11" applyNumberFormat="1" applyFont="1" applyBorder="1" applyAlignment="1">
      <alignment horizontal="center" vertical="center" wrapText="1"/>
    </xf>
    <xf numFmtId="168" fontId="1" fillId="0" borderId="9" xfId="11" applyNumberFormat="1" applyFont="1" applyBorder="1" applyAlignment="1">
      <alignment horizontal="left" vertical="center" wrapText="1"/>
    </xf>
    <xf numFmtId="168" fontId="1" fillId="0" borderId="0" xfId="11" applyNumberFormat="1" applyFont="1" applyAlignment="1">
      <alignment horizontal="left" vertical="center" wrapText="1"/>
    </xf>
    <xf numFmtId="168" fontId="1" fillId="0" borderId="8" xfId="11" applyNumberFormat="1" applyFont="1" applyBorder="1" applyAlignment="1">
      <alignment horizontal="left" vertical="center" wrapText="1"/>
    </xf>
    <xf numFmtId="49" fontId="1" fillId="0" borderId="9" xfId="11" applyNumberFormat="1" applyFont="1" applyBorder="1" applyAlignment="1">
      <alignment horizontal="center" vertical="center" wrapText="1"/>
    </xf>
    <xf numFmtId="0" fontId="1" fillId="0" borderId="2" xfId="18" applyFont="1" applyBorder="1" applyAlignment="1">
      <alignment horizontal="center" vertical="center" wrapText="1"/>
    </xf>
    <xf numFmtId="4" fontId="1" fillId="0" borderId="2" xfId="18" applyNumberFormat="1" applyFont="1" applyBorder="1" applyAlignment="1">
      <alignment horizontal="center" vertical="center" wrapText="1"/>
    </xf>
    <xf numFmtId="4" fontId="1" fillId="0" borderId="2" xfId="11" applyNumberFormat="1" applyFont="1" applyBorder="1" applyAlignment="1">
      <alignment horizontal="right" vertical="center" wrapText="1"/>
    </xf>
    <xf numFmtId="0" fontId="1" fillId="0" borderId="8" xfId="11" applyFont="1" applyBorder="1" applyAlignment="1">
      <alignment horizontal="center" vertical="center" wrapText="1"/>
    </xf>
    <xf numFmtId="0" fontId="1" fillId="0" borderId="9" xfId="11" applyFont="1" applyBorder="1" applyAlignment="1">
      <alignment horizontal="left" vertical="center" wrapText="1"/>
    </xf>
    <xf numFmtId="0" fontId="1" fillId="0" borderId="0" xfId="11" applyFont="1" applyAlignment="1">
      <alignment horizontal="left" vertical="center" wrapText="1"/>
    </xf>
    <xf numFmtId="0" fontId="1" fillId="0" borderId="8" xfId="11" applyFont="1" applyBorder="1" applyAlignment="1">
      <alignment horizontal="left" vertical="center" wrapText="1"/>
    </xf>
    <xf numFmtId="4" fontId="1" fillId="0" borderId="8" xfId="11" applyNumberFormat="1" applyFont="1" applyBorder="1" applyAlignment="1">
      <alignment horizontal="center" vertical="center" wrapText="1"/>
    </xf>
    <xf numFmtId="0" fontId="7" fillId="0" borderId="1" xfId="0" applyFont="1" applyBorder="1" applyAlignment="1">
      <alignment horizontal="left" vertical="center" wrapText="1"/>
    </xf>
    <xf numFmtId="0" fontId="1" fillId="0" borderId="0" xfId="0" applyFont="1" applyBorder="1" applyAlignment="1">
      <alignment horizontal="center" vertical="center" wrapText="1"/>
    </xf>
    <xf numFmtId="0" fontId="7" fillId="0" borderId="0" xfId="0" applyFont="1" applyBorder="1" applyAlignment="1">
      <alignment vertical="center"/>
    </xf>
    <xf numFmtId="0" fontId="1" fillId="0" borderId="0" xfId="14" applyFont="1" applyBorder="1" applyAlignment="1">
      <alignment vertical="center" wrapText="1"/>
    </xf>
    <xf numFmtId="0" fontId="1" fillId="0" borderId="0" xfId="0" applyFont="1" applyBorder="1" applyAlignment="1">
      <alignment wrapText="1"/>
    </xf>
    <xf numFmtId="4" fontId="10" fillId="0" borderId="2" xfId="0" applyNumberFormat="1" applyFont="1" applyBorder="1"/>
    <xf numFmtId="0" fontId="10" fillId="0" borderId="9" xfId="0" applyFont="1" applyBorder="1" applyAlignment="1">
      <alignment vertical="center"/>
    </xf>
    <xf numFmtId="0" fontId="10" fillId="0" borderId="8" xfId="0" applyFont="1" applyBorder="1" applyAlignment="1">
      <alignment vertical="center"/>
    </xf>
    <xf numFmtId="0" fontId="10" fillId="0" borderId="2" xfId="0" applyFont="1" applyBorder="1" applyAlignment="1">
      <alignment horizontal="center" vertical="center"/>
    </xf>
    <xf numFmtId="167" fontId="1" fillId="0" borderId="2" xfId="2" applyNumberFormat="1" applyFont="1" applyFill="1" applyBorder="1" applyAlignment="1">
      <alignment horizontal="center" vertical="center"/>
    </xf>
    <xf numFmtId="0" fontId="7" fillId="0" borderId="16" xfId="0" applyFont="1" applyBorder="1" applyAlignment="1">
      <alignment horizontal="left" vertical="center" wrapText="1"/>
    </xf>
    <xf numFmtId="0" fontId="7" fillId="0" borderId="17" xfId="0" applyFont="1" applyBorder="1" applyAlignment="1">
      <alignment horizontal="left" vertical="center" wrapText="1"/>
    </xf>
    <xf numFmtId="4" fontId="7" fillId="0" borderId="6" xfId="0" applyNumberFormat="1" applyFont="1" applyBorder="1" applyAlignment="1">
      <alignment vertical="center" wrapText="1"/>
    </xf>
    <xf numFmtId="0" fontId="1" fillId="0" borderId="0" xfId="11" applyFont="1" applyBorder="1" applyAlignment="1">
      <alignment horizontal="left" vertical="center" wrapText="1"/>
    </xf>
    <xf numFmtId="0" fontId="7" fillId="0" borderId="0" xfId="11" applyFont="1" applyBorder="1" applyAlignment="1">
      <alignment horizontal="left" vertical="center" wrapText="1"/>
    </xf>
  </cellXfs>
  <cellStyles count="21">
    <cellStyle name="Comma" xfId="12" builtinId="3"/>
    <cellStyle name="Comma 2" xfId="5" xr:uid="{00000000-0005-0000-0000-000000000000}"/>
    <cellStyle name="Comma 2 2" xfId="13" xr:uid="{5CE09E80-BA86-4006-86FF-2DE36F8E1687}"/>
    <cellStyle name="Comma 2 4" xfId="16" xr:uid="{94BA1690-AB58-412E-A225-DD3D958BE98C}"/>
    <cellStyle name="Comma0 3" xfId="2" xr:uid="{00000000-0005-0000-0000-000001000000}"/>
    <cellStyle name="Currency 2 2" xfId="7" xr:uid="{00000000-0005-0000-0000-000002000000}"/>
    <cellStyle name="Excel Built-in Normal" xfId="11" xr:uid="{00000000-0005-0000-0000-000003000000}"/>
    <cellStyle name="Excel Built-in Normal 2" xfId="18" xr:uid="{777FF083-272C-4F51-A6EF-AE20825B692C}"/>
    <cellStyle name="Excel Built-in Normal 2 2" xfId="19" xr:uid="{6803E827-5308-42A0-88B4-B856EE6865D3}"/>
    <cellStyle name="Normal" xfId="0" builtinId="0"/>
    <cellStyle name="Normal 10" xfId="3" xr:uid="{00000000-0005-0000-0000-000005000000}"/>
    <cellStyle name="Normal 13" xfId="6" xr:uid="{00000000-0005-0000-0000-000006000000}"/>
    <cellStyle name="Normal 2" xfId="4" xr:uid="{00000000-0005-0000-0000-000007000000}"/>
    <cellStyle name="Normal 2 2" xfId="9" xr:uid="{00000000-0005-0000-0000-000008000000}"/>
    <cellStyle name="Normal 2 3" xfId="14" xr:uid="{FE63CC70-6CB5-45EA-A7C7-2881D688134C}"/>
    <cellStyle name="Normal 3" xfId="8" xr:uid="{00000000-0005-0000-0000-000009000000}"/>
    <cellStyle name="Normal 5" xfId="10" xr:uid="{00000000-0005-0000-0000-00000A000000}"/>
    <cellStyle name="Normal 9" xfId="1" xr:uid="{00000000-0005-0000-0000-00000B000000}"/>
    <cellStyle name="Normal_Motherwell schedule of quantities" xfId="17" xr:uid="{7885B2E2-51C3-486D-9175-7955E16F99A7}"/>
    <cellStyle name="OPSKRIF" xfId="15" xr:uid="{1D3965F2-5D11-423A-A471-0990A3018209}"/>
    <cellStyle name="Percent" xfId="20"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A:\PUMPCRV3-BACKWASH-GAC-LOW%20DUTY.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haaksqs.sharepoint.com/Documents%20and%20Settings/Derek%20Cronje/Local%20Settings/Temporary%20Internet%20Files/Content.IE5/DJJUKOAQ/AFB%20Waterkloof%20Fee%20Account-Feb%202005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ENTRY"/>
      <sheetName val="CALCS"/>
      <sheetName val="SYSTEM CURVES (2)"/>
      <sheetName val="SYSTEM CURVES"/>
      <sheetName val="LONGSEC."/>
      <sheetName val="LONGSEC  CHART"/>
      <sheetName val="USER INSTRUCTIONS"/>
      <sheetName val="TECHNICAL BRIEF"/>
      <sheetName val="SUNDRY DATA"/>
      <sheetName val="DATA ENTRY blank"/>
    </sheetNames>
    <sheetDataSet>
      <sheetData sheetId="0"/>
      <sheetData sheetId="1"/>
      <sheetData sheetId="2" refreshError="1"/>
      <sheetData sheetId="3" refreshError="1"/>
      <sheetData sheetId="4"/>
      <sheetData sheetId="5" refreshError="1"/>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ogo"/>
      <sheetName val="Summary"/>
      <sheetName val="Schedule 1"/>
      <sheetName val="Schedule 2"/>
      <sheetName val="Schedule 3"/>
      <sheetName val="Schedule 5"/>
      <sheetName val="Schedule 6"/>
      <sheetName val="Schedule 7"/>
      <sheetName val="Schedule 8"/>
      <sheetName val="Typing &amp; Duplicating"/>
      <sheetName val="Travelling &amp; Sub"/>
      <sheetName val="Hourly Basis"/>
      <sheetName val="Typing"/>
      <sheetName val="Travel"/>
      <sheetName val="Hours"/>
      <sheetName val="Other"/>
      <sheetName val="Help"/>
      <sheetName val="CAT_BLDG"/>
      <sheetName val="SERVICES"/>
      <sheetName val="SCALE2"/>
      <sheetName val="Covering Letter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row r="1">
          <cell r="A1" t="str">
            <v>HEAD</v>
          </cell>
        </row>
        <row r="2">
          <cell r="A2" t="str">
            <v xml:space="preserve"> 1. Using the forms</v>
          </cell>
        </row>
        <row r="3">
          <cell r="A3" t="str">
            <v xml:space="preserve"> 2. Installing an Add-In &amp; Get the latest!</v>
          </cell>
        </row>
        <row r="4">
          <cell r="A4" t="str">
            <v xml:space="preserve"> 3. Begin here</v>
          </cell>
        </row>
        <row r="5">
          <cell r="A5" t="str">
            <v xml:space="preserve"> 4. Menu item: XtraTools</v>
          </cell>
        </row>
        <row r="6">
          <cell r="A6" t="str">
            <v xml:space="preserve"> 5. Toolbars (Read the ToolTips)</v>
          </cell>
        </row>
        <row r="7">
          <cell r="A7" t="str">
            <v xml:space="preserve"> 6. Changing the Appropriate %</v>
          </cell>
        </row>
        <row r="8">
          <cell r="A8" t="str">
            <v xml:space="preserve"> 7.  Blue text &amp; Clearing the data</v>
          </cell>
        </row>
        <row r="9">
          <cell r="A9" t="str">
            <v xml:space="preserve"> 8. Fee scale, and data sheets </v>
          </cell>
        </row>
        <row r="10">
          <cell r="A10" t="str">
            <v>9.  Hide unwanted rows</v>
          </cell>
        </row>
        <row r="11">
          <cell r="A11" t="str">
            <v>10. Writing the summary</v>
          </cell>
        </row>
        <row r="12">
          <cell r="A12" t="str">
            <v>About notes</v>
          </cell>
        </row>
        <row r="13">
          <cell r="A13" t="str">
            <v>About notes, A</v>
          </cell>
        </row>
        <row r="14">
          <cell r="A14" t="str">
            <v>About notes, B</v>
          </cell>
        </row>
        <row r="15">
          <cell r="A15" t="str">
            <v>About notes, C</v>
          </cell>
        </row>
        <row r="16">
          <cell r="A16" t="str">
            <v>About notes, C Contd</v>
          </cell>
        </row>
        <row r="17">
          <cell r="A17" t="str">
            <v>About notes, D</v>
          </cell>
        </row>
        <row r="18">
          <cell r="A18" t="str">
            <v>About notes, E</v>
          </cell>
        </row>
        <row r="19">
          <cell r="A19" t="str">
            <v>Apportionment of Fees, Codes</v>
          </cell>
        </row>
        <row r="20">
          <cell r="A20" t="str">
            <v>Apportionment of Fees, Data</v>
          </cell>
        </row>
        <row r="21">
          <cell r="A21" t="str">
            <v>Apportionment of Fees, Table</v>
          </cell>
        </row>
        <row r="22">
          <cell r="A22" t="str">
            <v>Disbursements, Fees</v>
          </cell>
        </row>
        <row r="23">
          <cell r="A23" t="str">
            <v>Disbursements, Forms</v>
          </cell>
        </row>
        <row r="24">
          <cell r="A24" t="str">
            <v>Excessive variations</v>
          </cell>
        </row>
        <row r="25">
          <cell r="A25" t="str">
            <v>Multi-procurement contract</v>
          </cell>
        </row>
        <row r="26">
          <cell r="A26" t="str">
            <v>Replications, Measured differences</v>
          </cell>
        </row>
        <row r="27">
          <cell r="A27" t="str">
            <v>Replications, Minor differences</v>
          </cell>
        </row>
        <row r="28">
          <cell r="A28" t="str">
            <v>Start</v>
          </cell>
        </row>
        <row r="29">
          <cell r="A29" t="str">
            <v>Summary (1)</v>
          </cell>
        </row>
        <row r="30">
          <cell r="A30" t="str">
            <v>Summary (2)</v>
          </cell>
        </row>
        <row r="31">
          <cell r="A31" t="str">
            <v>Tables</v>
          </cell>
        </row>
        <row r="32">
          <cell r="A32" t="str">
            <v>Tables, Edit</v>
          </cell>
        </row>
        <row r="33">
          <cell r="A33" t="str">
            <v>VAT, No</v>
          </cell>
        </row>
        <row r="34">
          <cell r="A34" t="str">
            <v>Version 2.9</v>
          </cell>
        </row>
        <row r="35">
          <cell r="A35" t="str">
            <v>Version 2.10</v>
          </cell>
        </row>
        <row r="36">
          <cell r="A36" t="str">
            <v>Version 2.11</v>
          </cell>
        </row>
      </sheetData>
      <sheetData sheetId="17" refreshError="1">
        <row r="1">
          <cell r="A1" t="str">
            <v>B00</v>
          </cell>
          <cell r="B1" t="str">
            <v>BUILDING SERVICES</v>
          </cell>
          <cell r="C1" t="str">
            <v>Bills of quantites</v>
          </cell>
          <cell r="D1" t="str">
            <v>Simplified bills</v>
          </cell>
          <cell r="E1" t="str">
            <v>Performance-based</v>
          </cell>
          <cell r="F1" t="str">
            <v>Without bills</v>
          </cell>
          <cell r="G1" t="str">
            <v>Builders' quantities</v>
          </cell>
          <cell r="H1" t="str">
            <v>Payment valuations</v>
          </cell>
          <cell r="I1" t="str">
            <v>Cost plus</v>
          </cell>
        </row>
        <row r="2">
          <cell r="A2" t="str">
            <v>B01</v>
          </cell>
        </row>
        <row r="3">
          <cell r="A3" t="str">
            <v>B02</v>
          </cell>
        </row>
        <row r="4">
          <cell r="A4" t="str">
            <v>B03</v>
          </cell>
        </row>
        <row r="5">
          <cell r="A5" t="str">
            <v>B08</v>
          </cell>
        </row>
        <row r="6">
          <cell r="A6" t="str">
            <v>B09</v>
          </cell>
        </row>
        <row r="7">
          <cell r="A7" t="str">
            <v>B10</v>
          </cell>
        </row>
        <row r="8">
          <cell r="A8" t="str">
            <v>E00</v>
          </cell>
        </row>
        <row r="9">
          <cell r="A9" t="str">
            <v>E01</v>
          </cell>
        </row>
        <row r="10">
          <cell r="A10" t="str">
            <v>E02</v>
          </cell>
        </row>
        <row r="11">
          <cell r="A11" t="str">
            <v>E03</v>
          </cell>
        </row>
        <row r="12">
          <cell r="A12" t="str">
            <v>E04</v>
          </cell>
        </row>
        <row r="13">
          <cell r="A13" t="str">
            <v>E05</v>
          </cell>
        </row>
        <row r="14">
          <cell r="A14" t="str">
            <v>E06</v>
          </cell>
        </row>
        <row r="15">
          <cell r="A15" t="str">
            <v>E07</v>
          </cell>
        </row>
        <row r="16">
          <cell r="A16" t="str">
            <v>E08</v>
          </cell>
        </row>
        <row r="17">
          <cell r="A17" t="str">
            <v>E09</v>
          </cell>
        </row>
        <row r="18">
          <cell r="A18" t="str">
            <v>M00</v>
          </cell>
        </row>
        <row r="19">
          <cell r="A19" t="str">
            <v>M01</v>
          </cell>
        </row>
        <row r="20">
          <cell r="A20" t="str">
            <v>M02</v>
          </cell>
        </row>
        <row r="21">
          <cell r="A21" t="str">
            <v>M03</v>
          </cell>
        </row>
        <row r="22">
          <cell r="A22" t="str">
            <v>M04</v>
          </cell>
        </row>
        <row r="23">
          <cell r="A23" t="str">
            <v>M05</v>
          </cell>
        </row>
        <row r="24">
          <cell r="A24" t="str">
            <v>M06</v>
          </cell>
        </row>
        <row r="25">
          <cell r="A25" t="str">
            <v>M07</v>
          </cell>
        </row>
        <row r="26">
          <cell r="A26" t="str">
            <v>M08</v>
          </cell>
        </row>
        <row r="27">
          <cell r="A27" t="str">
            <v>O00</v>
          </cell>
        </row>
        <row r="28">
          <cell r="A28" t="str">
            <v>O01</v>
          </cell>
        </row>
        <row r="29">
          <cell r="A29" t="str">
            <v>O02</v>
          </cell>
        </row>
        <row r="30">
          <cell r="A30" t="str">
            <v>O03</v>
          </cell>
        </row>
        <row r="31">
          <cell r="A31" t="str">
            <v>O04</v>
          </cell>
        </row>
        <row r="32">
          <cell r="A32" t="str">
            <v>O05</v>
          </cell>
        </row>
        <row r="33">
          <cell r="A33" t="str">
            <v>O06</v>
          </cell>
        </row>
        <row r="34">
          <cell r="A34" t="str">
            <v>O07</v>
          </cell>
        </row>
        <row r="35">
          <cell r="A35" t="str">
            <v>O08</v>
          </cell>
        </row>
        <row r="36">
          <cell r="A36" t="str">
            <v>X00</v>
          </cell>
        </row>
      </sheetData>
      <sheetData sheetId="18" refreshError="1">
        <row r="1">
          <cell r="A1" t="str">
            <v>B00</v>
          </cell>
          <cell r="B1" t="str">
            <v>Describe service</v>
          </cell>
          <cell r="C1" t="str">
            <v>A</v>
          </cell>
          <cell r="D1" t="str">
            <v>B</v>
          </cell>
          <cell r="E1" t="str">
            <v>C</v>
          </cell>
          <cell r="F1" t="str">
            <v>D</v>
          </cell>
          <cell r="G1" t="str">
            <v>Col ref</v>
          </cell>
          <cell r="H1" t="str">
            <v>TOT</v>
          </cell>
        </row>
        <row r="2">
          <cell r="A2" t="str">
            <v>B1B</v>
          </cell>
        </row>
        <row r="3">
          <cell r="A3" t="str">
            <v>B1P</v>
          </cell>
        </row>
        <row r="4">
          <cell r="A4" t="str">
            <v>B1R</v>
          </cell>
        </row>
        <row r="5">
          <cell r="A5" t="str">
            <v>B2B</v>
          </cell>
        </row>
        <row r="6">
          <cell r="A6" t="str">
            <v>B2P</v>
          </cell>
        </row>
        <row r="7">
          <cell r="A7" t="str">
            <v>B2R</v>
          </cell>
        </row>
        <row r="8">
          <cell r="A8" t="str">
            <v>B3B</v>
          </cell>
        </row>
        <row r="9">
          <cell r="A9" t="str">
            <v>B3P</v>
          </cell>
        </row>
        <row r="10">
          <cell r="A10" t="str">
            <v>B3R</v>
          </cell>
        </row>
        <row r="11">
          <cell r="A11" t="str">
            <v>B4</v>
          </cell>
        </row>
        <row r="12">
          <cell r="A12" t="str">
            <v>B5</v>
          </cell>
        </row>
        <row r="13">
          <cell r="A13" t="str">
            <v>B6</v>
          </cell>
        </row>
        <row r="14">
          <cell r="A14" t="str">
            <v>B7</v>
          </cell>
        </row>
        <row r="15">
          <cell r="A15" t="str">
            <v>BM</v>
          </cell>
        </row>
        <row r="16">
          <cell r="A16" t="str">
            <v>BR</v>
          </cell>
        </row>
        <row r="17">
          <cell r="A17" t="str">
            <v>E00</v>
          </cell>
        </row>
        <row r="18">
          <cell r="A18" t="str">
            <v>E1B</v>
          </cell>
        </row>
        <row r="19">
          <cell r="A19" t="str">
            <v>E1P</v>
          </cell>
        </row>
        <row r="20">
          <cell r="A20" t="str">
            <v>E1R</v>
          </cell>
        </row>
        <row r="21">
          <cell r="A21" t="str">
            <v>E2</v>
          </cell>
        </row>
        <row r="22">
          <cell r="A22" t="str">
            <v>E3</v>
          </cell>
        </row>
        <row r="23">
          <cell r="A23" t="str">
            <v>E4</v>
          </cell>
        </row>
        <row r="24">
          <cell r="A24" t="str">
            <v>ER</v>
          </cell>
        </row>
        <row r="25">
          <cell r="A25" t="str">
            <v>M00</v>
          </cell>
        </row>
        <row r="26">
          <cell r="A26" t="str">
            <v>M21</v>
          </cell>
        </row>
        <row r="27">
          <cell r="A27" t="str">
            <v>M22</v>
          </cell>
        </row>
        <row r="28">
          <cell r="A28" t="str">
            <v>M41</v>
          </cell>
        </row>
        <row r="29">
          <cell r="A29" t="str">
            <v>M42</v>
          </cell>
        </row>
        <row r="30">
          <cell r="A30" t="str">
            <v>M51</v>
          </cell>
        </row>
        <row r="31">
          <cell r="A31" t="str">
            <v>M52</v>
          </cell>
        </row>
        <row r="32">
          <cell r="A32" t="str">
            <v>M61</v>
          </cell>
        </row>
        <row r="33">
          <cell r="A33" t="str">
            <v>M62</v>
          </cell>
        </row>
        <row r="34">
          <cell r="A34" t="str">
            <v>M71</v>
          </cell>
        </row>
        <row r="35">
          <cell r="A35" t="str">
            <v>M72</v>
          </cell>
        </row>
        <row r="36">
          <cell r="A36" t="str">
            <v>M81</v>
          </cell>
        </row>
        <row r="37">
          <cell r="A37" t="str">
            <v>M82</v>
          </cell>
        </row>
        <row r="38">
          <cell r="A38" t="str">
            <v>O1N</v>
          </cell>
        </row>
        <row r="39">
          <cell r="A39" t="str">
            <v>O2S</v>
          </cell>
        </row>
        <row r="40">
          <cell r="A40" t="str">
            <v>O4T</v>
          </cell>
        </row>
        <row r="41">
          <cell r="A41" t="str">
            <v>XX</v>
          </cell>
        </row>
        <row r="42">
          <cell r="A42" t="str">
            <v>YY</v>
          </cell>
        </row>
        <row r="43">
          <cell r="A43" t="str">
            <v>ZZ</v>
          </cell>
        </row>
      </sheetData>
      <sheetData sheetId="19"/>
      <sheetData sheetId="2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BE0D1B-B13A-4882-856E-C1CB519A25B7}">
  <dimension ref="B2:H34"/>
  <sheetViews>
    <sheetView topLeftCell="A10" workbookViewId="0">
      <selection activeCell="I16" sqref="I16"/>
    </sheetView>
  </sheetViews>
  <sheetFormatPr defaultColWidth="9.109375" defaultRowHeight="13.2" x14ac:dyDescent="0.25"/>
  <cols>
    <col min="1" max="1" width="2.33203125" style="162" customWidth="1"/>
    <col min="2" max="2" width="14.5546875" style="162" customWidth="1"/>
    <col min="3" max="3" width="50.44140625" style="162" customWidth="1"/>
    <col min="4" max="4" width="17.88671875" style="210" customWidth="1"/>
    <col min="5" max="5" width="1.109375" style="162" customWidth="1"/>
    <col min="6" max="16384" width="9.109375" style="162"/>
  </cols>
  <sheetData>
    <row r="2" spans="2:8" hidden="1" x14ac:dyDescent="0.25"/>
    <row r="3" spans="2:8" ht="30.75" customHeight="1" x14ac:dyDescent="0.25">
      <c r="B3" s="168" t="s">
        <v>1270</v>
      </c>
      <c r="C3" s="163" t="s">
        <v>1303</v>
      </c>
      <c r="D3" s="164" t="e">
        <f>0.15*SUM(D4+D12+D19)</f>
        <v>#REF!</v>
      </c>
      <c r="E3" s="160"/>
      <c r="F3" s="161"/>
      <c r="G3" s="161"/>
      <c r="H3" s="161"/>
    </row>
    <row r="4" spans="2:8" ht="22.5" customHeight="1" x14ac:dyDescent="0.25">
      <c r="B4" s="223" t="s">
        <v>1271</v>
      </c>
      <c r="C4" s="223"/>
      <c r="D4" s="164" t="e">
        <f>SUM(D5:D10)</f>
        <v>#REF!</v>
      </c>
      <c r="E4" s="160"/>
      <c r="F4" s="161"/>
      <c r="G4" s="161"/>
      <c r="H4" s="161"/>
    </row>
    <row r="5" spans="2:8" ht="18" customHeight="1" x14ac:dyDescent="0.25">
      <c r="B5" s="169" t="s">
        <v>1272</v>
      </c>
      <c r="C5" s="165" t="s">
        <v>1273</v>
      </c>
      <c r="D5" s="211" t="e">
        <f>'Part-A '!#REF!</f>
        <v>#REF!</v>
      </c>
      <c r="E5" s="161"/>
      <c r="F5" s="161"/>
      <c r="G5" s="161"/>
      <c r="H5" s="161"/>
    </row>
    <row r="6" spans="2:8" ht="18" customHeight="1" x14ac:dyDescent="0.25">
      <c r="B6" s="169" t="s">
        <v>1274</v>
      </c>
      <c r="C6" s="165" t="s">
        <v>1275</v>
      </c>
      <c r="D6" s="211" t="e">
        <f>'Part-A '!#REF!</f>
        <v>#REF!</v>
      </c>
      <c r="E6" s="161"/>
      <c r="F6" s="161"/>
      <c r="G6" s="161"/>
      <c r="H6" s="161"/>
    </row>
    <row r="7" spans="2:8" ht="18" customHeight="1" x14ac:dyDescent="0.25">
      <c r="B7" s="169" t="s">
        <v>1276</v>
      </c>
      <c r="C7" s="165" t="s">
        <v>1277</v>
      </c>
      <c r="D7" s="211">
        <f>'Part-A '!G382</f>
        <v>0</v>
      </c>
      <c r="E7" s="161"/>
      <c r="F7" s="161"/>
      <c r="G7" s="161"/>
      <c r="H7" s="161"/>
    </row>
    <row r="8" spans="2:8" ht="18" customHeight="1" x14ac:dyDescent="0.25">
      <c r="B8" s="169" t="s">
        <v>1278</v>
      </c>
      <c r="C8" s="165" t="s">
        <v>1279</v>
      </c>
      <c r="D8" s="211">
        <f>'Part-A '!G415</f>
        <v>0</v>
      </c>
      <c r="E8" s="161"/>
      <c r="F8" s="161"/>
      <c r="G8" s="161"/>
      <c r="H8" s="161"/>
    </row>
    <row r="9" spans="2:8" ht="18" customHeight="1" x14ac:dyDescent="0.25">
      <c r="B9" s="169" t="s">
        <v>1280</v>
      </c>
      <c r="C9" s="165" t="s">
        <v>1281</v>
      </c>
      <c r="D9" s="211" t="e">
        <f>'Part-A '!#REF!</f>
        <v>#REF!</v>
      </c>
      <c r="E9" s="161"/>
      <c r="F9" s="161"/>
      <c r="G9" s="161"/>
      <c r="H9" s="161"/>
    </row>
    <row r="10" spans="2:8" ht="18" customHeight="1" x14ac:dyDescent="0.25">
      <c r="B10" s="169" t="s">
        <v>1282</v>
      </c>
      <c r="C10" s="165" t="s">
        <v>1283</v>
      </c>
      <c r="D10" s="211">
        <f>'Part-A '!G495</f>
        <v>0</v>
      </c>
      <c r="E10" s="161"/>
      <c r="F10" s="161"/>
      <c r="G10" s="161"/>
      <c r="H10" s="161"/>
    </row>
    <row r="11" spans="2:8" ht="3" customHeight="1" x14ac:dyDescent="0.25">
      <c r="B11" s="166"/>
      <c r="C11" s="166"/>
      <c r="D11" s="212"/>
      <c r="E11" s="160"/>
      <c r="F11" s="160"/>
      <c r="G11" s="161"/>
      <c r="H11" s="161"/>
    </row>
    <row r="12" spans="2:8" ht="30" customHeight="1" x14ac:dyDescent="0.25">
      <c r="B12" s="223" t="s">
        <v>1284</v>
      </c>
      <c r="C12" s="223"/>
      <c r="D12" s="164">
        <f>SUM(D13:D17)</f>
        <v>33075221.474710744</v>
      </c>
      <c r="E12" s="160"/>
      <c r="F12" s="160"/>
      <c r="G12" s="161"/>
      <c r="H12" s="161"/>
    </row>
    <row r="13" spans="2:8" ht="18" customHeight="1" x14ac:dyDescent="0.25">
      <c r="B13" s="169" t="s">
        <v>1272</v>
      </c>
      <c r="C13" s="165" t="s">
        <v>1285</v>
      </c>
      <c r="D13" s="211">
        <f>'Part B'!I116</f>
        <v>15996290.834710743</v>
      </c>
      <c r="E13" s="161"/>
      <c r="F13" s="161"/>
      <c r="G13" s="161"/>
      <c r="H13" s="161"/>
    </row>
    <row r="14" spans="2:8" ht="18" customHeight="1" x14ac:dyDescent="0.25">
      <c r="B14" s="169" t="s">
        <v>1274</v>
      </c>
      <c r="C14" s="165" t="s">
        <v>1286</v>
      </c>
      <c r="D14" s="211">
        <f>'Part B'!I130</f>
        <v>4301577</v>
      </c>
      <c r="E14" s="161"/>
      <c r="F14" s="161"/>
      <c r="G14" s="161"/>
      <c r="H14" s="161"/>
    </row>
    <row r="15" spans="2:8" ht="18" customHeight="1" x14ac:dyDescent="0.25">
      <c r="B15" s="169" t="s">
        <v>1276</v>
      </c>
      <c r="C15" s="165" t="s">
        <v>1287</v>
      </c>
      <c r="D15" s="211">
        <f>'Part B'!I184</f>
        <v>6717727</v>
      </c>
      <c r="E15" s="161"/>
      <c r="F15" s="161"/>
      <c r="G15" s="161"/>
      <c r="H15" s="161"/>
    </row>
    <row r="16" spans="2:8" ht="18" customHeight="1" x14ac:dyDescent="0.25">
      <c r="B16" s="169" t="s">
        <v>1278</v>
      </c>
      <c r="C16" s="165" t="s">
        <v>1288</v>
      </c>
      <c r="D16" s="211">
        <f>'Part B'!I250</f>
        <v>3676020</v>
      </c>
      <c r="E16" s="161"/>
      <c r="F16" s="161"/>
      <c r="G16" s="161"/>
      <c r="H16" s="161"/>
    </row>
    <row r="17" spans="2:8" ht="18" customHeight="1" x14ac:dyDescent="0.25">
      <c r="B17" s="169" t="s">
        <v>1280</v>
      </c>
      <c r="C17" s="165" t="s">
        <v>1289</v>
      </c>
      <c r="D17" s="211">
        <f>'Part B'!I756</f>
        <v>2383606.64</v>
      </c>
      <c r="E17" s="161"/>
      <c r="F17" s="161"/>
      <c r="G17" s="161"/>
      <c r="H17" s="161"/>
    </row>
    <row r="18" spans="2:8" ht="6.75" customHeight="1" x14ac:dyDescent="0.25">
      <c r="B18" s="167"/>
      <c r="C18" s="167"/>
      <c r="D18" s="212"/>
      <c r="E18" s="160"/>
      <c r="F18" s="160"/>
      <c r="G18" s="161"/>
      <c r="H18" s="161"/>
    </row>
    <row r="19" spans="2:8" ht="26.25" customHeight="1" x14ac:dyDescent="0.25">
      <c r="B19" s="223" t="s">
        <v>1290</v>
      </c>
      <c r="C19" s="223"/>
      <c r="D19" s="164">
        <f>SUM(D20:D25)</f>
        <v>21726719.200000003</v>
      </c>
      <c r="E19" s="160"/>
      <c r="F19" s="160"/>
      <c r="G19" s="161"/>
      <c r="H19" s="161"/>
    </row>
    <row r="20" spans="2:8" ht="18" customHeight="1" x14ac:dyDescent="0.25">
      <c r="B20" s="169" t="s">
        <v>1291</v>
      </c>
      <c r="C20" s="165" t="s">
        <v>1292</v>
      </c>
      <c r="D20" s="211">
        <f>'Part C'!G100</f>
        <v>651350</v>
      </c>
      <c r="F20" s="161"/>
      <c r="G20" s="161"/>
      <c r="H20" s="161"/>
    </row>
    <row r="21" spans="2:8" ht="18" customHeight="1" x14ac:dyDescent="0.25">
      <c r="B21" s="169" t="s">
        <v>1293</v>
      </c>
      <c r="C21" s="165" t="s">
        <v>1294</v>
      </c>
      <c r="D21" s="211">
        <f>'Part C'!G230</f>
        <v>10737270.800000001</v>
      </c>
      <c r="F21" s="161"/>
      <c r="G21" s="161"/>
      <c r="H21" s="161"/>
    </row>
    <row r="22" spans="2:8" ht="18" customHeight="1" x14ac:dyDescent="0.25">
      <c r="B22" s="169" t="s">
        <v>1295</v>
      </c>
      <c r="C22" s="165" t="s">
        <v>1296</v>
      </c>
      <c r="D22" s="211">
        <f>'Part C'!G279</f>
        <v>912400</v>
      </c>
      <c r="F22" s="161"/>
      <c r="G22" s="161"/>
      <c r="H22" s="161"/>
    </row>
    <row r="23" spans="2:8" ht="18" customHeight="1" x14ac:dyDescent="0.25">
      <c r="B23" s="169" t="s">
        <v>1297</v>
      </c>
      <c r="C23" s="165" t="s">
        <v>1298</v>
      </c>
      <c r="D23" s="211">
        <f>'Part C'!G374</f>
        <v>717850</v>
      </c>
      <c r="F23" s="161"/>
      <c r="G23" s="161"/>
      <c r="H23" s="161"/>
    </row>
    <row r="24" spans="2:8" ht="18" customHeight="1" x14ac:dyDescent="0.25">
      <c r="B24" s="169" t="s">
        <v>1299</v>
      </c>
      <c r="C24" s="165" t="s">
        <v>1300</v>
      </c>
      <c r="D24" s="211">
        <f>'Part C'!G462</f>
        <v>8206848.4000000004</v>
      </c>
      <c r="F24" s="161"/>
      <c r="G24" s="161"/>
      <c r="H24" s="161"/>
    </row>
    <row r="25" spans="2:8" ht="18" customHeight="1" x14ac:dyDescent="0.25">
      <c r="B25" s="169" t="s">
        <v>1301</v>
      </c>
      <c r="C25" s="165" t="s">
        <v>1302</v>
      </c>
      <c r="D25" s="211">
        <f>'Part C'!G511</f>
        <v>501000</v>
      </c>
      <c r="F25" s="161"/>
      <c r="G25" s="161"/>
      <c r="H25" s="161"/>
    </row>
    <row r="26" spans="2:8" ht="1.5" customHeight="1" x14ac:dyDescent="0.25">
      <c r="B26" s="166"/>
      <c r="C26" s="166"/>
      <c r="D26" s="212"/>
      <c r="E26" s="160"/>
      <c r="F26" s="160"/>
      <c r="G26" s="161"/>
      <c r="H26" s="161"/>
    </row>
    <row r="27" spans="2:8" ht="27.75" customHeight="1" x14ac:dyDescent="0.25">
      <c r="B27" s="168" t="s">
        <v>1304</v>
      </c>
      <c r="C27" s="168" t="s">
        <v>1308</v>
      </c>
      <c r="D27" s="164" t="e">
        <f>D4+D12+D19+D3</f>
        <v>#REF!</v>
      </c>
      <c r="E27" s="160"/>
      <c r="F27" s="160"/>
      <c r="G27" s="161"/>
      <c r="H27" s="161"/>
    </row>
    <row r="28" spans="2:8" ht="22.5" customHeight="1" x14ac:dyDescent="0.25">
      <c r="B28" s="224" t="s">
        <v>1306</v>
      </c>
      <c r="C28" s="224"/>
      <c r="D28" s="211" t="e">
        <f>0.1*D27</f>
        <v>#REF!</v>
      </c>
    </row>
    <row r="29" spans="2:8" ht="24" customHeight="1" x14ac:dyDescent="0.25">
      <c r="B29" s="225" t="s">
        <v>1305</v>
      </c>
      <c r="C29" s="226"/>
      <c r="D29" s="164" t="e">
        <f>D27+D28</f>
        <v>#REF!</v>
      </c>
      <c r="E29" s="160"/>
      <c r="F29" s="160"/>
      <c r="G29" s="161"/>
      <c r="H29" s="161"/>
    </row>
    <row r="30" spans="2:8" ht="24" customHeight="1" x14ac:dyDescent="0.25">
      <c r="B30" s="224" t="s">
        <v>1395</v>
      </c>
      <c r="C30" s="224"/>
      <c r="D30" s="211" t="e">
        <f>0.1*D29</f>
        <v>#REF!</v>
      </c>
      <c r="E30" s="160"/>
      <c r="F30" s="160"/>
      <c r="G30" s="161"/>
      <c r="H30" s="161"/>
    </row>
    <row r="31" spans="2:8" ht="24" customHeight="1" x14ac:dyDescent="0.25">
      <c r="B31" s="225" t="s">
        <v>1396</v>
      </c>
      <c r="C31" s="226"/>
      <c r="D31" s="164" t="e">
        <f>D29+D30</f>
        <v>#REF!</v>
      </c>
      <c r="E31" s="160"/>
      <c r="F31" s="160"/>
      <c r="G31" s="161"/>
      <c r="H31" s="161"/>
    </row>
    <row r="32" spans="2:8" ht="22.5" customHeight="1" x14ac:dyDescent="0.25">
      <c r="B32" s="224" t="s">
        <v>1397</v>
      </c>
      <c r="C32" s="224"/>
      <c r="D32" s="211" t="e">
        <f>0.15*D31</f>
        <v>#REF!</v>
      </c>
    </row>
    <row r="33" spans="2:8" ht="31.5" customHeight="1" x14ac:dyDescent="0.25">
      <c r="B33" s="223" t="s">
        <v>1307</v>
      </c>
      <c r="C33" s="223"/>
      <c r="D33" s="164" t="e">
        <f>D31+D32</f>
        <v>#REF!</v>
      </c>
      <c r="E33" s="160"/>
      <c r="F33" s="160"/>
      <c r="G33" s="161"/>
      <c r="H33" s="161"/>
    </row>
    <row r="34" spans="2:8" x14ac:dyDescent="0.25">
      <c r="B34" s="160"/>
      <c r="C34" s="160"/>
    </row>
  </sheetData>
  <mergeCells count="9">
    <mergeCell ref="B4:C4"/>
    <mergeCell ref="B28:C28"/>
    <mergeCell ref="B32:C32"/>
    <mergeCell ref="B33:C33"/>
    <mergeCell ref="B29:C29"/>
    <mergeCell ref="B19:C19"/>
    <mergeCell ref="B12:C12"/>
    <mergeCell ref="B30:C30"/>
    <mergeCell ref="B31:C3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B3DF6-345A-43F9-9005-7E6694363278}">
  <dimension ref="A1:H337"/>
  <sheetViews>
    <sheetView view="pageBreakPreview" zoomScaleNormal="100" zoomScaleSheetLayoutView="100" zoomScalePageLayoutView="70" workbookViewId="0">
      <selection activeCell="G126" sqref="G126"/>
    </sheetView>
  </sheetViews>
  <sheetFormatPr defaultColWidth="8.88671875" defaultRowHeight="13.8" x14ac:dyDescent="0.3"/>
  <cols>
    <col min="1" max="1" width="9.44140625" style="30" customWidth="1"/>
    <col min="2" max="2" width="10.6640625" style="22" customWidth="1"/>
    <col min="3" max="3" width="36.109375" style="56" customWidth="1"/>
    <col min="4" max="4" width="6.33203125" style="31" customWidth="1"/>
    <col min="5" max="5" width="6.88671875" style="32" customWidth="1"/>
    <col min="6" max="6" width="15" style="156" customWidth="1"/>
    <col min="7" max="7" width="15.6640625" style="33" customWidth="1"/>
    <col min="8" max="8" width="15.33203125" style="6" bestFit="1" customWidth="1"/>
    <col min="9" max="16384" width="8.88671875" style="7"/>
  </cols>
  <sheetData>
    <row r="1" spans="1:8" ht="27.75" customHeight="1" x14ac:dyDescent="0.3">
      <c r="A1" s="231" t="s">
        <v>1113</v>
      </c>
      <c r="B1" s="232"/>
      <c r="C1" s="232"/>
      <c r="D1" s="232"/>
      <c r="E1" s="232"/>
      <c r="F1" s="232"/>
      <c r="G1" s="233"/>
      <c r="H1" s="2"/>
    </row>
    <row r="2" spans="1:8" s="1" customFormat="1" ht="30" customHeight="1" x14ac:dyDescent="0.25">
      <c r="A2" s="48" t="s">
        <v>0</v>
      </c>
      <c r="B2" s="49" t="s">
        <v>1</v>
      </c>
      <c r="C2" s="49" t="s">
        <v>113</v>
      </c>
      <c r="D2" s="49" t="s">
        <v>2</v>
      </c>
      <c r="E2" s="49" t="s">
        <v>3</v>
      </c>
      <c r="F2" s="149" t="s">
        <v>4</v>
      </c>
      <c r="G2" s="50" t="s">
        <v>5</v>
      </c>
      <c r="H2" s="2"/>
    </row>
    <row r="3" spans="1:8" s="6" customFormat="1" ht="8.1" customHeight="1" x14ac:dyDescent="0.3">
      <c r="A3" s="3"/>
      <c r="B3" s="4"/>
      <c r="C3" s="9"/>
      <c r="D3" s="4"/>
      <c r="E3" s="4"/>
      <c r="F3" s="150"/>
      <c r="G3" s="5"/>
    </row>
    <row r="4" spans="1:8" s="6" customFormat="1" x14ac:dyDescent="0.3">
      <c r="A4" s="34" t="s">
        <v>293</v>
      </c>
      <c r="B4" s="35" t="s">
        <v>114</v>
      </c>
      <c r="C4" s="8" t="s">
        <v>118</v>
      </c>
      <c r="D4" s="4"/>
      <c r="E4" s="4"/>
      <c r="F4" s="150"/>
      <c r="G4" s="5"/>
    </row>
    <row r="5" spans="1:8" s="6" customFormat="1" ht="9.9" customHeight="1" x14ac:dyDescent="0.3">
      <c r="A5" s="3"/>
      <c r="B5" s="4"/>
      <c r="C5" s="9"/>
      <c r="D5" s="4"/>
      <c r="E5" s="4"/>
      <c r="F5" s="150"/>
      <c r="G5" s="5"/>
    </row>
    <row r="6" spans="1:8" s="6" customFormat="1" ht="18" customHeight="1" x14ac:dyDescent="0.3">
      <c r="A6" s="3" t="s">
        <v>295</v>
      </c>
      <c r="B6" s="4" t="s">
        <v>115</v>
      </c>
      <c r="C6" s="9" t="s">
        <v>116</v>
      </c>
      <c r="D6" s="4" t="s">
        <v>6</v>
      </c>
      <c r="E6" s="4">
        <v>1</v>
      </c>
      <c r="F6" s="150"/>
      <c r="G6" s="5"/>
    </row>
    <row r="7" spans="1:8" s="6" customFormat="1" ht="11.1" customHeight="1" x14ac:dyDescent="0.3">
      <c r="A7" s="3"/>
      <c r="B7" s="4"/>
      <c r="C7" s="9"/>
      <c r="D7" s="4"/>
      <c r="E7" s="4"/>
      <c r="F7" s="150"/>
      <c r="G7" s="5"/>
    </row>
    <row r="8" spans="1:8" s="6" customFormat="1" ht="18.75" customHeight="1" x14ac:dyDescent="0.3">
      <c r="A8" s="3"/>
      <c r="B8" s="234" t="s">
        <v>120</v>
      </c>
      <c r="C8" s="235"/>
      <c r="D8" s="4"/>
      <c r="E8" s="4"/>
      <c r="F8" s="150"/>
      <c r="G8" s="5"/>
    </row>
    <row r="9" spans="1:8" s="6" customFormat="1" ht="18" customHeight="1" x14ac:dyDescent="0.3">
      <c r="A9" s="3" t="s">
        <v>297</v>
      </c>
      <c r="B9" s="4" t="s">
        <v>8</v>
      </c>
      <c r="C9" s="9" t="s">
        <v>83</v>
      </c>
      <c r="D9" s="4" t="s">
        <v>6</v>
      </c>
      <c r="E9" s="4">
        <v>1</v>
      </c>
      <c r="F9" s="150"/>
      <c r="G9" s="5"/>
    </row>
    <row r="10" spans="1:8" s="6" customFormat="1" ht="8.25" customHeight="1" x14ac:dyDescent="0.3">
      <c r="A10" s="3"/>
      <c r="B10" s="4"/>
      <c r="C10" s="9"/>
      <c r="D10" s="4"/>
      <c r="E10" s="4"/>
      <c r="F10" s="150"/>
      <c r="G10" s="5"/>
    </row>
    <row r="11" spans="1:8" s="6" customFormat="1" ht="18.75" customHeight="1" x14ac:dyDescent="0.3">
      <c r="A11" s="3"/>
      <c r="B11" s="234" t="s">
        <v>121</v>
      </c>
      <c r="C11" s="235"/>
      <c r="D11" s="4"/>
      <c r="E11" s="4"/>
      <c r="F11" s="150"/>
      <c r="G11" s="5"/>
    </row>
    <row r="12" spans="1:8" s="6" customFormat="1" ht="18" customHeight="1" x14ac:dyDescent="0.3">
      <c r="A12" s="3" t="s">
        <v>299</v>
      </c>
      <c r="B12" s="4" t="s">
        <v>9</v>
      </c>
      <c r="C12" s="9" t="s">
        <v>84</v>
      </c>
      <c r="D12" s="4" t="s">
        <v>6</v>
      </c>
      <c r="E12" s="4">
        <v>1</v>
      </c>
      <c r="F12" s="150"/>
      <c r="G12" s="5"/>
    </row>
    <row r="13" spans="1:8" s="6" customFormat="1" ht="12" customHeight="1" x14ac:dyDescent="0.3">
      <c r="A13" s="3"/>
      <c r="B13" s="4"/>
      <c r="C13" s="9"/>
      <c r="D13" s="4"/>
      <c r="E13" s="4"/>
      <c r="F13" s="150"/>
      <c r="G13" s="5"/>
    </row>
    <row r="14" spans="1:8" s="6" customFormat="1" ht="18" customHeight="1" x14ac:dyDescent="0.3">
      <c r="A14" s="3" t="s">
        <v>301</v>
      </c>
      <c r="B14" s="4" t="s">
        <v>10</v>
      </c>
      <c r="C14" s="9" t="s">
        <v>11</v>
      </c>
      <c r="D14" s="4" t="s">
        <v>6</v>
      </c>
      <c r="E14" s="4">
        <v>1</v>
      </c>
      <c r="F14" s="150"/>
      <c r="G14" s="5"/>
    </row>
    <row r="15" spans="1:8" s="6" customFormat="1" ht="12" customHeight="1" x14ac:dyDescent="0.3">
      <c r="A15" s="3"/>
      <c r="B15" s="4"/>
      <c r="C15" s="9"/>
      <c r="D15" s="4"/>
      <c r="E15" s="4"/>
      <c r="F15" s="150"/>
      <c r="G15" s="5"/>
    </row>
    <row r="16" spans="1:8" s="6" customFormat="1" ht="18" customHeight="1" x14ac:dyDescent="0.3">
      <c r="A16" s="3" t="s">
        <v>303</v>
      </c>
      <c r="B16" s="4" t="s">
        <v>12</v>
      </c>
      <c r="C16" s="9" t="s">
        <v>85</v>
      </c>
      <c r="D16" s="4" t="s">
        <v>6</v>
      </c>
      <c r="E16" s="4">
        <v>1</v>
      </c>
      <c r="F16" s="150"/>
      <c r="G16" s="5"/>
    </row>
    <row r="17" spans="1:8" s="6" customFormat="1" x14ac:dyDescent="0.3">
      <c r="A17" s="3"/>
      <c r="B17" s="4"/>
      <c r="C17" s="9"/>
      <c r="D17" s="4"/>
      <c r="E17" s="4"/>
      <c r="F17" s="150"/>
      <c r="G17" s="5"/>
    </row>
    <row r="18" spans="1:8" s="37" customFormat="1" ht="78" customHeight="1" x14ac:dyDescent="0.3">
      <c r="A18" s="47" t="s">
        <v>305</v>
      </c>
      <c r="B18" s="45" t="s">
        <v>117</v>
      </c>
      <c r="C18" s="46" t="s">
        <v>131</v>
      </c>
      <c r="D18" s="4" t="s">
        <v>6</v>
      </c>
      <c r="E18" s="4">
        <v>1</v>
      </c>
      <c r="F18" s="151"/>
      <c r="G18" s="66"/>
      <c r="H18" s="6"/>
    </row>
    <row r="19" spans="1:8" s="6" customFormat="1" ht="9" customHeight="1" x14ac:dyDescent="0.3">
      <c r="A19" s="3"/>
      <c r="B19" s="4"/>
      <c r="C19" s="9"/>
      <c r="D19" s="4"/>
      <c r="E19" s="4"/>
      <c r="F19" s="150"/>
      <c r="G19" s="5"/>
    </row>
    <row r="20" spans="1:8" s="37" customFormat="1" ht="28.5" customHeight="1" x14ac:dyDescent="0.3">
      <c r="A20" s="47" t="s">
        <v>308</v>
      </c>
      <c r="B20" s="45" t="s">
        <v>122</v>
      </c>
      <c r="C20" s="46" t="s">
        <v>123</v>
      </c>
      <c r="D20" s="4" t="s">
        <v>6</v>
      </c>
      <c r="E20" s="4">
        <v>1</v>
      </c>
      <c r="F20" s="151"/>
      <c r="G20" s="66"/>
      <c r="H20" s="6"/>
    </row>
    <row r="21" spans="1:8" x14ac:dyDescent="0.3">
      <c r="A21" s="3"/>
      <c r="B21" s="4"/>
      <c r="C21" s="9"/>
      <c r="D21" s="4"/>
      <c r="E21" s="4"/>
      <c r="F21" s="150"/>
      <c r="G21" s="5"/>
      <c r="H21" s="37"/>
    </row>
    <row r="22" spans="1:8" x14ac:dyDescent="0.3">
      <c r="A22" s="34" t="s">
        <v>311</v>
      </c>
      <c r="B22" s="35" t="s">
        <v>126</v>
      </c>
      <c r="C22" s="8" t="s">
        <v>119</v>
      </c>
      <c r="D22" s="4"/>
      <c r="E22" s="4"/>
      <c r="F22" s="150"/>
      <c r="G22" s="5"/>
    </row>
    <row r="23" spans="1:8" x14ac:dyDescent="0.3">
      <c r="A23" s="3"/>
      <c r="B23" s="4"/>
      <c r="C23" s="9"/>
      <c r="D23" s="4"/>
      <c r="E23" s="4"/>
      <c r="F23" s="150"/>
      <c r="G23" s="5"/>
    </row>
    <row r="24" spans="1:8" ht="18" customHeight="1" x14ac:dyDescent="0.3">
      <c r="A24" s="3" t="s">
        <v>313</v>
      </c>
      <c r="B24" s="4" t="s">
        <v>124</v>
      </c>
      <c r="C24" s="9" t="s">
        <v>125</v>
      </c>
      <c r="D24" s="4" t="s">
        <v>6</v>
      </c>
      <c r="E24" s="4">
        <v>1</v>
      </c>
      <c r="F24" s="150"/>
      <c r="G24" s="5"/>
    </row>
    <row r="25" spans="1:8" ht="6.75" customHeight="1" x14ac:dyDescent="0.3">
      <c r="A25" s="3"/>
      <c r="B25" s="4"/>
      <c r="C25" s="9"/>
      <c r="D25" s="4"/>
      <c r="E25" s="4"/>
      <c r="F25" s="150"/>
      <c r="G25" s="5"/>
    </row>
    <row r="26" spans="1:8" ht="14.4" x14ac:dyDescent="0.3">
      <c r="A26" s="3"/>
      <c r="B26" s="234" t="s">
        <v>7</v>
      </c>
      <c r="C26" s="235"/>
      <c r="D26" s="4"/>
      <c r="E26" s="4"/>
      <c r="F26" s="150"/>
      <c r="G26" s="5"/>
    </row>
    <row r="27" spans="1:8" ht="26.4" x14ac:dyDescent="0.3">
      <c r="A27" s="3"/>
      <c r="B27" s="4" t="s">
        <v>8</v>
      </c>
      <c r="C27" s="9" t="s">
        <v>86</v>
      </c>
      <c r="D27" s="4" t="s">
        <v>6</v>
      </c>
      <c r="E27" s="4">
        <v>1</v>
      </c>
      <c r="F27" s="150"/>
      <c r="G27" s="5"/>
    </row>
    <row r="28" spans="1:8" ht="11.1" customHeight="1" x14ac:dyDescent="0.3">
      <c r="A28" s="4"/>
      <c r="B28" s="9"/>
      <c r="C28" s="9"/>
      <c r="D28" s="9"/>
      <c r="E28" s="4"/>
      <c r="F28" s="150"/>
      <c r="G28" s="5"/>
    </row>
    <row r="29" spans="1:8" ht="14.4" x14ac:dyDescent="0.3">
      <c r="A29" s="3"/>
      <c r="B29" s="234" t="s">
        <v>13</v>
      </c>
      <c r="C29" s="235"/>
      <c r="D29" s="4"/>
      <c r="E29" s="4"/>
      <c r="F29" s="150"/>
      <c r="G29" s="5"/>
    </row>
    <row r="30" spans="1:8" ht="26.4" x14ac:dyDescent="0.3">
      <c r="A30" s="3" t="s">
        <v>315</v>
      </c>
      <c r="B30" s="4" t="s">
        <v>14</v>
      </c>
      <c r="C30" s="9" t="s">
        <v>87</v>
      </c>
      <c r="D30" s="4" t="s">
        <v>6</v>
      </c>
      <c r="E30" s="4">
        <v>1</v>
      </c>
      <c r="F30" s="150"/>
      <c r="G30" s="5"/>
      <c r="H30" s="40"/>
    </row>
    <row r="31" spans="1:8" ht="11.1" customHeight="1" x14ac:dyDescent="0.3">
      <c r="A31" s="3"/>
      <c r="B31" s="4"/>
      <c r="C31" s="9"/>
      <c r="D31" s="4"/>
      <c r="E31" s="4"/>
      <c r="F31" s="150"/>
      <c r="G31" s="5"/>
    </row>
    <row r="32" spans="1:8" ht="26.4" x14ac:dyDescent="0.3">
      <c r="A32" s="3" t="s">
        <v>317</v>
      </c>
      <c r="B32" s="4" t="s">
        <v>15</v>
      </c>
      <c r="C32" s="9" t="s">
        <v>88</v>
      </c>
      <c r="D32" s="4" t="s">
        <v>6</v>
      </c>
      <c r="E32" s="4">
        <v>1</v>
      </c>
      <c r="F32" s="150"/>
      <c r="G32" s="5"/>
    </row>
    <row r="33" spans="1:7" ht="11.1" customHeight="1" x14ac:dyDescent="0.3">
      <c r="A33" s="3"/>
      <c r="B33" s="4"/>
      <c r="C33" s="9"/>
      <c r="D33" s="4"/>
      <c r="E33" s="4"/>
      <c r="F33" s="150"/>
      <c r="G33" s="5"/>
    </row>
    <row r="34" spans="1:7" ht="26.4" x14ac:dyDescent="0.3">
      <c r="A34" s="3" t="s">
        <v>319</v>
      </c>
      <c r="B34" s="4" t="s">
        <v>16</v>
      </c>
      <c r="C34" s="9" t="s">
        <v>91</v>
      </c>
      <c r="D34" s="4" t="s">
        <v>6</v>
      </c>
      <c r="E34" s="4">
        <v>1</v>
      </c>
      <c r="F34" s="150"/>
      <c r="G34" s="5"/>
    </row>
    <row r="35" spans="1:7" ht="11.1" customHeight="1" x14ac:dyDescent="0.3">
      <c r="A35" s="3"/>
      <c r="B35" s="4"/>
      <c r="C35" s="9"/>
      <c r="D35" s="4"/>
      <c r="E35" s="4"/>
      <c r="F35" s="150"/>
      <c r="G35" s="5"/>
    </row>
    <row r="36" spans="1:7" x14ac:dyDescent="0.3">
      <c r="A36" s="3" t="s">
        <v>321</v>
      </c>
      <c r="B36" s="4" t="s">
        <v>17</v>
      </c>
      <c r="C36" s="9" t="s">
        <v>18</v>
      </c>
      <c r="D36" s="4" t="s">
        <v>6</v>
      </c>
      <c r="E36" s="4">
        <v>1</v>
      </c>
      <c r="F36" s="150"/>
      <c r="G36" s="5"/>
    </row>
    <row r="37" spans="1:7" ht="37.200000000000003" customHeight="1" x14ac:dyDescent="0.3">
      <c r="A37" s="3" t="s">
        <v>323</v>
      </c>
      <c r="B37" s="4" t="s">
        <v>127</v>
      </c>
      <c r="C37" s="9" t="s">
        <v>89</v>
      </c>
      <c r="D37" s="4" t="s">
        <v>6</v>
      </c>
      <c r="E37" s="4">
        <v>1</v>
      </c>
      <c r="F37" s="175"/>
      <c r="G37" s="5"/>
    </row>
    <row r="38" spans="1:7" ht="28.5" customHeight="1" x14ac:dyDescent="0.3">
      <c r="A38" s="228" t="s">
        <v>1317</v>
      </c>
      <c r="B38" s="229"/>
      <c r="C38" s="229"/>
      <c r="D38" s="229"/>
      <c r="E38" s="229"/>
      <c r="F38" s="230"/>
      <c r="G38" s="10"/>
    </row>
    <row r="39" spans="1:7" ht="28.5" customHeight="1" x14ac:dyDescent="0.3">
      <c r="A39" s="231" t="s">
        <v>1113</v>
      </c>
      <c r="B39" s="232"/>
      <c r="C39" s="232"/>
      <c r="D39" s="232"/>
      <c r="E39" s="232"/>
      <c r="F39" s="232"/>
      <c r="G39" s="233"/>
    </row>
    <row r="40" spans="1:7" ht="30" customHeight="1" x14ac:dyDescent="0.3">
      <c r="A40" s="48" t="s">
        <v>0</v>
      </c>
      <c r="B40" s="49" t="s">
        <v>1</v>
      </c>
      <c r="C40" s="49" t="s">
        <v>113</v>
      </c>
      <c r="D40" s="49" t="s">
        <v>2</v>
      </c>
      <c r="E40" s="49" t="s">
        <v>3</v>
      </c>
      <c r="F40" s="149" t="s">
        <v>4</v>
      </c>
      <c r="G40" s="50" t="s">
        <v>5</v>
      </c>
    </row>
    <row r="41" spans="1:7" ht="24.75" customHeight="1" x14ac:dyDescent="0.3">
      <c r="A41" s="227" t="s">
        <v>19</v>
      </c>
      <c r="B41" s="227"/>
      <c r="C41" s="227"/>
      <c r="D41" s="227"/>
      <c r="E41" s="227"/>
      <c r="F41" s="227"/>
      <c r="G41" s="11"/>
    </row>
    <row r="42" spans="1:7" ht="11.1" customHeight="1" x14ac:dyDescent="0.3">
      <c r="A42" s="3"/>
      <c r="B42" s="4"/>
      <c r="C42" s="9"/>
      <c r="D42" s="4"/>
      <c r="E42" s="4"/>
      <c r="F42" s="150"/>
      <c r="G42" s="5"/>
    </row>
    <row r="43" spans="1:7" ht="26.4" x14ac:dyDescent="0.3">
      <c r="A43" s="3" t="s">
        <v>325</v>
      </c>
      <c r="B43" s="4" t="s">
        <v>128</v>
      </c>
      <c r="C43" s="9" t="s">
        <v>92</v>
      </c>
      <c r="D43" s="4" t="s">
        <v>6</v>
      </c>
      <c r="E43" s="4">
        <v>1</v>
      </c>
      <c r="F43" s="150"/>
      <c r="G43" s="5"/>
    </row>
    <row r="44" spans="1:7" ht="11.1" customHeight="1" x14ac:dyDescent="0.3">
      <c r="A44" s="3"/>
      <c r="B44" s="4"/>
      <c r="C44" s="9"/>
      <c r="D44" s="4"/>
      <c r="E44" s="4"/>
      <c r="F44" s="150"/>
      <c r="G44" s="5"/>
    </row>
    <row r="45" spans="1:7" ht="18" customHeight="1" x14ac:dyDescent="0.3">
      <c r="A45" s="3" t="s">
        <v>327</v>
      </c>
      <c r="B45" s="4" t="s">
        <v>129</v>
      </c>
      <c r="C45" s="9" t="s">
        <v>112</v>
      </c>
      <c r="D45" s="4" t="s">
        <v>6</v>
      </c>
      <c r="E45" s="4">
        <v>1</v>
      </c>
      <c r="F45" s="150"/>
      <c r="G45" s="5"/>
    </row>
    <row r="46" spans="1:7" ht="11.1" customHeight="1" x14ac:dyDescent="0.3">
      <c r="A46" s="3"/>
      <c r="B46" s="4"/>
      <c r="C46" s="9"/>
      <c r="D46" s="4"/>
      <c r="E46" s="4"/>
      <c r="F46" s="150"/>
      <c r="G46" s="5"/>
    </row>
    <row r="47" spans="1:7" ht="18" customHeight="1" x14ac:dyDescent="0.3">
      <c r="A47" s="3" t="s">
        <v>1114</v>
      </c>
      <c r="B47" s="4" t="s">
        <v>130</v>
      </c>
      <c r="C47" s="9" t="s">
        <v>20</v>
      </c>
      <c r="D47" s="4" t="s">
        <v>6</v>
      </c>
      <c r="E47" s="4">
        <v>1</v>
      </c>
      <c r="F47" s="150"/>
      <c r="G47" s="5"/>
    </row>
    <row r="48" spans="1:7" ht="11.1" customHeight="1" x14ac:dyDescent="0.3">
      <c r="A48" s="3"/>
      <c r="B48" s="4"/>
      <c r="C48" s="9"/>
      <c r="D48" s="4"/>
      <c r="E48" s="4"/>
      <c r="F48" s="150"/>
      <c r="G48" s="5"/>
    </row>
    <row r="49" spans="1:8" ht="29.25" customHeight="1" x14ac:dyDescent="0.3">
      <c r="A49" s="3" t="s">
        <v>329</v>
      </c>
      <c r="B49" s="4" t="s">
        <v>117</v>
      </c>
      <c r="C49" s="9" t="s">
        <v>132</v>
      </c>
      <c r="D49" s="4" t="s">
        <v>6</v>
      </c>
      <c r="E49" s="4">
        <v>1</v>
      </c>
      <c r="F49" s="150"/>
      <c r="G49" s="5"/>
    </row>
    <row r="50" spans="1:8" ht="11.1" customHeight="1" x14ac:dyDescent="0.3">
      <c r="A50" s="4"/>
      <c r="B50" s="9"/>
      <c r="C50" s="9"/>
      <c r="D50" s="9"/>
      <c r="E50" s="4"/>
      <c r="F50" s="150"/>
      <c r="G50" s="5"/>
    </row>
    <row r="51" spans="1:8" ht="24" customHeight="1" x14ac:dyDescent="0.3">
      <c r="A51" s="3" t="s">
        <v>1115</v>
      </c>
      <c r="B51" s="4" t="s">
        <v>122</v>
      </c>
      <c r="C51" s="9" t="s">
        <v>133</v>
      </c>
      <c r="D51" s="4" t="s">
        <v>6</v>
      </c>
      <c r="E51" s="4">
        <v>1</v>
      </c>
      <c r="F51" s="150"/>
      <c r="G51" s="5"/>
    </row>
    <row r="52" spans="1:8" ht="11.1" customHeight="1" x14ac:dyDescent="0.3">
      <c r="A52" s="4"/>
      <c r="B52" s="9"/>
      <c r="C52" s="9"/>
      <c r="D52" s="9"/>
      <c r="E52" s="4"/>
      <c r="F52" s="150"/>
      <c r="G52" s="5"/>
    </row>
    <row r="53" spans="1:8" x14ac:dyDescent="0.3">
      <c r="A53" s="34" t="s">
        <v>330</v>
      </c>
      <c r="B53" s="35" t="s">
        <v>134</v>
      </c>
      <c r="C53" s="8" t="s">
        <v>90</v>
      </c>
      <c r="D53" s="4"/>
      <c r="E53" s="4"/>
      <c r="F53" s="150"/>
      <c r="G53" s="5"/>
      <c r="H53" s="40"/>
    </row>
    <row r="54" spans="1:8" ht="11.1" customHeight="1" x14ac:dyDescent="0.3">
      <c r="A54" s="34"/>
      <c r="B54" s="35"/>
      <c r="C54" s="8"/>
      <c r="D54" s="4"/>
      <c r="E54" s="4"/>
      <c r="F54" s="150"/>
      <c r="G54" s="5"/>
    </row>
    <row r="55" spans="1:8" ht="23.4" customHeight="1" x14ac:dyDescent="0.3">
      <c r="A55" s="3" t="s">
        <v>332</v>
      </c>
      <c r="B55" s="35"/>
      <c r="C55" s="171" t="s">
        <v>1309</v>
      </c>
      <c r="D55" s="83" t="s">
        <v>21</v>
      </c>
      <c r="E55" s="45">
        <v>1</v>
      </c>
      <c r="F55" s="5">
        <v>24000</v>
      </c>
      <c r="G55" s="5">
        <f>E55*F55</f>
        <v>24000</v>
      </c>
    </row>
    <row r="56" spans="1:8" ht="15.6" customHeight="1" x14ac:dyDescent="0.3">
      <c r="A56" s="34"/>
      <c r="B56" s="35"/>
      <c r="C56" s="8"/>
      <c r="D56" s="7"/>
      <c r="E56" s="7"/>
      <c r="F56" s="7"/>
      <c r="G56" s="7"/>
    </row>
    <row r="57" spans="1:8" ht="41.4" customHeight="1" x14ac:dyDescent="0.3">
      <c r="A57" s="3" t="s">
        <v>334</v>
      </c>
      <c r="B57" s="35"/>
      <c r="C57" s="9" t="s">
        <v>1310</v>
      </c>
      <c r="D57" s="86" t="s">
        <v>21</v>
      </c>
      <c r="E57" s="45">
        <v>1</v>
      </c>
      <c r="F57" s="5">
        <v>45000</v>
      </c>
      <c r="G57" s="5">
        <f t="shared" ref="G57" si="0">E57*F57</f>
        <v>45000</v>
      </c>
    </row>
    <row r="58" spans="1:8" ht="11.1" customHeight="1" x14ac:dyDescent="0.3">
      <c r="A58" s="34"/>
      <c r="B58" s="35"/>
      <c r="C58" s="8"/>
      <c r="D58" s="4"/>
      <c r="E58" s="4"/>
      <c r="F58" s="150"/>
      <c r="G58" s="5"/>
    </row>
    <row r="59" spans="1:8" ht="22.5" customHeight="1" x14ac:dyDescent="0.3">
      <c r="A59" s="3" t="s">
        <v>336</v>
      </c>
      <c r="B59" s="4" t="s">
        <v>135</v>
      </c>
      <c r="C59" s="9" t="s">
        <v>136</v>
      </c>
      <c r="D59" s="4" t="s">
        <v>21</v>
      </c>
      <c r="E59" s="4">
        <v>1</v>
      </c>
      <c r="F59" s="150">
        <f>G59</f>
        <v>50000</v>
      </c>
      <c r="G59" s="5">
        <v>50000</v>
      </c>
    </row>
    <row r="60" spans="1:8" ht="11.1" customHeight="1" x14ac:dyDescent="0.3">
      <c r="A60" s="3"/>
      <c r="B60" s="4"/>
      <c r="C60" s="9"/>
      <c r="D60" s="4"/>
      <c r="E60" s="4"/>
      <c r="F60" s="150"/>
      <c r="G60" s="5"/>
    </row>
    <row r="61" spans="1:8" ht="39.6" x14ac:dyDescent="0.3">
      <c r="A61" s="3" t="s">
        <v>1116</v>
      </c>
      <c r="B61" s="9"/>
      <c r="C61" s="9" t="s">
        <v>104</v>
      </c>
      <c r="D61" s="4" t="s">
        <v>21</v>
      </c>
      <c r="E61" s="4">
        <v>1</v>
      </c>
      <c r="F61" s="150">
        <f>G61</f>
        <v>150000</v>
      </c>
      <c r="G61" s="5">
        <v>150000</v>
      </c>
    </row>
    <row r="62" spans="1:8" ht="11.1" customHeight="1" x14ac:dyDescent="0.3">
      <c r="A62" s="3"/>
      <c r="B62" s="9"/>
      <c r="C62" s="9"/>
      <c r="D62" s="4"/>
      <c r="E62" s="4"/>
      <c r="F62" s="150"/>
      <c r="G62" s="5"/>
    </row>
    <row r="63" spans="1:8" ht="48" customHeight="1" x14ac:dyDescent="0.3">
      <c r="A63" s="3" t="s">
        <v>1116</v>
      </c>
      <c r="B63" s="4" t="s">
        <v>1117</v>
      </c>
      <c r="C63" s="9" t="s">
        <v>1118</v>
      </c>
      <c r="D63" s="4" t="s">
        <v>21</v>
      </c>
      <c r="E63" s="4">
        <v>1</v>
      </c>
      <c r="F63" s="150">
        <f>G63</f>
        <v>10000</v>
      </c>
      <c r="G63" s="5">
        <v>10000</v>
      </c>
    </row>
    <row r="64" spans="1:8" ht="11.1" customHeight="1" x14ac:dyDescent="0.3">
      <c r="A64" s="3"/>
      <c r="B64" s="9"/>
      <c r="C64" s="9"/>
      <c r="D64" s="4"/>
      <c r="E64" s="4"/>
      <c r="F64" s="150"/>
      <c r="G64" s="5"/>
    </row>
    <row r="65" spans="1:7" ht="78" customHeight="1" x14ac:dyDescent="0.3">
      <c r="A65" s="3" t="s">
        <v>1316</v>
      </c>
      <c r="B65" s="9"/>
      <c r="C65" s="9" t="s">
        <v>1315</v>
      </c>
      <c r="D65" s="4" t="s">
        <v>21</v>
      </c>
      <c r="E65" s="4">
        <v>1</v>
      </c>
      <c r="F65" s="150">
        <v>6500000</v>
      </c>
      <c r="G65" s="5">
        <f>F65</f>
        <v>6500000</v>
      </c>
    </row>
    <row r="66" spans="1:7" ht="39.6" x14ac:dyDescent="0.3">
      <c r="A66" s="3" t="s">
        <v>1331</v>
      </c>
      <c r="B66" s="9"/>
      <c r="C66" s="158" t="s">
        <v>1332</v>
      </c>
      <c r="D66" s="9" t="s">
        <v>22</v>
      </c>
      <c r="E66" s="4">
        <v>10</v>
      </c>
      <c r="F66" s="176">
        <f>F55+F57+F59+F61+F63+F65</f>
        <v>6779000</v>
      </c>
      <c r="G66" s="5">
        <f>F66*E66/100</f>
        <v>677900</v>
      </c>
    </row>
    <row r="67" spans="1:7" x14ac:dyDescent="0.3">
      <c r="A67" s="34" t="s">
        <v>338</v>
      </c>
      <c r="B67" s="35" t="s">
        <v>137</v>
      </c>
      <c r="C67" s="8" t="s">
        <v>143</v>
      </c>
      <c r="D67" s="4"/>
      <c r="E67" s="4"/>
      <c r="F67" s="150"/>
      <c r="G67" s="5"/>
    </row>
    <row r="68" spans="1:7" ht="28.5" customHeight="1" x14ac:dyDescent="0.3">
      <c r="A68" s="3" t="s">
        <v>340</v>
      </c>
      <c r="B68" s="4" t="s">
        <v>144</v>
      </c>
      <c r="C68" s="172" t="s">
        <v>1311</v>
      </c>
      <c r="D68" s="4" t="s">
        <v>501</v>
      </c>
      <c r="E68" s="173"/>
      <c r="F68" s="150">
        <v>650000</v>
      </c>
      <c r="G68" s="5">
        <f>F68</f>
        <v>650000</v>
      </c>
    </row>
    <row r="69" spans="1:7" ht="28.5" customHeight="1" x14ac:dyDescent="0.3">
      <c r="A69" s="3" t="s">
        <v>342</v>
      </c>
      <c r="B69" s="4" t="s">
        <v>144</v>
      </c>
      <c r="C69" s="172" t="s">
        <v>1312</v>
      </c>
      <c r="D69" s="4" t="s">
        <v>501</v>
      </c>
      <c r="E69" s="4">
        <v>1</v>
      </c>
      <c r="F69" s="150">
        <v>360000</v>
      </c>
      <c r="G69" s="5">
        <f>F69</f>
        <v>360000</v>
      </c>
    </row>
    <row r="70" spans="1:7" ht="28.5" customHeight="1" x14ac:dyDescent="0.3">
      <c r="A70" s="228" t="s">
        <v>1317</v>
      </c>
      <c r="B70" s="229"/>
      <c r="C70" s="229"/>
      <c r="D70" s="229"/>
      <c r="E70" s="229"/>
      <c r="F70" s="230"/>
      <c r="G70" s="10"/>
    </row>
    <row r="71" spans="1:7" ht="27.6" customHeight="1" x14ac:dyDescent="0.3">
      <c r="A71" s="231" t="s">
        <v>1113</v>
      </c>
      <c r="B71" s="232"/>
      <c r="C71" s="232"/>
      <c r="D71" s="232"/>
      <c r="E71" s="232"/>
      <c r="F71" s="232"/>
      <c r="G71" s="233"/>
    </row>
    <row r="72" spans="1:7" ht="27.6" customHeight="1" x14ac:dyDescent="0.3">
      <c r="A72" s="48" t="s">
        <v>0</v>
      </c>
      <c r="B72" s="49" t="s">
        <v>1</v>
      </c>
      <c r="C72" s="49" t="s">
        <v>113</v>
      </c>
      <c r="D72" s="49" t="s">
        <v>2</v>
      </c>
      <c r="E72" s="49" t="s">
        <v>3</v>
      </c>
      <c r="F72" s="149" t="s">
        <v>4</v>
      </c>
      <c r="G72" s="50" t="s">
        <v>5</v>
      </c>
    </row>
    <row r="73" spans="1:7" ht="27.6" customHeight="1" x14ac:dyDescent="0.3">
      <c r="A73" s="227" t="s">
        <v>19</v>
      </c>
      <c r="B73" s="227"/>
      <c r="C73" s="227"/>
      <c r="D73" s="227"/>
      <c r="E73" s="227"/>
      <c r="F73" s="227"/>
      <c r="G73" s="11"/>
    </row>
    <row r="74" spans="1:7" x14ac:dyDescent="0.3">
      <c r="A74" s="34" t="s">
        <v>338</v>
      </c>
      <c r="B74" s="35" t="s">
        <v>137</v>
      </c>
      <c r="C74" s="8" t="s">
        <v>143</v>
      </c>
      <c r="D74" s="4"/>
      <c r="E74" s="4"/>
      <c r="F74" s="150"/>
      <c r="G74" s="5"/>
    </row>
    <row r="75" spans="1:7" ht="11.1" customHeight="1" x14ac:dyDescent="0.3">
      <c r="A75" s="3"/>
      <c r="B75" s="4"/>
      <c r="C75" s="9"/>
      <c r="D75" s="4"/>
      <c r="E75" s="4"/>
      <c r="F75" s="150"/>
      <c r="G75" s="5"/>
    </row>
    <row r="76" spans="1:7" ht="26.4" x14ac:dyDescent="0.3">
      <c r="A76" s="3" t="s">
        <v>340</v>
      </c>
      <c r="B76" s="4" t="s">
        <v>144</v>
      </c>
      <c r="C76" s="172" t="s">
        <v>1311</v>
      </c>
      <c r="D76" s="4" t="s">
        <v>501</v>
      </c>
      <c r="E76" s="173"/>
      <c r="F76" s="150">
        <v>650000</v>
      </c>
      <c r="G76" s="5">
        <f>F76</f>
        <v>650000</v>
      </c>
    </row>
    <row r="77" spans="1:7" ht="11.1" customHeight="1" x14ac:dyDescent="0.3">
      <c r="A77" s="3"/>
      <c r="B77" s="4"/>
      <c r="C77" s="9"/>
      <c r="D77" s="4"/>
      <c r="E77" s="4"/>
      <c r="F77" s="150"/>
      <c r="G77" s="5"/>
    </row>
    <row r="78" spans="1:7" ht="28.2" customHeight="1" x14ac:dyDescent="0.3">
      <c r="A78" s="3" t="s">
        <v>342</v>
      </c>
      <c r="B78" s="4" t="s">
        <v>144</v>
      </c>
      <c r="C78" s="172" t="s">
        <v>1312</v>
      </c>
      <c r="D78" s="4" t="s">
        <v>501</v>
      </c>
      <c r="E78" s="4">
        <v>1</v>
      </c>
      <c r="F78" s="150">
        <v>360000</v>
      </c>
      <c r="G78" s="5">
        <f>F78</f>
        <v>360000</v>
      </c>
    </row>
    <row r="79" spans="1:7" ht="11.1" customHeight="1" x14ac:dyDescent="0.3">
      <c r="A79" s="3"/>
      <c r="B79" s="4"/>
      <c r="C79" s="9"/>
      <c r="D79" s="4"/>
      <c r="E79" s="4"/>
      <c r="F79" s="150"/>
      <c r="G79" s="5"/>
    </row>
    <row r="80" spans="1:7" ht="33.6" customHeight="1" x14ac:dyDescent="0.3">
      <c r="A80" s="3" t="s">
        <v>344</v>
      </c>
      <c r="B80" s="4"/>
      <c r="C80" s="9" t="s">
        <v>1313</v>
      </c>
      <c r="D80" s="4" t="s">
        <v>501</v>
      </c>
      <c r="E80" s="4">
        <v>1</v>
      </c>
      <c r="F80" s="150">
        <f>750000*2</f>
        <v>1500000</v>
      </c>
      <c r="G80" s="5">
        <f>F80</f>
        <v>1500000</v>
      </c>
    </row>
    <row r="81" spans="1:8" ht="40.950000000000003" customHeight="1" x14ac:dyDescent="0.3">
      <c r="A81" s="3" t="s">
        <v>346</v>
      </c>
      <c r="B81" s="4"/>
      <c r="C81" s="9" t="s">
        <v>1314</v>
      </c>
      <c r="D81" s="4" t="s">
        <v>501</v>
      </c>
      <c r="E81" s="4">
        <v>1</v>
      </c>
      <c r="F81" s="150">
        <v>3700000</v>
      </c>
      <c r="G81" s="5">
        <f>F81</f>
        <v>3700000</v>
      </c>
    </row>
    <row r="82" spans="1:8" ht="50.4" customHeight="1" x14ac:dyDescent="0.3">
      <c r="A82" s="174" t="s">
        <v>348</v>
      </c>
      <c r="B82" s="4"/>
      <c r="C82" s="158" t="s">
        <v>1333</v>
      </c>
      <c r="D82" s="9" t="s">
        <v>22</v>
      </c>
      <c r="E82" s="4">
        <v>10</v>
      </c>
      <c r="F82" s="176">
        <f>G76+G78+G80+G81</f>
        <v>6210000</v>
      </c>
      <c r="G82" s="5">
        <f>F82*E82/100</f>
        <v>621000</v>
      </c>
    </row>
    <row r="83" spans="1:8" x14ac:dyDescent="0.3">
      <c r="A83" s="34" t="s">
        <v>354</v>
      </c>
      <c r="B83" s="35" t="s">
        <v>138</v>
      </c>
      <c r="C83" s="8" t="s">
        <v>63</v>
      </c>
      <c r="D83" s="4"/>
      <c r="E83" s="4"/>
      <c r="F83" s="150"/>
      <c r="G83" s="5"/>
    </row>
    <row r="84" spans="1:8" ht="8.25" customHeight="1" x14ac:dyDescent="0.3">
      <c r="A84" s="34"/>
      <c r="B84" s="35"/>
      <c r="C84" s="8"/>
      <c r="D84" s="4"/>
      <c r="E84" s="4"/>
      <c r="F84" s="150"/>
      <c r="G84" s="5"/>
    </row>
    <row r="85" spans="1:8" x14ac:dyDescent="0.3">
      <c r="A85" s="3"/>
      <c r="B85" s="4"/>
      <c r="C85" s="9" t="s">
        <v>99</v>
      </c>
      <c r="D85" s="4"/>
      <c r="E85" s="4"/>
      <c r="F85" s="150"/>
      <c r="G85" s="5"/>
    </row>
    <row r="86" spans="1:8" ht="11.1" customHeight="1" x14ac:dyDescent="0.3">
      <c r="A86" s="3"/>
      <c r="B86" s="4"/>
      <c r="C86" s="9"/>
      <c r="D86" s="4"/>
      <c r="E86" s="4"/>
      <c r="F86" s="150"/>
      <c r="G86" s="5"/>
      <c r="H86" s="40"/>
    </row>
    <row r="87" spans="1:8" ht="18" customHeight="1" x14ac:dyDescent="0.3">
      <c r="A87" s="3" t="s">
        <v>356</v>
      </c>
      <c r="B87" s="4"/>
      <c r="C87" s="9" t="s">
        <v>23</v>
      </c>
      <c r="D87" s="4" t="s">
        <v>24</v>
      </c>
      <c r="E87" s="4">
        <v>200</v>
      </c>
      <c r="F87" s="150"/>
      <c r="G87" s="5"/>
    </row>
    <row r="88" spans="1:8" ht="11.1" customHeight="1" x14ac:dyDescent="0.3">
      <c r="A88" s="3"/>
      <c r="B88" s="4"/>
      <c r="C88" s="9"/>
      <c r="D88" s="4"/>
      <c r="E88" s="4"/>
      <c r="F88" s="150"/>
      <c r="G88" s="5"/>
    </row>
    <row r="89" spans="1:8" ht="18" customHeight="1" x14ac:dyDescent="0.3">
      <c r="A89" s="3" t="s">
        <v>357</v>
      </c>
      <c r="B89" s="4"/>
      <c r="C89" s="9" t="s">
        <v>25</v>
      </c>
      <c r="D89" s="4" t="s">
        <v>24</v>
      </c>
      <c r="E89" s="4">
        <v>100</v>
      </c>
      <c r="F89" s="150"/>
      <c r="G89" s="5"/>
    </row>
    <row r="90" spans="1:8" ht="11.1" customHeight="1" x14ac:dyDescent="0.3">
      <c r="A90" s="3"/>
      <c r="B90" s="4"/>
      <c r="C90" s="9"/>
      <c r="D90" s="4"/>
      <c r="E90" s="4"/>
      <c r="F90" s="150"/>
      <c r="G90" s="5"/>
    </row>
    <row r="91" spans="1:8" ht="18" customHeight="1" x14ac:dyDescent="0.3">
      <c r="A91" s="3" t="s">
        <v>1119</v>
      </c>
      <c r="B91" s="4"/>
      <c r="C91" s="9" t="s">
        <v>26</v>
      </c>
      <c r="D91" s="4" t="s">
        <v>24</v>
      </c>
      <c r="E91" s="4">
        <v>50</v>
      </c>
      <c r="F91" s="150"/>
      <c r="G91" s="5"/>
    </row>
    <row r="92" spans="1:8" ht="11.1" customHeight="1" x14ac:dyDescent="0.3">
      <c r="A92" s="3"/>
      <c r="B92" s="4"/>
      <c r="C92" s="9"/>
      <c r="D92" s="4"/>
      <c r="E92" s="4"/>
      <c r="F92" s="150"/>
      <c r="G92" s="5"/>
    </row>
    <row r="93" spans="1:8" ht="18" customHeight="1" x14ac:dyDescent="0.3">
      <c r="A93" s="3" t="s">
        <v>1120</v>
      </c>
      <c r="B93" s="4"/>
      <c r="C93" s="9" t="s">
        <v>139</v>
      </c>
      <c r="D93" s="4" t="s">
        <v>24</v>
      </c>
      <c r="E93" s="4">
        <v>50</v>
      </c>
      <c r="F93" s="150"/>
      <c r="G93" s="5"/>
    </row>
    <row r="94" spans="1:8" ht="11.1" customHeight="1" x14ac:dyDescent="0.3">
      <c r="A94" s="3"/>
      <c r="B94" s="4"/>
      <c r="C94" s="9"/>
      <c r="D94" s="4"/>
      <c r="E94" s="4"/>
      <c r="F94" s="150"/>
      <c r="G94" s="5"/>
    </row>
    <row r="95" spans="1:8" ht="18" customHeight="1" x14ac:dyDescent="0.3">
      <c r="A95" s="3" t="s">
        <v>1121</v>
      </c>
      <c r="B95" s="4"/>
      <c r="C95" s="9" t="s">
        <v>27</v>
      </c>
      <c r="D95" s="4" t="s">
        <v>24</v>
      </c>
      <c r="E95" s="4">
        <v>50</v>
      </c>
      <c r="F95" s="150"/>
      <c r="G95" s="5"/>
    </row>
    <row r="96" spans="1:8" ht="11.1" customHeight="1" x14ac:dyDescent="0.3">
      <c r="A96" s="3"/>
      <c r="B96" s="4"/>
      <c r="C96" s="9"/>
      <c r="D96" s="4"/>
      <c r="E96" s="4"/>
      <c r="F96" s="150"/>
      <c r="G96" s="5"/>
      <c r="H96" s="40"/>
    </row>
    <row r="97" spans="1:7" ht="18" customHeight="1" x14ac:dyDescent="0.3">
      <c r="A97" s="3" t="s">
        <v>1122</v>
      </c>
      <c r="B97" s="4"/>
      <c r="C97" s="9" t="s">
        <v>140</v>
      </c>
      <c r="D97" s="4" t="s">
        <v>24</v>
      </c>
      <c r="E97" s="4">
        <v>50</v>
      </c>
      <c r="F97" s="150"/>
      <c r="G97" s="5"/>
    </row>
    <row r="98" spans="1:7" ht="11.1" customHeight="1" x14ac:dyDescent="0.3">
      <c r="A98" s="3"/>
      <c r="B98" s="4"/>
      <c r="C98" s="9"/>
      <c r="D98" s="4"/>
      <c r="E98" s="4"/>
      <c r="F98" s="150"/>
      <c r="G98" s="5"/>
    </row>
    <row r="99" spans="1:7" ht="18" customHeight="1" x14ac:dyDescent="0.3">
      <c r="A99" s="3" t="s">
        <v>1123</v>
      </c>
      <c r="B99" s="4"/>
      <c r="C99" s="9" t="s">
        <v>64</v>
      </c>
      <c r="D99" s="4" t="s">
        <v>28</v>
      </c>
      <c r="E99" s="4">
        <v>50</v>
      </c>
      <c r="F99" s="150"/>
      <c r="G99" s="5"/>
    </row>
    <row r="100" spans="1:7" ht="11.1" customHeight="1" x14ac:dyDescent="0.3">
      <c r="A100" s="3"/>
      <c r="B100" s="4"/>
      <c r="C100" s="9"/>
      <c r="D100" s="4"/>
      <c r="E100" s="4"/>
      <c r="F100" s="150"/>
      <c r="G100" s="5"/>
    </row>
    <row r="101" spans="1:7" ht="18" customHeight="1" x14ac:dyDescent="0.3">
      <c r="A101" s="3"/>
      <c r="B101" s="4"/>
      <c r="C101" s="9" t="s">
        <v>65</v>
      </c>
      <c r="D101" s="4"/>
      <c r="E101" s="4"/>
      <c r="F101" s="150"/>
      <c r="G101" s="5"/>
    </row>
    <row r="102" spans="1:7" ht="11.1" customHeight="1" x14ac:dyDescent="0.3">
      <c r="A102" s="3"/>
      <c r="B102" s="4"/>
      <c r="C102" s="9"/>
      <c r="D102" s="4"/>
      <c r="E102" s="4"/>
      <c r="F102" s="150"/>
      <c r="G102" s="5"/>
    </row>
    <row r="103" spans="1:7" ht="18" customHeight="1" x14ac:dyDescent="0.3">
      <c r="A103" s="3" t="s">
        <v>1124</v>
      </c>
      <c r="B103" s="4"/>
      <c r="C103" s="9" t="s">
        <v>97</v>
      </c>
      <c r="D103" s="4" t="s">
        <v>24</v>
      </c>
      <c r="E103" s="4">
        <v>200</v>
      </c>
      <c r="F103" s="150"/>
      <c r="G103" s="5"/>
    </row>
    <row r="104" spans="1:7" ht="11.1" customHeight="1" x14ac:dyDescent="0.3">
      <c r="A104" s="3"/>
      <c r="B104" s="4"/>
      <c r="C104" s="9"/>
      <c r="D104" s="4"/>
      <c r="E104" s="4"/>
      <c r="F104" s="150"/>
      <c r="G104" s="5"/>
    </row>
    <row r="105" spans="1:7" ht="18" customHeight="1" x14ac:dyDescent="0.3">
      <c r="A105" s="3" t="s">
        <v>1125</v>
      </c>
      <c r="B105" s="4"/>
      <c r="C105" s="9" t="s">
        <v>98</v>
      </c>
      <c r="D105" s="4" t="s">
        <v>24</v>
      </c>
      <c r="E105" s="4">
        <v>50</v>
      </c>
      <c r="F105" s="150"/>
      <c r="G105" s="5"/>
    </row>
    <row r="106" spans="1:7" ht="11.1" customHeight="1" x14ac:dyDescent="0.3">
      <c r="A106" s="3"/>
      <c r="B106" s="4"/>
      <c r="C106" s="9"/>
      <c r="D106" s="4"/>
      <c r="E106" s="4"/>
      <c r="F106" s="150"/>
      <c r="G106" s="5"/>
    </row>
    <row r="107" spans="1:7" ht="18" customHeight="1" x14ac:dyDescent="0.3">
      <c r="A107" s="3" t="s">
        <v>1126</v>
      </c>
      <c r="B107" s="4"/>
      <c r="C107" s="9" t="s">
        <v>66</v>
      </c>
      <c r="D107" s="4" t="s">
        <v>24</v>
      </c>
      <c r="E107" s="4">
        <v>50</v>
      </c>
      <c r="F107" s="150"/>
      <c r="G107" s="5"/>
    </row>
    <row r="108" spans="1:7" ht="11.1" customHeight="1" x14ac:dyDescent="0.3">
      <c r="A108" s="3"/>
      <c r="B108" s="4"/>
      <c r="C108" s="9"/>
      <c r="D108" s="4"/>
      <c r="E108" s="4"/>
      <c r="F108" s="150"/>
      <c r="G108" s="5"/>
    </row>
    <row r="109" spans="1:7" ht="28.5" customHeight="1" x14ac:dyDescent="0.3">
      <c r="A109" s="228" t="s">
        <v>1317</v>
      </c>
      <c r="B109" s="229"/>
      <c r="C109" s="229"/>
      <c r="D109" s="229"/>
      <c r="E109" s="229"/>
      <c r="F109" s="230"/>
      <c r="G109" s="10"/>
    </row>
    <row r="110" spans="1:7" ht="28.5" customHeight="1" x14ac:dyDescent="0.3">
      <c r="A110" s="231" t="s">
        <v>1113</v>
      </c>
      <c r="B110" s="232"/>
      <c r="C110" s="232"/>
      <c r="D110" s="232"/>
      <c r="E110" s="232"/>
      <c r="F110" s="232"/>
      <c r="G110" s="233"/>
    </row>
    <row r="111" spans="1:7" ht="28.5" customHeight="1" x14ac:dyDescent="0.3">
      <c r="A111" s="48" t="s">
        <v>0</v>
      </c>
      <c r="B111" s="49" t="s">
        <v>1</v>
      </c>
      <c r="C111" s="49" t="s">
        <v>113</v>
      </c>
      <c r="D111" s="49" t="s">
        <v>2</v>
      </c>
      <c r="E111" s="49" t="s">
        <v>3</v>
      </c>
      <c r="F111" s="149" t="s">
        <v>4</v>
      </c>
      <c r="G111" s="50" t="s">
        <v>5</v>
      </c>
    </row>
    <row r="112" spans="1:7" ht="28.5" customHeight="1" x14ac:dyDescent="0.3">
      <c r="A112" s="227" t="s">
        <v>19</v>
      </c>
      <c r="B112" s="227"/>
      <c r="C112" s="227"/>
      <c r="D112" s="227"/>
      <c r="E112" s="227"/>
      <c r="F112" s="227"/>
      <c r="G112" s="11"/>
    </row>
    <row r="113" spans="1:8" ht="18" customHeight="1" x14ac:dyDescent="0.3">
      <c r="A113" s="3" t="s">
        <v>1127</v>
      </c>
      <c r="B113" s="4"/>
      <c r="C113" s="9" t="s">
        <v>141</v>
      </c>
      <c r="D113" s="4" t="s">
        <v>24</v>
      </c>
      <c r="E113" s="4">
        <v>50</v>
      </c>
      <c r="F113" s="150"/>
      <c r="G113" s="5"/>
    </row>
    <row r="114" spans="1:8" ht="11.1" customHeight="1" x14ac:dyDescent="0.3">
      <c r="A114" s="3"/>
      <c r="B114" s="4"/>
      <c r="C114" s="9"/>
      <c r="D114" s="4"/>
      <c r="E114" s="4"/>
      <c r="F114" s="150"/>
      <c r="G114" s="5"/>
    </row>
    <row r="115" spans="1:8" ht="18" customHeight="1" x14ac:dyDescent="0.3">
      <c r="A115" s="3" t="s">
        <v>1128</v>
      </c>
      <c r="B115" s="4"/>
      <c r="C115" s="9" t="s">
        <v>142</v>
      </c>
      <c r="D115" s="4" t="s">
        <v>24</v>
      </c>
      <c r="E115" s="4">
        <v>50</v>
      </c>
      <c r="F115" s="150"/>
      <c r="G115" s="5"/>
    </row>
    <row r="116" spans="1:8" ht="11.1" customHeight="1" x14ac:dyDescent="0.3">
      <c r="A116" s="3"/>
      <c r="B116" s="4"/>
      <c r="C116" s="9"/>
      <c r="D116" s="4"/>
      <c r="E116" s="4"/>
      <c r="F116" s="150"/>
      <c r="G116" s="5"/>
    </row>
    <row r="117" spans="1:8" ht="26.25" customHeight="1" x14ac:dyDescent="0.3">
      <c r="A117" s="3" t="s">
        <v>1129</v>
      </c>
      <c r="B117" s="4"/>
      <c r="C117" s="9" t="s">
        <v>186</v>
      </c>
      <c r="D117" s="4" t="s">
        <v>24</v>
      </c>
      <c r="E117" s="4">
        <v>50</v>
      </c>
      <c r="F117" s="150"/>
      <c r="G117" s="5"/>
    </row>
    <row r="118" spans="1:8" ht="11.1" customHeight="1" x14ac:dyDescent="0.3">
      <c r="A118" s="3"/>
      <c r="B118" s="4"/>
      <c r="C118" s="9"/>
      <c r="D118" s="4"/>
      <c r="E118" s="4"/>
      <c r="F118" s="150"/>
      <c r="G118" s="5"/>
    </row>
    <row r="119" spans="1:8" ht="33.75" customHeight="1" x14ac:dyDescent="0.3">
      <c r="A119" s="3" t="s">
        <v>1130</v>
      </c>
      <c r="B119" s="4"/>
      <c r="C119" s="9" t="s">
        <v>105</v>
      </c>
      <c r="D119" s="4" t="s">
        <v>24</v>
      </c>
      <c r="E119" s="4">
        <v>200</v>
      </c>
      <c r="F119" s="150"/>
      <c r="G119" s="5"/>
    </row>
    <row r="120" spans="1:8" ht="11.1" customHeight="1" x14ac:dyDescent="0.3">
      <c r="A120" s="3"/>
      <c r="B120" s="4"/>
      <c r="C120" s="9"/>
      <c r="D120" s="4"/>
      <c r="E120" s="4"/>
      <c r="F120" s="150"/>
      <c r="G120" s="5"/>
    </row>
    <row r="121" spans="1:8" ht="18" customHeight="1" x14ac:dyDescent="0.3">
      <c r="A121" s="3" t="s">
        <v>1131</v>
      </c>
      <c r="B121" s="12"/>
      <c r="C121" s="23" t="s">
        <v>67</v>
      </c>
      <c r="D121" s="4" t="s">
        <v>24</v>
      </c>
      <c r="E121" s="4">
        <v>20</v>
      </c>
      <c r="F121" s="150"/>
      <c r="G121" s="5"/>
    </row>
    <row r="122" spans="1:8" ht="11.1" customHeight="1" x14ac:dyDescent="0.3">
      <c r="A122" s="3"/>
      <c r="B122" s="4"/>
      <c r="C122" s="9"/>
      <c r="D122" s="4"/>
      <c r="E122" s="4"/>
      <c r="F122" s="150"/>
      <c r="G122" s="5"/>
    </row>
    <row r="123" spans="1:8" ht="23.25" customHeight="1" x14ac:dyDescent="0.3">
      <c r="A123" s="51" t="s">
        <v>1132</v>
      </c>
      <c r="B123" s="12"/>
      <c r="C123" s="23" t="s">
        <v>68</v>
      </c>
      <c r="D123" s="12" t="s">
        <v>24</v>
      </c>
      <c r="E123" s="12">
        <v>50</v>
      </c>
      <c r="F123" s="150"/>
      <c r="G123" s="5"/>
    </row>
    <row r="124" spans="1:8" ht="23.25" customHeight="1" x14ac:dyDescent="0.3">
      <c r="A124" s="51"/>
      <c r="B124" s="12"/>
      <c r="C124" s="23"/>
      <c r="D124" s="12"/>
      <c r="E124" s="12"/>
      <c r="F124" s="150"/>
      <c r="G124" s="5"/>
    </row>
    <row r="125" spans="1:8" ht="370.95" customHeight="1" x14ac:dyDescent="0.3">
      <c r="A125" s="3"/>
      <c r="B125" s="4"/>
      <c r="C125" s="9"/>
      <c r="D125" s="4"/>
      <c r="E125" s="4"/>
      <c r="F125" s="150"/>
      <c r="G125" s="5"/>
    </row>
    <row r="126" spans="1:8" ht="28.5" customHeight="1" x14ac:dyDescent="0.3">
      <c r="A126" s="228" t="s">
        <v>1133</v>
      </c>
      <c r="B126" s="229"/>
      <c r="C126" s="229"/>
      <c r="D126" s="229"/>
      <c r="E126" s="229"/>
      <c r="F126" s="230"/>
      <c r="G126" s="10" t="e">
        <f>SUMMARY!D3</f>
        <v>#REF!</v>
      </c>
    </row>
    <row r="127" spans="1:8" ht="14.4" x14ac:dyDescent="0.3">
      <c r="A127" s="7"/>
      <c r="B127" s="7"/>
      <c r="C127" s="7"/>
      <c r="D127" s="7"/>
      <c r="E127" s="7"/>
      <c r="F127" s="157"/>
      <c r="G127" s="7"/>
      <c r="H127"/>
    </row>
    <row r="128" spans="1:8" ht="14.4" x14ac:dyDescent="0.3">
      <c r="A128" s="7"/>
      <c r="B128" s="7"/>
      <c r="C128" s="7"/>
      <c r="D128" s="7"/>
      <c r="E128" s="7"/>
      <c r="F128" s="157"/>
      <c r="G128" s="7"/>
      <c r="H128"/>
    </row>
    <row r="129" spans="1:8" ht="14.4" x14ac:dyDescent="0.3">
      <c r="A129" s="7"/>
      <c r="B129" s="7"/>
      <c r="C129" s="7"/>
      <c r="D129" s="7"/>
      <c r="E129" s="7"/>
      <c r="F129" s="157"/>
      <c r="G129" s="7"/>
      <c r="H129"/>
    </row>
    <row r="130" spans="1:8" ht="14.4" x14ac:dyDescent="0.3">
      <c r="A130" s="7"/>
      <c r="B130" s="7"/>
      <c r="C130" s="7"/>
      <c r="D130" s="7"/>
      <c r="E130" s="7"/>
      <c r="F130" s="157"/>
      <c r="G130" s="7"/>
      <c r="H130"/>
    </row>
    <row r="131" spans="1:8" ht="14.4" x14ac:dyDescent="0.3">
      <c r="A131" s="7"/>
      <c r="B131" s="7"/>
      <c r="C131" s="7"/>
      <c r="D131" s="7"/>
      <c r="E131" s="7"/>
      <c r="F131" s="157"/>
      <c r="G131" s="7"/>
      <c r="H131"/>
    </row>
    <row r="132" spans="1:8" ht="14.4" x14ac:dyDescent="0.3">
      <c r="A132" s="7"/>
      <c r="B132" s="7"/>
      <c r="C132" s="7"/>
      <c r="D132" s="7"/>
      <c r="E132" s="7"/>
      <c r="F132" s="157"/>
      <c r="G132" s="7"/>
      <c r="H132"/>
    </row>
    <row r="133" spans="1:8" ht="14.4" x14ac:dyDescent="0.3">
      <c r="A133" s="7"/>
      <c r="B133" s="7"/>
      <c r="C133" s="7"/>
      <c r="D133" s="7"/>
      <c r="E133" s="7"/>
      <c r="F133" s="157"/>
      <c r="G133" s="7"/>
      <c r="H133"/>
    </row>
    <row r="134" spans="1:8" ht="14.4" x14ac:dyDescent="0.3">
      <c r="A134" s="7"/>
      <c r="B134" s="7"/>
      <c r="C134" s="7"/>
      <c r="D134" s="7"/>
      <c r="E134" s="7"/>
      <c r="F134" s="157"/>
      <c r="G134" s="7"/>
      <c r="H134"/>
    </row>
    <row r="135" spans="1:8" ht="14.4" x14ac:dyDescent="0.3">
      <c r="A135" s="7"/>
      <c r="B135" s="7"/>
      <c r="C135" s="7"/>
      <c r="D135" s="7"/>
      <c r="E135" s="7"/>
      <c r="F135" s="157"/>
      <c r="G135" s="7"/>
      <c r="H135"/>
    </row>
    <row r="136" spans="1:8" ht="14.4" x14ac:dyDescent="0.3">
      <c r="A136" s="7"/>
      <c r="B136" s="7"/>
      <c r="C136" s="7"/>
      <c r="D136" s="7"/>
      <c r="E136" s="7"/>
      <c r="F136" s="157"/>
      <c r="G136" s="7"/>
      <c r="H136"/>
    </row>
    <row r="137" spans="1:8" ht="14.4" x14ac:dyDescent="0.3">
      <c r="A137" s="7"/>
      <c r="B137" s="7"/>
      <c r="C137" s="7"/>
      <c r="D137" s="7"/>
      <c r="E137" s="7"/>
      <c r="F137" s="157"/>
      <c r="G137" s="7"/>
      <c r="H137"/>
    </row>
    <row r="138" spans="1:8" ht="14.4" x14ac:dyDescent="0.3">
      <c r="A138" s="7"/>
      <c r="B138" s="7"/>
      <c r="C138" s="7"/>
      <c r="D138" s="7"/>
      <c r="E138" s="7"/>
      <c r="F138" s="157"/>
      <c r="G138" s="7"/>
      <c r="H138"/>
    </row>
    <row r="139" spans="1:8" ht="14.4" x14ac:dyDescent="0.3">
      <c r="A139" s="7"/>
      <c r="B139" s="7"/>
      <c r="C139" s="7"/>
      <c r="D139" s="7"/>
      <c r="E139" s="7"/>
      <c r="F139" s="157"/>
      <c r="G139" s="7"/>
      <c r="H139"/>
    </row>
    <row r="140" spans="1:8" ht="14.4" x14ac:dyDescent="0.3">
      <c r="A140" s="7"/>
      <c r="B140" s="7"/>
      <c r="C140" s="7"/>
      <c r="D140" s="7"/>
      <c r="E140" s="7"/>
      <c r="F140" s="157"/>
      <c r="G140" s="7"/>
      <c r="H140"/>
    </row>
    <row r="141" spans="1:8" ht="14.4" x14ac:dyDescent="0.3">
      <c r="A141" s="7"/>
      <c r="B141" s="7"/>
      <c r="C141" s="7"/>
      <c r="D141" s="7"/>
      <c r="E141" s="7"/>
      <c r="F141" s="157"/>
      <c r="G141" s="7"/>
      <c r="H141"/>
    </row>
    <row r="142" spans="1:8" ht="14.4" x14ac:dyDescent="0.3">
      <c r="A142" s="7"/>
      <c r="B142" s="7"/>
      <c r="C142" s="7"/>
      <c r="D142" s="7"/>
      <c r="E142" s="7"/>
      <c r="F142" s="157"/>
      <c r="G142" s="7"/>
      <c r="H142"/>
    </row>
    <row r="143" spans="1:8" ht="14.4" x14ac:dyDescent="0.3">
      <c r="A143" s="7"/>
      <c r="B143" s="7"/>
      <c r="C143" s="7"/>
      <c r="D143" s="7"/>
      <c r="E143" s="7"/>
      <c r="F143" s="157"/>
      <c r="G143" s="7"/>
      <c r="H143"/>
    </row>
    <row r="144" spans="1:8" ht="14.4" x14ac:dyDescent="0.3">
      <c r="A144" s="7"/>
      <c r="B144" s="7"/>
      <c r="C144" s="7"/>
      <c r="D144" s="7"/>
      <c r="E144" s="7"/>
      <c r="F144" s="157"/>
      <c r="G144" s="7"/>
      <c r="H144"/>
    </row>
    <row r="145" spans="1:8" ht="14.4" x14ac:dyDescent="0.3">
      <c r="A145" s="7"/>
      <c r="B145" s="7"/>
      <c r="C145" s="7"/>
      <c r="D145" s="7"/>
      <c r="E145" s="7"/>
      <c r="F145" s="157"/>
      <c r="G145" s="7"/>
      <c r="H145"/>
    </row>
    <row r="146" spans="1:8" ht="14.4" x14ac:dyDescent="0.3">
      <c r="A146" s="7"/>
      <c r="B146" s="7"/>
      <c r="C146" s="7"/>
      <c r="D146" s="7"/>
      <c r="E146" s="7"/>
      <c r="F146" s="157"/>
      <c r="G146" s="7"/>
      <c r="H146"/>
    </row>
    <row r="147" spans="1:8" ht="14.4" x14ac:dyDescent="0.3">
      <c r="A147" s="7"/>
      <c r="B147" s="7"/>
      <c r="C147" s="7"/>
      <c r="D147" s="7"/>
      <c r="E147" s="7"/>
      <c r="F147" s="157"/>
      <c r="G147" s="7"/>
      <c r="H147"/>
    </row>
    <row r="148" spans="1:8" ht="14.4" x14ac:dyDescent="0.3">
      <c r="A148" s="7"/>
      <c r="B148" s="7"/>
      <c r="C148" s="7"/>
      <c r="D148" s="7"/>
      <c r="E148" s="7"/>
      <c r="F148" s="157"/>
      <c r="G148" s="7"/>
      <c r="H148"/>
    </row>
    <row r="149" spans="1:8" ht="14.4" x14ac:dyDescent="0.3">
      <c r="A149" s="7"/>
      <c r="B149" s="7"/>
      <c r="C149" s="7"/>
      <c r="D149" s="7"/>
      <c r="E149" s="7"/>
      <c r="F149" s="157"/>
      <c r="G149" s="7"/>
      <c r="H149"/>
    </row>
    <row r="150" spans="1:8" ht="14.4" x14ac:dyDescent="0.3">
      <c r="A150" s="7"/>
      <c r="B150" s="7"/>
      <c r="C150" s="7"/>
      <c r="D150" s="7"/>
      <c r="E150" s="7"/>
      <c r="F150" s="157"/>
      <c r="G150" s="7"/>
      <c r="H150"/>
    </row>
    <row r="152" spans="1:8" ht="14.4" x14ac:dyDescent="0.3">
      <c r="A152" s="7"/>
      <c r="B152" s="7"/>
      <c r="C152" s="7"/>
      <c r="D152" s="7"/>
      <c r="E152" s="7"/>
      <c r="F152" s="157"/>
      <c r="G152" s="7"/>
      <c r="H152"/>
    </row>
    <row r="153" spans="1:8" ht="14.4" x14ac:dyDescent="0.3">
      <c r="A153" s="7"/>
      <c r="B153" s="7"/>
      <c r="C153" s="7"/>
      <c r="D153" s="7"/>
      <c r="E153" s="7"/>
      <c r="F153" s="157"/>
      <c r="G153" s="7"/>
      <c r="H153"/>
    </row>
    <row r="154" spans="1:8" ht="14.4" x14ac:dyDescent="0.3">
      <c r="A154" s="7"/>
      <c r="B154" s="7"/>
      <c r="C154" s="7"/>
      <c r="D154" s="7"/>
      <c r="E154" s="7"/>
      <c r="F154" s="157"/>
      <c r="G154" s="7"/>
      <c r="H154"/>
    </row>
    <row r="155" spans="1:8" ht="14.4" x14ac:dyDescent="0.3">
      <c r="A155" s="7"/>
      <c r="B155" s="7"/>
      <c r="C155" s="7"/>
      <c r="D155" s="7"/>
      <c r="E155" s="7"/>
      <c r="F155" s="157"/>
      <c r="G155" s="7"/>
      <c r="H155"/>
    </row>
    <row r="156" spans="1:8" ht="14.4" x14ac:dyDescent="0.3">
      <c r="A156" s="7"/>
      <c r="B156" s="7"/>
      <c r="C156" s="7"/>
      <c r="D156" s="7"/>
      <c r="E156" s="7"/>
      <c r="F156" s="157"/>
      <c r="G156" s="7"/>
      <c r="H156"/>
    </row>
    <row r="157" spans="1:8" ht="14.4" x14ac:dyDescent="0.3">
      <c r="A157" s="7"/>
      <c r="B157" s="7"/>
      <c r="C157" s="7"/>
      <c r="D157" s="7"/>
      <c r="E157" s="7"/>
      <c r="F157" s="157"/>
      <c r="G157" s="7"/>
      <c r="H157"/>
    </row>
    <row r="158" spans="1:8" ht="14.4" x14ac:dyDescent="0.3">
      <c r="A158" s="7"/>
      <c r="B158" s="7"/>
      <c r="C158" s="7"/>
      <c r="D158" s="7"/>
      <c r="E158" s="7"/>
      <c r="F158" s="157"/>
      <c r="G158" s="7"/>
      <c r="H158"/>
    </row>
    <row r="159" spans="1:8" ht="14.4" x14ac:dyDescent="0.3">
      <c r="A159" s="7"/>
      <c r="B159" s="7"/>
      <c r="C159" s="7"/>
      <c r="D159" s="7"/>
      <c r="E159" s="7"/>
      <c r="F159" s="157"/>
      <c r="G159" s="7"/>
      <c r="H159"/>
    </row>
    <row r="160" spans="1:8" ht="14.4" x14ac:dyDescent="0.3">
      <c r="A160" s="7"/>
      <c r="B160" s="7"/>
      <c r="C160" s="7"/>
      <c r="D160" s="7"/>
      <c r="E160" s="7"/>
      <c r="F160" s="157"/>
      <c r="G160" s="7"/>
      <c r="H160"/>
    </row>
    <row r="161" spans="1:8" ht="14.4" x14ac:dyDescent="0.3">
      <c r="A161" s="7"/>
      <c r="B161" s="7"/>
      <c r="C161" s="7"/>
      <c r="D161" s="7"/>
      <c r="E161" s="7"/>
      <c r="F161" s="157"/>
      <c r="G161" s="7"/>
      <c r="H161"/>
    </row>
    <row r="162" spans="1:8" ht="14.4" x14ac:dyDescent="0.3">
      <c r="A162" s="7"/>
      <c r="B162" s="7"/>
      <c r="C162" s="7"/>
      <c r="D162" s="7"/>
      <c r="E162" s="7"/>
      <c r="F162" s="157"/>
      <c r="G162" s="7"/>
      <c r="H162"/>
    </row>
    <row r="167" spans="1:8" ht="14.4" x14ac:dyDescent="0.3">
      <c r="A167" s="7"/>
      <c r="B167" s="7"/>
      <c r="C167" s="7"/>
      <c r="D167" s="7"/>
      <c r="E167" s="7"/>
      <c r="F167" s="157"/>
      <c r="G167" s="7"/>
      <c r="H167"/>
    </row>
    <row r="168" spans="1:8" ht="14.4" x14ac:dyDescent="0.3">
      <c r="A168" s="7"/>
      <c r="B168" s="7"/>
      <c r="C168" s="7"/>
      <c r="D168" s="7"/>
      <c r="E168" s="7"/>
      <c r="F168" s="157"/>
      <c r="G168" s="7"/>
      <c r="H168"/>
    </row>
    <row r="169" spans="1:8" ht="14.4" x14ac:dyDescent="0.3">
      <c r="A169" s="7"/>
      <c r="B169" s="7"/>
      <c r="C169" s="7"/>
      <c r="D169" s="7"/>
      <c r="E169" s="7"/>
      <c r="F169" s="157"/>
      <c r="G169" s="7"/>
      <c r="H169"/>
    </row>
    <row r="170" spans="1:8" ht="14.4" x14ac:dyDescent="0.3">
      <c r="A170" s="7"/>
      <c r="B170" s="7"/>
      <c r="C170" s="7"/>
      <c r="D170" s="7"/>
      <c r="E170" s="7"/>
      <c r="F170" s="157"/>
      <c r="G170" s="7"/>
      <c r="H170"/>
    </row>
    <row r="171" spans="1:8" ht="14.4" x14ac:dyDescent="0.3">
      <c r="A171" s="7"/>
      <c r="B171" s="7"/>
      <c r="C171" s="7"/>
      <c r="D171" s="7"/>
      <c r="E171" s="7"/>
      <c r="F171" s="157"/>
      <c r="G171" s="7"/>
      <c r="H171"/>
    </row>
    <row r="172" spans="1:8" ht="14.4" x14ac:dyDescent="0.3">
      <c r="A172" s="7"/>
      <c r="B172" s="7"/>
      <c r="C172" s="7"/>
      <c r="D172" s="7"/>
      <c r="E172" s="7"/>
      <c r="F172" s="157"/>
      <c r="G172" s="7"/>
      <c r="H172"/>
    </row>
    <row r="173" spans="1:8" ht="14.4" x14ac:dyDescent="0.3">
      <c r="A173" s="7"/>
      <c r="B173" s="7"/>
      <c r="C173" s="7"/>
      <c r="D173" s="7"/>
      <c r="E173" s="7"/>
      <c r="F173" s="157"/>
      <c r="G173" s="7"/>
      <c r="H173"/>
    </row>
    <row r="174" spans="1:8" ht="14.4" x14ac:dyDescent="0.3">
      <c r="A174" s="7"/>
      <c r="B174" s="7"/>
      <c r="C174" s="7"/>
      <c r="D174" s="7"/>
      <c r="E174" s="7"/>
      <c r="F174" s="157"/>
      <c r="G174" s="7"/>
      <c r="H174"/>
    </row>
    <row r="175" spans="1:8" ht="14.4" x14ac:dyDescent="0.3">
      <c r="A175" s="7"/>
      <c r="B175" s="7"/>
      <c r="C175" s="7"/>
      <c r="D175" s="7"/>
      <c r="E175" s="7"/>
      <c r="F175" s="157"/>
      <c r="G175" s="7"/>
      <c r="H175"/>
    </row>
    <row r="176" spans="1:8" ht="14.4" x14ac:dyDescent="0.3">
      <c r="A176" s="7"/>
      <c r="B176" s="7"/>
      <c r="C176" s="7"/>
      <c r="D176" s="7"/>
      <c r="E176" s="7"/>
      <c r="F176" s="157"/>
      <c r="G176" s="7"/>
      <c r="H176"/>
    </row>
    <row r="177" spans="1:8" ht="14.4" x14ac:dyDescent="0.3">
      <c r="A177" s="7"/>
      <c r="B177" s="7"/>
      <c r="C177" s="7"/>
      <c r="D177" s="7"/>
      <c r="E177" s="7"/>
      <c r="F177" s="157"/>
      <c r="G177" s="7"/>
      <c r="H177"/>
    </row>
    <row r="178" spans="1:8" ht="14.4" x14ac:dyDescent="0.3">
      <c r="A178" s="7"/>
      <c r="B178" s="7"/>
      <c r="C178" s="7"/>
      <c r="D178" s="7"/>
      <c r="E178" s="7"/>
      <c r="F178" s="157"/>
      <c r="G178" s="7"/>
      <c r="H178"/>
    </row>
    <row r="179" spans="1:8" ht="14.4" x14ac:dyDescent="0.3">
      <c r="A179" s="7"/>
      <c r="B179" s="7"/>
      <c r="C179" s="7"/>
      <c r="D179" s="7"/>
      <c r="E179" s="7"/>
      <c r="F179" s="157"/>
      <c r="G179" s="7"/>
      <c r="H179"/>
    </row>
    <row r="180" spans="1:8" ht="14.4" x14ac:dyDescent="0.3">
      <c r="A180" s="7"/>
      <c r="B180" s="7"/>
      <c r="C180" s="7"/>
      <c r="D180" s="7"/>
      <c r="E180" s="7"/>
      <c r="F180" s="157"/>
      <c r="G180" s="7"/>
      <c r="H180"/>
    </row>
    <row r="181" spans="1:8" ht="14.4" x14ac:dyDescent="0.3">
      <c r="A181" s="7"/>
      <c r="B181" s="7"/>
      <c r="C181" s="7"/>
      <c r="D181" s="7"/>
      <c r="E181" s="7"/>
      <c r="F181" s="157"/>
      <c r="G181" s="7"/>
      <c r="H181"/>
    </row>
    <row r="182" spans="1:8" ht="14.4" x14ac:dyDescent="0.3">
      <c r="A182" s="7"/>
      <c r="B182" s="7"/>
      <c r="C182" s="7"/>
      <c r="D182" s="7"/>
      <c r="E182" s="7"/>
      <c r="F182" s="157"/>
      <c r="G182" s="7"/>
      <c r="H182"/>
    </row>
    <row r="183" spans="1:8" ht="14.4" x14ac:dyDescent="0.3">
      <c r="A183" s="7"/>
      <c r="B183" s="7"/>
      <c r="C183" s="7"/>
      <c r="D183" s="7"/>
      <c r="E183" s="7"/>
      <c r="F183" s="157"/>
      <c r="G183" s="7"/>
      <c r="H183"/>
    </row>
    <row r="184" spans="1:8" ht="14.4" x14ac:dyDescent="0.3">
      <c r="A184" s="7"/>
      <c r="B184" s="7"/>
      <c r="C184" s="7"/>
      <c r="D184" s="7"/>
      <c r="E184" s="7"/>
      <c r="F184" s="157"/>
      <c r="G184" s="7"/>
      <c r="H184"/>
    </row>
    <row r="185" spans="1:8" ht="14.4" x14ac:dyDescent="0.3">
      <c r="A185" s="7"/>
      <c r="B185" s="7"/>
      <c r="C185" s="7"/>
      <c r="D185" s="7"/>
      <c r="E185" s="7"/>
      <c r="F185" s="157"/>
      <c r="G185" s="7"/>
      <c r="H185"/>
    </row>
    <row r="186" spans="1:8" ht="14.4" x14ac:dyDescent="0.3">
      <c r="A186" s="7"/>
      <c r="B186" s="7"/>
      <c r="C186" s="7"/>
      <c r="D186" s="7"/>
      <c r="E186" s="7"/>
      <c r="F186" s="157"/>
      <c r="G186" s="7"/>
      <c r="H186"/>
    </row>
    <row r="187" spans="1:8" ht="14.4" x14ac:dyDescent="0.3">
      <c r="A187" s="7"/>
      <c r="B187" s="7"/>
      <c r="C187" s="7"/>
      <c r="D187" s="7"/>
      <c r="E187" s="7"/>
      <c r="F187" s="157"/>
      <c r="G187" s="7"/>
      <c r="H187"/>
    </row>
    <row r="188" spans="1:8" ht="14.4" x14ac:dyDescent="0.3">
      <c r="A188" s="7"/>
      <c r="B188" s="7"/>
      <c r="C188" s="7"/>
      <c r="D188" s="7"/>
      <c r="E188" s="7"/>
      <c r="F188" s="157"/>
      <c r="G188" s="7"/>
      <c r="H188"/>
    </row>
    <row r="189" spans="1:8" ht="14.4" x14ac:dyDescent="0.3">
      <c r="A189" s="7"/>
      <c r="B189" s="7"/>
      <c r="C189" s="7"/>
      <c r="D189" s="7"/>
      <c r="E189" s="7"/>
      <c r="F189" s="157"/>
      <c r="G189" s="7"/>
      <c r="H189"/>
    </row>
    <row r="190" spans="1:8" ht="14.4" x14ac:dyDescent="0.3">
      <c r="A190" s="7"/>
      <c r="B190" s="7"/>
      <c r="C190" s="7"/>
      <c r="D190" s="7"/>
      <c r="E190" s="7"/>
      <c r="F190" s="157"/>
      <c r="G190" s="7"/>
      <c r="H190"/>
    </row>
    <row r="191" spans="1:8" ht="14.4" x14ac:dyDescent="0.3">
      <c r="A191" s="7"/>
      <c r="B191" s="7"/>
      <c r="C191" s="7"/>
      <c r="D191" s="7"/>
      <c r="E191" s="7"/>
      <c r="F191" s="157"/>
      <c r="G191" s="7"/>
      <c r="H191"/>
    </row>
    <row r="192" spans="1:8" ht="14.4" x14ac:dyDescent="0.3">
      <c r="A192" s="7"/>
      <c r="B192" s="7"/>
      <c r="C192" s="7"/>
      <c r="D192" s="7"/>
      <c r="E192" s="7"/>
      <c r="F192" s="157"/>
      <c r="G192" s="7"/>
      <c r="H192"/>
    </row>
    <row r="193" spans="1:8" ht="14.4" x14ac:dyDescent="0.3">
      <c r="A193" s="7"/>
      <c r="B193" s="7"/>
      <c r="C193" s="7"/>
      <c r="D193" s="7"/>
      <c r="E193" s="7"/>
      <c r="F193" s="157"/>
      <c r="G193" s="7"/>
      <c r="H193"/>
    </row>
    <row r="194" spans="1:8" ht="14.4" x14ac:dyDescent="0.3">
      <c r="A194" s="7"/>
      <c r="B194" s="7"/>
      <c r="C194" s="7"/>
      <c r="D194" s="7"/>
      <c r="E194" s="7"/>
      <c r="F194" s="157"/>
      <c r="G194" s="7"/>
      <c r="H194"/>
    </row>
    <row r="195" spans="1:8" ht="14.4" x14ac:dyDescent="0.3">
      <c r="A195" s="7"/>
      <c r="B195" s="7"/>
      <c r="C195" s="7"/>
      <c r="D195" s="7"/>
      <c r="E195" s="7"/>
      <c r="F195" s="157"/>
      <c r="G195" s="7"/>
      <c r="H195"/>
    </row>
    <row r="196" spans="1:8" ht="14.4" x14ac:dyDescent="0.3">
      <c r="A196" s="7"/>
      <c r="B196" s="7"/>
      <c r="C196" s="7"/>
      <c r="D196" s="7"/>
      <c r="E196" s="7"/>
      <c r="F196" s="157"/>
      <c r="G196" s="7"/>
      <c r="H196"/>
    </row>
    <row r="197" spans="1:8" ht="14.4" x14ac:dyDescent="0.3">
      <c r="A197" s="7"/>
      <c r="B197" s="7"/>
      <c r="C197" s="7"/>
      <c r="D197" s="7"/>
      <c r="E197" s="7"/>
      <c r="F197" s="157"/>
      <c r="G197" s="7"/>
      <c r="H197"/>
    </row>
    <row r="198" spans="1:8" ht="14.4" x14ac:dyDescent="0.3">
      <c r="A198" s="7"/>
      <c r="B198" s="7"/>
      <c r="C198" s="7"/>
      <c r="D198" s="7"/>
      <c r="E198" s="7"/>
      <c r="F198" s="157"/>
      <c r="G198" s="7"/>
      <c r="H198"/>
    </row>
    <row r="199" spans="1:8" ht="14.4" x14ac:dyDescent="0.3">
      <c r="A199" s="7"/>
      <c r="B199" s="7"/>
      <c r="C199" s="7"/>
      <c r="D199" s="7"/>
      <c r="E199" s="7"/>
      <c r="F199" s="157"/>
      <c r="G199" s="7"/>
      <c r="H199"/>
    </row>
    <row r="200" spans="1:8" ht="14.4" x14ac:dyDescent="0.3">
      <c r="A200" s="7"/>
      <c r="B200" s="7"/>
      <c r="C200" s="7"/>
      <c r="D200" s="7"/>
      <c r="E200" s="7"/>
      <c r="F200" s="157"/>
      <c r="G200" s="7"/>
      <c r="H200"/>
    </row>
    <row r="201" spans="1:8" ht="14.4" x14ac:dyDescent="0.3">
      <c r="A201" s="7"/>
      <c r="B201" s="7"/>
      <c r="C201" s="7"/>
      <c r="D201" s="7"/>
      <c r="E201" s="7"/>
      <c r="F201" s="157"/>
      <c r="G201" s="7"/>
      <c r="H201"/>
    </row>
    <row r="202" spans="1:8" ht="14.4" x14ac:dyDescent="0.3">
      <c r="A202" s="7"/>
      <c r="B202" s="7"/>
      <c r="C202" s="7"/>
      <c r="D202" s="7"/>
      <c r="E202" s="7"/>
      <c r="F202" s="157"/>
      <c r="G202" s="7"/>
      <c r="H202"/>
    </row>
    <row r="203" spans="1:8" ht="14.4" x14ac:dyDescent="0.3">
      <c r="A203" s="7"/>
      <c r="B203" s="7"/>
      <c r="C203" s="7"/>
      <c r="D203" s="7"/>
      <c r="E203" s="7"/>
      <c r="F203" s="157"/>
      <c r="G203" s="7"/>
      <c r="H203"/>
    </row>
    <row r="204" spans="1:8" ht="14.4" x14ac:dyDescent="0.3">
      <c r="A204" s="7"/>
      <c r="B204" s="7"/>
      <c r="C204" s="7"/>
      <c r="D204" s="7"/>
      <c r="E204" s="7"/>
      <c r="F204" s="157"/>
      <c r="G204" s="7"/>
      <c r="H204"/>
    </row>
    <row r="205" spans="1:8" ht="14.4" x14ac:dyDescent="0.3">
      <c r="A205" s="7"/>
      <c r="B205" s="7"/>
      <c r="C205" s="7"/>
      <c r="D205" s="7"/>
      <c r="E205" s="7"/>
      <c r="F205" s="157"/>
      <c r="G205" s="7"/>
      <c r="H205"/>
    </row>
    <row r="206" spans="1:8" ht="14.4" x14ac:dyDescent="0.3">
      <c r="A206" s="7"/>
      <c r="B206" s="7"/>
      <c r="C206" s="7"/>
      <c r="D206" s="7"/>
      <c r="E206" s="7"/>
      <c r="F206" s="157"/>
      <c r="G206" s="7"/>
      <c r="H206"/>
    </row>
    <row r="209" spans="1:8" ht="14.4" x14ac:dyDescent="0.3">
      <c r="A209" s="7"/>
      <c r="B209" s="7"/>
      <c r="C209" s="7"/>
      <c r="D209" s="7"/>
      <c r="E209" s="7"/>
      <c r="F209" s="157"/>
      <c r="G209" s="7"/>
      <c r="H209"/>
    </row>
    <row r="210" spans="1:8" ht="14.4" x14ac:dyDescent="0.3">
      <c r="A210" s="7"/>
      <c r="B210" s="7"/>
      <c r="C210" s="7"/>
      <c r="D210" s="7"/>
      <c r="E210" s="7"/>
      <c r="F210" s="157"/>
      <c r="G210" s="7"/>
      <c r="H210"/>
    </row>
    <row r="211" spans="1:8" ht="14.4" x14ac:dyDescent="0.3">
      <c r="A211" s="7"/>
      <c r="B211" s="7"/>
      <c r="C211" s="7"/>
      <c r="D211" s="7"/>
      <c r="E211" s="7"/>
      <c r="F211" s="157"/>
      <c r="G211" s="7"/>
      <c r="H211"/>
    </row>
    <row r="212" spans="1:8" ht="14.4" x14ac:dyDescent="0.3">
      <c r="A212" s="7"/>
      <c r="B212" s="7"/>
      <c r="C212" s="7"/>
      <c r="D212" s="7"/>
      <c r="E212" s="7"/>
      <c r="F212" s="157"/>
      <c r="G212" s="7"/>
      <c r="H212"/>
    </row>
    <row r="213" spans="1:8" ht="14.4" x14ac:dyDescent="0.3">
      <c r="A213" s="7"/>
      <c r="B213" s="7"/>
      <c r="C213" s="7"/>
      <c r="D213" s="7"/>
      <c r="E213" s="7"/>
      <c r="F213" s="157"/>
      <c r="G213" s="7"/>
      <c r="H213"/>
    </row>
    <row r="214" spans="1:8" ht="14.4" x14ac:dyDescent="0.3">
      <c r="A214" s="7"/>
      <c r="B214" s="7"/>
      <c r="C214" s="7"/>
      <c r="D214" s="7"/>
      <c r="E214" s="7"/>
      <c r="F214" s="157"/>
      <c r="G214" s="7"/>
      <c r="H214"/>
    </row>
    <row r="215" spans="1:8" ht="14.4" x14ac:dyDescent="0.3">
      <c r="A215" s="7"/>
      <c r="B215" s="7"/>
      <c r="C215" s="7"/>
      <c r="D215" s="7"/>
      <c r="E215" s="7"/>
      <c r="F215" s="157"/>
      <c r="G215" s="7"/>
      <c r="H215"/>
    </row>
    <row r="216" spans="1:8" ht="14.4" x14ac:dyDescent="0.3">
      <c r="A216" s="7"/>
      <c r="B216" s="7"/>
      <c r="C216" s="7"/>
      <c r="D216" s="7"/>
      <c r="E216" s="7"/>
      <c r="F216" s="157"/>
      <c r="G216" s="7"/>
      <c r="H216"/>
    </row>
    <row r="217" spans="1:8" ht="14.4" x14ac:dyDescent="0.3">
      <c r="A217" s="7"/>
      <c r="B217" s="7"/>
      <c r="C217" s="7"/>
      <c r="D217" s="7"/>
      <c r="E217" s="7"/>
      <c r="F217" s="157"/>
      <c r="G217" s="7"/>
      <c r="H217"/>
    </row>
    <row r="218" spans="1:8" ht="14.4" x14ac:dyDescent="0.3">
      <c r="A218" s="7"/>
      <c r="B218" s="7"/>
      <c r="C218" s="7"/>
      <c r="D218" s="7"/>
      <c r="E218" s="7"/>
      <c r="F218" s="157"/>
      <c r="G218" s="7"/>
      <c r="H218"/>
    </row>
    <row r="219" spans="1:8" ht="14.4" x14ac:dyDescent="0.3">
      <c r="A219" s="7"/>
      <c r="B219" s="7"/>
      <c r="C219" s="7"/>
      <c r="D219" s="7"/>
      <c r="E219" s="7"/>
      <c r="F219" s="157"/>
      <c r="G219" s="7"/>
      <c r="H219"/>
    </row>
    <row r="220" spans="1:8" ht="14.4" x14ac:dyDescent="0.3">
      <c r="A220" s="7"/>
      <c r="B220" s="7"/>
      <c r="C220" s="7"/>
      <c r="D220" s="7"/>
      <c r="E220" s="7"/>
      <c r="F220" s="157"/>
      <c r="G220" s="7"/>
      <c r="H220"/>
    </row>
    <row r="221" spans="1:8" ht="14.4" x14ac:dyDescent="0.3">
      <c r="A221" s="7"/>
      <c r="B221" s="7"/>
      <c r="C221" s="7"/>
      <c r="D221" s="7"/>
      <c r="E221" s="7"/>
      <c r="F221" s="157"/>
      <c r="G221" s="7"/>
      <c r="H221"/>
    </row>
    <row r="222" spans="1:8" ht="14.4" x14ac:dyDescent="0.3">
      <c r="A222" s="7"/>
      <c r="B222" s="7"/>
      <c r="C222" s="7"/>
      <c r="D222" s="7"/>
      <c r="E222" s="7"/>
      <c r="F222" s="157"/>
      <c r="G222" s="7"/>
      <c r="H222"/>
    </row>
    <row r="223" spans="1:8" ht="14.4" x14ac:dyDescent="0.3">
      <c r="A223" s="7"/>
      <c r="B223" s="7"/>
      <c r="C223" s="7"/>
      <c r="D223" s="7"/>
      <c r="E223" s="7"/>
      <c r="F223" s="157"/>
      <c r="G223" s="7"/>
      <c r="H223"/>
    </row>
    <row r="224" spans="1:8" ht="14.4" x14ac:dyDescent="0.3">
      <c r="A224" s="7"/>
      <c r="B224" s="7"/>
      <c r="C224" s="7"/>
      <c r="D224" s="7"/>
      <c r="E224" s="7"/>
      <c r="F224" s="157"/>
      <c r="G224" s="7"/>
      <c r="H224"/>
    </row>
    <row r="225" spans="1:8" ht="14.4" x14ac:dyDescent="0.3">
      <c r="A225" s="7"/>
      <c r="B225" s="7"/>
      <c r="C225" s="7"/>
      <c r="D225" s="7"/>
      <c r="E225" s="7"/>
      <c r="F225" s="157"/>
      <c r="G225" s="7"/>
      <c r="H225"/>
    </row>
    <row r="226" spans="1:8" ht="14.4" x14ac:dyDescent="0.3">
      <c r="A226" s="7"/>
      <c r="B226" s="7"/>
      <c r="C226" s="7"/>
      <c r="D226" s="7"/>
      <c r="E226" s="7"/>
      <c r="F226" s="157"/>
      <c r="G226" s="7"/>
      <c r="H226"/>
    </row>
    <row r="227" spans="1:8" ht="14.4" x14ac:dyDescent="0.3">
      <c r="A227" s="7"/>
      <c r="B227" s="7"/>
      <c r="C227" s="7"/>
      <c r="D227" s="7"/>
      <c r="E227" s="7"/>
      <c r="F227" s="157"/>
      <c r="G227" s="7"/>
      <c r="H227"/>
    </row>
    <row r="228" spans="1:8" ht="14.4" x14ac:dyDescent="0.3">
      <c r="A228" s="7"/>
      <c r="B228" s="7"/>
      <c r="C228" s="7"/>
      <c r="D228" s="7"/>
      <c r="E228" s="7"/>
      <c r="F228" s="157"/>
      <c r="G228" s="7"/>
      <c r="H228"/>
    </row>
    <row r="229" spans="1:8" ht="14.4" x14ac:dyDescent="0.3">
      <c r="A229" s="7"/>
      <c r="B229" s="7"/>
      <c r="C229" s="7"/>
      <c r="D229" s="7"/>
      <c r="E229" s="7"/>
      <c r="F229" s="157"/>
      <c r="G229" s="7"/>
      <c r="H229"/>
    </row>
    <row r="230" spans="1:8" ht="14.4" x14ac:dyDescent="0.3">
      <c r="A230" s="7"/>
      <c r="B230" s="7"/>
      <c r="C230" s="7"/>
      <c r="D230" s="7"/>
      <c r="E230" s="7"/>
      <c r="F230" s="157"/>
      <c r="G230" s="7"/>
      <c r="H230"/>
    </row>
    <row r="231" spans="1:8" ht="14.4" x14ac:dyDescent="0.3">
      <c r="A231" s="7"/>
      <c r="B231" s="7"/>
      <c r="C231" s="7"/>
      <c r="D231" s="7"/>
      <c r="E231" s="7"/>
      <c r="F231" s="157"/>
      <c r="G231" s="7"/>
      <c r="H231"/>
    </row>
    <row r="232" spans="1:8" ht="14.4" x14ac:dyDescent="0.3">
      <c r="A232" s="7"/>
      <c r="B232" s="7"/>
      <c r="C232" s="7"/>
      <c r="D232" s="7"/>
      <c r="E232" s="7"/>
      <c r="F232" s="157"/>
      <c r="G232" s="7"/>
      <c r="H232"/>
    </row>
    <row r="233" spans="1:8" ht="14.4" x14ac:dyDescent="0.3">
      <c r="A233" s="7"/>
      <c r="B233" s="7"/>
      <c r="C233" s="7"/>
      <c r="D233" s="7"/>
      <c r="E233" s="7"/>
      <c r="F233" s="157"/>
      <c r="G233" s="7"/>
      <c r="H233"/>
    </row>
    <row r="234" spans="1:8" ht="14.4" x14ac:dyDescent="0.3">
      <c r="A234" s="7"/>
      <c r="B234" s="7"/>
      <c r="C234" s="7"/>
      <c r="D234" s="7"/>
      <c r="E234" s="7"/>
      <c r="F234" s="157"/>
      <c r="G234" s="7"/>
      <c r="H234"/>
    </row>
    <row r="235" spans="1:8" ht="14.4" x14ac:dyDescent="0.3">
      <c r="A235" s="7"/>
      <c r="B235" s="7"/>
      <c r="C235" s="7"/>
      <c r="D235" s="7"/>
      <c r="E235" s="7"/>
      <c r="F235" s="157"/>
      <c r="G235" s="7"/>
      <c r="H235"/>
    </row>
    <row r="236" spans="1:8" ht="14.4" x14ac:dyDescent="0.3">
      <c r="A236" s="7"/>
      <c r="B236" s="7"/>
      <c r="C236" s="7"/>
      <c r="D236" s="7"/>
      <c r="E236" s="7"/>
      <c r="F236" s="157"/>
      <c r="G236" s="7"/>
      <c r="H236"/>
    </row>
    <row r="237" spans="1:8" ht="14.4" x14ac:dyDescent="0.3">
      <c r="A237" s="7"/>
      <c r="B237" s="7"/>
      <c r="C237" s="7"/>
      <c r="D237" s="7"/>
      <c r="E237" s="7"/>
      <c r="F237" s="157"/>
      <c r="G237" s="7"/>
      <c r="H237"/>
    </row>
    <row r="238" spans="1:8" ht="14.4" x14ac:dyDescent="0.3">
      <c r="A238" s="7"/>
      <c r="B238" s="7"/>
      <c r="C238" s="7"/>
      <c r="D238" s="7"/>
      <c r="E238" s="7"/>
      <c r="F238" s="157"/>
      <c r="G238" s="7"/>
      <c r="H238"/>
    </row>
    <row r="239" spans="1:8" ht="14.4" x14ac:dyDescent="0.3">
      <c r="A239" s="7"/>
      <c r="B239" s="7"/>
      <c r="C239" s="7"/>
      <c r="D239" s="7"/>
      <c r="E239" s="7"/>
      <c r="F239" s="157"/>
      <c r="G239" s="7"/>
      <c r="H239"/>
    </row>
    <row r="240" spans="1:8" ht="14.4" x14ac:dyDescent="0.3">
      <c r="A240" s="7"/>
      <c r="B240" s="7"/>
      <c r="C240" s="7"/>
      <c r="D240" s="7"/>
      <c r="E240" s="7"/>
      <c r="F240" s="157"/>
      <c r="G240" s="7"/>
      <c r="H240"/>
    </row>
    <row r="241" spans="1:8" ht="14.4" x14ac:dyDescent="0.3">
      <c r="A241" s="7"/>
      <c r="B241" s="7"/>
      <c r="C241" s="7"/>
      <c r="D241" s="7"/>
      <c r="E241" s="7"/>
      <c r="F241" s="157"/>
      <c r="G241" s="7"/>
      <c r="H241"/>
    </row>
    <row r="242" spans="1:8" ht="14.4" x14ac:dyDescent="0.3">
      <c r="A242" s="7"/>
      <c r="B242" s="7"/>
      <c r="C242" s="7"/>
      <c r="D242" s="7"/>
      <c r="E242" s="7"/>
      <c r="F242" s="157"/>
      <c r="G242" s="7"/>
      <c r="H242"/>
    </row>
    <row r="243" spans="1:8" ht="14.4" x14ac:dyDescent="0.3">
      <c r="A243" s="7"/>
      <c r="B243" s="7"/>
      <c r="C243" s="7"/>
      <c r="D243" s="7"/>
      <c r="E243" s="7"/>
      <c r="F243" s="157"/>
      <c r="G243" s="7"/>
      <c r="H243"/>
    </row>
    <row r="244" spans="1:8" ht="14.4" x14ac:dyDescent="0.3">
      <c r="A244" s="7"/>
      <c r="B244" s="7"/>
      <c r="C244" s="7"/>
      <c r="D244" s="7"/>
      <c r="E244" s="7"/>
      <c r="F244" s="157"/>
      <c r="G244" s="7"/>
      <c r="H244"/>
    </row>
    <row r="245" spans="1:8" ht="14.4" x14ac:dyDescent="0.3">
      <c r="A245" s="7"/>
      <c r="B245" s="7"/>
      <c r="C245" s="7"/>
      <c r="D245" s="7"/>
      <c r="E245" s="7"/>
      <c r="F245" s="157"/>
      <c r="G245" s="7"/>
      <c r="H245"/>
    </row>
    <row r="246" spans="1:8" ht="14.4" x14ac:dyDescent="0.3">
      <c r="A246" s="7"/>
      <c r="B246" s="7"/>
      <c r="C246" s="7"/>
      <c r="D246" s="7"/>
      <c r="E246" s="7"/>
      <c r="F246" s="157"/>
      <c r="G246" s="7"/>
      <c r="H246"/>
    </row>
    <row r="247" spans="1:8" ht="14.4" x14ac:dyDescent="0.3">
      <c r="A247" s="7"/>
      <c r="B247" s="7"/>
      <c r="C247" s="7"/>
      <c r="D247" s="7"/>
      <c r="E247" s="7"/>
      <c r="F247" s="157"/>
      <c r="G247" s="7"/>
      <c r="H247"/>
    </row>
    <row r="248" spans="1:8" ht="14.4" x14ac:dyDescent="0.3">
      <c r="A248" s="7"/>
      <c r="B248" s="7"/>
      <c r="C248" s="7"/>
      <c r="D248" s="7"/>
      <c r="E248" s="7"/>
      <c r="F248" s="157"/>
      <c r="G248" s="7"/>
      <c r="H248"/>
    </row>
    <row r="249" spans="1:8" ht="14.4" x14ac:dyDescent="0.3">
      <c r="A249" s="7"/>
      <c r="B249" s="7"/>
      <c r="C249" s="7"/>
      <c r="D249" s="7"/>
      <c r="E249" s="7"/>
      <c r="F249" s="157"/>
      <c r="G249" s="7"/>
      <c r="H249"/>
    </row>
    <row r="250" spans="1:8" ht="14.4" x14ac:dyDescent="0.3">
      <c r="A250" s="7"/>
      <c r="B250" s="7"/>
      <c r="C250" s="7"/>
      <c r="D250" s="7"/>
      <c r="E250" s="7"/>
      <c r="F250" s="157"/>
      <c r="G250" s="7"/>
      <c r="H250"/>
    </row>
    <row r="251" spans="1:8" ht="14.4" x14ac:dyDescent="0.3">
      <c r="A251" s="7"/>
      <c r="B251" s="7"/>
      <c r="C251" s="7"/>
      <c r="D251" s="7"/>
      <c r="E251" s="7"/>
      <c r="F251" s="157"/>
      <c r="G251" s="7"/>
      <c r="H251"/>
    </row>
    <row r="252" spans="1:8" ht="14.4" x14ac:dyDescent="0.3">
      <c r="A252" s="7"/>
      <c r="B252" s="7"/>
      <c r="C252" s="7"/>
      <c r="D252" s="7"/>
      <c r="E252" s="7"/>
      <c r="F252" s="157"/>
      <c r="G252" s="7"/>
      <c r="H252"/>
    </row>
    <row r="253" spans="1:8" ht="14.4" x14ac:dyDescent="0.3">
      <c r="A253" s="7"/>
      <c r="B253" s="7"/>
      <c r="C253" s="7"/>
      <c r="D253" s="7"/>
      <c r="E253" s="7"/>
      <c r="F253" s="157"/>
      <c r="G253" s="7"/>
      <c r="H253"/>
    </row>
    <row r="254" spans="1:8" ht="14.4" x14ac:dyDescent="0.3">
      <c r="A254" s="7"/>
      <c r="B254" s="7"/>
      <c r="C254" s="7"/>
      <c r="D254" s="7"/>
      <c r="E254" s="7"/>
      <c r="F254" s="157"/>
      <c r="G254" s="7"/>
      <c r="H254"/>
    </row>
    <row r="255" spans="1:8" x14ac:dyDescent="0.3">
      <c r="A255" s="7"/>
      <c r="B255" s="7"/>
      <c r="C255" s="7"/>
      <c r="D255" s="7"/>
      <c r="E255" s="7"/>
      <c r="F255" s="157"/>
      <c r="G255" s="7"/>
      <c r="H255" s="7"/>
    </row>
    <row r="256" spans="1:8" x14ac:dyDescent="0.3">
      <c r="A256" s="7"/>
      <c r="B256" s="7"/>
      <c r="C256" s="7"/>
      <c r="D256" s="7"/>
      <c r="E256" s="7"/>
      <c r="F256" s="157"/>
      <c r="G256" s="7"/>
      <c r="H256" s="7"/>
    </row>
    <row r="257" spans="6:6" s="7" customFormat="1" x14ac:dyDescent="0.3">
      <c r="F257" s="157"/>
    </row>
    <row r="258" spans="6:6" s="7" customFormat="1" x14ac:dyDescent="0.3">
      <c r="F258" s="157"/>
    </row>
    <row r="259" spans="6:6" s="7" customFormat="1" x14ac:dyDescent="0.3">
      <c r="F259" s="157"/>
    </row>
    <row r="260" spans="6:6" s="7" customFormat="1" x14ac:dyDescent="0.3">
      <c r="F260" s="157"/>
    </row>
    <row r="261" spans="6:6" s="7" customFormat="1" x14ac:dyDescent="0.3">
      <c r="F261" s="157"/>
    </row>
    <row r="262" spans="6:6" s="7" customFormat="1" x14ac:dyDescent="0.3">
      <c r="F262" s="157"/>
    </row>
    <row r="263" spans="6:6" s="7" customFormat="1" x14ac:dyDescent="0.3">
      <c r="F263" s="157"/>
    </row>
    <row r="264" spans="6:6" s="7" customFormat="1" x14ac:dyDescent="0.3">
      <c r="F264" s="157"/>
    </row>
    <row r="265" spans="6:6" s="7" customFormat="1" x14ac:dyDescent="0.3">
      <c r="F265" s="157"/>
    </row>
    <row r="266" spans="6:6" s="7" customFormat="1" x14ac:dyDescent="0.3">
      <c r="F266" s="157"/>
    </row>
    <row r="267" spans="6:6" s="7" customFormat="1" x14ac:dyDescent="0.3">
      <c r="F267" s="157"/>
    </row>
    <row r="268" spans="6:6" s="7" customFormat="1" x14ac:dyDescent="0.3">
      <c r="F268" s="157"/>
    </row>
    <row r="269" spans="6:6" s="7" customFormat="1" x14ac:dyDescent="0.3">
      <c r="F269" s="157"/>
    </row>
    <row r="270" spans="6:6" s="7" customFormat="1" x14ac:dyDescent="0.3">
      <c r="F270" s="157"/>
    </row>
    <row r="271" spans="6:6" s="7" customFormat="1" x14ac:dyDescent="0.3">
      <c r="F271" s="157"/>
    </row>
    <row r="272" spans="6:6" s="7" customFormat="1" x14ac:dyDescent="0.3">
      <c r="F272" s="157"/>
    </row>
    <row r="273" spans="6:6" s="7" customFormat="1" x14ac:dyDescent="0.3">
      <c r="F273" s="157"/>
    </row>
    <row r="274" spans="6:6" s="7" customFormat="1" x14ac:dyDescent="0.3">
      <c r="F274" s="157"/>
    </row>
    <row r="275" spans="6:6" s="7" customFormat="1" x14ac:dyDescent="0.3">
      <c r="F275" s="157"/>
    </row>
    <row r="276" spans="6:6" s="7" customFormat="1" x14ac:dyDescent="0.3">
      <c r="F276" s="157"/>
    </row>
    <row r="277" spans="6:6" s="7" customFormat="1" x14ac:dyDescent="0.3">
      <c r="F277" s="157"/>
    </row>
    <row r="278" spans="6:6" s="7" customFormat="1" x14ac:dyDescent="0.3">
      <c r="F278" s="157"/>
    </row>
    <row r="279" spans="6:6" s="7" customFormat="1" x14ac:dyDescent="0.3">
      <c r="F279" s="157"/>
    </row>
    <row r="280" spans="6:6" s="7" customFormat="1" x14ac:dyDescent="0.3">
      <c r="F280" s="157"/>
    </row>
    <row r="281" spans="6:6" s="7" customFormat="1" x14ac:dyDescent="0.3">
      <c r="F281" s="157"/>
    </row>
    <row r="282" spans="6:6" s="7" customFormat="1" x14ac:dyDescent="0.3">
      <c r="F282" s="157"/>
    </row>
    <row r="283" spans="6:6" s="7" customFormat="1" x14ac:dyDescent="0.3">
      <c r="F283" s="157"/>
    </row>
    <row r="284" spans="6:6" s="7" customFormat="1" x14ac:dyDescent="0.3">
      <c r="F284" s="157"/>
    </row>
    <row r="285" spans="6:6" s="7" customFormat="1" x14ac:dyDescent="0.3">
      <c r="F285" s="157"/>
    </row>
    <row r="286" spans="6:6" s="7" customFormat="1" x14ac:dyDescent="0.3">
      <c r="F286" s="157"/>
    </row>
    <row r="287" spans="6:6" s="7" customFormat="1" x14ac:dyDescent="0.3">
      <c r="F287" s="157"/>
    </row>
    <row r="288" spans="6:6" s="7" customFormat="1" x14ac:dyDescent="0.3">
      <c r="F288" s="157"/>
    </row>
    <row r="289" spans="6:6" s="7" customFormat="1" x14ac:dyDescent="0.3">
      <c r="F289" s="157"/>
    </row>
    <row r="290" spans="6:6" s="7" customFormat="1" x14ac:dyDescent="0.3">
      <c r="F290" s="157"/>
    </row>
    <row r="291" spans="6:6" s="7" customFormat="1" x14ac:dyDescent="0.3">
      <c r="F291" s="157"/>
    </row>
    <row r="292" spans="6:6" s="7" customFormat="1" x14ac:dyDescent="0.3">
      <c r="F292" s="157"/>
    </row>
    <row r="293" spans="6:6" s="7" customFormat="1" x14ac:dyDescent="0.3">
      <c r="F293" s="157"/>
    </row>
    <row r="294" spans="6:6" s="7" customFormat="1" x14ac:dyDescent="0.3">
      <c r="F294" s="157"/>
    </row>
    <row r="295" spans="6:6" s="7" customFormat="1" x14ac:dyDescent="0.3">
      <c r="F295" s="157"/>
    </row>
    <row r="296" spans="6:6" s="7" customFormat="1" x14ac:dyDescent="0.3">
      <c r="F296" s="157"/>
    </row>
    <row r="297" spans="6:6" s="7" customFormat="1" x14ac:dyDescent="0.3">
      <c r="F297" s="157"/>
    </row>
    <row r="298" spans="6:6" s="7" customFormat="1" x14ac:dyDescent="0.3">
      <c r="F298" s="157"/>
    </row>
    <row r="299" spans="6:6" s="7" customFormat="1" x14ac:dyDescent="0.3">
      <c r="F299" s="157"/>
    </row>
    <row r="300" spans="6:6" s="7" customFormat="1" x14ac:dyDescent="0.3">
      <c r="F300" s="157"/>
    </row>
    <row r="301" spans="6:6" s="7" customFormat="1" x14ac:dyDescent="0.3">
      <c r="F301" s="157"/>
    </row>
    <row r="302" spans="6:6" s="7" customFormat="1" x14ac:dyDescent="0.3">
      <c r="F302" s="157"/>
    </row>
    <row r="303" spans="6:6" s="7" customFormat="1" x14ac:dyDescent="0.3">
      <c r="F303" s="157"/>
    </row>
    <row r="304" spans="6:6" s="7" customFormat="1" x14ac:dyDescent="0.3">
      <c r="F304" s="157"/>
    </row>
    <row r="305" spans="6:6" s="7" customFormat="1" x14ac:dyDescent="0.3">
      <c r="F305" s="157"/>
    </row>
    <row r="306" spans="6:6" s="7" customFormat="1" x14ac:dyDescent="0.3">
      <c r="F306" s="157"/>
    </row>
    <row r="307" spans="6:6" s="7" customFormat="1" x14ac:dyDescent="0.3">
      <c r="F307" s="157"/>
    </row>
    <row r="308" spans="6:6" s="7" customFormat="1" x14ac:dyDescent="0.3">
      <c r="F308" s="157"/>
    </row>
    <row r="309" spans="6:6" s="7" customFormat="1" x14ac:dyDescent="0.3">
      <c r="F309" s="157"/>
    </row>
    <row r="310" spans="6:6" s="7" customFormat="1" x14ac:dyDescent="0.3">
      <c r="F310" s="157"/>
    </row>
    <row r="311" spans="6:6" s="7" customFormat="1" x14ac:dyDescent="0.3">
      <c r="F311" s="157"/>
    </row>
    <row r="312" spans="6:6" s="7" customFormat="1" x14ac:dyDescent="0.3">
      <c r="F312" s="157"/>
    </row>
    <row r="313" spans="6:6" s="7" customFormat="1" x14ac:dyDescent="0.3">
      <c r="F313" s="157"/>
    </row>
    <row r="314" spans="6:6" s="7" customFormat="1" x14ac:dyDescent="0.3">
      <c r="F314" s="157"/>
    </row>
    <row r="315" spans="6:6" s="7" customFormat="1" x14ac:dyDescent="0.3">
      <c r="F315" s="157"/>
    </row>
    <row r="316" spans="6:6" s="7" customFormat="1" x14ac:dyDescent="0.3">
      <c r="F316" s="157"/>
    </row>
    <row r="317" spans="6:6" s="7" customFormat="1" x14ac:dyDescent="0.3">
      <c r="F317" s="157"/>
    </row>
    <row r="318" spans="6:6" s="7" customFormat="1" x14ac:dyDescent="0.3">
      <c r="F318" s="157"/>
    </row>
    <row r="319" spans="6:6" s="7" customFormat="1" x14ac:dyDescent="0.3">
      <c r="F319" s="157"/>
    </row>
    <row r="320" spans="6:6" s="7" customFormat="1" x14ac:dyDescent="0.3">
      <c r="F320" s="157"/>
    </row>
    <row r="321" spans="6:6" s="7" customFormat="1" x14ac:dyDescent="0.3">
      <c r="F321" s="157"/>
    </row>
    <row r="322" spans="6:6" s="7" customFormat="1" x14ac:dyDescent="0.3">
      <c r="F322" s="157"/>
    </row>
    <row r="323" spans="6:6" s="7" customFormat="1" x14ac:dyDescent="0.3">
      <c r="F323" s="157"/>
    </row>
    <row r="324" spans="6:6" s="7" customFormat="1" x14ac:dyDescent="0.3">
      <c r="F324" s="157"/>
    </row>
    <row r="325" spans="6:6" s="7" customFormat="1" x14ac:dyDescent="0.3">
      <c r="F325" s="157"/>
    </row>
    <row r="326" spans="6:6" s="7" customFormat="1" x14ac:dyDescent="0.3">
      <c r="F326" s="157"/>
    </row>
    <row r="327" spans="6:6" s="7" customFormat="1" x14ac:dyDescent="0.3">
      <c r="F327" s="157"/>
    </row>
    <row r="328" spans="6:6" s="7" customFormat="1" x14ac:dyDescent="0.3">
      <c r="F328" s="157"/>
    </row>
    <row r="329" spans="6:6" s="7" customFormat="1" x14ac:dyDescent="0.3">
      <c r="F329" s="157"/>
    </row>
    <row r="330" spans="6:6" s="7" customFormat="1" x14ac:dyDescent="0.3">
      <c r="F330" s="157"/>
    </row>
    <row r="331" spans="6:6" s="7" customFormat="1" x14ac:dyDescent="0.3">
      <c r="F331" s="157"/>
    </row>
    <row r="332" spans="6:6" s="7" customFormat="1" x14ac:dyDescent="0.3">
      <c r="F332" s="157"/>
    </row>
    <row r="333" spans="6:6" s="7" customFormat="1" x14ac:dyDescent="0.3">
      <c r="F333" s="157"/>
    </row>
    <row r="334" spans="6:6" s="7" customFormat="1" x14ac:dyDescent="0.3">
      <c r="F334" s="157"/>
    </row>
    <row r="337" spans="6:6" s="7" customFormat="1" x14ac:dyDescent="0.3">
      <c r="F337" s="157"/>
    </row>
  </sheetData>
  <mergeCells count="15">
    <mergeCell ref="A41:F41"/>
    <mergeCell ref="A126:F126"/>
    <mergeCell ref="A1:G1"/>
    <mergeCell ref="B8:C8"/>
    <mergeCell ref="B11:C11"/>
    <mergeCell ref="B26:C26"/>
    <mergeCell ref="B29:C29"/>
    <mergeCell ref="A38:F38"/>
    <mergeCell ref="A39:G39"/>
    <mergeCell ref="A112:F112"/>
    <mergeCell ref="A70:F70"/>
    <mergeCell ref="A71:G71"/>
    <mergeCell ref="A73:F73"/>
    <mergeCell ref="A109:F109"/>
    <mergeCell ref="A110:G110"/>
  </mergeCells>
  <phoneticPr fontId="6" type="noConversion"/>
  <pageMargins left="0.55118110236220474" right="0.23622047244094491" top="1.1023622047244095" bottom="1.1023622047244095" header="0.31496062992125984" footer="0.31496062992125984"/>
  <pageSetup paperSize="9" scale="91" fitToHeight="0" orientation="portrait" r:id="rId1"/>
  <headerFooter>
    <oddHeader>&amp;L&amp;"Arial,Regular"&amp;9Contract No.&amp;KFFFF00 &amp;K000000XXXX&amp;K01+000
Portion 2: Contract
Part C2: Pricing Data
Section C2.2: Bill of Quantities&amp;R&amp;"Arial,Regular"&amp;10&amp;G</oddHeader>
    <oddFooter>&amp;C&amp;G
C2.2-&amp;P</oddFooter>
  </headerFooter>
  <rowBreaks count="2" manualBreakCount="2">
    <brk id="38" max="6" man="1"/>
    <brk id="70" max="6" man="1"/>
  </rowBreak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F4DA8-C8D2-4C55-88AF-C252FED550BE}">
  <dimension ref="A1:C31"/>
  <sheetViews>
    <sheetView workbookViewId="0">
      <selection activeCell="E16" sqref="E16"/>
    </sheetView>
  </sheetViews>
  <sheetFormatPr defaultRowHeight="14.4" x14ac:dyDescent="0.3"/>
  <cols>
    <col min="1" max="1" width="14.5546875" customWidth="1"/>
    <col min="2" max="2" width="50.44140625" customWidth="1"/>
    <col min="3" max="3" width="17.88671875" customWidth="1"/>
  </cols>
  <sheetData>
    <row r="1" spans="1:3" x14ac:dyDescent="0.3">
      <c r="A1" s="168" t="s">
        <v>1270</v>
      </c>
      <c r="B1" s="163" t="s">
        <v>1603</v>
      </c>
      <c r="C1" s="164"/>
    </row>
    <row r="2" spans="1:3" x14ac:dyDescent="0.3">
      <c r="A2" s="223" t="s">
        <v>1271</v>
      </c>
      <c r="B2" s="223"/>
      <c r="C2" s="164"/>
    </row>
    <row r="3" spans="1:3" x14ac:dyDescent="0.3">
      <c r="A3" s="169" t="s">
        <v>1272</v>
      </c>
      <c r="B3" s="165" t="s">
        <v>1273</v>
      </c>
      <c r="C3" s="211"/>
    </row>
    <row r="4" spans="1:3" x14ac:dyDescent="0.3">
      <c r="A4" s="169" t="s">
        <v>1274</v>
      </c>
      <c r="B4" s="165" t="s">
        <v>1275</v>
      </c>
      <c r="C4" s="211"/>
    </row>
    <row r="5" spans="1:3" x14ac:dyDescent="0.3">
      <c r="A5" s="169" t="s">
        <v>1276</v>
      </c>
      <c r="B5" s="165" t="s">
        <v>1277</v>
      </c>
      <c r="C5" s="211"/>
    </row>
    <row r="6" spans="1:3" x14ac:dyDescent="0.3">
      <c r="A6" s="169" t="s">
        <v>1278</v>
      </c>
      <c r="B6" s="165" t="s">
        <v>1279</v>
      </c>
      <c r="C6" s="211"/>
    </row>
    <row r="7" spans="1:3" x14ac:dyDescent="0.3">
      <c r="A7" s="169" t="s">
        <v>1280</v>
      </c>
      <c r="B7" s="165" t="s">
        <v>1281</v>
      </c>
      <c r="C7" s="211"/>
    </row>
    <row r="8" spans="1:3" x14ac:dyDescent="0.3">
      <c r="A8" s="169" t="s">
        <v>1282</v>
      </c>
      <c r="B8" s="165" t="s">
        <v>1283</v>
      </c>
      <c r="C8" s="211"/>
    </row>
    <row r="9" spans="1:3" x14ac:dyDescent="0.3">
      <c r="A9" s="166"/>
      <c r="B9" s="166"/>
      <c r="C9" s="212"/>
    </row>
    <row r="10" spans="1:3" x14ac:dyDescent="0.3">
      <c r="A10" s="223" t="s">
        <v>1284</v>
      </c>
      <c r="B10" s="223"/>
      <c r="C10" s="164"/>
    </row>
    <row r="11" spans="1:3" x14ac:dyDescent="0.3">
      <c r="A11" s="169" t="s">
        <v>1272</v>
      </c>
      <c r="B11" s="165" t="s">
        <v>1285</v>
      </c>
      <c r="C11" s="211"/>
    </row>
    <row r="12" spans="1:3" x14ac:dyDescent="0.3">
      <c r="A12" s="169" t="s">
        <v>1274</v>
      </c>
      <c r="B12" s="165" t="s">
        <v>1286</v>
      </c>
      <c r="C12" s="211"/>
    </row>
    <row r="13" spans="1:3" x14ac:dyDescent="0.3">
      <c r="A13" s="169" t="s">
        <v>1276</v>
      </c>
      <c r="B13" s="165" t="s">
        <v>1287</v>
      </c>
      <c r="C13" s="211"/>
    </row>
    <row r="14" spans="1:3" x14ac:dyDescent="0.3">
      <c r="A14" s="169" t="s">
        <v>1278</v>
      </c>
      <c r="B14" s="165" t="s">
        <v>1288</v>
      </c>
      <c r="C14" s="211"/>
    </row>
    <row r="15" spans="1:3" x14ac:dyDescent="0.3">
      <c r="A15" s="169" t="s">
        <v>1280</v>
      </c>
      <c r="B15" s="165" t="s">
        <v>1289</v>
      </c>
      <c r="C15" s="211"/>
    </row>
    <row r="16" spans="1:3" x14ac:dyDescent="0.3">
      <c r="A16" s="167"/>
      <c r="B16" s="167"/>
      <c r="C16" s="212"/>
    </row>
    <row r="17" spans="1:3" x14ac:dyDescent="0.3">
      <c r="A17" s="223" t="s">
        <v>1290</v>
      </c>
      <c r="B17" s="223"/>
      <c r="C17" s="164"/>
    </row>
    <row r="18" spans="1:3" x14ac:dyDescent="0.3">
      <c r="A18" s="169" t="s">
        <v>1291</v>
      </c>
      <c r="B18" s="165" t="s">
        <v>1292</v>
      </c>
      <c r="C18" s="211"/>
    </row>
    <row r="19" spans="1:3" x14ac:dyDescent="0.3">
      <c r="A19" s="169" t="s">
        <v>1293</v>
      </c>
      <c r="B19" s="165" t="s">
        <v>1294</v>
      </c>
      <c r="C19" s="211"/>
    </row>
    <row r="20" spans="1:3" x14ac:dyDescent="0.3">
      <c r="A20" s="169" t="s">
        <v>1295</v>
      </c>
      <c r="B20" s="165" t="s">
        <v>1296</v>
      </c>
      <c r="C20" s="211"/>
    </row>
    <row r="21" spans="1:3" x14ac:dyDescent="0.3">
      <c r="A21" s="169" t="s">
        <v>1297</v>
      </c>
      <c r="B21" s="165" t="s">
        <v>1298</v>
      </c>
      <c r="C21" s="211"/>
    </row>
    <row r="22" spans="1:3" x14ac:dyDescent="0.3">
      <c r="A22" s="169" t="s">
        <v>1299</v>
      </c>
      <c r="B22" s="165" t="s">
        <v>1300</v>
      </c>
      <c r="C22" s="211"/>
    </row>
    <row r="23" spans="1:3" x14ac:dyDescent="0.3">
      <c r="A23" s="169" t="s">
        <v>1301</v>
      </c>
      <c r="B23" s="165" t="s">
        <v>1302</v>
      </c>
      <c r="C23" s="211"/>
    </row>
    <row r="24" spans="1:3" x14ac:dyDescent="0.3">
      <c r="A24" s="166"/>
      <c r="B24" s="166"/>
      <c r="C24" s="212"/>
    </row>
    <row r="25" spans="1:3" x14ac:dyDescent="0.3">
      <c r="A25" s="168" t="s">
        <v>1304</v>
      </c>
      <c r="B25" s="168" t="s">
        <v>1308</v>
      </c>
      <c r="C25" s="164"/>
    </row>
    <row r="26" spans="1:3" x14ac:dyDescent="0.3">
      <c r="A26" s="224" t="s">
        <v>1306</v>
      </c>
      <c r="B26" s="224"/>
      <c r="C26" s="211"/>
    </row>
    <row r="27" spans="1:3" x14ac:dyDescent="0.3">
      <c r="A27" s="225" t="s">
        <v>1305</v>
      </c>
      <c r="B27" s="226"/>
      <c r="C27" s="164"/>
    </row>
    <row r="28" spans="1:3" x14ac:dyDescent="0.3">
      <c r="A28" s="224" t="s">
        <v>1395</v>
      </c>
      <c r="B28" s="224"/>
      <c r="C28" s="211"/>
    </row>
    <row r="29" spans="1:3" x14ac:dyDescent="0.3">
      <c r="A29" s="225" t="s">
        <v>1396</v>
      </c>
      <c r="B29" s="226"/>
      <c r="C29" s="164"/>
    </row>
    <row r="30" spans="1:3" x14ac:dyDescent="0.3">
      <c r="A30" s="224" t="s">
        <v>1397</v>
      </c>
      <c r="B30" s="224"/>
      <c r="C30" s="211"/>
    </row>
    <row r="31" spans="1:3" x14ac:dyDescent="0.3">
      <c r="A31" s="223" t="s">
        <v>1307</v>
      </c>
      <c r="B31" s="223"/>
      <c r="C31" s="164"/>
    </row>
  </sheetData>
  <mergeCells count="9">
    <mergeCell ref="A29:B29"/>
    <mergeCell ref="A30:B30"/>
    <mergeCell ref="A31:B31"/>
    <mergeCell ref="A2:B2"/>
    <mergeCell ref="A10:B10"/>
    <mergeCell ref="A17:B17"/>
    <mergeCell ref="A26:B26"/>
    <mergeCell ref="A27:B27"/>
    <mergeCell ref="A28:B2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9EC54-E95A-434D-B819-63A4B2CA8904}">
  <dimension ref="A1:H279"/>
  <sheetViews>
    <sheetView showGridLines="0" view="pageBreakPreview" topLeftCell="A37" zoomScale="102" zoomScaleNormal="100" zoomScaleSheetLayoutView="102" workbookViewId="0">
      <selection activeCell="D46" sqref="D46"/>
    </sheetView>
  </sheetViews>
  <sheetFormatPr defaultColWidth="8.88671875" defaultRowHeight="13.8" x14ac:dyDescent="0.3"/>
  <cols>
    <col min="1" max="1" width="9.44140625" style="30" customWidth="1"/>
    <col min="2" max="2" width="13.109375" style="22" customWidth="1"/>
    <col min="3" max="3" width="36.109375" style="56" customWidth="1"/>
    <col min="4" max="4" width="6.33203125" style="511" customWidth="1"/>
    <col min="5" max="5" width="6.88671875" style="32" customWidth="1"/>
    <col min="6" max="6" width="15" style="156" customWidth="1"/>
    <col min="7" max="7" width="15.6640625" style="33" customWidth="1"/>
    <col min="8" max="8" width="15.33203125" style="6" bestFit="1" customWidth="1"/>
    <col min="9" max="16384" width="8.88671875" style="7"/>
  </cols>
  <sheetData>
    <row r="1" spans="1:8" ht="21" customHeight="1" x14ac:dyDescent="0.3">
      <c r="A1" s="507" t="s">
        <v>1113</v>
      </c>
      <c r="B1" s="507"/>
      <c r="C1" s="507"/>
      <c r="D1" s="507"/>
      <c r="E1" s="507"/>
      <c r="F1" s="507"/>
      <c r="G1" s="507"/>
      <c r="H1" s="2"/>
    </row>
    <row r="2" spans="1:8" s="1" customFormat="1" ht="37.799999999999997" customHeight="1" x14ac:dyDescent="0.25">
      <c r="A2" s="48" t="s">
        <v>0</v>
      </c>
      <c r="B2" s="49" t="s">
        <v>1</v>
      </c>
      <c r="C2" s="49" t="s">
        <v>113</v>
      </c>
      <c r="D2" s="49" t="s">
        <v>2</v>
      </c>
      <c r="E2" s="49" t="s">
        <v>3</v>
      </c>
      <c r="F2" s="149" t="s">
        <v>4</v>
      </c>
      <c r="G2" s="50" t="s">
        <v>5</v>
      </c>
      <c r="H2" s="2"/>
    </row>
    <row r="3" spans="1:8" s="6" customFormat="1" ht="20.399999999999999" customHeight="1" x14ac:dyDescent="0.3">
      <c r="A3" s="34" t="s">
        <v>293</v>
      </c>
      <c r="B3" s="35" t="s">
        <v>114</v>
      </c>
      <c r="C3" s="8" t="s">
        <v>118</v>
      </c>
      <c r="D3" s="4"/>
      <c r="E3" s="4"/>
      <c r="F3" s="150"/>
      <c r="G3" s="5"/>
    </row>
    <row r="4" spans="1:8" s="6" customFormat="1" ht="25.2" customHeight="1" x14ac:dyDescent="0.3">
      <c r="A4" s="3" t="s">
        <v>295</v>
      </c>
      <c r="B4" s="4" t="s">
        <v>115</v>
      </c>
      <c r="C4" s="9" t="s">
        <v>116</v>
      </c>
      <c r="D4" s="4" t="s">
        <v>6</v>
      </c>
      <c r="E4" s="4">
        <v>1</v>
      </c>
      <c r="F4" s="150"/>
      <c r="G4" s="5"/>
    </row>
    <row r="5" spans="1:8" s="6" customFormat="1" ht="32.4" customHeight="1" x14ac:dyDescent="0.3">
      <c r="A5" s="3"/>
      <c r="B5" s="9" t="s">
        <v>120</v>
      </c>
      <c r="C5" s="508"/>
      <c r="D5" s="4"/>
      <c r="E5" s="4"/>
      <c r="F5" s="150"/>
      <c r="G5" s="5"/>
    </row>
    <row r="6" spans="1:8" s="6" customFormat="1" ht="18" customHeight="1" x14ac:dyDescent="0.3">
      <c r="A6" s="3" t="s">
        <v>297</v>
      </c>
      <c r="B6" s="4" t="s">
        <v>8</v>
      </c>
      <c r="C6" s="9" t="s">
        <v>83</v>
      </c>
      <c r="D6" s="4" t="s">
        <v>6</v>
      </c>
      <c r="E6" s="4">
        <v>1</v>
      </c>
      <c r="F6" s="150"/>
      <c r="G6" s="5"/>
    </row>
    <row r="7" spans="1:8" s="6" customFormat="1" ht="29.4" customHeight="1" x14ac:dyDescent="0.3">
      <c r="A7" s="3"/>
      <c r="B7" s="220" t="s">
        <v>121</v>
      </c>
      <c r="C7" s="220"/>
      <c r="D7" s="4"/>
      <c r="E7" s="4"/>
      <c r="F7" s="150"/>
      <c r="G7" s="5"/>
    </row>
    <row r="8" spans="1:8" s="6" customFormat="1" ht="28.8" customHeight="1" x14ac:dyDescent="0.3">
      <c r="A8" s="3" t="s">
        <v>299</v>
      </c>
      <c r="B8" s="4" t="s">
        <v>9</v>
      </c>
      <c r="C8" s="9" t="s">
        <v>84</v>
      </c>
      <c r="D8" s="4" t="s">
        <v>6</v>
      </c>
      <c r="E8" s="4">
        <v>1</v>
      </c>
      <c r="F8" s="150"/>
      <c r="G8" s="5"/>
    </row>
    <row r="9" spans="1:8" s="6" customFormat="1" ht="28.8" customHeight="1" x14ac:dyDescent="0.3">
      <c r="A9" s="3" t="s">
        <v>301</v>
      </c>
      <c r="B9" s="4" t="s">
        <v>10</v>
      </c>
      <c r="C9" s="9" t="s">
        <v>11</v>
      </c>
      <c r="D9" s="4" t="s">
        <v>6</v>
      </c>
      <c r="E9" s="4">
        <v>1</v>
      </c>
      <c r="F9" s="150"/>
      <c r="G9" s="5"/>
    </row>
    <row r="10" spans="1:8" s="6" customFormat="1" ht="28.8" customHeight="1" x14ac:dyDescent="0.3">
      <c r="A10" s="3" t="s">
        <v>303</v>
      </c>
      <c r="B10" s="4" t="s">
        <v>12</v>
      </c>
      <c r="C10" s="9" t="s">
        <v>85</v>
      </c>
      <c r="D10" s="4" t="s">
        <v>6</v>
      </c>
      <c r="E10" s="4">
        <v>1</v>
      </c>
      <c r="F10" s="150"/>
      <c r="G10" s="5"/>
    </row>
    <row r="11" spans="1:8" s="37" customFormat="1" ht="86.4" customHeight="1" x14ac:dyDescent="0.3">
      <c r="A11" s="47" t="s">
        <v>305</v>
      </c>
      <c r="B11" s="45" t="s">
        <v>117</v>
      </c>
      <c r="C11" s="46" t="s">
        <v>131</v>
      </c>
      <c r="D11" s="4" t="s">
        <v>6</v>
      </c>
      <c r="E11" s="4">
        <v>1</v>
      </c>
      <c r="F11" s="151"/>
      <c r="G11" s="66"/>
      <c r="H11" s="6"/>
    </row>
    <row r="12" spans="1:8" s="37" customFormat="1" ht="34.200000000000003" customHeight="1" x14ac:dyDescent="0.3">
      <c r="A12" s="47" t="s">
        <v>308</v>
      </c>
      <c r="B12" s="45" t="s">
        <v>122</v>
      </c>
      <c r="C12" s="46" t="s">
        <v>123</v>
      </c>
      <c r="D12" s="4" t="s">
        <v>6</v>
      </c>
      <c r="E12" s="4">
        <v>1</v>
      </c>
      <c r="F12" s="151"/>
      <c r="G12" s="66"/>
      <c r="H12" s="6"/>
    </row>
    <row r="13" spans="1:8" ht="26.4" customHeight="1" x14ac:dyDescent="0.3">
      <c r="A13" s="34" t="s">
        <v>311</v>
      </c>
      <c r="B13" s="35" t="s">
        <v>126</v>
      </c>
      <c r="C13" s="8" t="s">
        <v>119</v>
      </c>
      <c r="D13" s="4"/>
      <c r="E13" s="4"/>
      <c r="F13" s="150"/>
      <c r="G13" s="5"/>
    </row>
    <row r="14" spans="1:8" ht="26.4" customHeight="1" x14ac:dyDescent="0.3">
      <c r="A14" s="3" t="s">
        <v>313</v>
      </c>
      <c r="B14" s="4" t="s">
        <v>124</v>
      </c>
      <c r="C14" s="9" t="s">
        <v>125</v>
      </c>
      <c r="D14" s="4" t="s">
        <v>6</v>
      </c>
      <c r="E14" s="4">
        <v>1</v>
      </c>
      <c r="F14" s="150"/>
      <c r="G14" s="5"/>
    </row>
    <row r="15" spans="1:8" ht="26.4" x14ac:dyDescent="0.3">
      <c r="A15" s="3"/>
      <c r="B15" s="220" t="s">
        <v>7</v>
      </c>
      <c r="C15" s="220"/>
      <c r="D15" s="4"/>
      <c r="E15" s="4"/>
      <c r="F15" s="150"/>
      <c r="G15" s="5"/>
    </row>
    <row r="16" spans="1:8" ht="34.200000000000003" customHeight="1" x14ac:dyDescent="0.3">
      <c r="A16" s="3"/>
      <c r="B16" s="4" t="s">
        <v>8</v>
      </c>
      <c r="C16" s="9" t="s">
        <v>86</v>
      </c>
      <c r="D16" s="4" t="s">
        <v>6</v>
      </c>
      <c r="E16" s="4">
        <v>1</v>
      </c>
      <c r="F16" s="150"/>
      <c r="G16" s="5"/>
    </row>
    <row r="17" spans="1:8" ht="26.4" x14ac:dyDescent="0.3">
      <c r="A17" s="3"/>
      <c r="B17" s="220" t="s">
        <v>13</v>
      </c>
      <c r="C17" s="220"/>
      <c r="D17" s="4"/>
      <c r="E17" s="4"/>
      <c r="F17" s="150"/>
      <c r="G17" s="5"/>
    </row>
    <row r="18" spans="1:8" ht="26.4" x14ac:dyDescent="0.3">
      <c r="A18" s="3" t="s">
        <v>315</v>
      </c>
      <c r="B18" s="4" t="s">
        <v>14</v>
      </c>
      <c r="C18" s="9" t="s">
        <v>87</v>
      </c>
      <c r="D18" s="4" t="s">
        <v>6</v>
      </c>
      <c r="E18" s="4">
        <v>1</v>
      </c>
      <c r="F18" s="150"/>
      <c r="G18" s="5"/>
      <c r="H18" s="40"/>
    </row>
    <row r="19" spans="1:8" ht="33" customHeight="1" x14ac:dyDescent="0.3">
      <c r="A19" s="3" t="s">
        <v>317</v>
      </c>
      <c r="B19" s="4" t="s">
        <v>15</v>
      </c>
      <c r="C19" s="9" t="s">
        <v>88</v>
      </c>
      <c r="D19" s="4" t="s">
        <v>6</v>
      </c>
      <c r="E19" s="4">
        <v>1</v>
      </c>
      <c r="F19" s="150"/>
      <c r="G19" s="5"/>
    </row>
    <row r="20" spans="1:8" ht="32.4" customHeight="1" x14ac:dyDescent="0.3">
      <c r="A20" s="3" t="s">
        <v>319</v>
      </c>
      <c r="B20" s="4" t="s">
        <v>16</v>
      </c>
      <c r="C20" s="9" t="s">
        <v>91</v>
      </c>
      <c r="D20" s="4" t="s">
        <v>6</v>
      </c>
      <c r="E20" s="4">
        <v>1</v>
      </c>
      <c r="F20" s="150"/>
      <c r="G20" s="5"/>
    </row>
    <row r="21" spans="1:8" ht="22.2" customHeight="1" x14ac:dyDescent="0.3">
      <c r="A21" s="3" t="s">
        <v>321</v>
      </c>
      <c r="B21" s="4" t="s">
        <v>17</v>
      </c>
      <c r="C21" s="9" t="s">
        <v>18</v>
      </c>
      <c r="D21" s="4" t="s">
        <v>6</v>
      </c>
      <c r="E21" s="4">
        <v>1</v>
      </c>
      <c r="F21" s="150"/>
      <c r="G21" s="5"/>
    </row>
    <row r="22" spans="1:8" ht="37.200000000000003" customHeight="1" x14ac:dyDescent="0.3">
      <c r="A22" s="3" t="s">
        <v>323</v>
      </c>
      <c r="B22" s="4" t="s">
        <v>127</v>
      </c>
      <c r="C22" s="9" t="s">
        <v>89</v>
      </c>
      <c r="D22" s="4" t="s">
        <v>6</v>
      </c>
      <c r="E22" s="4">
        <v>1</v>
      </c>
      <c r="F22" s="175"/>
      <c r="G22" s="5"/>
    </row>
    <row r="23" spans="1:8" ht="23.4" customHeight="1" x14ac:dyDescent="0.3">
      <c r="A23" s="228" t="s">
        <v>1317</v>
      </c>
      <c r="B23" s="229"/>
      <c r="C23" s="229"/>
      <c r="D23" s="229"/>
      <c r="E23" s="229"/>
      <c r="F23" s="230"/>
      <c r="G23" s="10"/>
    </row>
    <row r="24" spans="1:8" ht="21" customHeight="1" x14ac:dyDescent="0.3">
      <c r="A24" s="231" t="s">
        <v>1113</v>
      </c>
      <c r="B24" s="232"/>
      <c r="C24" s="232"/>
      <c r="D24" s="232"/>
      <c r="E24" s="232"/>
      <c r="F24" s="232"/>
      <c r="G24" s="233"/>
      <c r="H24" s="2"/>
    </row>
    <row r="25" spans="1:8" ht="30" customHeight="1" x14ac:dyDescent="0.3">
      <c r="A25" s="48" t="s">
        <v>0</v>
      </c>
      <c r="B25" s="49" t="s">
        <v>1</v>
      </c>
      <c r="C25" s="49" t="s">
        <v>113</v>
      </c>
      <c r="D25" s="49" t="s">
        <v>2</v>
      </c>
      <c r="E25" s="49" t="s">
        <v>3</v>
      </c>
      <c r="F25" s="149" t="s">
        <v>4</v>
      </c>
      <c r="G25" s="50" t="s">
        <v>5</v>
      </c>
    </row>
    <row r="26" spans="1:8" ht="24.75" customHeight="1" x14ac:dyDescent="0.3">
      <c r="A26" s="227" t="s">
        <v>19</v>
      </c>
      <c r="B26" s="227"/>
      <c r="C26" s="227"/>
      <c r="D26" s="227"/>
      <c r="E26" s="227"/>
      <c r="F26" s="227"/>
      <c r="G26" s="11"/>
    </row>
    <row r="27" spans="1:8" ht="35.4" customHeight="1" x14ac:dyDescent="0.3">
      <c r="A27" s="3" t="s">
        <v>325</v>
      </c>
      <c r="B27" s="4" t="s">
        <v>128</v>
      </c>
      <c r="C27" s="9" t="s">
        <v>92</v>
      </c>
      <c r="D27" s="4" t="s">
        <v>6</v>
      </c>
      <c r="E27" s="4">
        <v>1</v>
      </c>
      <c r="F27" s="150"/>
      <c r="G27" s="5"/>
    </row>
    <row r="28" spans="1:8" ht="31.2" customHeight="1" x14ac:dyDescent="0.3">
      <c r="A28" s="3" t="s">
        <v>327</v>
      </c>
      <c r="B28" s="4" t="s">
        <v>129</v>
      </c>
      <c r="C28" s="9" t="s">
        <v>112</v>
      </c>
      <c r="D28" s="4" t="s">
        <v>6</v>
      </c>
      <c r="E28" s="4">
        <v>1</v>
      </c>
      <c r="F28" s="150"/>
      <c r="G28" s="5"/>
    </row>
    <row r="29" spans="1:8" ht="25.2" customHeight="1" x14ac:dyDescent="0.3">
      <c r="A29" s="3" t="s">
        <v>1114</v>
      </c>
      <c r="B29" s="4" t="s">
        <v>130</v>
      </c>
      <c r="C29" s="9" t="s">
        <v>20</v>
      </c>
      <c r="D29" s="4" t="s">
        <v>6</v>
      </c>
      <c r="E29" s="4">
        <v>1</v>
      </c>
      <c r="F29" s="150"/>
      <c r="G29" s="5"/>
    </row>
    <row r="30" spans="1:8" ht="36.6" customHeight="1" x14ac:dyDescent="0.3">
      <c r="A30" s="3" t="s">
        <v>329</v>
      </c>
      <c r="B30" s="4" t="s">
        <v>117</v>
      </c>
      <c r="C30" s="9" t="s">
        <v>132</v>
      </c>
      <c r="D30" s="4" t="s">
        <v>6</v>
      </c>
      <c r="E30" s="4">
        <v>1</v>
      </c>
      <c r="F30" s="150"/>
      <c r="G30" s="5"/>
    </row>
    <row r="31" spans="1:8" x14ac:dyDescent="0.3">
      <c r="A31" s="34" t="s">
        <v>330</v>
      </c>
      <c r="B31" s="35" t="s">
        <v>134</v>
      </c>
      <c r="C31" s="8" t="s">
        <v>90</v>
      </c>
      <c r="D31" s="4"/>
      <c r="E31" s="4"/>
      <c r="F31" s="150"/>
      <c r="G31" s="5"/>
      <c r="H31" s="40"/>
    </row>
    <row r="32" spans="1:8" ht="33" customHeight="1" x14ac:dyDescent="0.3">
      <c r="A32" s="3" t="s">
        <v>332</v>
      </c>
      <c r="B32" s="35"/>
      <c r="C32" s="171" t="s">
        <v>1309</v>
      </c>
      <c r="D32" s="45" t="s">
        <v>21</v>
      </c>
      <c r="E32" s="45">
        <v>1</v>
      </c>
      <c r="F32" s="5">
        <v>24000</v>
      </c>
      <c r="G32" s="5">
        <f>E32*F32</f>
        <v>24000</v>
      </c>
    </row>
    <row r="33" spans="1:7" ht="52.2" customHeight="1" x14ac:dyDescent="0.3">
      <c r="A33" s="3" t="s">
        <v>334</v>
      </c>
      <c r="B33" s="35"/>
      <c r="C33" s="9" t="s">
        <v>1310</v>
      </c>
      <c r="D33" s="86" t="s">
        <v>21</v>
      </c>
      <c r="E33" s="45">
        <v>1</v>
      </c>
      <c r="F33" s="5">
        <v>45000</v>
      </c>
      <c r="G33" s="5">
        <f t="shared" ref="G33" si="0">E33*F33</f>
        <v>45000</v>
      </c>
    </row>
    <row r="34" spans="1:7" ht="22.5" customHeight="1" x14ac:dyDescent="0.3">
      <c r="A34" s="3" t="s">
        <v>336</v>
      </c>
      <c r="B34" s="4" t="s">
        <v>135</v>
      </c>
      <c r="C34" s="9" t="s">
        <v>136</v>
      </c>
      <c r="D34" s="4" t="s">
        <v>21</v>
      </c>
      <c r="E34" s="4">
        <v>1</v>
      </c>
      <c r="F34" s="150">
        <f>G34</f>
        <v>50000</v>
      </c>
      <c r="G34" s="5">
        <v>50000</v>
      </c>
    </row>
    <row r="35" spans="1:7" ht="39.6" x14ac:dyDescent="0.3">
      <c r="A35" s="3" t="s">
        <v>1116</v>
      </c>
      <c r="B35" s="9"/>
      <c r="C35" s="9" t="s">
        <v>104</v>
      </c>
      <c r="D35" s="4" t="s">
        <v>21</v>
      </c>
      <c r="E35" s="4">
        <v>1</v>
      </c>
      <c r="F35" s="150">
        <f>G35</f>
        <v>150000</v>
      </c>
      <c r="G35" s="5">
        <v>150000</v>
      </c>
    </row>
    <row r="36" spans="1:7" ht="60.6" customHeight="1" x14ac:dyDescent="0.3">
      <c r="A36" s="3" t="s">
        <v>1116</v>
      </c>
      <c r="B36" s="4" t="s">
        <v>1117</v>
      </c>
      <c r="C36" s="9" t="s">
        <v>1118</v>
      </c>
      <c r="D36" s="4" t="s">
        <v>21</v>
      </c>
      <c r="E36" s="4">
        <v>1</v>
      </c>
      <c r="F36" s="150">
        <f>G36</f>
        <v>10000</v>
      </c>
      <c r="G36" s="5">
        <v>10000</v>
      </c>
    </row>
    <row r="37" spans="1:7" ht="102" customHeight="1" x14ac:dyDescent="0.3">
      <c r="A37" s="3" t="s">
        <v>1316</v>
      </c>
      <c r="B37" s="9"/>
      <c r="C37" s="9" t="s">
        <v>1315</v>
      </c>
      <c r="D37" s="4" t="s">
        <v>21</v>
      </c>
      <c r="E37" s="4">
        <v>1</v>
      </c>
      <c r="F37" s="150">
        <v>6500000</v>
      </c>
      <c r="G37" s="5">
        <f>F37</f>
        <v>6500000</v>
      </c>
    </row>
    <row r="38" spans="1:7" ht="47.4" customHeight="1" x14ac:dyDescent="0.3">
      <c r="A38" s="3" t="s">
        <v>1331</v>
      </c>
      <c r="B38" s="9"/>
      <c r="C38" s="158" t="s">
        <v>1332</v>
      </c>
      <c r="D38" s="4" t="s">
        <v>22</v>
      </c>
      <c r="E38" s="4">
        <v>10</v>
      </c>
      <c r="F38" s="176">
        <f>F32+F33+F34+F35+F36+F37</f>
        <v>6779000</v>
      </c>
      <c r="G38" s="5">
        <f>F38*E38/100</f>
        <v>677900</v>
      </c>
    </row>
    <row r="39" spans="1:7" x14ac:dyDescent="0.3">
      <c r="A39" s="34" t="s">
        <v>338</v>
      </c>
      <c r="B39" s="35" t="s">
        <v>137</v>
      </c>
      <c r="C39" s="8" t="s">
        <v>143</v>
      </c>
      <c r="D39" s="4"/>
      <c r="E39" s="4"/>
      <c r="F39" s="150"/>
      <c r="G39" s="5"/>
    </row>
    <row r="40" spans="1:7" ht="28.5" customHeight="1" x14ac:dyDescent="0.3">
      <c r="A40" s="3" t="s">
        <v>340</v>
      </c>
      <c r="B40" s="4" t="s">
        <v>144</v>
      </c>
      <c r="C40" s="172" t="s">
        <v>1311</v>
      </c>
      <c r="D40" s="4" t="s">
        <v>501</v>
      </c>
      <c r="E40" s="173"/>
      <c r="F40" s="150">
        <v>650000</v>
      </c>
      <c r="G40" s="5">
        <f>F40</f>
        <v>650000</v>
      </c>
    </row>
    <row r="41" spans="1:7" ht="28.5" customHeight="1" x14ac:dyDescent="0.3">
      <c r="A41" s="3" t="s">
        <v>342</v>
      </c>
      <c r="B41" s="4" t="s">
        <v>144</v>
      </c>
      <c r="C41" s="172" t="s">
        <v>1312</v>
      </c>
      <c r="D41" s="4" t="s">
        <v>501</v>
      </c>
      <c r="E41" s="4">
        <v>1</v>
      </c>
      <c r="F41" s="150">
        <v>360000</v>
      </c>
      <c r="G41" s="5">
        <f>F41</f>
        <v>360000</v>
      </c>
    </row>
    <row r="42" spans="1:7" ht="28.5" customHeight="1" x14ac:dyDescent="0.3">
      <c r="A42" s="228" t="s">
        <v>1317</v>
      </c>
      <c r="B42" s="229"/>
      <c r="C42" s="229"/>
      <c r="D42" s="229"/>
      <c r="E42" s="229"/>
      <c r="F42" s="230"/>
      <c r="G42" s="10"/>
    </row>
    <row r="43" spans="1:7" ht="27.6" customHeight="1" x14ac:dyDescent="0.3">
      <c r="A43" s="231" t="s">
        <v>1113</v>
      </c>
      <c r="B43" s="232"/>
      <c r="C43" s="232"/>
      <c r="D43" s="232"/>
      <c r="E43" s="232"/>
      <c r="F43" s="232"/>
      <c r="G43" s="233"/>
    </row>
    <row r="44" spans="1:7" ht="27.6" customHeight="1" x14ac:dyDescent="0.3">
      <c r="A44" s="48" t="s">
        <v>0</v>
      </c>
      <c r="B44" s="49" t="s">
        <v>1</v>
      </c>
      <c r="C44" s="49" t="s">
        <v>113</v>
      </c>
      <c r="D44" s="49" t="s">
        <v>2</v>
      </c>
      <c r="E44" s="49" t="s">
        <v>3</v>
      </c>
      <c r="F44" s="149" t="s">
        <v>4</v>
      </c>
      <c r="G44" s="50" t="s">
        <v>5</v>
      </c>
    </row>
    <row r="45" spans="1:7" ht="27.6" customHeight="1" x14ac:dyDescent="0.3">
      <c r="A45" s="227" t="s">
        <v>19</v>
      </c>
      <c r="B45" s="227"/>
      <c r="C45" s="227"/>
      <c r="D45" s="227"/>
      <c r="E45" s="227"/>
      <c r="F45" s="227"/>
      <c r="G45" s="11"/>
    </row>
    <row r="46" spans="1:7" ht="24.6" customHeight="1" x14ac:dyDescent="0.3">
      <c r="A46" s="34" t="s">
        <v>338</v>
      </c>
      <c r="B46" s="35" t="s">
        <v>137</v>
      </c>
      <c r="C46" s="8" t="s">
        <v>143</v>
      </c>
      <c r="D46" s="4"/>
      <c r="E46" s="4"/>
      <c r="F46" s="150"/>
      <c r="G46" s="5"/>
    </row>
    <row r="47" spans="1:7" ht="26.4" customHeight="1" x14ac:dyDescent="0.3">
      <c r="A47" s="3" t="s">
        <v>340</v>
      </c>
      <c r="B47" s="4" t="s">
        <v>144</v>
      </c>
      <c r="C47" s="172" t="s">
        <v>1311</v>
      </c>
      <c r="D47" s="4" t="s">
        <v>501</v>
      </c>
      <c r="E47" s="173"/>
      <c r="F47" s="150">
        <v>650000</v>
      </c>
      <c r="G47" s="5">
        <f>F47</f>
        <v>650000</v>
      </c>
    </row>
    <row r="48" spans="1:7" ht="28.2" customHeight="1" x14ac:dyDescent="0.3">
      <c r="A48" s="3" t="s">
        <v>342</v>
      </c>
      <c r="B48" s="4" t="s">
        <v>144</v>
      </c>
      <c r="C48" s="172" t="s">
        <v>1312</v>
      </c>
      <c r="D48" s="4" t="s">
        <v>501</v>
      </c>
      <c r="E48" s="4">
        <v>1</v>
      </c>
      <c r="F48" s="150">
        <v>360000</v>
      </c>
      <c r="G48" s="5">
        <f>F48</f>
        <v>360000</v>
      </c>
    </row>
    <row r="49" spans="1:7" ht="33.6" customHeight="1" x14ac:dyDescent="0.3">
      <c r="A49" s="3" t="s">
        <v>344</v>
      </c>
      <c r="B49" s="4"/>
      <c r="C49" s="9" t="s">
        <v>1313</v>
      </c>
      <c r="D49" s="4" t="s">
        <v>501</v>
      </c>
      <c r="E49" s="4">
        <v>1</v>
      </c>
      <c r="F49" s="150">
        <f>750000*2</f>
        <v>1500000</v>
      </c>
      <c r="G49" s="5">
        <f>F49</f>
        <v>1500000</v>
      </c>
    </row>
    <row r="50" spans="1:7" ht="40.799999999999997" customHeight="1" x14ac:dyDescent="0.3">
      <c r="A50" s="3" t="s">
        <v>346</v>
      </c>
      <c r="B50" s="4"/>
      <c r="C50" s="9" t="s">
        <v>1314</v>
      </c>
      <c r="D50" s="4" t="s">
        <v>501</v>
      </c>
      <c r="E50" s="4">
        <v>1</v>
      </c>
      <c r="F50" s="150">
        <v>3700000</v>
      </c>
      <c r="G50" s="5">
        <f>F50</f>
        <v>3700000</v>
      </c>
    </row>
    <row r="51" spans="1:7" ht="58.2" customHeight="1" x14ac:dyDescent="0.3">
      <c r="A51" s="174" t="s">
        <v>348</v>
      </c>
      <c r="B51" s="4"/>
      <c r="C51" s="158" t="s">
        <v>1333</v>
      </c>
      <c r="D51" s="4" t="s">
        <v>22</v>
      </c>
      <c r="E51" s="4">
        <v>10</v>
      </c>
      <c r="F51" s="176">
        <f>G47+G48+G49+G50</f>
        <v>6210000</v>
      </c>
      <c r="G51" s="5">
        <f>F51*E51/100</f>
        <v>621000</v>
      </c>
    </row>
    <row r="52" spans="1:7" ht="21" customHeight="1" x14ac:dyDescent="0.3">
      <c r="A52" s="3"/>
      <c r="B52" s="4"/>
      <c r="C52" s="9" t="s">
        <v>99</v>
      </c>
      <c r="D52" s="4"/>
      <c r="E52" s="4"/>
      <c r="F52" s="150"/>
      <c r="G52" s="5"/>
    </row>
    <row r="53" spans="1:7" ht="21" customHeight="1" x14ac:dyDescent="0.3">
      <c r="A53" s="3" t="s">
        <v>356</v>
      </c>
      <c r="B53" s="4"/>
      <c r="C53" s="9" t="s">
        <v>23</v>
      </c>
      <c r="D53" s="4" t="s">
        <v>24</v>
      </c>
      <c r="E53" s="4">
        <v>200</v>
      </c>
      <c r="F53" s="150"/>
      <c r="G53" s="5"/>
    </row>
    <row r="54" spans="1:7" ht="21" customHeight="1" x14ac:dyDescent="0.3">
      <c r="A54" s="3" t="s">
        <v>357</v>
      </c>
      <c r="B54" s="4"/>
      <c r="C54" s="9" t="s">
        <v>25</v>
      </c>
      <c r="D54" s="4" t="s">
        <v>24</v>
      </c>
      <c r="E54" s="4">
        <v>100</v>
      </c>
      <c r="F54" s="150"/>
      <c r="G54" s="5"/>
    </row>
    <row r="55" spans="1:7" ht="21" customHeight="1" x14ac:dyDescent="0.3">
      <c r="A55" s="3" t="s">
        <v>1119</v>
      </c>
      <c r="B55" s="4"/>
      <c r="C55" s="9" t="s">
        <v>26</v>
      </c>
      <c r="D55" s="4" t="s">
        <v>24</v>
      </c>
      <c r="E55" s="4">
        <v>50</v>
      </c>
      <c r="F55" s="150"/>
      <c r="G55" s="5"/>
    </row>
    <row r="56" spans="1:7" ht="21" customHeight="1" x14ac:dyDescent="0.3">
      <c r="A56" s="3" t="s">
        <v>1120</v>
      </c>
      <c r="B56" s="4"/>
      <c r="C56" s="9" t="s">
        <v>139</v>
      </c>
      <c r="D56" s="4" t="s">
        <v>24</v>
      </c>
      <c r="E56" s="4">
        <v>50</v>
      </c>
      <c r="F56" s="150"/>
      <c r="G56" s="5"/>
    </row>
    <row r="57" spans="1:7" ht="21" customHeight="1" x14ac:dyDescent="0.3">
      <c r="A57" s="3" t="s">
        <v>1121</v>
      </c>
      <c r="B57" s="4"/>
      <c r="C57" s="9" t="s">
        <v>27</v>
      </c>
      <c r="D57" s="4" t="s">
        <v>24</v>
      </c>
      <c r="E57" s="4">
        <v>50</v>
      </c>
      <c r="F57" s="150"/>
      <c r="G57" s="5"/>
    </row>
    <row r="58" spans="1:7" ht="21" customHeight="1" x14ac:dyDescent="0.3">
      <c r="A58" s="3" t="s">
        <v>1122</v>
      </c>
      <c r="B58" s="4"/>
      <c r="C58" s="9" t="s">
        <v>140</v>
      </c>
      <c r="D58" s="4" t="s">
        <v>24</v>
      </c>
      <c r="E58" s="4">
        <v>50</v>
      </c>
      <c r="F58" s="150"/>
      <c r="G58" s="5"/>
    </row>
    <row r="59" spans="1:7" ht="21" customHeight="1" x14ac:dyDescent="0.3">
      <c r="A59" s="3" t="s">
        <v>1123</v>
      </c>
      <c r="B59" s="4"/>
      <c r="C59" s="9" t="s">
        <v>64</v>
      </c>
      <c r="D59" s="4" t="s">
        <v>28</v>
      </c>
      <c r="E59" s="4">
        <v>50</v>
      </c>
      <c r="F59" s="150"/>
      <c r="G59" s="5"/>
    </row>
    <row r="60" spans="1:7" ht="21" customHeight="1" x14ac:dyDescent="0.3">
      <c r="A60" s="3"/>
      <c r="B60" s="4"/>
      <c r="C60" s="9" t="s">
        <v>65</v>
      </c>
      <c r="D60" s="4"/>
      <c r="E60" s="4"/>
      <c r="F60" s="150"/>
      <c r="G60" s="5"/>
    </row>
    <row r="61" spans="1:7" ht="21" customHeight="1" x14ac:dyDescent="0.3">
      <c r="A61" s="3" t="s">
        <v>1124</v>
      </c>
      <c r="B61" s="4"/>
      <c r="C61" s="9" t="s">
        <v>97</v>
      </c>
      <c r="D61" s="4" t="s">
        <v>24</v>
      </c>
      <c r="E61" s="4">
        <v>200</v>
      </c>
      <c r="F61" s="150"/>
      <c r="G61" s="5"/>
    </row>
    <row r="62" spans="1:7" ht="21" customHeight="1" x14ac:dyDescent="0.3">
      <c r="A62" s="3" t="s">
        <v>1125</v>
      </c>
      <c r="B62" s="4"/>
      <c r="C62" s="9" t="s">
        <v>98</v>
      </c>
      <c r="D62" s="4" t="s">
        <v>24</v>
      </c>
      <c r="E62" s="4">
        <v>50</v>
      </c>
      <c r="F62" s="150"/>
      <c r="G62" s="5"/>
    </row>
    <row r="63" spans="1:7" ht="21" customHeight="1" x14ac:dyDescent="0.3">
      <c r="A63" s="3" t="s">
        <v>1126</v>
      </c>
      <c r="B63" s="4"/>
      <c r="C63" s="9" t="s">
        <v>66</v>
      </c>
      <c r="D63" s="4" t="s">
        <v>24</v>
      </c>
      <c r="E63" s="4">
        <v>50</v>
      </c>
      <c r="F63" s="150"/>
      <c r="G63" s="5"/>
    </row>
    <row r="64" spans="1:7" ht="21" customHeight="1" x14ac:dyDescent="0.3">
      <c r="A64" s="3" t="s">
        <v>1127</v>
      </c>
      <c r="B64" s="4"/>
      <c r="C64" s="9" t="s">
        <v>141</v>
      </c>
      <c r="D64" s="4" t="s">
        <v>24</v>
      </c>
      <c r="E64" s="4">
        <v>50</v>
      </c>
      <c r="F64" s="150"/>
      <c r="G64" s="5"/>
    </row>
    <row r="65" spans="1:8" ht="21" customHeight="1" x14ac:dyDescent="0.3">
      <c r="A65" s="3" t="s">
        <v>1127</v>
      </c>
      <c r="B65" s="4"/>
      <c r="C65" s="9" t="s">
        <v>141</v>
      </c>
      <c r="D65" s="4" t="s">
        <v>24</v>
      </c>
      <c r="E65" s="4">
        <v>50</v>
      </c>
      <c r="F65" s="175"/>
      <c r="G65" s="5"/>
    </row>
    <row r="66" spans="1:8" ht="21" customHeight="1" x14ac:dyDescent="0.3">
      <c r="A66" s="3" t="s">
        <v>1128</v>
      </c>
      <c r="B66" s="4"/>
      <c r="C66" s="9" t="s">
        <v>142</v>
      </c>
      <c r="D66" s="4" t="s">
        <v>24</v>
      </c>
      <c r="E66" s="4">
        <v>50</v>
      </c>
      <c r="F66" s="175"/>
      <c r="G66" s="5"/>
    </row>
    <row r="67" spans="1:8" ht="40.200000000000003" customHeight="1" x14ac:dyDescent="0.3">
      <c r="A67" s="3" t="s">
        <v>1129</v>
      </c>
      <c r="B67" s="4"/>
      <c r="C67" s="9" t="s">
        <v>186</v>
      </c>
      <c r="D67" s="4" t="s">
        <v>24</v>
      </c>
      <c r="E67" s="4">
        <v>50</v>
      </c>
      <c r="F67" s="175"/>
      <c r="G67" s="5"/>
    </row>
    <row r="68" spans="1:8" ht="24.6" customHeight="1" x14ac:dyDescent="0.3">
      <c r="A68" s="3" t="s">
        <v>1130</v>
      </c>
      <c r="B68" s="4"/>
      <c r="C68" s="9" t="s">
        <v>105</v>
      </c>
      <c r="D68" s="4" t="s">
        <v>24</v>
      </c>
      <c r="E68" s="4">
        <v>200</v>
      </c>
      <c r="F68" s="175"/>
      <c r="G68" s="5"/>
    </row>
    <row r="69" spans="1:8" ht="24.6" customHeight="1" x14ac:dyDescent="0.3">
      <c r="A69" s="3" t="s">
        <v>1131</v>
      </c>
      <c r="B69" s="12"/>
      <c r="C69" s="23" t="s">
        <v>67</v>
      </c>
      <c r="D69" s="4" t="s">
        <v>24</v>
      </c>
      <c r="E69" s="4">
        <v>20</v>
      </c>
      <c r="F69" s="175"/>
      <c r="G69" s="5"/>
    </row>
    <row r="70" spans="1:8" ht="24.6" customHeight="1" x14ac:dyDescent="0.3">
      <c r="A70" s="51" t="s">
        <v>1132</v>
      </c>
      <c r="B70" s="12"/>
      <c r="C70" s="23" t="s">
        <v>68</v>
      </c>
      <c r="D70" s="12" t="s">
        <v>24</v>
      </c>
      <c r="E70" s="12">
        <v>50</v>
      </c>
      <c r="F70" s="175"/>
      <c r="G70" s="5"/>
    </row>
    <row r="71" spans="1:8" ht="28.5" customHeight="1" x14ac:dyDescent="0.3">
      <c r="A71" s="228" t="s">
        <v>1604</v>
      </c>
      <c r="B71" s="229"/>
      <c r="C71" s="229"/>
      <c r="D71" s="229"/>
      <c r="E71" s="229"/>
      <c r="F71" s="230"/>
      <c r="G71" s="10"/>
    </row>
    <row r="72" spans="1:8" ht="14.4" x14ac:dyDescent="0.3">
      <c r="A72" s="7"/>
      <c r="B72" s="509"/>
      <c r="C72" s="7"/>
      <c r="D72" s="510"/>
      <c r="E72" s="7"/>
      <c r="F72" s="157"/>
      <c r="G72" s="7"/>
      <c r="H72"/>
    </row>
    <row r="73" spans="1:8" ht="14.4" x14ac:dyDescent="0.3">
      <c r="A73" s="7"/>
      <c r="B73" s="509"/>
      <c r="C73" s="7"/>
      <c r="D73" s="510"/>
      <c r="E73" s="7"/>
      <c r="F73" s="157"/>
      <c r="G73" s="7"/>
      <c r="H73"/>
    </row>
    <row r="74" spans="1:8" ht="14.4" x14ac:dyDescent="0.3">
      <c r="A74" s="7"/>
      <c r="B74" s="509"/>
      <c r="C74" s="7"/>
      <c r="D74" s="510"/>
      <c r="E74" s="7"/>
      <c r="F74" s="157"/>
      <c r="G74" s="7"/>
      <c r="H74"/>
    </row>
    <row r="75" spans="1:8" ht="14.4" x14ac:dyDescent="0.3">
      <c r="A75" s="7"/>
      <c r="B75" s="509"/>
      <c r="C75" s="7"/>
      <c r="D75" s="510"/>
      <c r="E75" s="7"/>
      <c r="F75" s="157"/>
      <c r="G75" s="7"/>
      <c r="H75"/>
    </row>
    <row r="76" spans="1:8" ht="14.4" x14ac:dyDescent="0.3">
      <c r="A76" s="7"/>
      <c r="B76" s="509"/>
      <c r="C76" s="7"/>
      <c r="D76" s="510"/>
      <c r="E76" s="7"/>
      <c r="F76" s="157"/>
      <c r="G76" s="7"/>
      <c r="H76"/>
    </row>
    <row r="77" spans="1:8" ht="14.4" x14ac:dyDescent="0.3">
      <c r="A77" s="7"/>
      <c r="B77" s="509"/>
      <c r="C77" s="7"/>
      <c r="D77" s="510"/>
      <c r="E77" s="7"/>
      <c r="F77" s="157"/>
      <c r="G77" s="7"/>
      <c r="H77"/>
    </row>
    <row r="78" spans="1:8" ht="14.4" x14ac:dyDescent="0.3">
      <c r="A78" s="7"/>
      <c r="B78" s="509"/>
      <c r="C78" s="7"/>
      <c r="D78" s="510"/>
      <c r="E78" s="7"/>
      <c r="F78" s="157"/>
      <c r="G78" s="7"/>
      <c r="H78"/>
    </row>
    <row r="79" spans="1:8" ht="14.4" x14ac:dyDescent="0.3">
      <c r="A79" s="7"/>
      <c r="B79" s="509"/>
      <c r="C79" s="7"/>
      <c r="D79" s="510"/>
      <c r="E79" s="7"/>
      <c r="F79" s="157"/>
      <c r="G79" s="7"/>
      <c r="H79"/>
    </row>
    <row r="80" spans="1:8" ht="14.4" x14ac:dyDescent="0.3">
      <c r="A80" s="7"/>
      <c r="B80" s="509"/>
      <c r="C80" s="7"/>
      <c r="D80" s="510"/>
      <c r="E80" s="7"/>
      <c r="F80" s="157"/>
      <c r="G80" s="7"/>
      <c r="H80"/>
    </row>
    <row r="81" spans="1:8" ht="14.4" x14ac:dyDescent="0.3">
      <c r="A81" s="7"/>
      <c r="B81" s="509"/>
      <c r="C81" s="7"/>
      <c r="D81" s="510"/>
      <c r="E81" s="7"/>
      <c r="F81" s="157"/>
      <c r="G81" s="7"/>
      <c r="H81"/>
    </row>
    <row r="82" spans="1:8" ht="14.4" x14ac:dyDescent="0.3">
      <c r="A82" s="7"/>
      <c r="B82" s="509"/>
      <c r="C82" s="7"/>
      <c r="D82" s="510"/>
      <c r="E82" s="7"/>
      <c r="F82" s="157"/>
      <c r="G82" s="7"/>
      <c r="H82"/>
    </row>
    <row r="83" spans="1:8" ht="14.4" x14ac:dyDescent="0.3">
      <c r="A83" s="7"/>
      <c r="B83" s="509"/>
      <c r="C83" s="7"/>
      <c r="D83" s="510"/>
      <c r="E83" s="7"/>
      <c r="F83" s="157"/>
      <c r="G83" s="7"/>
      <c r="H83"/>
    </row>
    <row r="84" spans="1:8" ht="14.4" x14ac:dyDescent="0.3">
      <c r="A84" s="7"/>
      <c r="B84" s="509"/>
      <c r="C84" s="7"/>
      <c r="D84" s="510"/>
      <c r="E84" s="7"/>
      <c r="F84" s="157"/>
      <c r="G84" s="7"/>
      <c r="H84"/>
    </row>
    <row r="85" spans="1:8" ht="14.4" x14ac:dyDescent="0.3">
      <c r="A85" s="7"/>
      <c r="B85" s="509"/>
      <c r="C85" s="7"/>
      <c r="D85" s="510"/>
      <c r="E85" s="7"/>
      <c r="F85" s="157"/>
      <c r="G85" s="7"/>
      <c r="H85"/>
    </row>
    <row r="86" spans="1:8" ht="14.4" x14ac:dyDescent="0.3">
      <c r="A86" s="7"/>
      <c r="B86" s="509"/>
      <c r="C86" s="7"/>
      <c r="D86" s="510"/>
      <c r="E86" s="7"/>
      <c r="F86" s="157"/>
      <c r="G86" s="7"/>
      <c r="H86"/>
    </row>
    <row r="87" spans="1:8" ht="14.4" x14ac:dyDescent="0.3">
      <c r="A87" s="7"/>
      <c r="B87" s="509"/>
      <c r="C87" s="7"/>
      <c r="D87" s="510"/>
      <c r="E87" s="7"/>
      <c r="F87" s="157"/>
      <c r="G87" s="7"/>
      <c r="H87"/>
    </row>
    <row r="88" spans="1:8" ht="14.4" x14ac:dyDescent="0.3">
      <c r="A88" s="7"/>
      <c r="B88" s="509"/>
      <c r="C88" s="7"/>
      <c r="D88" s="510"/>
      <c r="E88" s="7"/>
      <c r="F88" s="157"/>
      <c r="G88" s="7"/>
      <c r="H88"/>
    </row>
    <row r="89" spans="1:8" ht="14.4" x14ac:dyDescent="0.3">
      <c r="A89" s="7"/>
      <c r="B89" s="509"/>
      <c r="C89" s="7"/>
      <c r="D89" s="510"/>
      <c r="E89" s="7"/>
      <c r="F89" s="157"/>
      <c r="G89" s="7"/>
      <c r="H89"/>
    </row>
    <row r="90" spans="1:8" ht="14.4" x14ac:dyDescent="0.3">
      <c r="A90" s="7"/>
      <c r="B90" s="509"/>
      <c r="C90" s="7"/>
      <c r="D90" s="510"/>
      <c r="E90" s="7"/>
      <c r="F90" s="157"/>
      <c r="G90" s="7"/>
      <c r="H90"/>
    </row>
    <row r="91" spans="1:8" ht="14.4" x14ac:dyDescent="0.3">
      <c r="A91" s="7"/>
      <c r="B91" s="509"/>
      <c r="C91" s="7"/>
      <c r="D91" s="510"/>
      <c r="E91" s="7"/>
      <c r="F91" s="157"/>
      <c r="G91" s="7"/>
      <c r="H91"/>
    </row>
    <row r="92" spans="1:8" ht="14.4" x14ac:dyDescent="0.3">
      <c r="A92" s="7"/>
      <c r="B92" s="509"/>
      <c r="C92" s="7"/>
      <c r="D92" s="510"/>
      <c r="E92" s="7"/>
      <c r="F92" s="157"/>
      <c r="G92" s="7"/>
      <c r="H92"/>
    </row>
    <row r="94" spans="1:8" ht="14.4" x14ac:dyDescent="0.3">
      <c r="A94" s="7"/>
      <c r="B94" s="509"/>
      <c r="C94" s="7"/>
      <c r="D94" s="510"/>
      <c r="E94" s="7"/>
      <c r="F94" s="157"/>
      <c r="G94" s="7"/>
      <c r="H94"/>
    </row>
    <row r="95" spans="1:8" ht="14.4" x14ac:dyDescent="0.3">
      <c r="A95" s="7"/>
      <c r="B95" s="509"/>
      <c r="C95" s="7"/>
      <c r="D95" s="510"/>
      <c r="E95" s="7"/>
      <c r="F95" s="157"/>
      <c r="G95" s="7"/>
      <c r="H95"/>
    </row>
    <row r="96" spans="1:8" ht="14.4" x14ac:dyDescent="0.3">
      <c r="A96" s="7"/>
      <c r="B96" s="509"/>
      <c r="C96" s="7"/>
      <c r="D96" s="510"/>
      <c r="E96" s="7"/>
      <c r="F96" s="157"/>
      <c r="G96" s="7"/>
      <c r="H96"/>
    </row>
    <row r="97" spans="1:8" ht="14.4" x14ac:dyDescent="0.3">
      <c r="A97" s="7"/>
      <c r="B97" s="509"/>
      <c r="C97" s="7"/>
      <c r="D97" s="510"/>
      <c r="E97" s="7"/>
      <c r="F97" s="157"/>
      <c r="G97" s="7"/>
      <c r="H97"/>
    </row>
    <row r="98" spans="1:8" ht="14.4" x14ac:dyDescent="0.3">
      <c r="A98" s="7"/>
      <c r="B98" s="509"/>
      <c r="C98" s="7"/>
      <c r="D98" s="510"/>
      <c r="E98" s="7"/>
      <c r="F98" s="157"/>
      <c r="G98" s="7"/>
      <c r="H98"/>
    </row>
    <row r="99" spans="1:8" ht="14.4" x14ac:dyDescent="0.3">
      <c r="A99" s="7"/>
      <c r="B99" s="509"/>
      <c r="C99" s="7"/>
      <c r="D99" s="510"/>
      <c r="E99" s="7"/>
      <c r="F99" s="157"/>
      <c r="G99" s="7"/>
      <c r="H99"/>
    </row>
    <row r="100" spans="1:8" ht="14.4" x14ac:dyDescent="0.3">
      <c r="A100" s="7"/>
      <c r="B100" s="509"/>
      <c r="C100" s="7"/>
      <c r="D100" s="510"/>
      <c r="E100" s="7"/>
      <c r="F100" s="157"/>
      <c r="G100" s="7"/>
      <c r="H100"/>
    </row>
    <row r="101" spans="1:8" ht="14.4" x14ac:dyDescent="0.3">
      <c r="A101" s="7"/>
      <c r="B101" s="509"/>
      <c r="C101" s="7"/>
      <c r="D101" s="510"/>
      <c r="E101" s="7"/>
      <c r="F101" s="157"/>
      <c r="G101" s="7"/>
      <c r="H101"/>
    </row>
    <row r="102" spans="1:8" ht="14.4" x14ac:dyDescent="0.3">
      <c r="A102" s="7"/>
      <c r="B102" s="509"/>
      <c r="C102" s="7"/>
      <c r="D102" s="510"/>
      <c r="E102" s="7"/>
      <c r="F102" s="157"/>
      <c r="G102" s="7"/>
      <c r="H102"/>
    </row>
    <row r="103" spans="1:8" ht="14.4" x14ac:dyDescent="0.3">
      <c r="A103" s="7"/>
      <c r="B103" s="509"/>
      <c r="C103" s="7"/>
      <c r="D103" s="510"/>
      <c r="E103" s="7"/>
      <c r="F103" s="157"/>
      <c r="G103" s="7"/>
      <c r="H103"/>
    </row>
    <row r="104" spans="1:8" ht="14.4" x14ac:dyDescent="0.3">
      <c r="A104" s="7"/>
      <c r="B104" s="509"/>
      <c r="C104" s="7"/>
      <c r="D104" s="510"/>
      <c r="E104" s="7"/>
      <c r="F104" s="157"/>
      <c r="G104" s="7"/>
      <c r="H104"/>
    </row>
    <row r="109" spans="1:8" ht="14.4" x14ac:dyDescent="0.3">
      <c r="A109" s="7"/>
      <c r="B109" s="509"/>
      <c r="C109" s="7"/>
      <c r="D109" s="510"/>
      <c r="E109" s="7"/>
      <c r="F109" s="157"/>
      <c r="G109" s="7"/>
      <c r="H109"/>
    </row>
    <row r="110" spans="1:8" ht="14.4" x14ac:dyDescent="0.3">
      <c r="A110" s="7"/>
      <c r="B110" s="509"/>
      <c r="C110" s="7"/>
      <c r="D110" s="510"/>
      <c r="E110" s="7"/>
      <c r="F110" s="157"/>
      <c r="G110" s="7"/>
      <c r="H110"/>
    </row>
    <row r="111" spans="1:8" ht="14.4" x14ac:dyDescent="0.3">
      <c r="A111" s="7"/>
      <c r="B111" s="509"/>
      <c r="C111" s="7"/>
      <c r="D111" s="510"/>
      <c r="E111" s="7"/>
      <c r="F111" s="157"/>
      <c r="G111" s="7"/>
      <c r="H111"/>
    </row>
    <row r="112" spans="1:8" ht="14.4" x14ac:dyDescent="0.3">
      <c r="A112" s="7"/>
      <c r="B112" s="509"/>
      <c r="C112" s="7"/>
      <c r="D112" s="510"/>
      <c r="E112" s="7"/>
      <c r="F112" s="157"/>
      <c r="G112" s="7"/>
      <c r="H112"/>
    </row>
    <row r="113" spans="1:8" ht="14.4" x14ac:dyDescent="0.3">
      <c r="A113" s="7"/>
      <c r="B113" s="509"/>
      <c r="C113" s="7"/>
      <c r="D113" s="510"/>
      <c r="E113" s="7"/>
      <c r="F113" s="157"/>
      <c r="G113" s="7"/>
      <c r="H113"/>
    </row>
    <row r="114" spans="1:8" ht="14.4" x14ac:dyDescent="0.3">
      <c r="A114" s="7"/>
      <c r="B114" s="509"/>
      <c r="C114" s="7"/>
      <c r="D114" s="510"/>
      <c r="E114" s="7"/>
      <c r="F114" s="157"/>
      <c r="G114" s="7"/>
      <c r="H114"/>
    </row>
    <row r="115" spans="1:8" ht="14.4" x14ac:dyDescent="0.3">
      <c r="A115" s="7"/>
      <c r="B115" s="509"/>
      <c r="C115" s="7"/>
      <c r="D115" s="510"/>
      <c r="E115" s="7"/>
      <c r="F115" s="157"/>
      <c r="G115" s="7"/>
      <c r="H115"/>
    </row>
    <row r="116" spans="1:8" ht="14.4" x14ac:dyDescent="0.3">
      <c r="A116" s="7"/>
      <c r="B116" s="509"/>
      <c r="C116" s="7"/>
      <c r="D116" s="510"/>
      <c r="E116" s="7"/>
      <c r="F116" s="157"/>
      <c r="G116" s="7"/>
      <c r="H116"/>
    </row>
    <row r="117" spans="1:8" ht="14.4" x14ac:dyDescent="0.3">
      <c r="A117" s="7"/>
      <c r="B117" s="509"/>
      <c r="C117" s="7"/>
      <c r="D117" s="510"/>
      <c r="E117" s="7"/>
      <c r="F117" s="157"/>
      <c r="G117" s="7"/>
      <c r="H117"/>
    </row>
    <row r="118" spans="1:8" ht="14.4" x14ac:dyDescent="0.3">
      <c r="A118" s="7"/>
      <c r="B118" s="509"/>
      <c r="C118" s="7"/>
      <c r="D118" s="510"/>
      <c r="E118" s="7"/>
      <c r="F118" s="157"/>
      <c r="G118" s="7"/>
      <c r="H118"/>
    </row>
    <row r="119" spans="1:8" ht="14.4" x14ac:dyDescent="0.3">
      <c r="A119" s="7"/>
      <c r="B119" s="509"/>
      <c r="C119" s="7"/>
      <c r="D119" s="510"/>
      <c r="E119" s="7"/>
      <c r="F119" s="157"/>
      <c r="G119" s="7"/>
      <c r="H119"/>
    </row>
    <row r="120" spans="1:8" ht="14.4" x14ac:dyDescent="0.3">
      <c r="A120" s="7"/>
      <c r="B120" s="509"/>
      <c r="C120" s="7"/>
      <c r="D120" s="510"/>
      <c r="E120" s="7"/>
      <c r="F120" s="157"/>
      <c r="G120" s="7"/>
      <c r="H120"/>
    </row>
    <row r="121" spans="1:8" ht="14.4" x14ac:dyDescent="0.3">
      <c r="A121" s="7"/>
      <c r="B121" s="509"/>
      <c r="C121" s="7"/>
      <c r="D121" s="510"/>
      <c r="E121" s="7"/>
      <c r="F121" s="157"/>
      <c r="G121" s="7"/>
      <c r="H121"/>
    </row>
    <row r="122" spans="1:8" ht="14.4" x14ac:dyDescent="0.3">
      <c r="A122" s="7"/>
      <c r="B122" s="509"/>
      <c r="C122" s="7"/>
      <c r="D122" s="510"/>
      <c r="E122" s="7"/>
      <c r="F122" s="157"/>
      <c r="G122" s="7"/>
      <c r="H122"/>
    </row>
    <row r="123" spans="1:8" ht="14.4" x14ac:dyDescent="0.3">
      <c r="A123" s="7"/>
      <c r="B123" s="509"/>
      <c r="C123" s="7"/>
      <c r="D123" s="510"/>
      <c r="E123" s="7"/>
      <c r="F123" s="157"/>
      <c r="G123" s="7"/>
      <c r="H123"/>
    </row>
    <row r="124" spans="1:8" ht="14.4" x14ac:dyDescent="0.3">
      <c r="A124" s="7"/>
      <c r="B124" s="509"/>
      <c r="C124" s="7"/>
      <c r="D124" s="510"/>
      <c r="E124" s="7"/>
      <c r="F124" s="157"/>
      <c r="G124" s="7"/>
      <c r="H124"/>
    </row>
    <row r="125" spans="1:8" ht="14.4" x14ac:dyDescent="0.3">
      <c r="A125" s="7"/>
      <c r="B125" s="509"/>
      <c r="C125" s="7"/>
      <c r="D125" s="510"/>
      <c r="E125" s="7"/>
      <c r="F125" s="157"/>
      <c r="G125" s="7"/>
      <c r="H125"/>
    </row>
    <row r="126" spans="1:8" ht="14.4" x14ac:dyDescent="0.3">
      <c r="A126" s="7"/>
      <c r="B126" s="509"/>
      <c r="C126" s="7"/>
      <c r="D126" s="510"/>
      <c r="E126" s="7"/>
      <c r="F126" s="157"/>
      <c r="G126" s="7"/>
      <c r="H126"/>
    </row>
    <row r="127" spans="1:8" ht="14.4" x14ac:dyDescent="0.3">
      <c r="A127" s="7"/>
      <c r="B127" s="509"/>
      <c r="C127" s="7"/>
      <c r="D127" s="510"/>
      <c r="E127" s="7"/>
      <c r="F127" s="157"/>
      <c r="G127" s="7"/>
      <c r="H127"/>
    </row>
    <row r="128" spans="1:8" ht="14.4" x14ac:dyDescent="0.3">
      <c r="A128" s="7"/>
      <c r="B128" s="509"/>
      <c r="C128" s="7"/>
      <c r="D128" s="510"/>
      <c r="E128" s="7"/>
      <c r="F128" s="157"/>
      <c r="G128" s="7"/>
      <c r="H128"/>
    </row>
    <row r="129" spans="1:8" ht="14.4" x14ac:dyDescent="0.3">
      <c r="A129" s="7"/>
      <c r="B129" s="509"/>
      <c r="C129" s="7"/>
      <c r="D129" s="510"/>
      <c r="E129" s="7"/>
      <c r="F129" s="157"/>
      <c r="G129" s="7"/>
      <c r="H129"/>
    </row>
    <row r="130" spans="1:8" ht="14.4" x14ac:dyDescent="0.3">
      <c r="A130" s="7"/>
      <c r="B130" s="509"/>
      <c r="C130" s="7"/>
      <c r="D130" s="510"/>
      <c r="E130" s="7"/>
      <c r="F130" s="157"/>
      <c r="G130" s="7"/>
      <c r="H130"/>
    </row>
    <row r="131" spans="1:8" ht="14.4" x14ac:dyDescent="0.3">
      <c r="A131" s="7"/>
      <c r="B131" s="509"/>
      <c r="C131" s="7"/>
      <c r="D131" s="510"/>
      <c r="E131" s="7"/>
      <c r="F131" s="157"/>
      <c r="G131" s="7"/>
      <c r="H131"/>
    </row>
    <row r="132" spans="1:8" ht="14.4" x14ac:dyDescent="0.3">
      <c r="A132" s="7"/>
      <c r="B132" s="509"/>
      <c r="C132" s="7"/>
      <c r="D132" s="510"/>
      <c r="E132" s="7"/>
      <c r="F132" s="157"/>
      <c r="G132" s="7"/>
      <c r="H132"/>
    </row>
    <row r="133" spans="1:8" ht="14.4" x14ac:dyDescent="0.3">
      <c r="A133" s="7"/>
      <c r="B133" s="509"/>
      <c r="C133" s="7"/>
      <c r="D133" s="510"/>
      <c r="E133" s="7"/>
      <c r="F133" s="157"/>
      <c r="G133" s="7"/>
      <c r="H133"/>
    </row>
    <row r="134" spans="1:8" ht="14.4" x14ac:dyDescent="0.3">
      <c r="A134" s="7"/>
      <c r="B134" s="509"/>
      <c r="C134" s="7"/>
      <c r="D134" s="510"/>
      <c r="E134" s="7"/>
      <c r="F134" s="157"/>
      <c r="G134" s="7"/>
      <c r="H134"/>
    </row>
    <row r="135" spans="1:8" ht="14.4" x14ac:dyDescent="0.3">
      <c r="A135" s="7"/>
      <c r="B135" s="509"/>
      <c r="C135" s="7"/>
      <c r="D135" s="510"/>
      <c r="E135" s="7"/>
      <c r="F135" s="157"/>
      <c r="G135" s="7"/>
      <c r="H135"/>
    </row>
    <row r="136" spans="1:8" ht="14.4" x14ac:dyDescent="0.3">
      <c r="A136" s="7"/>
      <c r="B136" s="509"/>
      <c r="C136" s="7"/>
      <c r="D136" s="510"/>
      <c r="E136" s="7"/>
      <c r="F136" s="157"/>
      <c r="G136" s="7"/>
      <c r="H136"/>
    </row>
    <row r="137" spans="1:8" ht="14.4" x14ac:dyDescent="0.3">
      <c r="A137" s="7"/>
      <c r="B137" s="509"/>
      <c r="C137" s="7"/>
      <c r="D137" s="510"/>
      <c r="E137" s="7"/>
      <c r="F137" s="157"/>
      <c r="G137" s="7"/>
      <c r="H137"/>
    </row>
    <row r="138" spans="1:8" ht="14.4" x14ac:dyDescent="0.3">
      <c r="A138" s="7"/>
      <c r="B138" s="509"/>
      <c r="C138" s="7"/>
      <c r="D138" s="510"/>
      <c r="E138" s="7"/>
      <c r="F138" s="157"/>
      <c r="G138" s="7"/>
      <c r="H138"/>
    </row>
    <row r="139" spans="1:8" ht="14.4" x14ac:dyDescent="0.3">
      <c r="A139" s="7"/>
      <c r="B139" s="509"/>
      <c r="C139" s="7"/>
      <c r="D139" s="510"/>
      <c r="E139" s="7"/>
      <c r="F139" s="157"/>
      <c r="G139" s="7"/>
      <c r="H139"/>
    </row>
    <row r="140" spans="1:8" ht="14.4" x14ac:dyDescent="0.3">
      <c r="A140" s="7"/>
      <c r="B140" s="509"/>
      <c r="C140" s="7"/>
      <c r="D140" s="510"/>
      <c r="E140" s="7"/>
      <c r="F140" s="157"/>
      <c r="G140" s="7"/>
      <c r="H140"/>
    </row>
    <row r="141" spans="1:8" ht="14.4" x14ac:dyDescent="0.3">
      <c r="A141" s="7"/>
      <c r="B141" s="509"/>
      <c r="C141" s="7"/>
      <c r="D141" s="510"/>
      <c r="E141" s="7"/>
      <c r="F141" s="157"/>
      <c r="G141" s="7"/>
      <c r="H141"/>
    </row>
    <row r="142" spans="1:8" ht="14.4" x14ac:dyDescent="0.3">
      <c r="A142" s="7"/>
      <c r="B142" s="509"/>
      <c r="C142" s="7"/>
      <c r="D142" s="510"/>
      <c r="E142" s="7"/>
      <c r="F142" s="157"/>
      <c r="G142" s="7"/>
      <c r="H142"/>
    </row>
    <row r="143" spans="1:8" ht="14.4" x14ac:dyDescent="0.3">
      <c r="A143" s="7"/>
      <c r="B143" s="509"/>
      <c r="C143" s="7"/>
      <c r="D143" s="510"/>
      <c r="E143" s="7"/>
      <c r="F143" s="157"/>
      <c r="G143" s="7"/>
      <c r="H143"/>
    </row>
    <row r="144" spans="1:8" ht="14.4" x14ac:dyDescent="0.3">
      <c r="A144" s="7"/>
      <c r="B144" s="509"/>
      <c r="C144" s="7"/>
      <c r="D144" s="510"/>
      <c r="E144" s="7"/>
      <c r="F144" s="157"/>
      <c r="G144" s="7"/>
      <c r="H144"/>
    </row>
    <row r="145" spans="1:8" ht="14.4" x14ac:dyDescent="0.3">
      <c r="A145" s="7"/>
      <c r="B145" s="509"/>
      <c r="C145" s="7"/>
      <c r="D145" s="510"/>
      <c r="E145" s="7"/>
      <c r="F145" s="157"/>
      <c r="G145" s="7"/>
      <c r="H145"/>
    </row>
    <row r="146" spans="1:8" ht="14.4" x14ac:dyDescent="0.3">
      <c r="A146" s="7"/>
      <c r="B146" s="509"/>
      <c r="C146" s="7"/>
      <c r="D146" s="510"/>
      <c r="E146" s="7"/>
      <c r="F146" s="157"/>
      <c r="G146" s="7"/>
      <c r="H146"/>
    </row>
    <row r="147" spans="1:8" ht="14.4" x14ac:dyDescent="0.3">
      <c r="A147" s="7"/>
      <c r="B147" s="509"/>
      <c r="C147" s="7"/>
      <c r="D147" s="510"/>
      <c r="E147" s="7"/>
      <c r="F147" s="157"/>
      <c r="G147" s="7"/>
      <c r="H147"/>
    </row>
    <row r="148" spans="1:8" ht="14.4" x14ac:dyDescent="0.3">
      <c r="A148" s="7"/>
      <c r="B148" s="509"/>
      <c r="C148" s="7"/>
      <c r="D148" s="510"/>
      <c r="E148" s="7"/>
      <c r="F148" s="157"/>
      <c r="G148" s="7"/>
      <c r="H148"/>
    </row>
    <row r="151" spans="1:8" ht="14.4" x14ac:dyDescent="0.3">
      <c r="A151" s="7"/>
      <c r="B151" s="509"/>
      <c r="C151" s="7"/>
      <c r="D151" s="510"/>
      <c r="E151" s="7"/>
      <c r="F151" s="157"/>
      <c r="G151" s="7"/>
      <c r="H151"/>
    </row>
    <row r="152" spans="1:8" ht="14.4" x14ac:dyDescent="0.3">
      <c r="A152" s="7"/>
      <c r="B152" s="509"/>
      <c r="C152" s="7"/>
      <c r="D152" s="510"/>
      <c r="E152" s="7"/>
      <c r="F152" s="157"/>
      <c r="G152" s="7"/>
      <c r="H152"/>
    </row>
    <row r="153" spans="1:8" ht="14.4" x14ac:dyDescent="0.3">
      <c r="A153" s="7"/>
      <c r="B153" s="509"/>
      <c r="C153" s="7"/>
      <c r="D153" s="510"/>
      <c r="E153" s="7"/>
      <c r="F153" s="157"/>
      <c r="G153" s="7"/>
      <c r="H153"/>
    </row>
    <row r="154" spans="1:8" ht="14.4" x14ac:dyDescent="0.3">
      <c r="A154" s="7"/>
      <c r="B154" s="509"/>
      <c r="C154" s="7"/>
      <c r="D154" s="510"/>
      <c r="E154" s="7"/>
      <c r="F154" s="157"/>
      <c r="G154" s="7"/>
      <c r="H154"/>
    </row>
    <row r="155" spans="1:8" ht="14.4" x14ac:dyDescent="0.3">
      <c r="A155" s="7"/>
      <c r="B155" s="509"/>
      <c r="C155" s="7"/>
      <c r="D155" s="510"/>
      <c r="E155" s="7"/>
      <c r="F155" s="157"/>
      <c r="G155" s="7"/>
      <c r="H155"/>
    </row>
    <row r="156" spans="1:8" ht="14.4" x14ac:dyDescent="0.3">
      <c r="A156" s="7"/>
      <c r="B156" s="509"/>
      <c r="C156" s="7"/>
      <c r="D156" s="510"/>
      <c r="E156" s="7"/>
      <c r="F156" s="157"/>
      <c r="G156" s="7"/>
      <c r="H156"/>
    </row>
    <row r="157" spans="1:8" ht="14.4" x14ac:dyDescent="0.3">
      <c r="A157" s="7"/>
      <c r="B157" s="509"/>
      <c r="C157" s="7"/>
      <c r="D157" s="510"/>
      <c r="E157" s="7"/>
      <c r="F157" s="157"/>
      <c r="G157" s="7"/>
      <c r="H157"/>
    </row>
    <row r="158" spans="1:8" ht="14.4" x14ac:dyDescent="0.3">
      <c r="A158" s="7"/>
      <c r="B158" s="509"/>
      <c r="C158" s="7"/>
      <c r="D158" s="510"/>
      <c r="E158" s="7"/>
      <c r="F158" s="157"/>
      <c r="G158" s="7"/>
      <c r="H158"/>
    </row>
    <row r="159" spans="1:8" ht="14.4" x14ac:dyDescent="0.3">
      <c r="A159" s="7"/>
      <c r="B159" s="509"/>
      <c r="C159" s="7"/>
      <c r="D159" s="510"/>
      <c r="E159" s="7"/>
      <c r="F159" s="157"/>
      <c r="G159" s="7"/>
      <c r="H159"/>
    </row>
    <row r="160" spans="1:8" ht="14.4" x14ac:dyDescent="0.3">
      <c r="A160" s="7"/>
      <c r="B160" s="509"/>
      <c r="C160" s="7"/>
      <c r="D160" s="510"/>
      <c r="E160" s="7"/>
      <c r="F160" s="157"/>
      <c r="G160" s="7"/>
      <c r="H160"/>
    </row>
    <row r="161" spans="1:8" ht="14.4" x14ac:dyDescent="0.3">
      <c r="A161" s="7"/>
      <c r="B161" s="509"/>
      <c r="C161" s="7"/>
      <c r="D161" s="510"/>
      <c r="E161" s="7"/>
      <c r="F161" s="157"/>
      <c r="G161" s="7"/>
      <c r="H161"/>
    </row>
    <row r="162" spans="1:8" ht="14.4" x14ac:dyDescent="0.3">
      <c r="A162" s="7"/>
      <c r="B162" s="509"/>
      <c r="C162" s="7"/>
      <c r="D162" s="510"/>
      <c r="E162" s="7"/>
      <c r="F162" s="157"/>
      <c r="G162" s="7"/>
      <c r="H162"/>
    </row>
    <row r="163" spans="1:8" ht="14.4" x14ac:dyDescent="0.3">
      <c r="A163" s="7"/>
      <c r="B163" s="509"/>
      <c r="C163" s="7"/>
      <c r="D163" s="510"/>
      <c r="E163" s="7"/>
      <c r="F163" s="157"/>
      <c r="G163" s="7"/>
      <c r="H163"/>
    </row>
    <row r="164" spans="1:8" ht="14.4" x14ac:dyDescent="0.3">
      <c r="A164" s="7"/>
      <c r="B164" s="509"/>
      <c r="C164" s="7"/>
      <c r="D164" s="510"/>
      <c r="E164" s="7"/>
      <c r="F164" s="157"/>
      <c r="G164" s="7"/>
      <c r="H164"/>
    </row>
    <row r="165" spans="1:8" ht="14.4" x14ac:dyDescent="0.3">
      <c r="A165" s="7"/>
      <c r="B165" s="509"/>
      <c r="C165" s="7"/>
      <c r="D165" s="510"/>
      <c r="E165" s="7"/>
      <c r="F165" s="157"/>
      <c r="G165" s="7"/>
      <c r="H165"/>
    </row>
    <row r="166" spans="1:8" ht="14.4" x14ac:dyDescent="0.3">
      <c r="A166" s="7"/>
      <c r="B166" s="509"/>
      <c r="C166" s="7"/>
      <c r="D166" s="510"/>
      <c r="E166" s="7"/>
      <c r="F166" s="157"/>
      <c r="G166" s="7"/>
      <c r="H166"/>
    </row>
    <row r="167" spans="1:8" ht="14.4" x14ac:dyDescent="0.3">
      <c r="A167" s="7"/>
      <c r="B167" s="509"/>
      <c r="C167" s="7"/>
      <c r="D167" s="510"/>
      <c r="E167" s="7"/>
      <c r="F167" s="157"/>
      <c r="G167" s="7"/>
      <c r="H167"/>
    </row>
    <row r="168" spans="1:8" ht="14.4" x14ac:dyDescent="0.3">
      <c r="A168" s="7"/>
      <c r="B168" s="509"/>
      <c r="C168" s="7"/>
      <c r="D168" s="510"/>
      <c r="E168" s="7"/>
      <c r="F168" s="157"/>
      <c r="G168" s="7"/>
      <c r="H168"/>
    </row>
    <row r="169" spans="1:8" ht="14.4" x14ac:dyDescent="0.3">
      <c r="A169" s="7"/>
      <c r="B169" s="509"/>
      <c r="C169" s="7"/>
      <c r="D169" s="510"/>
      <c r="E169" s="7"/>
      <c r="F169" s="157"/>
      <c r="G169" s="7"/>
      <c r="H169"/>
    </row>
    <row r="170" spans="1:8" ht="14.4" x14ac:dyDescent="0.3">
      <c r="A170" s="7"/>
      <c r="B170" s="509"/>
      <c r="C170" s="7"/>
      <c r="D170" s="510"/>
      <c r="E170" s="7"/>
      <c r="F170" s="157"/>
      <c r="G170" s="7"/>
      <c r="H170"/>
    </row>
    <row r="171" spans="1:8" ht="14.4" x14ac:dyDescent="0.3">
      <c r="A171" s="7"/>
      <c r="B171" s="509"/>
      <c r="C171" s="7"/>
      <c r="D171" s="510"/>
      <c r="E171" s="7"/>
      <c r="F171" s="157"/>
      <c r="G171" s="7"/>
      <c r="H171"/>
    </row>
    <row r="172" spans="1:8" ht="14.4" x14ac:dyDescent="0.3">
      <c r="A172" s="7"/>
      <c r="B172" s="509"/>
      <c r="C172" s="7"/>
      <c r="D172" s="510"/>
      <c r="E172" s="7"/>
      <c r="F172" s="157"/>
      <c r="G172" s="7"/>
      <c r="H172"/>
    </row>
    <row r="173" spans="1:8" ht="14.4" x14ac:dyDescent="0.3">
      <c r="A173" s="7"/>
      <c r="B173" s="509"/>
      <c r="C173" s="7"/>
      <c r="D173" s="510"/>
      <c r="E173" s="7"/>
      <c r="F173" s="157"/>
      <c r="G173" s="7"/>
      <c r="H173"/>
    </row>
    <row r="174" spans="1:8" ht="14.4" x14ac:dyDescent="0.3">
      <c r="A174" s="7"/>
      <c r="B174" s="509"/>
      <c r="C174" s="7"/>
      <c r="D174" s="510"/>
      <c r="E174" s="7"/>
      <c r="F174" s="157"/>
      <c r="G174" s="7"/>
      <c r="H174"/>
    </row>
    <row r="175" spans="1:8" ht="14.4" x14ac:dyDescent="0.3">
      <c r="A175" s="7"/>
      <c r="B175" s="509"/>
      <c r="C175" s="7"/>
      <c r="D175" s="510"/>
      <c r="E175" s="7"/>
      <c r="F175" s="157"/>
      <c r="G175" s="7"/>
      <c r="H175"/>
    </row>
    <row r="176" spans="1:8" ht="14.4" x14ac:dyDescent="0.3">
      <c r="A176" s="7"/>
      <c r="B176" s="509"/>
      <c r="C176" s="7"/>
      <c r="D176" s="510"/>
      <c r="E176" s="7"/>
      <c r="F176" s="157"/>
      <c r="G176" s="7"/>
      <c r="H176"/>
    </row>
    <row r="177" spans="1:8" ht="14.4" x14ac:dyDescent="0.3">
      <c r="A177" s="7"/>
      <c r="B177" s="509"/>
      <c r="C177" s="7"/>
      <c r="D177" s="510"/>
      <c r="E177" s="7"/>
      <c r="F177" s="157"/>
      <c r="G177" s="7"/>
      <c r="H177"/>
    </row>
    <row r="178" spans="1:8" ht="14.4" x14ac:dyDescent="0.3">
      <c r="A178" s="7"/>
      <c r="B178" s="509"/>
      <c r="C178" s="7"/>
      <c r="D178" s="510"/>
      <c r="E178" s="7"/>
      <c r="F178" s="157"/>
      <c r="G178" s="7"/>
      <c r="H178"/>
    </row>
    <row r="179" spans="1:8" ht="14.4" x14ac:dyDescent="0.3">
      <c r="A179" s="7"/>
      <c r="B179" s="509"/>
      <c r="C179" s="7"/>
      <c r="D179" s="510"/>
      <c r="E179" s="7"/>
      <c r="F179" s="157"/>
      <c r="G179" s="7"/>
      <c r="H179"/>
    </row>
    <row r="180" spans="1:8" ht="14.4" x14ac:dyDescent="0.3">
      <c r="A180" s="7"/>
      <c r="B180" s="509"/>
      <c r="C180" s="7"/>
      <c r="D180" s="510"/>
      <c r="E180" s="7"/>
      <c r="F180" s="157"/>
      <c r="G180" s="7"/>
      <c r="H180"/>
    </row>
    <row r="181" spans="1:8" ht="14.4" x14ac:dyDescent="0.3">
      <c r="A181" s="7"/>
      <c r="B181" s="509"/>
      <c r="C181" s="7"/>
      <c r="D181" s="510"/>
      <c r="E181" s="7"/>
      <c r="F181" s="157"/>
      <c r="G181" s="7"/>
      <c r="H181"/>
    </row>
    <row r="182" spans="1:8" ht="14.4" x14ac:dyDescent="0.3">
      <c r="A182" s="7"/>
      <c r="B182" s="509"/>
      <c r="C182" s="7"/>
      <c r="D182" s="510"/>
      <c r="E182" s="7"/>
      <c r="F182" s="157"/>
      <c r="G182" s="7"/>
      <c r="H182"/>
    </row>
    <row r="183" spans="1:8" ht="14.4" x14ac:dyDescent="0.3">
      <c r="A183" s="7"/>
      <c r="B183" s="509"/>
      <c r="C183" s="7"/>
      <c r="D183" s="510"/>
      <c r="E183" s="7"/>
      <c r="F183" s="157"/>
      <c r="G183" s="7"/>
      <c r="H183"/>
    </row>
    <row r="184" spans="1:8" ht="14.4" x14ac:dyDescent="0.3">
      <c r="A184" s="7"/>
      <c r="B184" s="509"/>
      <c r="C184" s="7"/>
      <c r="D184" s="510"/>
      <c r="E184" s="7"/>
      <c r="F184" s="157"/>
      <c r="G184" s="7"/>
      <c r="H184"/>
    </row>
    <row r="185" spans="1:8" ht="14.4" x14ac:dyDescent="0.3">
      <c r="A185" s="7"/>
      <c r="B185" s="509"/>
      <c r="C185" s="7"/>
      <c r="D185" s="510"/>
      <c r="E185" s="7"/>
      <c r="F185" s="157"/>
      <c r="G185" s="7"/>
      <c r="H185"/>
    </row>
    <row r="186" spans="1:8" ht="14.4" x14ac:dyDescent="0.3">
      <c r="A186" s="7"/>
      <c r="B186" s="509"/>
      <c r="C186" s="7"/>
      <c r="D186" s="510"/>
      <c r="E186" s="7"/>
      <c r="F186" s="157"/>
      <c r="G186" s="7"/>
      <c r="H186"/>
    </row>
    <row r="187" spans="1:8" ht="14.4" x14ac:dyDescent="0.3">
      <c r="A187" s="7"/>
      <c r="B187" s="509"/>
      <c r="C187" s="7"/>
      <c r="D187" s="510"/>
      <c r="E187" s="7"/>
      <c r="F187" s="157"/>
      <c r="G187" s="7"/>
      <c r="H187"/>
    </row>
    <row r="188" spans="1:8" ht="14.4" x14ac:dyDescent="0.3">
      <c r="A188" s="7"/>
      <c r="B188" s="509"/>
      <c r="C188" s="7"/>
      <c r="D188" s="510"/>
      <c r="E188" s="7"/>
      <c r="F188" s="157"/>
      <c r="G188" s="7"/>
      <c r="H188"/>
    </row>
    <row r="189" spans="1:8" ht="14.4" x14ac:dyDescent="0.3">
      <c r="A189" s="7"/>
      <c r="B189" s="509"/>
      <c r="C189" s="7"/>
      <c r="D189" s="510"/>
      <c r="E189" s="7"/>
      <c r="F189" s="157"/>
      <c r="G189" s="7"/>
      <c r="H189"/>
    </row>
    <row r="190" spans="1:8" ht="14.4" x14ac:dyDescent="0.3">
      <c r="A190" s="7"/>
      <c r="B190" s="509"/>
      <c r="C190" s="7"/>
      <c r="D190" s="510"/>
      <c r="E190" s="7"/>
      <c r="F190" s="157"/>
      <c r="G190" s="7"/>
      <c r="H190"/>
    </row>
    <row r="191" spans="1:8" ht="14.4" x14ac:dyDescent="0.3">
      <c r="A191" s="7"/>
      <c r="B191" s="509"/>
      <c r="C191" s="7"/>
      <c r="D191" s="510"/>
      <c r="E191" s="7"/>
      <c r="F191" s="157"/>
      <c r="G191" s="7"/>
      <c r="H191"/>
    </row>
    <row r="192" spans="1:8" ht="14.4" x14ac:dyDescent="0.3">
      <c r="A192" s="7"/>
      <c r="B192" s="509"/>
      <c r="C192" s="7"/>
      <c r="D192" s="510"/>
      <c r="E192" s="7"/>
      <c r="F192" s="157"/>
      <c r="G192" s="7"/>
      <c r="H192"/>
    </row>
    <row r="193" spans="1:8" ht="14.4" x14ac:dyDescent="0.3">
      <c r="A193" s="7"/>
      <c r="B193" s="509"/>
      <c r="C193" s="7"/>
      <c r="D193" s="510"/>
      <c r="E193" s="7"/>
      <c r="F193" s="157"/>
      <c r="G193" s="7"/>
      <c r="H193"/>
    </row>
    <row r="194" spans="1:8" ht="14.4" x14ac:dyDescent="0.3">
      <c r="A194" s="7"/>
      <c r="B194" s="509"/>
      <c r="C194" s="7"/>
      <c r="D194" s="510"/>
      <c r="E194" s="7"/>
      <c r="F194" s="157"/>
      <c r="G194" s="7"/>
      <c r="H194"/>
    </row>
    <row r="195" spans="1:8" ht="14.4" x14ac:dyDescent="0.3">
      <c r="A195" s="7"/>
      <c r="B195" s="509"/>
      <c r="C195" s="7"/>
      <c r="D195" s="510"/>
      <c r="E195" s="7"/>
      <c r="F195" s="157"/>
      <c r="G195" s="7"/>
      <c r="H195"/>
    </row>
    <row r="196" spans="1:8" ht="14.4" x14ac:dyDescent="0.3">
      <c r="A196" s="7"/>
      <c r="B196" s="509"/>
      <c r="C196" s="7"/>
      <c r="D196" s="510"/>
      <c r="E196" s="7"/>
      <c r="F196" s="157"/>
      <c r="G196" s="7"/>
      <c r="H196"/>
    </row>
    <row r="197" spans="1:8" x14ac:dyDescent="0.3">
      <c r="A197" s="7"/>
      <c r="B197" s="509"/>
      <c r="C197" s="7"/>
      <c r="D197" s="510"/>
      <c r="E197" s="7"/>
      <c r="F197" s="157"/>
      <c r="G197" s="7"/>
      <c r="H197" s="7"/>
    </row>
    <row r="198" spans="1:8" x14ac:dyDescent="0.3">
      <c r="A198" s="7"/>
      <c r="B198" s="509"/>
      <c r="C198" s="7"/>
      <c r="D198" s="510"/>
      <c r="E198" s="7"/>
      <c r="F198" s="157"/>
      <c r="G198" s="7"/>
      <c r="H198" s="7"/>
    </row>
    <row r="199" spans="1:8" x14ac:dyDescent="0.3">
      <c r="A199" s="7"/>
      <c r="B199" s="509"/>
      <c r="C199" s="7"/>
      <c r="D199" s="510"/>
      <c r="E199" s="7"/>
      <c r="F199" s="157"/>
      <c r="G199" s="7"/>
      <c r="H199" s="7"/>
    </row>
    <row r="200" spans="1:8" x14ac:dyDescent="0.3">
      <c r="A200" s="7"/>
      <c r="B200" s="509"/>
      <c r="C200" s="7"/>
      <c r="D200" s="510"/>
      <c r="E200" s="7"/>
      <c r="F200" s="157"/>
      <c r="G200" s="7"/>
      <c r="H200" s="7"/>
    </row>
    <row r="201" spans="1:8" x14ac:dyDescent="0.3">
      <c r="A201" s="7"/>
      <c r="B201" s="509"/>
      <c r="C201" s="7"/>
      <c r="D201" s="510"/>
      <c r="E201" s="7"/>
      <c r="F201" s="157"/>
      <c r="G201" s="7"/>
      <c r="H201" s="7"/>
    </row>
    <row r="202" spans="1:8" x14ac:dyDescent="0.3">
      <c r="A202" s="7"/>
      <c r="B202" s="509"/>
      <c r="C202" s="7"/>
      <c r="D202" s="510"/>
      <c r="E202" s="7"/>
      <c r="F202" s="157"/>
      <c r="G202" s="7"/>
      <c r="H202" s="7"/>
    </row>
    <row r="203" spans="1:8" x14ac:dyDescent="0.3">
      <c r="A203" s="7"/>
      <c r="B203" s="509"/>
      <c r="C203" s="7"/>
      <c r="D203" s="510"/>
      <c r="E203" s="7"/>
      <c r="F203" s="157"/>
      <c r="G203" s="7"/>
      <c r="H203" s="7"/>
    </row>
    <row r="204" spans="1:8" x14ac:dyDescent="0.3">
      <c r="A204" s="7"/>
      <c r="B204" s="509"/>
      <c r="C204" s="7"/>
      <c r="D204" s="510"/>
      <c r="E204" s="7"/>
      <c r="F204" s="157"/>
      <c r="G204" s="7"/>
      <c r="H204" s="7"/>
    </row>
    <row r="205" spans="1:8" x14ac:dyDescent="0.3">
      <c r="A205" s="7"/>
      <c r="B205" s="509"/>
      <c r="C205" s="7"/>
      <c r="D205" s="510"/>
      <c r="E205" s="7"/>
      <c r="F205" s="157"/>
      <c r="G205" s="7"/>
      <c r="H205" s="7"/>
    </row>
    <row r="206" spans="1:8" x14ac:dyDescent="0.3">
      <c r="A206" s="7"/>
      <c r="B206" s="509"/>
      <c r="C206" s="7"/>
      <c r="D206" s="510"/>
      <c r="E206" s="7"/>
      <c r="F206" s="157"/>
      <c r="G206" s="7"/>
      <c r="H206" s="7"/>
    </row>
    <row r="207" spans="1:8" x14ac:dyDescent="0.3">
      <c r="A207" s="7"/>
      <c r="B207" s="509"/>
      <c r="C207" s="7"/>
      <c r="D207" s="510"/>
      <c r="E207" s="7"/>
      <c r="F207" s="157"/>
      <c r="G207" s="7"/>
      <c r="H207" s="7"/>
    </row>
    <row r="208" spans="1:8" x14ac:dyDescent="0.3">
      <c r="A208" s="7"/>
      <c r="B208" s="509"/>
      <c r="C208" s="7"/>
      <c r="D208" s="510"/>
      <c r="E208" s="7"/>
      <c r="F208" s="157"/>
      <c r="G208" s="7"/>
      <c r="H208" s="7"/>
    </row>
    <row r="209" spans="2:6" s="7" customFormat="1" x14ac:dyDescent="0.3">
      <c r="B209" s="509"/>
      <c r="D209" s="510"/>
      <c r="F209" s="157"/>
    </row>
    <row r="210" spans="2:6" s="7" customFormat="1" x14ac:dyDescent="0.3">
      <c r="B210" s="509"/>
      <c r="D210" s="510"/>
      <c r="F210" s="157"/>
    </row>
    <row r="211" spans="2:6" s="7" customFormat="1" x14ac:dyDescent="0.3">
      <c r="B211" s="509"/>
      <c r="D211" s="510"/>
      <c r="F211" s="157"/>
    </row>
    <row r="212" spans="2:6" s="7" customFormat="1" x14ac:dyDescent="0.3">
      <c r="B212" s="509"/>
      <c r="D212" s="510"/>
      <c r="F212" s="157"/>
    </row>
    <row r="213" spans="2:6" s="7" customFormat="1" x14ac:dyDescent="0.3">
      <c r="B213" s="509"/>
      <c r="D213" s="510"/>
      <c r="F213" s="157"/>
    </row>
    <row r="214" spans="2:6" s="7" customFormat="1" x14ac:dyDescent="0.3">
      <c r="B214" s="509"/>
      <c r="D214" s="510"/>
      <c r="F214" s="157"/>
    </row>
    <row r="215" spans="2:6" s="7" customFormat="1" x14ac:dyDescent="0.3">
      <c r="B215" s="509"/>
      <c r="D215" s="510"/>
      <c r="F215" s="157"/>
    </row>
    <row r="216" spans="2:6" s="7" customFormat="1" x14ac:dyDescent="0.3">
      <c r="B216" s="509"/>
      <c r="D216" s="510"/>
      <c r="F216" s="157"/>
    </row>
    <row r="217" spans="2:6" s="7" customFormat="1" x14ac:dyDescent="0.3">
      <c r="B217" s="509"/>
      <c r="D217" s="510"/>
      <c r="F217" s="157"/>
    </row>
    <row r="218" spans="2:6" s="7" customFormat="1" x14ac:dyDescent="0.3">
      <c r="B218" s="509"/>
      <c r="D218" s="510"/>
      <c r="F218" s="157"/>
    </row>
    <row r="219" spans="2:6" s="7" customFormat="1" x14ac:dyDescent="0.3">
      <c r="B219" s="509"/>
      <c r="D219" s="510"/>
      <c r="F219" s="157"/>
    </row>
    <row r="220" spans="2:6" s="7" customFormat="1" x14ac:dyDescent="0.3">
      <c r="B220" s="509"/>
      <c r="D220" s="510"/>
      <c r="F220" s="157"/>
    </row>
    <row r="221" spans="2:6" s="7" customFormat="1" x14ac:dyDescent="0.3">
      <c r="B221" s="509"/>
      <c r="D221" s="510"/>
      <c r="F221" s="157"/>
    </row>
    <row r="222" spans="2:6" s="7" customFormat="1" x14ac:dyDescent="0.3">
      <c r="B222" s="509"/>
      <c r="D222" s="510"/>
      <c r="F222" s="157"/>
    </row>
    <row r="223" spans="2:6" s="7" customFormat="1" x14ac:dyDescent="0.3">
      <c r="B223" s="509"/>
      <c r="D223" s="510"/>
      <c r="F223" s="157"/>
    </row>
    <row r="224" spans="2:6" s="7" customFormat="1" x14ac:dyDescent="0.3">
      <c r="B224" s="509"/>
      <c r="D224" s="510"/>
      <c r="F224" s="157"/>
    </row>
    <row r="225" spans="2:6" s="7" customFormat="1" x14ac:dyDescent="0.3">
      <c r="B225" s="509"/>
      <c r="D225" s="510"/>
      <c r="F225" s="157"/>
    </row>
    <row r="226" spans="2:6" s="7" customFormat="1" x14ac:dyDescent="0.3">
      <c r="B226" s="509"/>
      <c r="D226" s="510"/>
      <c r="F226" s="157"/>
    </row>
    <row r="227" spans="2:6" s="7" customFormat="1" x14ac:dyDescent="0.3">
      <c r="B227" s="509"/>
      <c r="D227" s="510"/>
      <c r="F227" s="157"/>
    </row>
    <row r="228" spans="2:6" s="7" customFormat="1" x14ac:dyDescent="0.3">
      <c r="B228" s="509"/>
      <c r="D228" s="510"/>
      <c r="F228" s="157"/>
    </row>
    <row r="229" spans="2:6" s="7" customFormat="1" x14ac:dyDescent="0.3">
      <c r="B229" s="509"/>
      <c r="D229" s="510"/>
      <c r="F229" s="157"/>
    </row>
    <row r="230" spans="2:6" s="7" customFormat="1" x14ac:dyDescent="0.3">
      <c r="B230" s="509"/>
      <c r="D230" s="510"/>
      <c r="F230" s="157"/>
    </row>
    <row r="231" spans="2:6" s="7" customFormat="1" x14ac:dyDescent="0.3">
      <c r="B231" s="509"/>
      <c r="D231" s="510"/>
      <c r="F231" s="157"/>
    </row>
    <row r="232" spans="2:6" s="7" customFormat="1" x14ac:dyDescent="0.3">
      <c r="B232" s="509"/>
      <c r="D232" s="510"/>
      <c r="F232" s="157"/>
    </row>
    <row r="233" spans="2:6" s="7" customFormat="1" x14ac:dyDescent="0.3">
      <c r="B233" s="509"/>
      <c r="D233" s="510"/>
      <c r="F233" s="157"/>
    </row>
    <row r="234" spans="2:6" s="7" customFormat="1" x14ac:dyDescent="0.3">
      <c r="B234" s="509"/>
      <c r="D234" s="510"/>
      <c r="F234" s="157"/>
    </row>
    <row r="235" spans="2:6" s="7" customFormat="1" x14ac:dyDescent="0.3">
      <c r="B235" s="509"/>
      <c r="D235" s="510"/>
      <c r="F235" s="157"/>
    </row>
    <row r="236" spans="2:6" s="7" customFormat="1" x14ac:dyDescent="0.3">
      <c r="B236" s="509"/>
      <c r="D236" s="510"/>
      <c r="F236" s="157"/>
    </row>
    <row r="237" spans="2:6" s="7" customFormat="1" x14ac:dyDescent="0.3">
      <c r="B237" s="509"/>
      <c r="D237" s="510"/>
      <c r="F237" s="157"/>
    </row>
    <row r="238" spans="2:6" s="7" customFormat="1" x14ac:dyDescent="0.3">
      <c r="B238" s="509"/>
      <c r="D238" s="510"/>
      <c r="F238" s="157"/>
    </row>
    <row r="239" spans="2:6" s="7" customFormat="1" x14ac:dyDescent="0.3">
      <c r="B239" s="509"/>
      <c r="D239" s="510"/>
      <c r="F239" s="157"/>
    </row>
    <row r="240" spans="2:6" s="7" customFormat="1" x14ac:dyDescent="0.3">
      <c r="B240" s="509"/>
      <c r="D240" s="510"/>
      <c r="F240" s="157"/>
    </row>
    <row r="241" spans="2:6" s="7" customFormat="1" x14ac:dyDescent="0.3">
      <c r="B241" s="509"/>
      <c r="D241" s="510"/>
      <c r="F241" s="157"/>
    </row>
    <row r="242" spans="2:6" s="7" customFormat="1" x14ac:dyDescent="0.3">
      <c r="B242" s="509"/>
      <c r="D242" s="510"/>
      <c r="F242" s="157"/>
    </row>
    <row r="243" spans="2:6" s="7" customFormat="1" x14ac:dyDescent="0.3">
      <c r="B243" s="509"/>
      <c r="D243" s="510"/>
      <c r="F243" s="157"/>
    </row>
    <row r="244" spans="2:6" s="7" customFormat="1" x14ac:dyDescent="0.3">
      <c r="B244" s="509"/>
      <c r="D244" s="510"/>
      <c r="F244" s="157"/>
    </row>
    <row r="245" spans="2:6" s="7" customFormat="1" x14ac:dyDescent="0.3">
      <c r="B245" s="509"/>
      <c r="D245" s="510"/>
      <c r="F245" s="157"/>
    </row>
    <row r="246" spans="2:6" s="7" customFormat="1" x14ac:dyDescent="0.3">
      <c r="B246" s="509"/>
      <c r="D246" s="510"/>
      <c r="F246" s="157"/>
    </row>
    <row r="247" spans="2:6" s="7" customFormat="1" x14ac:dyDescent="0.3">
      <c r="B247" s="509"/>
      <c r="D247" s="510"/>
      <c r="F247" s="157"/>
    </row>
    <row r="248" spans="2:6" s="7" customFormat="1" x14ac:dyDescent="0.3">
      <c r="B248" s="509"/>
      <c r="D248" s="510"/>
      <c r="F248" s="157"/>
    </row>
    <row r="249" spans="2:6" s="7" customFormat="1" x14ac:dyDescent="0.3">
      <c r="B249" s="509"/>
      <c r="D249" s="510"/>
      <c r="F249" s="157"/>
    </row>
    <row r="250" spans="2:6" s="7" customFormat="1" x14ac:dyDescent="0.3">
      <c r="B250" s="509"/>
      <c r="D250" s="510"/>
      <c r="F250" s="157"/>
    </row>
    <row r="251" spans="2:6" s="7" customFormat="1" x14ac:dyDescent="0.3">
      <c r="B251" s="509"/>
      <c r="D251" s="510"/>
      <c r="F251" s="157"/>
    </row>
    <row r="252" spans="2:6" s="7" customFormat="1" x14ac:dyDescent="0.3">
      <c r="B252" s="509"/>
      <c r="D252" s="510"/>
      <c r="F252" s="157"/>
    </row>
    <row r="253" spans="2:6" s="7" customFormat="1" x14ac:dyDescent="0.3">
      <c r="B253" s="509"/>
      <c r="D253" s="510"/>
      <c r="F253" s="157"/>
    </row>
    <row r="254" spans="2:6" s="7" customFormat="1" x14ac:dyDescent="0.3">
      <c r="B254" s="509"/>
      <c r="D254" s="510"/>
      <c r="F254" s="157"/>
    </row>
    <row r="255" spans="2:6" s="7" customFormat="1" x14ac:dyDescent="0.3">
      <c r="B255" s="509"/>
      <c r="D255" s="510"/>
      <c r="F255" s="157"/>
    </row>
    <row r="256" spans="2:6" s="7" customFormat="1" x14ac:dyDescent="0.3">
      <c r="B256" s="509"/>
      <c r="D256" s="510"/>
      <c r="F256" s="157"/>
    </row>
    <row r="257" spans="2:6" s="7" customFormat="1" x14ac:dyDescent="0.3">
      <c r="B257" s="509"/>
      <c r="D257" s="510"/>
      <c r="F257" s="157"/>
    </row>
    <row r="258" spans="2:6" s="7" customFormat="1" x14ac:dyDescent="0.3">
      <c r="B258" s="509"/>
      <c r="D258" s="510"/>
      <c r="F258" s="157"/>
    </row>
    <row r="259" spans="2:6" s="7" customFormat="1" x14ac:dyDescent="0.3">
      <c r="B259" s="509"/>
      <c r="D259" s="510"/>
      <c r="F259" s="157"/>
    </row>
    <row r="260" spans="2:6" s="7" customFormat="1" x14ac:dyDescent="0.3">
      <c r="B260" s="509"/>
      <c r="D260" s="510"/>
      <c r="F260" s="157"/>
    </row>
    <row r="261" spans="2:6" s="7" customFormat="1" x14ac:dyDescent="0.3">
      <c r="B261" s="509"/>
      <c r="D261" s="510"/>
      <c r="F261" s="157"/>
    </row>
    <row r="262" spans="2:6" s="7" customFormat="1" x14ac:dyDescent="0.3">
      <c r="B262" s="509"/>
      <c r="D262" s="510"/>
      <c r="F262" s="157"/>
    </row>
    <row r="263" spans="2:6" s="7" customFormat="1" x14ac:dyDescent="0.3">
      <c r="B263" s="509"/>
      <c r="D263" s="510"/>
      <c r="F263" s="157"/>
    </row>
    <row r="264" spans="2:6" s="7" customFormat="1" x14ac:dyDescent="0.3">
      <c r="B264" s="509"/>
      <c r="D264" s="510"/>
      <c r="F264" s="157"/>
    </row>
    <row r="265" spans="2:6" s="7" customFormat="1" x14ac:dyDescent="0.3">
      <c r="B265" s="509"/>
      <c r="D265" s="510"/>
      <c r="F265" s="157"/>
    </row>
    <row r="266" spans="2:6" s="7" customFormat="1" x14ac:dyDescent="0.3">
      <c r="B266" s="509"/>
      <c r="D266" s="510"/>
      <c r="F266" s="157"/>
    </row>
    <row r="267" spans="2:6" s="7" customFormat="1" x14ac:dyDescent="0.3">
      <c r="B267" s="509"/>
      <c r="D267" s="510"/>
      <c r="F267" s="157"/>
    </row>
    <row r="268" spans="2:6" s="7" customFormat="1" x14ac:dyDescent="0.3">
      <c r="B268" s="509"/>
      <c r="D268" s="510"/>
      <c r="F268" s="157"/>
    </row>
    <row r="269" spans="2:6" s="7" customFormat="1" x14ac:dyDescent="0.3">
      <c r="B269" s="509"/>
      <c r="D269" s="510"/>
      <c r="F269" s="157"/>
    </row>
    <row r="270" spans="2:6" s="7" customFormat="1" x14ac:dyDescent="0.3">
      <c r="B270" s="509"/>
      <c r="D270" s="510"/>
      <c r="F270" s="157"/>
    </row>
    <row r="271" spans="2:6" s="7" customFormat="1" x14ac:dyDescent="0.3">
      <c r="B271" s="509"/>
      <c r="D271" s="510"/>
      <c r="F271" s="157"/>
    </row>
    <row r="272" spans="2:6" s="7" customFormat="1" x14ac:dyDescent="0.3">
      <c r="B272" s="509"/>
      <c r="D272" s="510"/>
      <c r="F272" s="157"/>
    </row>
    <row r="273" spans="2:6" s="7" customFormat="1" x14ac:dyDescent="0.3">
      <c r="B273" s="509"/>
      <c r="D273" s="510"/>
      <c r="F273" s="157"/>
    </row>
    <row r="274" spans="2:6" s="7" customFormat="1" x14ac:dyDescent="0.3">
      <c r="B274" s="509"/>
      <c r="D274" s="510"/>
      <c r="F274" s="157"/>
    </row>
    <row r="275" spans="2:6" s="7" customFormat="1" x14ac:dyDescent="0.3">
      <c r="B275" s="509"/>
      <c r="D275" s="510"/>
      <c r="F275" s="157"/>
    </row>
    <row r="276" spans="2:6" s="7" customFormat="1" x14ac:dyDescent="0.3">
      <c r="B276" s="509"/>
      <c r="D276" s="510"/>
      <c r="F276" s="157"/>
    </row>
    <row r="279" spans="2:6" s="7" customFormat="1" x14ac:dyDescent="0.3">
      <c r="B279" s="509"/>
      <c r="D279" s="510"/>
      <c r="F279" s="157"/>
    </row>
  </sheetData>
  <mergeCells count="8">
    <mergeCell ref="A45:F45"/>
    <mergeCell ref="A71:F71"/>
    <mergeCell ref="A1:G1"/>
    <mergeCell ref="A23:F23"/>
    <mergeCell ref="A24:G24"/>
    <mergeCell ref="A26:F26"/>
    <mergeCell ref="A42:F42"/>
    <mergeCell ref="A43:G43"/>
  </mergeCells>
  <pageMargins left="0.7" right="0.7" top="0.75" bottom="0.75" header="0.3" footer="0.3"/>
  <pageSetup paperSize="9" scale="85" orientation="portrait" r:id="rId1"/>
  <rowBreaks count="2" manualBreakCount="2">
    <brk id="22" max="16383" man="1"/>
    <brk id="4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636F8-7056-41C7-8F3F-4B663B308288}">
  <dimension ref="A1:J495"/>
  <sheetViews>
    <sheetView showGridLines="0" view="pageBreakPreview" topLeftCell="A435" zoomScaleNormal="100" zoomScaleSheetLayoutView="100" zoomScalePageLayoutView="70" workbookViewId="0">
      <selection activeCell="A454" sqref="A454:G454"/>
    </sheetView>
  </sheetViews>
  <sheetFormatPr defaultColWidth="8.88671875" defaultRowHeight="13.8" x14ac:dyDescent="0.3"/>
  <cols>
    <col min="1" max="1" width="9.44140625" style="469" customWidth="1"/>
    <col min="2" max="2" width="10.6640625" style="376" customWidth="1"/>
    <col min="3" max="3" width="36.109375" style="470" customWidth="1"/>
    <col min="4" max="4" width="6.33203125" style="471" customWidth="1"/>
    <col min="5" max="5" width="6.88671875" style="472" customWidth="1"/>
    <col min="6" max="6" width="9.5546875" style="473" customWidth="1"/>
    <col min="7" max="7" width="15.6640625" style="474" customWidth="1"/>
    <col min="8" max="8" width="13.33203125" style="323" customWidth="1"/>
    <col min="9" max="9" width="8.88671875" style="324"/>
    <col min="10" max="16384" width="8.88671875" style="325"/>
  </cols>
  <sheetData>
    <row r="1" spans="1:9" ht="25.5" customHeight="1" x14ac:dyDescent="0.3">
      <c r="A1" s="320" t="s">
        <v>1134</v>
      </c>
      <c r="B1" s="321"/>
      <c r="C1" s="321"/>
      <c r="D1" s="321"/>
      <c r="E1" s="321"/>
      <c r="F1" s="321"/>
      <c r="G1" s="322"/>
    </row>
    <row r="2" spans="1:9" s="330" customFormat="1" ht="25.5" customHeight="1" x14ac:dyDescent="0.25">
      <c r="A2" s="326" t="s">
        <v>0</v>
      </c>
      <c r="B2" s="327" t="s">
        <v>1</v>
      </c>
      <c r="C2" s="327" t="s">
        <v>113</v>
      </c>
      <c r="D2" s="327" t="s">
        <v>2</v>
      </c>
      <c r="E2" s="327" t="s">
        <v>3</v>
      </c>
      <c r="F2" s="328" t="s">
        <v>4</v>
      </c>
      <c r="G2" s="329" t="s">
        <v>5</v>
      </c>
      <c r="H2" s="323"/>
    </row>
    <row r="3" spans="1:9" s="323" customFormat="1" ht="12.75" customHeight="1" x14ac:dyDescent="0.3">
      <c r="A3" s="331"/>
      <c r="B3" s="332"/>
      <c r="C3" s="333"/>
      <c r="D3" s="332"/>
      <c r="E3" s="332"/>
      <c r="F3" s="334"/>
      <c r="G3" s="335"/>
      <c r="I3" s="336"/>
    </row>
    <row r="4" spans="1:9" ht="12.75" customHeight="1" x14ac:dyDescent="0.3">
      <c r="A4" s="337" t="s">
        <v>465</v>
      </c>
      <c r="B4" s="338" t="s">
        <v>30</v>
      </c>
      <c r="C4" s="339" t="s">
        <v>31</v>
      </c>
      <c r="D4" s="340"/>
      <c r="E4" s="341"/>
      <c r="F4" s="342"/>
      <c r="G4" s="343"/>
    </row>
    <row r="5" spans="1:9" ht="12.75" customHeight="1" x14ac:dyDescent="0.3">
      <c r="A5" s="340"/>
      <c r="B5" s="344"/>
      <c r="C5" s="345"/>
      <c r="D5" s="340"/>
      <c r="E5" s="341"/>
      <c r="F5" s="342"/>
      <c r="G5" s="17"/>
    </row>
    <row r="6" spans="1:9" ht="25.5" customHeight="1" x14ac:dyDescent="0.3">
      <c r="A6" s="340" t="s">
        <v>467</v>
      </c>
      <c r="B6" s="344" t="s">
        <v>32</v>
      </c>
      <c r="C6" s="345" t="s">
        <v>1135</v>
      </c>
      <c r="D6" s="340" t="s">
        <v>33</v>
      </c>
      <c r="E6" s="341">
        <v>7020</v>
      </c>
      <c r="F6" s="346"/>
      <c r="G6" s="17"/>
    </row>
    <row r="7" spans="1:9" ht="12.75" customHeight="1" x14ac:dyDescent="0.3">
      <c r="A7" s="340"/>
      <c r="B7" s="344"/>
      <c r="C7" s="345"/>
      <c r="D7" s="340"/>
      <c r="E7" s="341"/>
      <c r="F7" s="347"/>
      <c r="G7" s="17"/>
    </row>
    <row r="8" spans="1:9" ht="25.5" customHeight="1" x14ac:dyDescent="0.3">
      <c r="A8" s="340" t="s">
        <v>469</v>
      </c>
      <c r="B8" s="344" t="s">
        <v>34</v>
      </c>
      <c r="C8" s="345" t="s">
        <v>145</v>
      </c>
      <c r="D8" s="340" t="s">
        <v>35</v>
      </c>
      <c r="E8" s="341">
        <v>5</v>
      </c>
      <c r="F8" s="346"/>
      <c r="G8" s="17"/>
    </row>
    <row r="9" spans="1:9" ht="12.75" customHeight="1" x14ac:dyDescent="0.3">
      <c r="A9" s="340"/>
      <c r="B9" s="344"/>
      <c r="C9" s="345"/>
      <c r="D9" s="340"/>
      <c r="E9" s="341"/>
      <c r="F9" s="347"/>
      <c r="G9" s="17"/>
    </row>
    <row r="10" spans="1:9" ht="38.25" customHeight="1" x14ac:dyDescent="0.3">
      <c r="A10" s="340" t="s">
        <v>471</v>
      </c>
      <c r="B10" s="340" t="s">
        <v>146</v>
      </c>
      <c r="C10" s="345" t="s">
        <v>1136</v>
      </c>
      <c r="D10" s="340" t="s">
        <v>36</v>
      </c>
      <c r="E10" s="341">
        <f>E6*3</f>
        <v>21060</v>
      </c>
      <c r="F10" s="346"/>
      <c r="G10" s="17"/>
    </row>
    <row r="11" spans="1:9" ht="12.75" customHeight="1" x14ac:dyDescent="0.3">
      <c r="A11" s="340"/>
      <c r="B11" s="344"/>
      <c r="C11" s="345"/>
      <c r="D11" s="340"/>
      <c r="E11" s="341"/>
      <c r="F11" s="342"/>
      <c r="G11" s="17" t="str">
        <f t="shared" ref="G11:G35" si="0">IF(E11&gt;0, E11*F11, " ")</f>
        <v xml:space="preserve"> </v>
      </c>
    </row>
    <row r="12" spans="1:9" ht="12.75" customHeight="1" x14ac:dyDescent="0.3">
      <c r="A12" s="337" t="s">
        <v>477</v>
      </c>
      <c r="B12" s="338" t="s">
        <v>37</v>
      </c>
      <c r="C12" s="339" t="s">
        <v>38</v>
      </c>
      <c r="D12" s="340"/>
      <c r="E12" s="341"/>
      <c r="F12" s="342"/>
      <c r="G12" s="17" t="str">
        <f t="shared" si="0"/>
        <v xml:space="preserve"> </v>
      </c>
    </row>
    <row r="13" spans="1:9" ht="12.75" customHeight="1" x14ac:dyDescent="0.3">
      <c r="A13" s="340"/>
      <c r="B13" s="344"/>
      <c r="C13" s="345"/>
      <c r="D13" s="340"/>
      <c r="E13" s="341"/>
      <c r="F13" s="342"/>
      <c r="G13" s="17" t="str">
        <f t="shared" si="0"/>
        <v xml:space="preserve"> </v>
      </c>
    </row>
    <row r="14" spans="1:9" ht="47.4" customHeight="1" x14ac:dyDescent="0.3">
      <c r="A14" s="340"/>
      <c r="B14" s="340" t="s">
        <v>39</v>
      </c>
      <c r="C14" s="345" t="s">
        <v>1398</v>
      </c>
      <c r="D14" s="345"/>
      <c r="E14" s="345"/>
      <c r="F14" s="345"/>
      <c r="G14" s="17" t="str">
        <f t="shared" si="0"/>
        <v xml:space="preserve"> </v>
      </c>
    </row>
    <row r="15" spans="1:9" s="354" customFormat="1" ht="12.75" customHeight="1" x14ac:dyDescent="0.3">
      <c r="A15" s="348"/>
      <c r="B15" s="349"/>
      <c r="C15" s="350"/>
      <c r="D15" s="348"/>
      <c r="E15" s="351"/>
      <c r="F15" s="352"/>
      <c r="G15" s="17"/>
      <c r="H15" s="353"/>
      <c r="I15" s="324"/>
    </row>
    <row r="16" spans="1:9" s="354" customFormat="1" ht="12.75" customHeight="1" x14ac:dyDescent="0.3">
      <c r="A16" s="340" t="s">
        <v>1137</v>
      </c>
      <c r="B16" s="344"/>
      <c r="C16" s="345" t="s">
        <v>147</v>
      </c>
      <c r="D16" s="340" t="s">
        <v>81</v>
      </c>
      <c r="E16" s="341">
        <v>9000</v>
      </c>
      <c r="F16" s="355"/>
      <c r="G16" s="17"/>
      <c r="H16" s="353"/>
      <c r="I16" s="324"/>
    </row>
    <row r="17" spans="1:9" s="354" customFormat="1" ht="12.75" customHeight="1" x14ac:dyDescent="0.3">
      <c r="A17" s="340"/>
      <c r="B17" s="344"/>
      <c r="C17" s="345"/>
      <c r="D17" s="340"/>
      <c r="E17" s="341"/>
      <c r="F17" s="342"/>
      <c r="G17" s="17"/>
      <c r="H17" s="353"/>
      <c r="I17" s="324"/>
    </row>
    <row r="18" spans="1:9" s="354" customFormat="1" ht="12.75" customHeight="1" x14ac:dyDescent="0.3">
      <c r="A18" s="340" t="s">
        <v>1138</v>
      </c>
      <c r="B18" s="344"/>
      <c r="C18" s="345" t="s">
        <v>148</v>
      </c>
      <c r="D18" s="340" t="s">
        <v>81</v>
      </c>
      <c r="E18" s="341">
        <v>22000</v>
      </c>
      <c r="F18" s="355"/>
      <c r="G18" s="17"/>
      <c r="H18" s="353"/>
      <c r="I18" s="324"/>
    </row>
    <row r="19" spans="1:9" s="354" customFormat="1" ht="12.75" customHeight="1" x14ac:dyDescent="0.3">
      <c r="A19" s="340"/>
      <c r="B19" s="344"/>
      <c r="C19" s="345"/>
      <c r="D19" s="340"/>
      <c r="E19" s="341"/>
      <c r="F19" s="355"/>
      <c r="G19" s="17"/>
      <c r="H19" s="356"/>
      <c r="I19" s="324"/>
    </row>
    <row r="20" spans="1:9" s="354" customFormat="1" ht="12.75" customHeight="1" x14ac:dyDescent="0.3">
      <c r="A20" s="340" t="s">
        <v>1139</v>
      </c>
      <c r="B20" s="344"/>
      <c r="C20" s="345" t="s">
        <v>149</v>
      </c>
      <c r="D20" s="340" t="s">
        <v>81</v>
      </c>
      <c r="E20" s="341">
        <v>300</v>
      </c>
      <c r="F20" s="355"/>
      <c r="G20" s="17"/>
      <c r="H20" s="353"/>
      <c r="I20" s="324"/>
    </row>
    <row r="21" spans="1:9" s="354" customFormat="1" ht="12.75" customHeight="1" x14ac:dyDescent="0.3">
      <c r="A21" s="340"/>
      <c r="B21" s="344"/>
      <c r="C21" s="345"/>
      <c r="D21" s="340"/>
      <c r="E21" s="341"/>
      <c r="F21" s="355"/>
      <c r="G21" s="17"/>
      <c r="H21" s="353"/>
      <c r="I21" s="324"/>
    </row>
    <row r="22" spans="1:9" s="354" customFormat="1" ht="12.75" customHeight="1" x14ac:dyDescent="0.3">
      <c r="A22" s="340" t="s">
        <v>1140</v>
      </c>
      <c r="B22" s="344"/>
      <c r="C22" s="345" t="s">
        <v>1399</v>
      </c>
      <c r="D22" s="340" t="s">
        <v>81</v>
      </c>
      <c r="E22" s="341">
        <v>350</v>
      </c>
      <c r="F22" s="355"/>
      <c r="G22" s="17"/>
      <c r="H22" s="353"/>
      <c r="I22" s="324"/>
    </row>
    <row r="23" spans="1:9" s="354" customFormat="1" ht="12.75" customHeight="1" x14ac:dyDescent="0.3">
      <c r="A23" s="340"/>
      <c r="B23" s="344"/>
      <c r="C23" s="345"/>
      <c r="D23" s="340"/>
      <c r="E23" s="341"/>
      <c r="F23" s="355"/>
      <c r="G23" s="17"/>
      <c r="H23" s="353"/>
      <c r="I23" s="324"/>
    </row>
    <row r="24" spans="1:9" s="354" customFormat="1" ht="12.75" customHeight="1" x14ac:dyDescent="0.3">
      <c r="A24" s="340" t="s">
        <v>1141</v>
      </c>
      <c r="B24" s="344"/>
      <c r="C24" s="345" t="s">
        <v>1400</v>
      </c>
      <c r="D24" s="340" t="s">
        <v>81</v>
      </c>
      <c r="E24" s="341">
        <v>100</v>
      </c>
      <c r="F24" s="355"/>
      <c r="G24" s="17"/>
      <c r="H24" s="353"/>
      <c r="I24" s="324"/>
    </row>
    <row r="25" spans="1:9" ht="12.75" customHeight="1" x14ac:dyDescent="0.3">
      <c r="A25" s="340"/>
      <c r="B25" s="344"/>
      <c r="C25" s="345"/>
      <c r="D25" s="340"/>
      <c r="E25" s="341"/>
      <c r="F25" s="355"/>
      <c r="G25" s="17"/>
    </row>
    <row r="26" spans="1:9" ht="12.75" customHeight="1" x14ac:dyDescent="0.3">
      <c r="A26" s="340"/>
      <c r="B26" s="344" t="s">
        <v>152</v>
      </c>
      <c r="C26" s="345" t="s">
        <v>107</v>
      </c>
      <c r="D26" s="340"/>
      <c r="E26" s="341"/>
      <c r="F26" s="342"/>
      <c r="G26" s="17"/>
    </row>
    <row r="27" spans="1:9" ht="12.75" customHeight="1" x14ac:dyDescent="0.3">
      <c r="A27" s="340"/>
      <c r="B27" s="344"/>
      <c r="C27" s="339"/>
      <c r="D27" s="340"/>
      <c r="E27" s="351"/>
      <c r="F27" s="342"/>
      <c r="G27" s="17"/>
    </row>
    <row r="28" spans="1:9" ht="12.75" customHeight="1" x14ac:dyDescent="0.3">
      <c r="A28" s="340" t="s">
        <v>1142</v>
      </c>
      <c r="B28" s="340" t="s">
        <v>40</v>
      </c>
      <c r="C28" s="345" t="s">
        <v>69</v>
      </c>
      <c r="D28" s="340" t="s">
        <v>29</v>
      </c>
      <c r="E28" s="341">
        <v>8010</v>
      </c>
      <c r="F28" s="355"/>
      <c r="G28" s="17"/>
    </row>
    <row r="29" spans="1:9" ht="12.75" customHeight="1" x14ac:dyDescent="0.3">
      <c r="A29" s="340"/>
      <c r="B29" s="344"/>
      <c r="C29" s="339"/>
      <c r="D29" s="340"/>
      <c r="E29" s="341"/>
      <c r="F29" s="342"/>
      <c r="G29" s="17"/>
    </row>
    <row r="30" spans="1:9" ht="12.75" customHeight="1" x14ac:dyDescent="0.3">
      <c r="A30" s="340" t="s">
        <v>1143</v>
      </c>
      <c r="B30" s="340" t="s">
        <v>151</v>
      </c>
      <c r="C30" s="345" t="s">
        <v>93</v>
      </c>
      <c r="D30" s="340" t="s">
        <v>29</v>
      </c>
      <c r="E30" s="341">
        <v>80</v>
      </c>
      <c r="F30" s="355"/>
      <c r="G30" s="17"/>
    </row>
    <row r="31" spans="1:9" ht="12.75" customHeight="1" x14ac:dyDescent="0.3">
      <c r="A31" s="340"/>
      <c r="B31" s="344"/>
      <c r="C31" s="345"/>
      <c r="D31" s="340"/>
      <c r="E31" s="341"/>
      <c r="F31" s="342"/>
      <c r="G31" s="17"/>
    </row>
    <row r="32" spans="1:9" ht="25.5" customHeight="1" x14ac:dyDescent="0.3">
      <c r="A32" s="340" t="s">
        <v>1469</v>
      </c>
      <c r="B32" s="340" t="s">
        <v>41</v>
      </c>
      <c r="C32" s="345" t="s">
        <v>94</v>
      </c>
      <c r="D32" s="340" t="s">
        <v>29</v>
      </c>
      <c r="E32" s="341">
        <v>1588</v>
      </c>
      <c r="F32" s="355"/>
      <c r="G32" s="17"/>
    </row>
    <row r="33" spans="1:9" ht="12.75" customHeight="1" x14ac:dyDescent="0.3">
      <c r="A33" s="340"/>
      <c r="B33" s="344"/>
      <c r="C33" s="345"/>
      <c r="D33" s="340"/>
      <c r="E33" s="341"/>
      <c r="F33" s="342"/>
      <c r="G33" s="17" t="str">
        <f t="shared" si="0"/>
        <v xml:space="preserve"> </v>
      </c>
    </row>
    <row r="34" spans="1:9" ht="12.75" customHeight="1" x14ac:dyDescent="0.3">
      <c r="A34" s="337" t="s">
        <v>1144</v>
      </c>
      <c r="B34" s="338" t="s">
        <v>10</v>
      </c>
      <c r="C34" s="339" t="s">
        <v>108</v>
      </c>
      <c r="D34" s="340"/>
      <c r="E34" s="341"/>
      <c r="F34" s="342"/>
      <c r="G34" s="17" t="str">
        <f t="shared" si="0"/>
        <v xml:space="preserve"> </v>
      </c>
    </row>
    <row r="35" spans="1:9" ht="12.75" customHeight="1" x14ac:dyDescent="0.3">
      <c r="A35" s="340"/>
      <c r="B35" s="344"/>
      <c r="C35" s="345"/>
      <c r="D35" s="340"/>
      <c r="E35" s="341"/>
      <c r="F35" s="342"/>
      <c r="G35" s="17" t="str">
        <f t="shared" si="0"/>
        <v xml:space="preserve"> </v>
      </c>
    </row>
    <row r="36" spans="1:9" ht="33.6" customHeight="1" x14ac:dyDescent="0.3">
      <c r="A36" s="340"/>
      <c r="B36" s="340" t="s">
        <v>42</v>
      </c>
      <c r="C36" s="475" t="s">
        <v>101</v>
      </c>
      <c r="D36" s="345"/>
      <c r="E36" s="412"/>
      <c r="F36" s="342"/>
      <c r="G36" s="17"/>
    </row>
    <row r="37" spans="1:9" ht="12.75" customHeight="1" x14ac:dyDescent="0.3">
      <c r="A37" s="340"/>
      <c r="B37" s="340"/>
      <c r="C37" s="357"/>
      <c r="D37" s="476"/>
      <c r="E37" s="359"/>
      <c r="F37" s="342"/>
      <c r="G37" s="17"/>
    </row>
    <row r="38" spans="1:9" s="482" customFormat="1" ht="25.5" customHeight="1" x14ac:dyDescent="0.3">
      <c r="A38" s="494" t="s">
        <v>1317</v>
      </c>
      <c r="B38" s="494"/>
      <c r="C38" s="494"/>
      <c r="D38" s="494"/>
      <c r="E38" s="494"/>
      <c r="F38" s="494"/>
      <c r="G38" s="361"/>
      <c r="H38" s="480"/>
      <c r="I38" s="481"/>
    </row>
    <row r="39" spans="1:9" ht="25.5" customHeight="1" x14ac:dyDescent="0.3">
      <c r="A39" s="487" t="s">
        <v>1134</v>
      </c>
      <c r="B39" s="487"/>
      <c r="C39" s="487"/>
      <c r="D39" s="487"/>
      <c r="E39" s="487"/>
      <c r="F39" s="487"/>
      <c r="G39" s="487"/>
    </row>
    <row r="40" spans="1:9" ht="25.5" customHeight="1" x14ac:dyDescent="0.3">
      <c r="A40" s="326" t="s">
        <v>0</v>
      </c>
      <c r="B40" s="327" t="s">
        <v>1</v>
      </c>
      <c r="C40" s="327" t="s">
        <v>113</v>
      </c>
      <c r="D40" s="327" t="s">
        <v>2</v>
      </c>
      <c r="E40" s="327" t="s">
        <v>3</v>
      </c>
      <c r="F40" s="328" t="s">
        <v>4</v>
      </c>
      <c r="G40" s="329" t="s">
        <v>5</v>
      </c>
    </row>
    <row r="41" spans="1:9" ht="25.5" customHeight="1" x14ac:dyDescent="0.3">
      <c r="A41" s="362" t="s">
        <v>19</v>
      </c>
      <c r="B41" s="362"/>
      <c r="C41" s="362"/>
      <c r="D41" s="362"/>
      <c r="E41" s="362"/>
      <c r="F41" s="362"/>
      <c r="G41" s="363"/>
    </row>
    <row r="42" spans="1:9" ht="12.75" customHeight="1" x14ac:dyDescent="0.3">
      <c r="A42" s="340"/>
      <c r="B42" s="344"/>
      <c r="C42" s="345"/>
      <c r="D42" s="340"/>
      <c r="E42" s="341"/>
      <c r="F42" s="342"/>
      <c r="G42" s="17"/>
    </row>
    <row r="43" spans="1:9" ht="12.75" customHeight="1" x14ac:dyDescent="0.3">
      <c r="A43" s="340" t="s">
        <v>1145</v>
      </c>
      <c r="B43" s="340" t="s">
        <v>43</v>
      </c>
      <c r="C43" s="345" t="s">
        <v>70</v>
      </c>
      <c r="D43" s="340" t="s">
        <v>29</v>
      </c>
      <c r="E43" s="341">
        <v>4290</v>
      </c>
      <c r="F43" s="342"/>
      <c r="G43" s="17"/>
    </row>
    <row r="44" spans="1:9" ht="12.75" customHeight="1" x14ac:dyDescent="0.3">
      <c r="A44" s="340"/>
      <c r="B44" s="344"/>
      <c r="C44" s="345"/>
      <c r="D44" s="340"/>
      <c r="E44" s="341"/>
      <c r="F44" s="342"/>
      <c r="G44" s="17"/>
    </row>
    <row r="45" spans="1:9" ht="12.75" customHeight="1" x14ac:dyDescent="0.3">
      <c r="A45" s="340" t="s">
        <v>1146</v>
      </c>
      <c r="B45" s="344" t="s">
        <v>153</v>
      </c>
      <c r="C45" s="345" t="s">
        <v>102</v>
      </c>
      <c r="D45" s="340"/>
      <c r="E45" s="341"/>
      <c r="F45" s="355"/>
      <c r="G45" s="17"/>
    </row>
    <row r="46" spans="1:9" ht="12.75" customHeight="1" x14ac:dyDescent="0.3">
      <c r="A46" s="340"/>
      <c r="B46" s="344"/>
      <c r="C46" s="345"/>
      <c r="D46" s="340"/>
      <c r="E46" s="341"/>
      <c r="F46" s="355"/>
      <c r="G46" s="17"/>
    </row>
    <row r="47" spans="1:9" ht="12.75" customHeight="1" x14ac:dyDescent="0.3">
      <c r="A47" s="340" t="s">
        <v>1147</v>
      </c>
      <c r="B47" s="340" t="s">
        <v>44</v>
      </c>
      <c r="C47" s="345" t="s">
        <v>154</v>
      </c>
      <c r="D47" s="340" t="s">
        <v>29</v>
      </c>
      <c r="E47" s="341">
        <v>250</v>
      </c>
      <c r="F47" s="355"/>
      <c r="G47" s="17"/>
    </row>
    <row r="48" spans="1:9" ht="12.75" customHeight="1" x14ac:dyDescent="0.3">
      <c r="A48" s="340"/>
      <c r="B48" s="340"/>
      <c r="C48" s="345"/>
      <c r="D48" s="340"/>
      <c r="E48" s="341"/>
      <c r="F48" s="355"/>
      <c r="G48" s="17"/>
    </row>
    <row r="49" spans="1:8" ht="12.75" customHeight="1" x14ac:dyDescent="0.3">
      <c r="A49" s="340" t="s">
        <v>1148</v>
      </c>
      <c r="B49" s="344" t="s">
        <v>155</v>
      </c>
      <c r="C49" s="345" t="s">
        <v>156</v>
      </c>
      <c r="D49" s="340" t="s">
        <v>29</v>
      </c>
      <c r="E49" s="341">
        <v>60</v>
      </c>
      <c r="F49" s="355"/>
      <c r="G49" s="17"/>
    </row>
    <row r="50" spans="1:8" ht="12.75" customHeight="1" x14ac:dyDescent="0.3">
      <c r="A50" s="340"/>
      <c r="B50" s="344"/>
      <c r="C50" s="345"/>
      <c r="D50" s="340"/>
      <c r="E50" s="341"/>
      <c r="F50" s="355"/>
      <c r="G50" s="17"/>
    </row>
    <row r="51" spans="1:8" ht="25.5" customHeight="1" x14ac:dyDescent="0.3">
      <c r="A51" s="337" t="s">
        <v>1149</v>
      </c>
      <c r="B51" s="338" t="s">
        <v>45</v>
      </c>
      <c r="C51" s="339" t="s">
        <v>1150</v>
      </c>
      <c r="D51" s="340"/>
      <c r="E51" s="341"/>
      <c r="F51" s="342"/>
      <c r="G51" s="17"/>
      <c r="H51" s="364"/>
    </row>
    <row r="52" spans="1:8" ht="12.75" customHeight="1" x14ac:dyDescent="0.3">
      <c r="A52" s="337"/>
      <c r="B52" s="338"/>
      <c r="C52" s="339"/>
      <c r="D52" s="340"/>
      <c r="E52" s="341"/>
      <c r="F52" s="342"/>
      <c r="G52" s="17"/>
      <c r="H52" s="364"/>
    </row>
    <row r="53" spans="1:8" ht="12.75" customHeight="1" x14ac:dyDescent="0.3">
      <c r="A53" s="337"/>
      <c r="B53" s="344" t="s">
        <v>46</v>
      </c>
      <c r="C53" s="345" t="s">
        <v>109</v>
      </c>
      <c r="D53" s="340"/>
      <c r="E53" s="341"/>
      <c r="F53" s="342"/>
      <c r="G53" s="17"/>
    </row>
    <row r="54" spans="1:8" ht="12.75" customHeight="1" x14ac:dyDescent="0.3">
      <c r="A54" s="340"/>
      <c r="B54" s="344"/>
      <c r="C54" s="345"/>
      <c r="D54" s="340"/>
      <c r="E54" s="341"/>
      <c r="F54" s="342"/>
      <c r="G54" s="17"/>
    </row>
    <row r="55" spans="1:8" ht="12.75" customHeight="1" x14ac:dyDescent="0.3">
      <c r="A55" s="340" t="s">
        <v>1151</v>
      </c>
      <c r="B55" s="344"/>
      <c r="C55" s="345" t="s">
        <v>71</v>
      </c>
      <c r="D55" s="340" t="s">
        <v>35</v>
      </c>
      <c r="E55" s="341">
        <v>10</v>
      </c>
      <c r="F55" s="355"/>
      <c r="G55" s="17"/>
    </row>
    <row r="56" spans="1:8" ht="12.75" customHeight="1" x14ac:dyDescent="0.3">
      <c r="A56" s="340"/>
      <c r="B56" s="344"/>
      <c r="C56" s="345"/>
      <c r="D56" s="340"/>
      <c r="E56" s="341"/>
      <c r="F56" s="342"/>
      <c r="G56" s="17"/>
    </row>
    <row r="57" spans="1:8" ht="12.75" customHeight="1" x14ac:dyDescent="0.3">
      <c r="A57" s="340" t="s">
        <v>1152</v>
      </c>
      <c r="B57" s="344"/>
      <c r="C57" s="345" t="s">
        <v>72</v>
      </c>
      <c r="D57" s="340" t="s">
        <v>35</v>
      </c>
      <c r="E57" s="341">
        <v>3</v>
      </c>
      <c r="F57" s="355"/>
      <c r="G57" s="17"/>
    </row>
    <row r="58" spans="1:8" ht="12.75" customHeight="1" x14ac:dyDescent="0.3">
      <c r="A58" s="340"/>
      <c r="B58" s="344"/>
      <c r="C58" s="345"/>
      <c r="D58" s="340"/>
      <c r="E58" s="341"/>
      <c r="F58" s="342"/>
      <c r="G58" s="17"/>
    </row>
    <row r="59" spans="1:8" ht="12.75" customHeight="1" x14ac:dyDescent="0.3">
      <c r="A59" s="340" t="s">
        <v>1153</v>
      </c>
      <c r="B59" s="344"/>
      <c r="C59" s="345" t="s">
        <v>47</v>
      </c>
      <c r="D59" s="340" t="s">
        <v>35</v>
      </c>
      <c r="E59" s="341">
        <v>2</v>
      </c>
      <c r="F59" s="355"/>
      <c r="G59" s="17"/>
    </row>
    <row r="60" spans="1:8" ht="12.75" customHeight="1" x14ac:dyDescent="0.3">
      <c r="A60" s="340"/>
      <c r="B60" s="344"/>
      <c r="C60" s="345"/>
      <c r="D60" s="340"/>
      <c r="E60" s="341"/>
      <c r="F60" s="342"/>
      <c r="G60" s="17"/>
    </row>
    <row r="61" spans="1:8" ht="12.75" customHeight="1" x14ac:dyDescent="0.3">
      <c r="A61" s="340" t="s">
        <v>1154</v>
      </c>
      <c r="B61" s="344"/>
      <c r="C61" s="345" t="s">
        <v>1155</v>
      </c>
      <c r="D61" s="340" t="s">
        <v>35</v>
      </c>
      <c r="E61" s="341">
        <v>3</v>
      </c>
      <c r="F61" s="355"/>
      <c r="G61" s="17"/>
    </row>
    <row r="62" spans="1:8" ht="12.75" customHeight="1" x14ac:dyDescent="0.3">
      <c r="A62" s="340"/>
      <c r="B62" s="344"/>
      <c r="C62" s="345"/>
      <c r="D62" s="340"/>
      <c r="E62" s="341"/>
      <c r="F62" s="342"/>
      <c r="G62" s="17"/>
    </row>
    <row r="63" spans="1:8" ht="12.75" customHeight="1" x14ac:dyDescent="0.3">
      <c r="A63" s="340" t="s">
        <v>1156</v>
      </c>
      <c r="B63" s="344"/>
      <c r="C63" s="345" t="s">
        <v>1157</v>
      </c>
      <c r="D63" s="340" t="s">
        <v>35</v>
      </c>
      <c r="E63" s="341">
        <v>2</v>
      </c>
      <c r="F63" s="355"/>
      <c r="G63" s="17"/>
    </row>
    <row r="64" spans="1:8" ht="12.75" customHeight="1" x14ac:dyDescent="0.3">
      <c r="A64" s="340"/>
      <c r="B64" s="344"/>
      <c r="C64" s="345"/>
      <c r="D64" s="340"/>
      <c r="E64" s="341"/>
      <c r="F64" s="342"/>
      <c r="G64" s="17"/>
    </row>
    <row r="65" spans="1:8" ht="12.75" customHeight="1" x14ac:dyDescent="0.3">
      <c r="A65" s="340" t="s">
        <v>1158</v>
      </c>
      <c r="B65" s="344"/>
      <c r="C65" s="345" t="s">
        <v>48</v>
      </c>
      <c r="D65" s="340" t="s">
        <v>35</v>
      </c>
      <c r="E65" s="341">
        <v>11</v>
      </c>
      <c r="F65" s="355"/>
      <c r="G65" s="17"/>
    </row>
    <row r="66" spans="1:8" ht="12.75" customHeight="1" x14ac:dyDescent="0.3">
      <c r="A66" s="340"/>
      <c r="B66" s="344"/>
      <c r="C66" s="345"/>
      <c r="D66" s="340"/>
      <c r="E66" s="341"/>
      <c r="F66" s="342"/>
      <c r="G66" s="17"/>
    </row>
    <row r="67" spans="1:8" ht="12.75" customHeight="1" x14ac:dyDescent="0.3">
      <c r="A67" s="340"/>
      <c r="B67" s="344" t="s">
        <v>49</v>
      </c>
      <c r="C67" s="345" t="s">
        <v>110</v>
      </c>
      <c r="D67" s="340"/>
      <c r="E67" s="341"/>
      <c r="F67" s="342"/>
      <c r="G67" s="17" t="str">
        <f t="shared" ref="G67" si="1">IF(E67&gt;0, E67*F67, " ")</f>
        <v xml:space="preserve"> </v>
      </c>
    </row>
    <row r="68" spans="1:8" ht="12.75" customHeight="1" x14ac:dyDescent="0.3">
      <c r="A68" s="340"/>
      <c r="B68" s="344"/>
      <c r="C68" s="345"/>
      <c r="D68" s="340"/>
      <c r="E68" s="341"/>
      <c r="F68" s="342"/>
      <c r="G68" s="17"/>
    </row>
    <row r="69" spans="1:8" ht="12.75" customHeight="1" x14ac:dyDescent="0.3">
      <c r="A69" s="340" t="s">
        <v>1159</v>
      </c>
      <c r="B69" s="344"/>
      <c r="C69" s="345" t="s">
        <v>50</v>
      </c>
      <c r="D69" s="340" t="s">
        <v>33</v>
      </c>
      <c r="E69" s="341">
        <v>100</v>
      </c>
      <c r="F69" s="342"/>
      <c r="G69" s="17"/>
    </row>
    <row r="70" spans="1:8" ht="12.75" customHeight="1" x14ac:dyDescent="0.3">
      <c r="A70" s="340"/>
      <c r="B70" s="344"/>
      <c r="C70" s="345"/>
      <c r="D70" s="340"/>
      <c r="E70" s="341"/>
      <c r="F70" s="342"/>
      <c r="G70" s="17"/>
    </row>
    <row r="71" spans="1:8" ht="12.75" customHeight="1" x14ac:dyDescent="0.3">
      <c r="A71" s="340" t="s">
        <v>1160</v>
      </c>
      <c r="B71" s="344"/>
      <c r="C71" s="345" t="s">
        <v>73</v>
      </c>
      <c r="D71" s="340" t="s">
        <v>33</v>
      </c>
      <c r="E71" s="341">
        <v>50</v>
      </c>
      <c r="F71" s="342"/>
      <c r="G71" s="17"/>
    </row>
    <row r="72" spans="1:8" ht="12.75" customHeight="1" x14ac:dyDescent="0.3">
      <c r="A72" s="340"/>
      <c r="B72" s="344"/>
      <c r="C72" s="345"/>
      <c r="D72" s="340"/>
      <c r="E72" s="341"/>
      <c r="F72" s="342"/>
      <c r="G72" s="17"/>
    </row>
    <row r="73" spans="1:8" ht="12.75" customHeight="1" x14ac:dyDescent="0.3">
      <c r="A73" s="340" t="s">
        <v>1161</v>
      </c>
      <c r="B73" s="344"/>
      <c r="C73" s="345" t="s">
        <v>1162</v>
      </c>
      <c r="D73" s="340" t="s">
        <v>33</v>
      </c>
      <c r="E73" s="341">
        <v>100</v>
      </c>
      <c r="F73" s="342"/>
      <c r="G73" s="17"/>
    </row>
    <row r="74" spans="1:8" ht="12.75" customHeight="1" x14ac:dyDescent="0.3">
      <c r="A74" s="340"/>
      <c r="B74" s="344"/>
      <c r="C74" s="345"/>
      <c r="D74" s="340"/>
      <c r="E74" s="341"/>
      <c r="F74" s="342"/>
      <c r="G74" s="17"/>
    </row>
    <row r="75" spans="1:8" ht="12.75" customHeight="1" x14ac:dyDescent="0.3">
      <c r="A75" s="340" t="s">
        <v>1163</v>
      </c>
      <c r="B75" s="344"/>
      <c r="C75" s="345" t="s">
        <v>1164</v>
      </c>
      <c r="D75" s="340" t="s">
        <v>33</v>
      </c>
      <c r="E75" s="341">
        <v>30</v>
      </c>
      <c r="F75" s="342"/>
      <c r="G75" s="17"/>
    </row>
    <row r="76" spans="1:8" ht="12.75" customHeight="1" x14ac:dyDescent="0.3">
      <c r="A76" s="340"/>
      <c r="B76" s="344"/>
      <c r="C76" s="345"/>
      <c r="D76" s="340"/>
      <c r="E76" s="341"/>
      <c r="F76" s="342"/>
      <c r="G76" s="17"/>
    </row>
    <row r="77" spans="1:8" ht="12.75" customHeight="1" x14ac:dyDescent="0.3">
      <c r="A77" s="337" t="s">
        <v>1165</v>
      </c>
      <c r="B77" s="338" t="s">
        <v>1166</v>
      </c>
      <c r="C77" s="339" t="s">
        <v>51</v>
      </c>
      <c r="D77" s="337"/>
      <c r="E77" s="365"/>
      <c r="F77" s="366"/>
      <c r="G77" s="17"/>
    </row>
    <row r="78" spans="1:8" ht="12.75" customHeight="1" x14ac:dyDescent="0.3">
      <c r="A78" s="337"/>
      <c r="B78" s="338"/>
      <c r="C78" s="339"/>
      <c r="D78" s="337"/>
      <c r="E78" s="365"/>
      <c r="F78" s="366"/>
      <c r="G78" s="17"/>
    </row>
    <row r="79" spans="1:8" ht="12.75" customHeight="1" x14ac:dyDescent="0.3">
      <c r="A79" s="337"/>
      <c r="B79" s="344" t="s">
        <v>52</v>
      </c>
      <c r="C79" s="345" t="s">
        <v>158</v>
      </c>
      <c r="D79" s="340"/>
      <c r="E79" s="365"/>
      <c r="F79" s="366"/>
      <c r="G79" s="17"/>
      <c r="H79" s="364"/>
    </row>
    <row r="80" spans="1:8" ht="12.75" customHeight="1" x14ac:dyDescent="0.3">
      <c r="A80" s="340"/>
      <c r="B80" s="344"/>
      <c r="C80" s="345"/>
      <c r="D80" s="340"/>
      <c r="E80" s="341"/>
      <c r="F80" s="342"/>
      <c r="G80" s="17"/>
    </row>
    <row r="81" spans="1:9" ht="12.75" customHeight="1" x14ac:dyDescent="0.3">
      <c r="A81" s="340" t="s">
        <v>1167</v>
      </c>
      <c r="B81" s="344" t="s">
        <v>53</v>
      </c>
      <c r="C81" s="345" t="s">
        <v>74</v>
      </c>
      <c r="D81" s="340" t="s">
        <v>36</v>
      </c>
      <c r="E81" s="341">
        <v>200</v>
      </c>
      <c r="F81" s="342"/>
      <c r="G81" s="17"/>
    </row>
    <row r="82" spans="1:9" ht="12.75" customHeight="1" x14ac:dyDescent="0.3">
      <c r="A82" s="340"/>
      <c r="B82" s="344"/>
      <c r="C82" s="345"/>
      <c r="D82" s="340"/>
      <c r="E82" s="341"/>
      <c r="F82" s="342"/>
      <c r="G82" s="17"/>
    </row>
    <row r="83" spans="1:9" ht="12.75" customHeight="1" x14ac:dyDescent="0.3">
      <c r="A83" s="340" t="s">
        <v>1168</v>
      </c>
      <c r="B83" s="344" t="s">
        <v>1169</v>
      </c>
      <c r="C83" s="345" t="s">
        <v>1170</v>
      </c>
      <c r="D83" s="340" t="s">
        <v>36</v>
      </c>
      <c r="E83" s="341">
        <v>90</v>
      </c>
      <c r="F83" s="342"/>
      <c r="G83" s="17"/>
    </row>
    <row r="84" spans="1:9" ht="12.75" customHeight="1" x14ac:dyDescent="0.3">
      <c r="A84" s="340"/>
      <c r="B84" s="344"/>
      <c r="C84" s="345"/>
      <c r="D84" s="340"/>
      <c r="E84" s="341"/>
      <c r="F84" s="342"/>
      <c r="G84" s="17"/>
    </row>
    <row r="85" spans="1:9" s="482" customFormat="1" ht="25.5" customHeight="1" x14ac:dyDescent="0.3">
      <c r="A85" s="494" t="s">
        <v>1317</v>
      </c>
      <c r="B85" s="494"/>
      <c r="C85" s="494"/>
      <c r="D85" s="494"/>
      <c r="E85" s="494"/>
      <c r="F85" s="494"/>
      <c r="G85" s="361"/>
      <c r="H85" s="480"/>
      <c r="I85" s="481"/>
    </row>
    <row r="86" spans="1:9" s="482" customFormat="1" ht="25.5" customHeight="1" x14ac:dyDescent="0.3">
      <c r="A86" s="487" t="s">
        <v>1172</v>
      </c>
      <c r="B86" s="487"/>
      <c r="C86" s="487"/>
      <c r="D86" s="487"/>
      <c r="E86" s="487"/>
      <c r="F86" s="487"/>
      <c r="G86" s="487"/>
      <c r="H86" s="480"/>
      <c r="I86" s="481"/>
    </row>
    <row r="87" spans="1:9" ht="25.5" customHeight="1" x14ac:dyDescent="0.3">
      <c r="A87" s="326" t="s">
        <v>0</v>
      </c>
      <c r="B87" s="327" t="s">
        <v>1</v>
      </c>
      <c r="C87" s="327" t="s">
        <v>113</v>
      </c>
      <c r="D87" s="327" t="s">
        <v>2</v>
      </c>
      <c r="E87" s="327" t="s">
        <v>3</v>
      </c>
      <c r="F87" s="328" t="s">
        <v>4</v>
      </c>
      <c r="G87" s="329" t="s">
        <v>5</v>
      </c>
    </row>
    <row r="88" spans="1:9" ht="25.5" customHeight="1" x14ac:dyDescent="0.3">
      <c r="A88" s="362" t="s">
        <v>19</v>
      </c>
      <c r="B88" s="362"/>
      <c r="C88" s="362"/>
      <c r="D88" s="362"/>
      <c r="E88" s="362"/>
      <c r="F88" s="362"/>
      <c r="G88" s="363"/>
    </row>
    <row r="89" spans="1:9" ht="12.75" customHeight="1" x14ac:dyDescent="0.3">
      <c r="A89" s="337"/>
      <c r="B89" s="337"/>
      <c r="C89" s="339"/>
      <c r="D89" s="340"/>
      <c r="E89" s="341"/>
      <c r="F89" s="342"/>
      <c r="G89" s="17"/>
    </row>
    <row r="90" spans="1:9" ht="31.2" customHeight="1" x14ac:dyDescent="0.3">
      <c r="A90" s="337" t="s">
        <v>1508</v>
      </c>
      <c r="B90" s="337" t="s">
        <v>1171</v>
      </c>
      <c r="C90" s="339" t="s">
        <v>264</v>
      </c>
      <c r="D90" s="340" t="s">
        <v>6</v>
      </c>
      <c r="E90" s="341">
        <v>1</v>
      </c>
      <c r="F90" s="342"/>
      <c r="G90" s="17"/>
    </row>
    <row r="91" spans="1:9" ht="12.75" customHeight="1" x14ac:dyDescent="0.3">
      <c r="A91" s="337"/>
      <c r="B91" s="338"/>
      <c r="C91" s="339"/>
      <c r="D91" s="340"/>
      <c r="E91" s="341"/>
      <c r="F91" s="342"/>
      <c r="G91" s="343"/>
    </row>
    <row r="92" spans="1:9" ht="12.75" customHeight="1" x14ac:dyDescent="0.3">
      <c r="A92" s="337" t="s">
        <v>483</v>
      </c>
      <c r="B92" s="338" t="s">
        <v>8</v>
      </c>
      <c r="C92" s="339" t="s">
        <v>54</v>
      </c>
      <c r="D92" s="340"/>
      <c r="E92" s="341"/>
      <c r="F92" s="342"/>
      <c r="G92" s="343"/>
    </row>
    <row r="93" spans="1:9" ht="12.75" customHeight="1" x14ac:dyDescent="0.3">
      <c r="A93" s="340"/>
      <c r="B93" s="344"/>
      <c r="C93" s="345"/>
      <c r="D93" s="340"/>
      <c r="E93" s="341"/>
      <c r="F93" s="342"/>
      <c r="G93" s="343"/>
    </row>
    <row r="94" spans="1:9" ht="63.75" customHeight="1" x14ac:dyDescent="0.3">
      <c r="A94" s="340" t="s">
        <v>485</v>
      </c>
      <c r="B94" s="340"/>
      <c r="C94" s="345" t="s">
        <v>1401</v>
      </c>
      <c r="D94" s="340" t="s">
        <v>33</v>
      </c>
      <c r="E94" s="341">
        <v>7050</v>
      </c>
      <c r="F94" s="342"/>
      <c r="G94" s="17"/>
      <c r="H94" s="364"/>
    </row>
    <row r="95" spans="1:9" ht="12.75" customHeight="1" x14ac:dyDescent="0.3">
      <c r="A95" s="340"/>
      <c r="B95" s="340"/>
      <c r="C95" s="345"/>
      <c r="D95" s="340"/>
      <c r="E95" s="341"/>
      <c r="F95" s="342"/>
      <c r="G95" s="17"/>
    </row>
    <row r="96" spans="1:9" ht="12.75" customHeight="1" x14ac:dyDescent="0.3">
      <c r="A96" s="337" t="s">
        <v>489</v>
      </c>
      <c r="B96" s="338" t="s">
        <v>55</v>
      </c>
      <c r="C96" s="339" t="s">
        <v>56</v>
      </c>
      <c r="D96" s="340"/>
      <c r="E96" s="341"/>
      <c r="F96" s="342"/>
      <c r="G96" s="17"/>
    </row>
    <row r="97" spans="1:7" ht="12.75" customHeight="1" x14ac:dyDescent="0.3">
      <c r="A97" s="340"/>
      <c r="B97" s="344"/>
      <c r="C97" s="339"/>
      <c r="D97" s="340"/>
      <c r="E97" s="341"/>
      <c r="F97" s="342"/>
      <c r="G97" s="17"/>
    </row>
    <row r="98" spans="1:7" ht="76.5" customHeight="1" x14ac:dyDescent="0.3">
      <c r="A98" s="340" t="s">
        <v>491</v>
      </c>
      <c r="B98" s="344"/>
      <c r="C98" s="345" t="s">
        <v>1402</v>
      </c>
      <c r="D98" s="345"/>
      <c r="E98" s="345"/>
      <c r="F98" s="342"/>
      <c r="G98" s="17"/>
    </row>
    <row r="99" spans="1:7" ht="12.75" customHeight="1" x14ac:dyDescent="0.3">
      <c r="A99" s="340"/>
      <c r="B99" s="344"/>
      <c r="C99" s="339"/>
      <c r="D99" s="340"/>
      <c r="E99" s="341"/>
      <c r="F99" s="342"/>
      <c r="G99" s="17"/>
    </row>
    <row r="100" spans="1:7" ht="12.75" customHeight="1" x14ac:dyDescent="0.3">
      <c r="A100" s="340" t="s">
        <v>1509</v>
      </c>
      <c r="B100" s="344"/>
      <c r="C100" s="345" t="s">
        <v>57</v>
      </c>
      <c r="D100" s="340" t="s">
        <v>35</v>
      </c>
      <c r="E100" s="341">
        <v>15</v>
      </c>
      <c r="F100" s="342"/>
      <c r="G100" s="17"/>
    </row>
    <row r="101" spans="1:7" ht="12.75" customHeight="1" x14ac:dyDescent="0.3">
      <c r="A101" s="340"/>
      <c r="B101" s="344"/>
      <c r="C101" s="339"/>
      <c r="D101" s="340"/>
      <c r="E101" s="341"/>
      <c r="F101" s="342"/>
      <c r="G101" s="17"/>
    </row>
    <row r="102" spans="1:7" ht="12.75" customHeight="1" x14ac:dyDescent="0.3">
      <c r="A102" s="340" t="s">
        <v>1510</v>
      </c>
      <c r="B102" s="344"/>
      <c r="C102" s="345" t="s">
        <v>1175</v>
      </c>
      <c r="D102" s="340" t="s">
        <v>35</v>
      </c>
      <c r="E102" s="341">
        <v>7</v>
      </c>
      <c r="F102" s="342"/>
      <c r="G102" s="17"/>
    </row>
    <row r="103" spans="1:7" ht="12.75" customHeight="1" x14ac:dyDescent="0.3">
      <c r="A103" s="340"/>
      <c r="B103" s="344"/>
      <c r="C103" s="345"/>
      <c r="D103" s="340"/>
      <c r="E103" s="341"/>
      <c r="F103" s="342"/>
      <c r="G103" s="17"/>
    </row>
    <row r="104" spans="1:7" ht="12.75" customHeight="1" x14ac:dyDescent="0.3">
      <c r="A104" s="340" t="s">
        <v>1511</v>
      </c>
      <c r="B104" s="344"/>
      <c r="C104" s="345" t="s">
        <v>1471</v>
      </c>
      <c r="D104" s="340" t="s">
        <v>35</v>
      </c>
      <c r="E104" s="341">
        <v>6</v>
      </c>
      <c r="F104" s="342"/>
      <c r="G104" s="17"/>
    </row>
    <row r="105" spans="1:7" ht="12.75" customHeight="1" x14ac:dyDescent="0.3">
      <c r="A105" s="340"/>
      <c r="B105" s="344"/>
      <c r="C105" s="345"/>
      <c r="D105" s="340"/>
      <c r="E105" s="341"/>
      <c r="F105" s="342"/>
      <c r="G105" s="17"/>
    </row>
    <row r="106" spans="1:7" ht="12.75" customHeight="1" x14ac:dyDescent="0.3">
      <c r="A106" s="340" t="s">
        <v>1512</v>
      </c>
      <c r="B106" s="344"/>
      <c r="C106" s="345" t="s">
        <v>1472</v>
      </c>
      <c r="D106" s="340" t="s">
        <v>35</v>
      </c>
      <c r="E106" s="341">
        <v>4</v>
      </c>
      <c r="F106" s="342"/>
      <c r="G106" s="17"/>
    </row>
    <row r="107" spans="1:7" ht="12.75" customHeight="1" x14ac:dyDescent="0.3">
      <c r="A107" s="340"/>
      <c r="B107" s="344"/>
      <c r="C107" s="345"/>
      <c r="D107" s="340"/>
      <c r="E107" s="341"/>
      <c r="F107" s="342"/>
      <c r="G107" s="17"/>
    </row>
    <row r="108" spans="1:7" ht="12.75" customHeight="1" x14ac:dyDescent="0.3">
      <c r="A108" s="340" t="s">
        <v>1513</v>
      </c>
      <c r="B108" s="344"/>
      <c r="C108" s="345" t="s">
        <v>1177</v>
      </c>
      <c r="D108" s="340" t="s">
        <v>35</v>
      </c>
      <c r="E108" s="341">
        <v>2</v>
      </c>
      <c r="F108" s="342"/>
      <c r="G108" s="17"/>
    </row>
    <row r="109" spans="1:7" ht="12.75" customHeight="1" x14ac:dyDescent="0.3">
      <c r="A109" s="340"/>
      <c r="B109" s="344"/>
      <c r="C109" s="345"/>
      <c r="D109" s="340"/>
      <c r="E109" s="341"/>
      <c r="F109" s="342"/>
      <c r="G109" s="17"/>
    </row>
    <row r="110" spans="1:7" ht="12.75" customHeight="1" x14ac:dyDescent="0.3">
      <c r="A110" s="337" t="s">
        <v>506</v>
      </c>
      <c r="B110" s="338" t="s">
        <v>55</v>
      </c>
      <c r="C110" s="339" t="s">
        <v>1473</v>
      </c>
      <c r="D110" s="340"/>
      <c r="E110" s="341"/>
      <c r="F110" s="342"/>
      <c r="G110" s="17"/>
    </row>
    <row r="111" spans="1:7" ht="12.75" customHeight="1" x14ac:dyDescent="0.3">
      <c r="A111" s="340"/>
      <c r="B111" s="344"/>
      <c r="C111" s="345"/>
      <c r="D111" s="340"/>
      <c r="E111" s="341"/>
      <c r="F111" s="342"/>
      <c r="G111" s="17"/>
    </row>
    <row r="112" spans="1:7" ht="76.5" customHeight="1" x14ac:dyDescent="0.3">
      <c r="A112" s="340" t="s">
        <v>508</v>
      </c>
      <c r="B112" s="344"/>
      <c r="C112" s="345" t="s">
        <v>1474</v>
      </c>
      <c r="D112" s="345"/>
      <c r="E112" s="345"/>
      <c r="F112" s="342"/>
      <c r="G112" s="17"/>
    </row>
    <row r="113" spans="1:9" ht="12.75" customHeight="1" x14ac:dyDescent="0.3">
      <c r="A113" s="340"/>
      <c r="B113" s="344"/>
      <c r="C113" s="339"/>
      <c r="D113" s="340"/>
      <c r="E113" s="341"/>
      <c r="F113" s="342"/>
      <c r="G113" s="17"/>
    </row>
    <row r="114" spans="1:9" ht="12.75" customHeight="1" x14ac:dyDescent="0.3">
      <c r="A114" s="340" t="s">
        <v>1173</v>
      </c>
      <c r="B114" s="344"/>
      <c r="C114" s="345" t="s">
        <v>1475</v>
      </c>
      <c r="D114" s="340" t="s">
        <v>35</v>
      </c>
      <c r="E114" s="341">
        <v>2</v>
      </c>
      <c r="F114" s="342"/>
      <c r="G114" s="17"/>
    </row>
    <row r="115" spans="1:9" ht="12.75" customHeight="1" x14ac:dyDescent="0.3">
      <c r="A115" s="340"/>
      <c r="B115" s="344"/>
      <c r="C115" s="339"/>
      <c r="D115" s="340"/>
      <c r="E115" s="341"/>
      <c r="F115" s="342"/>
      <c r="G115" s="17"/>
    </row>
    <row r="116" spans="1:9" ht="12.75" customHeight="1" x14ac:dyDescent="0.3">
      <c r="A116" s="340" t="s">
        <v>1174</v>
      </c>
      <c r="B116" s="344"/>
      <c r="C116" s="345" t="s">
        <v>1476</v>
      </c>
      <c r="D116" s="340" t="s">
        <v>35</v>
      </c>
      <c r="E116" s="341">
        <v>2</v>
      </c>
      <c r="F116" s="342"/>
      <c r="G116" s="17"/>
    </row>
    <row r="117" spans="1:9" ht="12.75" customHeight="1" x14ac:dyDescent="0.3">
      <c r="A117" s="340"/>
      <c r="B117" s="344"/>
      <c r="C117" s="345"/>
      <c r="D117" s="340"/>
      <c r="E117" s="341"/>
      <c r="F117" s="342"/>
      <c r="G117" s="17"/>
    </row>
    <row r="118" spans="1:9" s="482" customFormat="1" ht="25.5" customHeight="1" x14ac:dyDescent="0.3">
      <c r="A118" s="490" t="s">
        <v>1317</v>
      </c>
      <c r="B118" s="491"/>
      <c r="C118" s="491"/>
      <c r="D118" s="491"/>
      <c r="E118" s="491"/>
      <c r="F118" s="491"/>
      <c r="G118" s="361"/>
      <c r="H118" s="480"/>
      <c r="I118" s="481"/>
    </row>
    <row r="119" spans="1:9" ht="25.5" customHeight="1" x14ac:dyDescent="0.3">
      <c r="A119" s="477" t="s">
        <v>1172</v>
      </c>
      <c r="B119" s="478"/>
      <c r="C119" s="478"/>
      <c r="D119" s="478"/>
      <c r="E119" s="478"/>
      <c r="F119" s="478"/>
      <c r="G119" s="479"/>
    </row>
    <row r="120" spans="1:9" ht="25.5" customHeight="1" x14ac:dyDescent="0.3">
      <c r="A120" s="326" t="s">
        <v>0</v>
      </c>
      <c r="B120" s="327" t="s">
        <v>1</v>
      </c>
      <c r="C120" s="327" t="s">
        <v>113</v>
      </c>
      <c r="D120" s="327" t="s">
        <v>2</v>
      </c>
      <c r="E120" s="327" t="s">
        <v>3</v>
      </c>
      <c r="F120" s="328" t="s">
        <v>4</v>
      </c>
      <c r="G120" s="329" t="s">
        <v>5</v>
      </c>
    </row>
    <row r="121" spans="1:9" ht="25.5" customHeight="1" x14ac:dyDescent="0.3">
      <c r="A121" s="362" t="s">
        <v>19</v>
      </c>
      <c r="B121" s="362"/>
      <c r="C121" s="362"/>
      <c r="D121" s="362"/>
      <c r="E121" s="362"/>
      <c r="F121" s="362"/>
      <c r="G121" s="363"/>
    </row>
    <row r="122" spans="1:9" ht="12.75" customHeight="1" x14ac:dyDescent="0.3">
      <c r="A122" s="340"/>
      <c r="B122" s="344"/>
      <c r="C122" s="345"/>
      <c r="D122" s="340"/>
      <c r="E122" s="341"/>
      <c r="F122" s="342"/>
      <c r="G122" s="17"/>
    </row>
    <row r="123" spans="1:9" ht="12.75" customHeight="1" x14ac:dyDescent="0.3">
      <c r="A123" s="340" t="s">
        <v>1176</v>
      </c>
      <c r="B123" s="344"/>
      <c r="C123" s="345" t="s">
        <v>1477</v>
      </c>
      <c r="D123" s="340" t="s">
        <v>35</v>
      </c>
      <c r="E123" s="341">
        <v>2</v>
      </c>
      <c r="F123" s="342"/>
      <c r="G123" s="17"/>
    </row>
    <row r="124" spans="1:9" ht="12.75" customHeight="1" x14ac:dyDescent="0.3">
      <c r="A124" s="340"/>
      <c r="B124" s="344"/>
      <c r="C124" s="345"/>
      <c r="D124" s="340"/>
      <c r="E124" s="341"/>
      <c r="F124" s="342"/>
      <c r="G124" s="17"/>
    </row>
    <row r="125" spans="1:9" ht="12.75" customHeight="1" x14ac:dyDescent="0.3">
      <c r="A125" s="337" t="s">
        <v>516</v>
      </c>
      <c r="B125" s="338" t="s">
        <v>1403</v>
      </c>
      <c r="C125" s="339" t="s">
        <v>80</v>
      </c>
      <c r="D125" s="340"/>
      <c r="E125" s="341"/>
      <c r="F125" s="342"/>
      <c r="G125" s="343"/>
    </row>
    <row r="126" spans="1:9" ht="12.75" customHeight="1" x14ac:dyDescent="0.3">
      <c r="A126" s="340"/>
      <c r="B126" s="344"/>
      <c r="C126" s="345"/>
      <c r="D126" s="340"/>
      <c r="E126" s="341"/>
      <c r="F126" s="342"/>
      <c r="G126" s="343"/>
    </row>
    <row r="127" spans="1:9" ht="12.75" customHeight="1" x14ac:dyDescent="0.3">
      <c r="A127" s="337" t="s">
        <v>518</v>
      </c>
      <c r="B127" s="338"/>
      <c r="C127" s="339" t="s">
        <v>79</v>
      </c>
      <c r="D127" s="340"/>
      <c r="E127" s="341"/>
      <c r="F127" s="342"/>
      <c r="G127" s="343"/>
    </row>
    <row r="128" spans="1:9" ht="12.75" customHeight="1" x14ac:dyDescent="0.3">
      <c r="A128" s="337"/>
      <c r="B128" s="369"/>
      <c r="C128" s="339"/>
      <c r="D128" s="340"/>
      <c r="E128" s="341"/>
      <c r="F128" s="342"/>
      <c r="G128" s="343"/>
    </row>
    <row r="129" spans="1:8" ht="102" customHeight="1" x14ac:dyDescent="0.3">
      <c r="A129" s="340" t="s">
        <v>1178</v>
      </c>
      <c r="B129" s="370"/>
      <c r="C129" s="345" t="s">
        <v>1470</v>
      </c>
      <c r="D129" s="340" t="s">
        <v>35</v>
      </c>
      <c r="E129" s="341">
        <v>13</v>
      </c>
      <c r="F129" s="342"/>
      <c r="G129" s="17"/>
    </row>
    <row r="130" spans="1:8" ht="12.75" customHeight="1" x14ac:dyDescent="0.3">
      <c r="A130" s="340"/>
      <c r="B130" s="370"/>
      <c r="C130" s="345"/>
      <c r="D130" s="340"/>
      <c r="E130" s="341"/>
      <c r="F130" s="342"/>
      <c r="G130" s="17"/>
    </row>
    <row r="131" spans="1:8" ht="51" customHeight="1" x14ac:dyDescent="0.3">
      <c r="A131" s="371" t="s">
        <v>1179</v>
      </c>
      <c r="B131" s="344"/>
      <c r="C131" s="345" t="s">
        <v>1180</v>
      </c>
      <c r="D131" s="345"/>
      <c r="E131" s="345"/>
      <c r="F131" s="372"/>
      <c r="G131" s="17"/>
    </row>
    <row r="132" spans="1:8" ht="12.75" customHeight="1" x14ac:dyDescent="0.3">
      <c r="A132" s="340"/>
      <c r="B132" s="344"/>
      <c r="C132" s="345"/>
      <c r="D132" s="340"/>
      <c r="E132" s="341"/>
      <c r="F132" s="355"/>
      <c r="G132" s="17"/>
    </row>
    <row r="133" spans="1:8" ht="12.75" customHeight="1" x14ac:dyDescent="0.3">
      <c r="A133" s="371" t="s">
        <v>1514</v>
      </c>
      <c r="B133" s="373"/>
      <c r="C133" s="374" t="s">
        <v>1430</v>
      </c>
      <c r="D133" s="332" t="s">
        <v>35</v>
      </c>
      <c r="E133" s="152">
        <v>13</v>
      </c>
      <c r="F133" s="334"/>
      <c r="G133" s="17"/>
    </row>
    <row r="134" spans="1:8" ht="12.75" customHeight="1" x14ac:dyDescent="0.3">
      <c r="A134" s="371"/>
      <c r="B134" s="375"/>
      <c r="C134" s="374"/>
      <c r="D134" s="332"/>
      <c r="E134" s="152"/>
      <c r="F134" s="334"/>
      <c r="G134" s="17"/>
      <c r="H134" s="364"/>
    </row>
    <row r="135" spans="1:8" ht="12.75" customHeight="1" x14ac:dyDescent="0.3">
      <c r="A135" s="371" t="s">
        <v>1515</v>
      </c>
      <c r="B135" s="373"/>
      <c r="C135" s="374" t="s">
        <v>1431</v>
      </c>
      <c r="D135" s="332" t="s">
        <v>35</v>
      </c>
      <c r="E135" s="152">
        <v>13</v>
      </c>
      <c r="F135" s="334"/>
      <c r="G135" s="17"/>
    </row>
    <row r="136" spans="1:8" ht="12.75" customHeight="1" x14ac:dyDescent="0.3">
      <c r="A136" s="371"/>
      <c r="B136" s="375"/>
      <c r="C136" s="374"/>
      <c r="D136" s="332"/>
      <c r="E136" s="152"/>
      <c r="F136" s="334"/>
      <c r="G136" s="17"/>
    </row>
    <row r="137" spans="1:8" ht="12.75" customHeight="1" x14ac:dyDescent="0.3">
      <c r="A137" s="371" t="s">
        <v>1516</v>
      </c>
      <c r="B137" s="373"/>
      <c r="C137" s="374" t="s">
        <v>1432</v>
      </c>
      <c r="D137" s="332" t="s">
        <v>35</v>
      </c>
      <c r="E137" s="152">
        <v>13</v>
      </c>
      <c r="F137" s="334"/>
      <c r="G137" s="17"/>
    </row>
    <row r="138" spans="1:8" ht="12.75" customHeight="1" x14ac:dyDescent="0.3">
      <c r="A138" s="371"/>
      <c r="B138" s="375"/>
      <c r="C138" s="374"/>
      <c r="D138" s="332"/>
      <c r="E138" s="152"/>
      <c r="F138" s="334"/>
      <c r="G138" s="17"/>
    </row>
    <row r="139" spans="1:8" ht="12.75" customHeight="1" x14ac:dyDescent="0.3">
      <c r="A139" s="371" t="s">
        <v>1517</v>
      </c>
      <c r="B139" s="373"/>
      <c r="C139" s="374" t="s">
        <v>1433</v>
      </c>
      <c r="D139" s="332" t="s">
        <v>35</v>
      </c>
      <c r="E139" s="152">
        <v>13</v>
      </c>
      <c r="F139" s="334"/>
      <c r="G139" s="17"/>
    </row>
    <row r="140" spans="1:8" ht="12.75" customHeight="1" x14ac:dyDescent="0.3">
      <c r="A140" s="340"/>
      <c r="B140" s="373"/>
      <c r="C140" s="374"/>
      <c r="D140" s="332"/>
      <c r="E140" s="153"/>
      <c r="F140" s="334"/>
      <c r="G140" s="17"/>
    </row>
    <row r="141" spans="1:8" ht="12.75" customHeight="1" x14ac:dyDescent="0.3">
      <c r="A141" s="337" t="s">
        <v>520</v>
      </c>
      <c r="B141" s="344"/>
      <c r="C141" s="339" t="s">
        <v>1181</v>
      </c>
      <c r="D141" s="340"/>
      <c r="E141" s="341"/>
      <c r="F141" s="342"/>
      <c r="G141" s="17"/>
    </row>
    <row r="142" spans="1:8" ht="12.75" customHeight="1" x14ac:dyDescent="0.3">
      <c r="A142" s="340"/>
      <c r="C142" s="339"/>
      <c r="D142" s="340"/>
      <c r="E142" s="341"/>
      <c r="F142" s="342"/>
      <c r="G142" s="17"/>
    </row>
    <row r="143" spans="1:8" ht="102" customHeight="1" x14ac:dyDescent="0.3">
      <c r="A143" s="340" t="s">
        <v>1518</v>
      </c>
      <c r="B143" s="370"/>
      <c r="C143" s="345" t="s">
        <v>1480</v>
      </c>
      <c r="D143" s="340" t="s">
        <v>35</v>
      </c>
      <c r="E143" s="341">
        <v>1</v>
      </c>
      <c r="F143" s="334"/>
      <c r="G143" s="17"/>
    </row>
    <row r="144" spans="1:8" ht="12.75" customHeight="1" x14ac:dyDescent="0.3">
      <c r="A144" s="340"/>
      <c r="B144" s="370"/>
      <c r="C144" s="345"/>
      <c r="D144" s="340"/>
      <c r="E144" s="341"/>
      <c r="F144" s="342"/>
      <c r="G144" s="17" t="str">
        <f t="shared" ref="G144:G177" si="2">IF(E144&gt;0, E144*F144, " ")</f>
        <v xml:space="preserve"> </v>
      </c>
    </row>
    <row r="145" spans="1:9" ht="38.25" customHeight="1" x14ac:dyDescent="0.3">
      <c r="A145" s="340" t="s">
        <v>1519</v>
      </c>
      <c r="B145" s="348"/>
      <c r="C145" s="345" t="s">
        <v>1182</v>
      </c>
      <c r="D145" s="345"/>
      <c r="E145" s="345"/>
      <c r="F145" s="342"/>
      <c r="G145" s="17"/>
    </row>
    <row r="146" spans="1:9" ht="12.75" customHeight="1" x14ac:dyDescent="0.3">
      <c r="A146" s="340"/>
      <c r="B146" s="377"/>
      <c r="C146" s="345"/>
      <c r="D146" s="345"/>
      <c r="E146" s="345"/>
      <c r="F146" s="342"/>
      <c r="G146" s="17"/>
    </row>
    <row r="147" spans="1:9" s="482" customFormat="1" ht="25.5" customHeight="1" x14ac:dyDescent="0.3">
      <c r="A147" s="490" t="s">
        <v>1317</v>
      </c>
      <c r="B147" s="491"/>
      <c r="C147" s="491"/>
      <c r="D147" s="491"/>
      <c r="E147" s="491"/>
      <c r="F147" s="491"/>
      <c r="G147" s="361"/>
      <c r="H147" s="480"/>
      <c r="I147" s="481"/>
    </row>
    <row r="148" spans="1:9" s="482" customFormat="1" ht="25.5" customHeight="1" x14ac:dyDescent="0.3">
      <c r="A148" s="487" t="s">
        <v>1172</v>
      </c>
      <c r="B148" s="487"/>
      <c r="C148" s="487"/>
      <c r="D148" s="487"/>
      <c r="E148" s="487"/>
      <c r="F148" s="487"/>
      <c r="G148" s="487"/>
      <c r="H148" s="480"/>
      <c r="I148" s="481"/>
    </row>
    <row r="149" spans="1:9" ht="25.5" customHeight="1" x14ac:dyDescent="0.3">
      <c r="A149" s="326" t="s">
        <v>0</v>
      </c>
      <c r="B149" s="327" t="s">
        <v>1</v>
      </c>
      <c r="C149" s="327" t="s">
        <v>113</v>
      </c>
      <c r="D149" s="327" t="s">
        <v>2</v>
      </c>
      <c r="E149" s="327" t="s">
        <v>3</v>
      </c>
      <c r="F149" s="328" t="s">
        <v>4</v>
      </c>
      <c r="G149" s="329" t="s">
        <v>5</v>
      </c>
    </row>
    <row r="150" spans="1:9" ht="25.5" customHeight="1" x14ac:dyDescent="0.3">
      <c r="A150" s="362" t="s">
        <v>19</v>
      </c>
      <c r="B150" s="362"/>
      <c r="C150" s="362"/>
      <c r="D150" s="362"/>
      <c r="E150" s="362"/>
      <c r="F150" s="362"/>
      <c r="G150" s="363"/>
    </row>
    <row r="151" spans="1:9" ht="12.75" customHeight="1" x14ac:dyDescent="0.3">
      <c r="A151" s="371"/>
      <c r="B151" s="373"/>
      <c r="C151" s="345"/>
      <c r="D151" s="371"/>
      <c r="E151" s="341"/>
      <c r="F151" s="378"/>
      <c r="G151" s="17"/>
    </row>
    <row r="152" spans="1:9" ht="12.75" customHeight="1" x14ac:dyDescent="0.3">
      <c r="A152" s="371" t="s">
        <v>1520</v>
      </c>
      <c r="B152" s="373"/>
      <c r="C152" s="345" t="s">
        <v>1479</v>
      </c>
      <c r="D152" s="371" t="s">
        <v>35</v>
      </c>
      <c r="E152" s="341">
        <v>2</v>
      </c>
      <c r="F152" s="378"/>
      <c r="G152" s="17"/>
    </row>
    <row r="153" spans="1:9" ht="12.75" customHeight="1" x14ac:dyDescent="0.3">
      <c r="A153" s="371"/>
      <c r="B153" s="373"/>
      <c r="C153" s="345"/>
      <c r="D153" s="371"/>
      <c r="E153" s="341"/>
      <c r="F153" s="378"/>
      <c r="G153" s="17"/>
    </row>
    <row r="154" spans="1:9" ht="12.75" customHeight="1" x14ac:dyDescent="0.3">
      <c r="A154" s="371" t="s">
        <v>1521</v>
      </c>
      <c r="B154" s="373"/>
      <c r="C154" s="345" t="s">
        <v>1405</v>
      </c>
      <c r="D154" s="371" t="s">
        <v>35</v>
      </c>
      <c r="E154" s="341">
        <v>2</v>
      </c>
      <c r="F154" s="334"/>
      <c r="G154" s="17"/>
    </row>
    <row r="155" spans="1:9" ht="12.75" customHeight="1" x14ac:dyDescent="0.3">
      <c r="A155" s="340"/>
      <c r="B155" s="377"/>
      <c r="C155" s="379"/>
      <c r="D155" s="340"/>
      <c r="E155" s="341"/>
      <c r="F155" s="342"/>
      <c r="G155" s="17" t="str">
        <f t="shared" si="2"/>
        <v xml:space="preserve"> </v>
      </c>
    </row>
    <row r="156" spans="1:9" ht="12.75" customHeight="1" x14ac:dyDescent="0.3">
      <c r="A156" s="371" t="s">
        <v>1522</v>
      </c>
      <c r="B156" s="373"/>
      <c r="C156" s="345" t="s">
        <v>1406</v>
      </c>
      <c r="D156" s="371" t="s">
        <v>35</v>
      </c>
      <c r="E156" s="341">
        <v>2</v>
      </c>
      <c r="F156" s="372"/>
      <c r="G156" s="17"/>
    </row>
    <row r="157" spans="1:9" ht="12.75" customHeight="1" x14ac:dyDescent="0.3">
      <c r="A157" s="380"/>
      <c r="B157" s="381"/>
      <c r="C157" s="380"/>
      <c r="D157" s="380"/>
      <c r="E157" s="380"/>
      <c r="F157" s="380"/>
      <c r="G157" s="335"/>
    </row>
    <row r="158" spans="1:9" ht="12.75" customHeight="1" x14ac:dyDescent="0.3">
      <c r="A158" s="371" t="s">
        <v>1523</v>
      </c>
      <c r="B158" s="373"/>
      <c r="C158" s="382" t="s">
        <v>1404</v>
      </c>
      <c r="D158" s="371" t="s">
        <v>35</v>
      </c>
      <c r="E158" s="341">
        <v>1</v>
      </c>
      <c r="F158" s="334"/>
      <c r="G158" s="17"/>
    </row>
    <row r="159" spans="1:9" ht="12.75" customHeight="1" x14ac:dyDescent="0.3">
      <c r="A159" s="340"/>
      <c r="B159" s="344"/>
      <c r="C159" s="345"/>
      <c r="D159" s="340"/>
      <c r="E159" s="341"/>
      <c r="F159" s="355"/>
      <c r="G159" s="17"/>
    </row>
    <row r="160" spans="1:9" ht="12.75" customHeight="1" x14ac:dyDescent="0.3">
      <c r="A160" s="371" t="s">
        <v>1524</v>
      </c>
      <c r="B160" s="373"/>
      <c r="C160" s="345" t="s">
        <v>1183</v>
      </c>
      <c r="D160" s="371" t="s">
        <v>35</v>
      </c>
      <c r="E160" s="341">
        <v>1</v>
      </c>
      <c r="F160" s="372"/>
      <c r="G160" s="17"/>
    </row>
    <row r="161" spans="1:9" ht="12.75" customHeight="1" x14ac:dyDescent="0.3">
      <c r="A161" s="340"/>
      <c r="B161" s="377"/>
      <c r="C161" s="379"/>
      <c r="D161" s="340"/>
      <c r="E161" s="341"/>
      <c r="F161" s="342"/>
      <c r="G161" s="17"/>
    </row>
    <row r="162" spans="1:9" ht="12.75" customHeight="1" x14ac:dyDescent="0.3">
      <c r="A162" s="371" t="s">
        <v>1525</v>
      </c>
      <c r="B162" s="373"/>
      <c r="C162" s="345" t="s">
        <v>1407</v>
      </c>
      <c r="D162" s="340" t="s">
        <v>35</v>
      </c>
      <c r="E162" s="341">
        <v>2</v>
      </c>
      <c r="F162" s="372"/>
      <c r="G162" s="17"/>
    </row>
    <row r="163" spans="1:9" ht="12.75" customHeight="1" x14ac:dyDescent="0.3">
      <c r="A163" s="340"/>
      <c r="B163" s="377"/>
      <c r="C163" s="379"/>
      <c r="D163" s="340"/>
      <c r="E163" s="341"/>
      <c r="F163" s="342"/>
      <c r="G163" s="17"/>
    </row>
    <row r="164" spans="1:9" ht="12.75" customHeight="1" x14ac:dyDescent="0.3">
      <c r="A164" s="371" t="s">
        <v>1526</v>
      </c>
      <c r="B164" s="373"/>
      <c r="C164" s="345" t="s">
        <v>1408</v>
      </c>
      <c r="D164" s="340" t="s">
        <v>35</v>
      </c>
      <c r="E164" s="341">
        <v>2</v>
      </c>
      <c r="F164" s="372"/>
      <c r="G164" s="17"/>
    </row>
    <row r="165" spans="1:9" ht="12.75" customHeight="1" x14ac:dyDescent="0.3">
      <c r="A165" s="340"/>
      <c r="B165" s="377"/>
      <c r="C165" s="379"/>
      <c r="D165" s="340"/>
      <c r="E165" s="341"/>
      <c r="F165" s="342"/>
      <c r="G165" s="17"/>
    </row>
    <row r="166" spans="1:9" ht="12.75" customHeight="1" x14ac:dyDescent="0.3">
      <c r="A166" s="371" t="s">
        <v>1527</v>
      </c>
      <c r="B166" s="373"/>
      <c r="C166" s="345" t="s">
        <v>1409</v>
      </c>
      <c r="D166" s="340" t="s">
        <v>35</v>
      </c>
      <c r="E166" s="341">
        <v>2</v>
      </c>
      <c r="F166" s="334"/>
      <c r="G166" s="17"/>
    </row>
    <row r="167" spans="1:9" ht="12.75" customHeight="1" x14ac:dyDescent="0.3">
      <c r="A167" s="371"/>
      <c r="B167" s="373"/>
      <c r="C167" s="345"/>
      <c r="D167" s="340"/>
      <c r="E167" s="341"/>
      <c r="F167" s="334"/>
      <c r="G167" s="17"/>
    </row>
    <row r="168" spans="1:9" ht="12.75" customHeight="1" x14ac:dyDescent="0.3">
      <c r="A168" s="371" t="s">
        <v>1528</v>
      </c>
      <c r="B168" s="373"/>
      <c r="C168" s="345" t="s">
        <v>1410</v>
      </c>
      <c r="D168" s="340" t="s">
        <v>35</v>
      </c>
      <c r="E168" s="341">
        <v>2</v>
      </c>
      <c r="F168" s="372"/>
      <c r="G168" s="17"/>
    </row>
    <row r="169" spans="1:9" ht="12.75" customHeight="1" x14ac:dyDescent="0.3">
      <c r="A169" s="371"/>
      <c r="B169" s="373"/>
      <c r="C169" s="345"/>
      <c r="D169" s="340"/>
      <c r="E169" s="341"/>
      <c r="F169" s="372"/>
      <c r="G169" s="17"/>
    </row>
    <row r="170" spans="1:9" ht="12.75" customHeight="1" x14ac:dyDescent="0.3">
      <c r="A170" s="371" t="s">
        <v>1529</v>
      </c>
      <c r="B170" s="373"/>
      <c r="C170" s="345" t="s">
        <v>1411</v>
      </c>
      <c r="D170" s="340" t="s">
        <v>35</v>
      </c>
      <c r="E170" s="341">
        <v>1</v>
      </c>
      <c r="F170" s="372"/>
      <c r="G170" s="17"/>
    </row>
    <row r="171" spans="1:9" ht="12.75" customHeight="1" x14ac:dyDescent="0.3">
      <c r="A171" s="371"/>
      <c r="B171" s="373"/>
      <c r="C171" s="345"/>
      <c r="D171" s="340"/>
      <c r="E171" s="341"/>
      <c r="F171" s="372"/>
      <c r="G171" s="17"/>
    </row>
    <row r="172" spans="1:9" ht="12.75" customHeight="1" x14ac:dyDescent="0.3">
      <c r="A172" s="371" t="s">
        <v>1530</v>
      </c>
      <c r="B172" s="373"/>
      <c r="C172" s="345" t="s">
        <v>1412</v>
      </c>
      <c r="D172" s="340" t="s">
        <v>35</v>
      </c>
      <c r="E172" s="341">
        <v>1</v>
      </c>
      <c r="F172" s="372"/>
      <c r="G172" s="17"/>
    </row>
    <row r="173" spans="1:9" ht="12.75" customHeight="1" x14ac:dyDescent="0.3">
      <c r="A173" s="371"/>
      <c r="B173" s="373"/>
      <c r="C173" s="345"/>
      <c r="D173" s="340"/>
      <c r="E173" s="341"/>
      <c r="F173" s="372"/>
      <c r="G173" s="17"/>
    </row>
    <row r="174" spans="1:9" ht="12.75" customHeight="1" x14ac:dyDescent="0.3">
      <c r="A174" s="371" t="s">
        <v>1531</v>
      </c>
      <c r="B174" s="373"/>
      <c r="C174" s="345" t="s">
        <v>1413</v>
      </c>
      <c r="D174" s="340" t="s">
        <v>35</v>
      </c>
      <c r="E174" s="341">
        <v>1</v>
      </c>
      <c r="F174" s="372"/>
      <c r="G174" s="17"/>
    </row>
    <row r="175" spans="1:9" ht="12.75" customHeight="1" x14ac:dyDescent="0.3">
      <c r="A175" s="380"/>
      <c r="B175" s="380"/>
      <c r="C175" s="380"/>
      <c r="D175" s="380"/>
      <c r="E175" s="380"/>
      <c r="F175" s="380"/>
      <c r="G175" s="335"/>
    </row>
    <row r="176" spans="1:9" s="323" customFormat="1" ht="102" customHeight="1" x14ac:dyDescent="0.25">
      <c r="A176" s="340" t="s">
        <v>1532</v>
      </c>
      <c r="B176" s="370"/>
      <c r="C176" s="345" t="s">
        <v>1481</v>
      </c>
      <c r="D176" s="340" t="s">
        <v>35</v>
      </c>
      <c r="E176" s="341">
        <v>1</v>
      </c>
      <c r="F176" s="342"/>
      <c r="G176" s="17"/>
      <c r="I176" s="336"/>
    </row>
    <row r="177" spans="1:9" s="323" customFormat="1" ht="12.75" customHeight="1" x14ac:dyDescent="0.25">
      <c r="A177" s="340"/>
      <c r="B177" s="370"/>
      <c r="C177" s="345"/>
      <c r="D177" s="340"/>
      <c r="E177" s="341"/>
      <c r="F177" s="342"/>
      <c r="G177" s="17" t="str">
        <f t="shared" si="2"/>
        <v xml:space="preserve"> </v>
      </c>
      <c r="I177" s="336"/>
    </row>
    <row r="178" spans="1:9" s="323" customFormat="1" ht="60.6" customHeight="1" x14ac:dyDescent="0.25">
      <c r="A178" s="340" t="s">
        <v>1533</v>
      </c>
      <c r="B178" s="370"/>
      <c r="C178" s="392" t="s">
        <v>1184</v>
      </c>
      <c r="D178" s="488"/>
      <c r="E178" s="488"/>
      <c r="F178" s="342"/>
      <c r="G178" s="17"/>
      <c r="I178" s="336"/>
    </row>
    <row r="179" spans="1:9" s="323" customFormat="1" ht="12.75" customHeight="1" x14ac:dyDescent="0.25">
      <c r="A179" s="340"/>
      <c r="B179" s="370"/>
      <c r="C179" s="345"/>
      <c r="D179" s="340"/>
      <c r="E179" s="341"/>
      <c r="F179" s="342"/>
      <c r="G179" s="17"/>
      <c r="I179" s="336"/>
    </row>
    <row r="180" spans="1:9" s="323" customFormat="1" ht="12.75" customHeight="1" x14ac:dyDescent="0.25">
      <c r="A180" s="371" t="s">
        <v>1534</v>
      </c>
      <c r="B180" s="373"/>
      <c r="C180" s="345" t="s">
        <v>1414</v>
      </c>
      <c r="D180" s="371" t="s">
        <v>35</v>
      </c>
      <c r="E180" s="341">
        <v>2</v>
      </c>
      <c r="F180" s="372"/>
      <c r="G180" s="17"/>
      <c r="I180" s="336"/>
    </row>
    <row r="181" spans="1:9" s="323" customFormat="1" ht="12.75" customHeight="1" x14ac:dyDescent="0.25">
      <c r="A181" s="340"/>
      <c r="B181" s="370"/>
      <c r="C181" s="345"/>
      <c r="D181" s="340"/>
      <c r="E181" s="341"/>
      <c r="F181" s="342"/>
      <c r="G181" s="17"/>
      <c r="I181" s="336"/>
    </row>
    <row r="182" spans="1:9" s="323" customFormat="1" ht="12.75" customHeight="1" x14ac:dyDescent="0.25">
      <c r="A182" s="371" t="s">
        <v>1535</v>
      </c>
      <c r="B182" s="373"/>
      <c r="C182" s="345" t="s">
        <v>1415</v>
      </c>
      <c r="D182" s="371" t="s">
        <v>35</v>
      </c>
      <c r="E182" s="341">
        <v>2</v>
      </c>
      <c r="F182" s="334"/>
      <c r="G182" s="17"/>
      <c r="I182" s="336"/>
    </row>
    <row r="183" spans="1:9" s="323" customFormat="1" ht="12.75" customHeight="1" x14ac:dyDescent="0.25">
      <c r="A183" s="340"/>
      <c r="B183" s="370"/>
      <c r="C183" s="345"/>
      <c r="D183" s="340"/>
      <c r="E183" s="341"/>
      <c r="F183" s="342"/>
      <c r="G183" s="17"/>
      <c r="I183" s="336"/>
    </row>
    <row r="184" spans="1:9" s="482" customFormat="1" ht="25.5" customHeight="1" x14ac:dyDescent="0.3">
      <c r="A184" s="496" t="s">
        <v>1317</v>
      </c>
      <c r="B184" s="497"/>
      <c r="C184" s="497"/>
      <c r="D184" s="497"/>
      <c r="E184" s="497"/>
      <c r="F184" s="498"/>
      <c r="G184" s="495"/>
      <c r="H184" s="480"/>
      <c r="I184" s="481"/>
    </row>
    <row r="185" spans="1:9" s="480" customFormat="1" ht="25.5" customHeight="1" x14ac:dyDescent="0.3">
      <c r="A185" s="487" t="s">
        <v>1172</v>
      </c>
      <c r="B185" s="487"/>
      <c r="C185" s="487"/>
      <c r="D185" s="487"/>
      <c r="E185" s="487"/>
      <c r="F185" s="487"/>
      <c r="G185" s="487"/>
      <c r="I185" s="489"/>
    </row>
    <row r="186" spans="1:9" s="323" customFormat="1" ht="25.5" customHeight="1" x14ac:dyDescent="0.3">
      <c r="A186" s="326" t="s">
        <v>0</v>
      </c>
      <c r="B186" s="327" t="s">
        <v>1</v>
      </c>
      <c r="C186" s="327" t="s">
        <v>113</v>
      </c>
      <c r="D186" s="327" t="s">
        <v>2</v>
      </c>
      <c r="E186" s="327" t="s">
        <v>3</v>
      </c>
      <c r="F186" s="328" t="s">
        <v>4</v>
      </c>
      <c r="G186" s="329" t="s">
        <v>5</v>
      </c>
      <c r="I186" s="336"/>
    </row>
    <row r="187" spans="1:9" ht="25.5" customHeight="1" x14ac:dyDescent="0.3">
      <c r="A187" s="362" t="s">
        <v>19</v>
      </c>
      <c r="B187" s="362"/>
      <c r="C187" s="362"/>
      <c r="D187" s="362"/>
      <c r="E187" s="362"/>
      <c r="F187" s="362"/>
      <c r="G187" s="363"/>
    </row>
    <row r="188" spans="1:9" ht="25.5" customHeight="1" x14ac:dyDescent="0.3">
      <c r="A188" s="371" t="s">
        <v>1536</v>
      </c>
      <c r="B188" s="373"/>
      <c r="C188" s="345" t="s">
        <v>1416</v>
      </c>
      <c r="D188" s="371" t="s">
        <v>35</v>
      </c>
      <c r="E188" s="341">
        <v>1</v>
      </c>
      <c r="F188" s="372"/>
      <c r="G188" s="17"/>
    </row>
    <row r="189" spans="1:9" s="323" customFormat="1" ht="25.5" customHeight="1" x14ac:dyDescent="0.25">
      <c r="A189" s="371" t="s">
        <v>1537</v>
      </c>
      <c r="B189" s="373"/>
      <c r="C189" s="345" t="s">
        <v>1417</v>
      </c>
      <c r="D189" s="371" t="s">
        <v>35</v>
      </c>
      <c r="E189" s="341">
        <v>1</v>
      </c>
      <c r="F189" s="334"/>
      <c r="G189" s="17"/>
      <c r="H189" s="364"/>
      <c r="I189" s="336"/>
    </row>
    <row r="190" spans="1:9" s="323" customFormat="1" ht="12.75" customHeight="1" x14ac:dyDescent="0.25">
      <c r="A190" s="340"/>
      <c r="B190" s="370"/>
      <c r="C190" s="345"/>
      <c r="D190" s="340"/>
      <c r="E190" s="341"/>
      <c r="F190" s="342"/>
      <c r="G190" s="17"/>
      <c r="I190" s="336"/>
    </row>
    <row r="191" spans="1:9" s="323" customFormat="1" ht="12.75" customHeight="1" x14ac:dyDescent="0.25">
      <c r="A191" s="371" t="s">
        <v>1538</v>
      </c>
      <c r="B191" s="373"/>
      <c r="C191" s="382" t="s">
        <v>1418</v>
      </c>
      <c r="D191" s="371" t="s">
        <v>35</v>
      </c>
      <c r="E191" s="341">
        <v>1</v>
      </c>
      <c r="F191" s="372"/>
      <c r="G191" s="17"/>
      <c r="I191" s="336"/>
    </row>
    <row r="192" spans="1:9" s="323" customFormat="1" ht="12.75" customHeight="1" x14ac:dyDescent="0.25">
      <c r="A192" s="371"/>
      <c r="B192" s="373"/>
      <c r="C192" s="382"/>
      <c r="D192" s="371"/>
      <c r="E192" s="341"/>
      <c r="F192" s="372"/>
      <c r="G192" s="17"/>
      <c r="I192" s="336"/>
    </row>
    <row r="193" spans="1:7" ht="12.75" customHeight="1" x14ac:dyDescent="0.3">
      <c r="A193" s="371" t="s">
        <v>1539</v>
      </c>
      <c r="B193" s="373"/>
      <c r="C193" s="345" t="s">
        <v>1419</v>
      </c>
      <c r="D193" s="371" t="s">
        <v>35</v>
      </c>
      <c r="E193" s="341">
        <v>1</v>
      </c>
      <c r="F193" s="334"/>
      <c r="G193" s="17"/>
    </row>
    <row r="194" spans="1:7" ht="12.75" customHeight="1" x14ac:dyDescent="0.3">
      <c r="A194" s="371"/>
      <c r="B194" s="370"/>
      <c r="C194" s="383"/>
      <c r="D194" s="371"/>
      <c r="E194" s="341"/>
      <c r="F194" s="372"/>
      <c r="G194" s="17"/>
    </row>
    <row r="195" spans="1:7" ht="12.75" customHeight="1" x14ac:dyDescent="0.3">
      <c r="A195" s="371" t="s">
        <v>1540</v>
      </c>
      <c r="B195" s="373"/>
      <c r="C195" s="345" t="s">
        <v>1420</v>
      </c>
      <c r="D195" s="371" t="s">
        <v>35</v>
      </c>
      <c r="E195" s="341">
        <v>1</v>
      </c>
      <c r="F195" s="372"/>
      <c r="G195" s="17"/>
    </row>
    <row r="196" spans="1:7" ht="12.75" customHeight="1" x14ac:dyDescent="0.3">
      <c r="A196" s="371"/>
      <c r="B196" s="370"/>
      <c r="C196" s="383"/>
      <c r="D196" s="371"/>
      <c r="E196" s="341"/>
      <c r="F196" s="372"/>
      <c r="G196" s="17"/>
    </row>
    <row r="197" spans="1:7" ht="12.75" customHeight="1" x14ac:dyDescent="0.3">
      <c r="A197" s="371" t="s">
        <v>1541</v>
      </c>
      <c r="B197" s="373"/>
      <c r="C197" s="345" t="s">
        <v>1421</v>
      </c>
      <c r="D197" s="371" t="s">
        <v>35</v>
      </c>
      <c r="E197" s="341">
        <v>1</v>
      </c>
      <c r="F197" s="334"/>
      <c r="G197" s="17"/>
    </row>
    <row r="198" spans="1:7" ht="12.75" customHeight="1" x14ac:dyDescent="0.3">
      <c r="A198" s="340"/>
      <c r="B198" s="370"/>
      <c r="C198" s="345"/>
      <c r="D198" s="340"/>
      <c r="E198" s="341"/>
      <c r="F198" s="342"/>
      <c r="G198" s="17"/>
    </row>
    <row r="199" spans="1:7" ht="12.75" customHeight="1" x14ac:dyDescent="0.3">
      <c r="A199" s="371" t="s">
        <v>1542</v>
      </c>
      <c r="B199" s="373"/>
      <c r="C199" s="345" t="s">
        <v>1428</v>
      </c>
      <c r="D199" s="371" t="s">
        <v>35</v>
      </c>
      <c r="E199" s="341">
        <v>1</v>
      </c>
      <c r="F199" s="334"/>
      <c r="G199" s="17"/>
    </row>
    <row r="200" spans="1:7" ht="12.75" customHeight="1" x14ac:dyDescent="0.3">
      <c r="A200" s="340"/>
      <c r="B200" s="344"/>
      <c r="C200" s="345"/>
      <c r="D200" s="340"/>
      <c r="E200" s="341"/>
      <c r="F200" s="355"/>
      <c r="G200" s="17"/>
    </row>
    <row r="201" spans="1:7" ht="12.75" customHeight="1" x14ac:dyDescent="0.3">
      <c r="A201" s="371" t="s">
        <v>1543</v>
      </c>
      <c r="B201" s="373"/>
      <c r="C201" s="345" t="s">
        <v>1422</v>
      </c>
      <c r="D201" s="371" t="s">
        <v>35</v>
      </c>
      <c r="E201" s="341">
        <v>2</v>
      </c>
      <c r="F201" s="372"/>
      <c r="G201" s="17"/>
    </row>
    <row r="202" spans="1:7" ht="12.75" customHeight="1" x14ac:dyDescent="0.3">
      <c r="A202" s="371"/>
      <c r="B202" s="370"/>
      <c r="C202" s="383"/>
      <c r="D202" s="371"/>
      <c r="E202" s="351"/>
      <c r="F202" s="372"/>
      <c r="G202" s="17"/>
    </row>
    <row r="203" spans="1:7" ht="12.75" customHeight="1" x14ac:dyDescent="0.3">
      <c r="A203" s="371" t="s">
        <v>1544</v>
      </c>
      <c r="B203" s="373"/>
      <c r="C203" s="345" t="s">
        <v>1423</v>
      </c>
      <c r="D203" s="371" t="s">
        <v>35</v>
      </c>
      <c r="E203" s="341">
        <v>1</v>
      </c>
      <c r="F203" s="372"/>
      <c r="G203" s="17"/>
    </row>
    <row r="204" spans="1:7" ht="12.75" customHeight="1" x14ac:dyDescent="0.3">
      <c r="A204" s="371"/>
      <c r="B204" s="373"/>
      <c r="C204" s="345"/>
      <c r="D204" s="371"/>
      <c r="E204" s="341"/>
      <c r="F204" s="372"/>
      <c r="G204" s="17"/>
    </row>
    <row r="205" spans="1:7" ht="12.75" customHeight="1" x14ac:dyDescent="0.3">
      <c r="A205" s="371" t="s">
        <v>1545</v>
      </c>
      <c r="B205" s="373"/>
      <c r="C205" s="345" t="s">
        <v>1424</v>
      </c>
      <c r="D205" s="371" t="s">
        <v>35</v>
      </c>
      <c r="E205" s="341">
        <v>1</v>
      </c>
      <c r="F205" s="372"/>
      <c r="G205" s="17"/>
    </row>
    <row r="206" spans="1:7" ht="12.75" customHeight="1" x14ac:dyDescent="0.3">
      <c r="A206" s="340"/>
      <c r="B206" s="370"/>
      <c r="C206" s="345"/>
      <c r="D206" s="340"/>
      <c r="E206" s="341"/>
      <c r="F206" s="342"/>
      <c r="G206" s="17"/>
    </row>
    <row r="207" spans="1:7" ht="12.75" customHeight="1" x14ac:dyDescent="0.3">
      <c r="A207" s="371" t="s">
        <v>1546</v>
      </c>
      <c r="B207" s="373"/>
      <c r="C207" s="345" t="s">
        <v>1425</v>
      </c>
      <c r="D207" s="371" t="s">
        <v>35</v>
      </c>
      <c r="E207" s="341">
        <v>1</v>
      </c>
      <c r="F207" s="372"/>
      <c r="G207" s="17"/>
    </row>
    <row r="208" spans="1:7" ht="12.75" customHeight="1" x14ac:dyDescent="0.3">
      <c r="A208" s="340"/>
      <c r="B208" s="370"/>
      <c r="C208" s="345"/>
      <c r="D208" s="340"/>
      <c r="E208" s="341"/>
      <c r="F208" s="342"/>
      <c r="G208" s="17"/>
    </row>
    <row r="209" spans="1:9" ht="39.6" x14ac:dyDescent="0.3">
      <c r="A209" s="371" t="s">
        <v>1547</v>
      </c>
      <c r="B209" s="373"/>
      <c r="C209" s="345" t="s">
        <v>1426</v>
      </c>
      <c r="D209" s="371" t="s">
        <v>35</v>
      </c>
      <c r="E209" s="341">
        <v>1</v>
      </c>
      <c r="F209" s="372"/>
      <c r="G209" s="17"/>
    </row>
    <row r="210" spans="1:9" ht="12.75" customHeight="1" x14ac:dyDescent="0.3">
      <c r="A210" s="371"/>
      <c r="B210" s="373"/>
      <c r="C210" s="345"/>
      <c r="D210" s="371"/>
      <c r="E210" s="341"/>
      <c r="F210" s="372"/>
      <c r="G210" s="17"/>
    </row>
    <row r="211" spans="1:9" ht="12.75" customHeight="1" x14ac:dyDescent="0.3">
      <c r="A211" s="371" t="s">
        <v>1548</v>
      </c>
      <c r="B211" s="373"/>
      <c r="C211" s="345" t="s">
        <v>1429</v>
      </c>
      <c r="D211" s="371" t="s">
        <v>35</v>
      </c>
      <c r="E211" s="341">
        <v>1</v>
      </c>
      <c r="F211" s="334"/>
      <c r="G211" s="17"/>
    </row>
    <row r="212" spans="1:9" ht="12.75" customHeight="1" x14ac:dyDescent="0.3">
      <c r="A212" s="371"/>
      <c r="B212" s="373"/>
      <c r="C212" s="345"/>
      <c r="D212" s="371"/>
      <c r="E212" s="341"/>
      <c r="F212" s="334"/>
      <c r="G212" s="17"/>
    </row>
    <row r="213" spans="1:9" ht="12.75" customHeight="1" x14ac:dyDescent="0.3">
      <c r="A213" s="371" t="s">
        <v>1549</v>
      </c>
      <c r="B213" s="373"/>
      <c r="C213" s="345" t="s">
        <v>1427</v>
      </c>
      <c r="D213" s="332" t="s">
        <v>35</v>
      </c>
      <c r="E213" s="341">
        <v>1</v>
      </c>
      <c r="F213" s="372"/>
      <c r="G213" s="17"/>
    </row>
    <row r="214" spans="1:9" ht="12.75" customHeight="1" x14ac:dyDescent="0.3">
      <c r="A214" s="380"/>
      <c r="B214" s="380"/>
      <c r="C214" s="380"/>
      <c r="D214" s="380"/>
      <c r="E214" s="380"/>
      <c r="F214" s="380"/>
      <c r="G214" s="335"/>
    </row>
    <row r="215" spans="1:9" s="323" customFormat="1" ht="102" customHeight="1" x14ac:dyDescent="0.25">
      <c r="A215" s="340" t="s">
        <v>1550</v>
      </c>
      <c r="B215" s="370"/>
      <c r="C215" s="345" t="s">
        <v>1482</v>
      </c>
      <c r="D215" s="340" t="s">
        <v>35</v>
      </c>
      <c r="E215" s="341">
        <v>1</v>
      </c>
      <c r="F215" s="342"/>
      <c r="G215" s="17"/>
      <c r="I215" s="336"/>
    </row>
    <row r="216" spans="1:9" s="323" customFormat="1" ht="12.75" customHeight="1" x14ac:dyDescent="0.25">
      <c r="A216" s="340"/>
      <c r="B216" s="370"/>
      <c r="C216" s="345"/>
      <c r="D216" s="340"/>
      <c r="E216" s="341"/>
      <c r="F216" s="342"/>
      <c r="G216" s="17"/>
      <c r="I216" s="336"/>
    </row>
    <row r="217" spans="1:9" s="323" customFormat="1" ht="38.25" customHeight="1" x14ac:dyDescent="0.25">
      <c r="A217" s="340" t="s">
        <v>1551</v>
      </c>
      <c r="B217" s="384"/>
      <c r="C217" s="345" t="s">
        <v>1185</v>
      </c>
      <c r="D217" s="345"/>
      <c r="E217" s="345"/>
      <c r="F217" s="342"/>
      <c r="G217" s="17"/>
      <c r="I217" s="336"/>
    </row>
    <row r="218" spans="1:9" s="323" customFormat="1" ht="12.75" customHeight="1" x14ac:dyDescent="0.25">
      <c r="A218" s="340"/>
      <c r="B218" s="384"/>
      <c r="C218" s="345"/>
      <c r="D218" s="345"/>
      <c r="E218" s="345"/>
      <c r="F218" s="342"/>
      <c r="G218" s="17"/>
      <c r="I218" s="336"/>
    </row>
    <row r="219" spans="1:9" s="323" customFormat="1" ht="25.5" customHeight="1" x14ac:dyDescent="0.3">
      <c r="A219" s="490" t="s">
        <v>1317</v>
      </c>
      <c r="B219" s="491"/>
      <c r="C219" s="491"/>
      <c r="D219" s="491"/>
      <c r="E219" s="491"/>
      <c r="F219" s="491"/>
      <c r="G219" s="361"/>
      <c r="I219" s="336"/>
    </row>
    <row r="220" spans="1:9" s="480" customFormat="1" ht="25.5" customHeight="1" x14ac:dyDescent="0.3">
      <c r="A220" s="487" t="s">
        <v>1172</v>
      </c>
      <c r="B220" s="487"/>
      <c r="C220" s="487"/>
      <c r="D220" s="487"/>
      <c r="E220" s="487"/>
      <c r="F220" s="487"/>
      <c r="G220" s="487"/>
      <c r="I220" s="489"/>
    </row>
    <row r="221" spans="1:9" s="323" customFormat="1" ht="25.5" customHeight="1" x14ac:dyDescent="0.3">
      <c r="A221" s="326" t="s">
        <v>0</v>
      </c>
      <c r="B221" s="327" t="s">
        <v>1</v>
      </c>
      <c r="C221" s="327" t="s">
        <v>113</v>
      </c>
      <c r="D221" s="327" t="s">
        <v>2</v>
      </c>
      <c r="E221" s="327" t="s">
        <v>3</v>
      </c>
      <c r="F221" s="328" t="s">
        <v>4</v>
      </c>
      <c r="G221" s="329" t="s">
        <v>5</v>
      </c>
      <c r="I221" s="336"/>
    </row>
    <row r="222" spans="1:9" s="323" customFormat="1" ht="25.5" customHeight="1" x14ac:dyDescent="0.3">
      <c r="A222" s="362" t="s">
        <v>19</v>
      </c>
      <c r="B222" s="362"/>
      <c r="C222" s="362"/>
      <c r="D222" s="362"/>
      <c r="E222" s="362"/>
      <c r="F222" s="362"/>
      <c r="G222" s="363"/>
      <c r="I222" s="336"/>
    </row>
    <row r="223" spans="1:9" s="323" customFormat="1" ht="12.75" customHeight="1" x14ac:dyDescent="0.25">
      <c r="A223" s="371" t="s">
        <v>1552</v>
      </c>
      <c r="B223" s="373"/>
      <c r="C223" s="345" t="s">
        <v>1449</v>
      </c>
      <c r="D223" s="340" t="s">
        <v>35</v>
      </c>
      <c r="E223" s="341">
        <v>1</v>
      </c>
      <c r="F223" s="372"/>
      <c r="G223" s="154"/>
      <c r="I223" s="336"/>
    </row>
    <row r="224" spans="1:9" s="323" customFormat="1" ht="12.75" customHeight="1" x14ac:dyDescent="0.25">
      <c r="A224" s="385"/>
      <c r="B224" s="373"/>
      <c r="C224" s="386"/>
      <c r="D224" s="371"/>
      <c r="E224" s="387"/>
      <c r="F224" s="372"/>
      <c r="G224" s="154"/>
      <c r="I224" s="336"/>
    </row>
    <row r="225" spans="1:9" s="323" customFormat="1" ht="25.5" customHeight="1" x14ac:dyDescent="0.25">
      <c r="A225" s="371" t="s">
        <v>1553</v>
      </c>
      <c r="B225" s="373"/>
      <c r="C225" s="345" t="s">
        <v>1436</v>
      </c>
      <c r="D225" s="340" t="s">
        <v>35</v>
      </c>
      <c r="E225" s="341">
        <v>1</v>
      </c>
      <c r="F225" s="334"/>
      <c r="G225" s="17"/>
      <c r="I225" s="336"/>
    </row>
    <row r="226" spans="1:9" s="323" customFormat="1" ht="12.75" customHeight="1" x14ac:dyDescent="0.25">
      <c r="A226" s="385"/>
      <c r="B226" s="373"/>
      <c r="C226" s="386"/>
      <c r="D226" s="371"/>
      <c r="E226" s="387"/>
      <c r="F226" s="372"/>
      <c r="G226" s="154"/>
      <c r="I226" s="336"/>
    </row>
    <row r="227" spans="1:9" s="323" customFormat="1" ht="12.75" customHeight="1" x14ac:dyDescent="0.25">
      <c r="A227" s="371" t="s">
        <v>1554</v>
      </c>
      <c r="B227" s="373"/>
      <c r="C227" s="345" t="s">
        <v>1434</v>
      </c>
      <c r="D227" s="340" t="s">
        <v>35</v>
      </c>
      <c r="E227" s="341">
        <v>1</v>
      </c>
      <c r="F227" s="372"/>
      <c r="G227" s="17"/>
      <c r="I227" s="336"/>
    </row>
    <row r="228" spans="1:9" s="323" customFormat="1" ht="12.75" customHeight="1" x14ac:dyDescent="0.25">
      <c r="A228" s="385"/>
      <c r="B228" s="373"/>
      <c r="C228" s="386"/>
      <c r="D228" s="371"/>
      <c r="E228" s="387"/>
      <c r="F228" s="372"/>
      <c r="G228" s="154"/>
      <c r="I228" s="336"/>
    </row>
    <row r="229" spans="1:9" s="323" customFormat="1" ht="12.75" customHeight="1" x14ac:dyDescent="0.25">
      <c r="A229" s="371" t="s">
        <v>1555</v>
      </c>
      <c r="B229" s="373"/>
      <c r="C229" s="345" t="s">
        <v>1435</v>
      </c>
      <c r="D229" s="340" t="s">
        <v>35</v>
      </c>
      <c r="E229" s="341">
        <v>1</v>
      </c>
      <c r="F229" s="334"/>
      <c r="G229" s="17"/>
      <c r="I229" s="336"/>
    </row>
    <row r="230" spans="1:9" s="323" customFormat="1" ht="12.75" customHeight="1" x14ac:dyDescent="0.25">
      <c r="A230" s="371"/>
      <c r="B230" s="373"/>
      <c r="C230" s="345"/>
      <c r="D230" s="340"/>
      <c r="E230" s="341"/>
      <c r="F230" s="334"/>
      <c r="G230" s="17"/>
      <c r="I230" s="336"/>
    </row>
    <row r="231" spans="1:9" s="323" customFormat="1" ht="25.5" customHeight="1" x14ac:dyDescent="0.25">
      <c r="A231" s="371" t="s">
        <v>1556</v>
      </c>
      <c r="B231" s="373"/>
      <c r="C231" s="388" t="s">
        <v>1437</v>
      </c>
      <c r="D231" s="340" t="s">
        <v>35</v>
      </c>
      <c r="E231" s="341">
        <v>1</v>
      </c>
      <c r="F231" s="334"/>
      <c r="G231" s="17"/>
      <c r="H231" s="389"/>
      <c r="I231" s="336"/>
    </row>
    <row r="232" spans="1:9" s="323" customFormat="1" ht="12.75" customHeight="1" x14ac:dyDescent="0.25">
      <c r="A232" s="371"/>
      <c r="B232" s="373"/>
      <c r="C232" s="388"/>
      <c r="D232" s="340"/>
      <c r="E232" s="341"/>
      <c r="F232" s="334"/>
      <c r="G232" s="17"/>
      <c r="H232" s="389"/>
      <c r="I232" s="336"/>
    </row>
    <row r="233" spans="1:9" s="323" customFormat="1" ht="102" customHeight="1" x14ac:dyDescent="0.25">
      <c r="A233" s="371" t="s">
        <v>1557</v>
      </c>
      <c r="B233" s="370"/>
      <c r="C233" s="345" t="s">
        <v>1483</v>
      </c>
      <c r="D233" s="340" t="s">
        <v>35</v>
      </c>
      <c r="E233" s="341">
        <v>1</v>
      </c>
      <c r="F233" s="342"/>
      <c r="G233" s="17"/>
      <c r="I233" s="336"/>
    </row>
    <row r="234" spans="1:9" s="323" customFormat="1" ht="12.75" customHeight="1" x14ac:dyDescent="0.25">
      <c r="A234" s="371"/>
      <c r="B234" s="370"/>
      <c r="C234" s="345"/>
      <c r="D234" s="340"/>
      <c r="E234" s="341"/>
      <c r="F234" s="342"/>
      <c r="G234" s="17"/>
      <c r="I234" s="336"/>
    </row>
    <row r="235" spans="1:9" ht="39.6" x14ac:dyDescent="0.3">
      <c r="A235" s="371" t="s">
        <v>1558</v>
      </c>
      <c r="B235" s="384"/>
      <c r="C235" s="345" t="s">
        <v>1186</v>
      </c>
      <c r="D235" s="345"/>
      <c r="E235" s="345"/>
      <c r="F235" s="342"/>
      <c r="G235" s="17"/>
    </row>
    <row r="236" spans="1:9" s="323" customFormat="1" ht="12.75" customHeight="1" x14ac:dyDescent="0.25">
      <c r="A236" s="385"/>
      <c r="B236" s="373"/>
      <c r="C236" s="386"/>
      <c r="D236" s="371"/>
      <c r="E236" s="387"/>
      <c r="F236" s="372"/>
      <c r="G236" s="154"/>
      <c r="I236" s="336"/>
    </row>
    <row r="237" spans="1:9" ht="12.75" customHeight="1" x14ac:dyDescent="0.3">
      <c r="A237" s="371" t="s">
        <v>1559</v>
      </c>
      <c r="B237" s="373"/>
      <c r="C237" s="345" t="s">
        <v>1449</v>
      </c>
      <c r="D237" s="340" t="s">
        <v>35</v>
      </c>
      <c r="E237" s="341">
        <v>1</v>
      </c>
      <c r="F237" s="372"/>
      <c r="G237" s="17"/>
    </row>
    <row r="238" spans="1:9" s="323" customFormat="1" ht="12.75" customHeight="1" x14ac:dyDescent="0.25">
      <c r="A238" s="385"/>
      <c r="B238" s="373"/>
      <c r="C238" s="386"/>
      <c r="D238" s="371"/>
      <c r="E238" s="387"/>
      <c r="F238" s="372"/>
      <c r="G238" s="17"/>
      <c r="I238" s="336"/>
    </row>
    <row r="239" spans="1:9" s="323" customFormat="1" ht="26.4" x14ac:dyDescent="0.25">
      <c r="A239" s="371" t="s">
        <v>1560</v>
      </c>
      <c r="B239" s="373"/>
      <c r="C239" s="345" t="s">
        <v>1436</v>
      </c>
      <c r="D239" s="340" t="s">
        <v>35</v>
      </c>
      <c r="E239" s="341">
        <v>1</v>
      </c>
      <c r="F239" s="334"/>
      <c r="G239" s="17"/>
      <c r="I239" s="336"/>
    </row>
    <row r="240" spans="1:9" s="323" customFormat="1" ht="12.75" customHeight="1" x14ac:dyDescent="0.25">
      <c r="A240" s="385"/>
      <c r="B240" s="373"/>
      <c r="C240" s="386"/>
      <c r="D240" s="371"/>
      <c r="E240" s="387"/>
      <c r="G240" s="17"/>
      <c r="I240" s="336"/>
    </row>
    <row r="241" spans="1:9" s="323" customFormat="1" ht="12.75" customHeight="1" x14ac:dyDescent="0.25">
      <c r="A241" s="371" t="s">
        <v>1561</v>
      </c>
      <c r="B241" s="373"/>
      <c r="C241" s="345" t="s">
        <v>1434</v>
      </c>
      <c r="D241" s="340" t="s">
        <v>35</v>
      </c>
      <c r="E241" s="341">
        <v>1</v>
      </c>
      <c r="F241" s="372"/>
      <c r="G241" s="17"/>
      <c r="I241" s="336"/>
    </row>
    <row r="242" spans="1:9" s="323" customFormat="1" ht="12.75" customHeight="1" x14ac:dyDescent="0.25">
      <c r="A242" s="371"/>
      <c r="B242" s="373"/>
      <c r="C242" s="386"/>
      <c r="D242" s="340"/>
      <c r="E242" s="341"/>
      <c r="F242" s="372"/>
      <c r="G242" s="17"/>
      <c r="I242" s="336"/>
    </row>
    <row r="243" spans="1:9" s="323" customFormat="1" ht="12.75" customHeight="1" x14ac:dyDescent="0.25">
      <c r="A243" s="371" t="s">
        <v>1562</v>
      </c>
      <c r="B243" s="373"/>
      <c r="C243" s="345" t="s">
        <v>1435</v>
      </c>
      <c r="D243" s="340" t="s">
        <v>35</v>
      </c>
      <c r="E243" s="341">
        <v>1</v>
      </c>
      <c r="F243" s="334"/>
      <c r="G243" s="17"/>
      <c r="I243" s="336"/>
    </row>
    <row r="244" spans="1:9" s="323" customFormat="1" ht="12.75" customHeight="1" x14ac:dyDescent="0.25">
      <c r="A244" s="371"/>
      <c r="B244" s="373"/>
      <c r="C244" s="386"/>
      <c r="D244" s="340"/>
      <c r="E244" s="341"/>
      <c r="F244" s="334"/>
      <c r="G244" s="17"/>
      <c r="I244" s="336"/>
    </row>
    <row r="245" spans="1:9" s="323" customFormat="1" ht="26.4" x14ac:dyDescent="0.25">
      <c r="A245" s="371" t="s">
        <v>1563</v>
      </c>
      <c r="B245" s="373"/>
      <c r="C245" s="388" t="s">
        <v>1437</v>
      </c>
      <c r="D245" s="340" t="s">
        <v>35</v>
      </c>
      <c r="E245" s="341">
        <v>1</v>
      </c>
      <c r="F245" s="372"/>
      <c r="G245" s="17"/>
      <c r="I245" s="336"/>
    </row>
    <row r="246" spans="1:9" s="323" customFormat="1" ht="12.75" customHeight="1" x14ac:dyDescent="0.25">
      <c r="A246" s="371"/>
      <c r="B246" s="373"/>
      <c r="C246" s="345"/>
      <c r="D246" s="340"/>
      <c r="E246" s="341"/>
      <c r="F246" s="372"/>
      <c r="G246" s="17"/>
      <c r="I246" s="336"/>
    </row>
    <row r="247" spans="1:9" s="482" customFormat="1" ht="25.5" customHeight="1" x14ac:dyDescent="0.3">
      <c r="A247" s="490" t="s">
        <v>1319</v>
      </c>
      <c r="B247" s="491"/>
      <c r="C247" s="491"/>
      <c r="D247" s="491"/>
      <c r="E247" s="491"/>
      <c r="F247" s="491"/>
      <c r="G247" s="361"/>
      <c r="H247" s="480"/>
      <c r="I247" s="481"/>
    </row>
    <row r="248" spans="1:9" s="482" customFormat="1" ht="25.5" customHeight="1" x14ac:dyDescent="0.3">
      <c r="A248" s="487" t="s">
        <v>1172</v>
      </c>
      <c r="B248" s="487"/>
      <c r="C248" s="487"/>
      <c r="D248" s="487"/>
      <c r="E248" s="487"/>
      <c r="F248" s="487"/>
      <c r="G248" s="487"/>
      <c r="H248" s="480"/>
      <c r="I248" s="481"/>
    </row>
    <row r="249" spans="1:9" ht="25.5" customHeight="1" x14ac:dyDescent="0.3">
      <c r="A249" s="326" t="s">
        <v>0</v>
      </c>
      <c r="B249" s="327" t="s">
        <v>1</v>
      </c>
      <c r="C249" s="327" t="s">
        <v>113</v>
      </c>
      <c r="D249" s="327" t="s">
        <v>2</v>
      </c>
      <c r="E249" s="327" t="s">
        <v>3</v>
      </c>
      <c r="F249" s="328" t="s">
        <v>4</v>
      </c>
      <c r="G249" s="329" t="s">
        <v>5</v>
      </c>
    </row>
    <row r="250" spans="1:9" ht="25.5" customHeight="1" x14ac:dyDescent="0.3">
      <c r="A250" s="362" t="s">
        <v>19</v>
      </c>
      <c r="B250" s="362"/>
      <c r="C250" s="362"/>
      <c r="D250" s="362"/>
      <c r="E250" s="362"/>
      <c r="F250" s="362"/>
      <c r="G250" s="363"/>
    </row>
    <row r="251" spans="1:9" s="323" customFormat="1" ht="102" customHeight="1" x14ac:dyDescent="0.25">
      <c r="A251" s="340" t="s">
        <v>1564</v>
      </c>
      <c r="B251" s="370"/>
      <c r="C251" s="345" t="s">
        <v>1484</v>
      </c>
      <c r="D251" s="340" t="s">
        <v>35</v>
      </c>
      <c r="E251" s="341">
        <v>1</v>
      </c>
      <c r="F251" s="342"/>
      <c r="G251" s="17"/>
      <c r="I251" s="336"/>
    </row>
    <row r="252" spans="1:9" s="323" customFormat="1" ht="12.75" customHeight="1" x14ac:dyDescent="0.25">
      <c r="A252" s="371"/>
      <c r="B252" s="373"/>
      <c r="C252" s="345"/>
      <c r="D252" s="340"/>
      <c r="E252" s="341"/>
      <c r="F252" s="372"/>
      <c r="G252" s="17"/>
      <c r="I252" s="336"/>
    </row>
    <row r="253" spans="1:9" s="323" customFormat="1" ht="39.6" x14ac:dyDescent="0.25">
      <c r="A253" s="340" t="s">
        <v>1565</v>
      </c>
      <c r="B253" s="384"/>
      <c r="C253" s="345" t="s">
        <v>1186</v>
      </c>
      <c r="D253" s="345"/>
      <c r="E253" s="345"/>
      <c r="F253" s="342"/>
      <c r="G253" s="17"/>
      <c r="I253" s="336"/>
    </row>
    <row r="254" spans="1:9" s="323" customFormat="1" ht="12.75" customHeight="1" x14ac:dyDescent="0.25">
      <c r="A254" s="385"/>
      <c r="B254" s="373"/>
      <c r="C254" s="386"/>
      <c r="D254" s="371"/>
      <c r="E254" s="387"/>
      <c r="F254" s="372"/>
      <c r="G254" s="17"/>
      <c r="I254" s="336"/>
    </row>
    <row r="255" spans="1:9" s="323" customFormat="1" ht="12.75" customHeight="1" x14ac:dyDescent="0.25">
      <c r="A255" s="371" t="s">
        <v>1566</v>
      </c>
      <c r="B255" s="373"/>
      <c r="C255" s="345" t="s">
        <v>1449</v>
      </c>
      <c r="D255" s="340" t="s">
        <v>35</v>
      </c>
      <c r="E255" s="341">
        <v>1</v>
      </c>
      <c r="F255" s="372"/>
      <c r="G255" s="17"/>
      <c r="I255" s="336"/>
    </row>
    <row r="256" spans="1:9" s="323" customFormat="1" ht="12.75" customHeight="1" x14ac:dyDescent="0.25">
      <c r="A256" s="371"/>
      <c r="B256" s="373"/>
      <c r="C256" s="386"/>
      <c r="D256" s="340"/>
      <c r="E256" s="341"/>
      <c r="F256" s="372"/>
      <c r="G256" s="17"/>
      <c r="I256" s="336"/>
    </row>
    <row r="257" spans="1:9" s="323" customFormat="1" ht="26.4" x14ac:dyDescent="0.25">
      <c r="A257" s="371" t="s">
        <v>1567</v>
      </c>
      <c r="B257" s="373"/>
      <c r="C257" s="345" t="s">
        <v>1436</v>
      </c>
      <c r="D257" s="340" t="s">
        <v>35</v>
      </c>
      <c r="E257" s="341">
        <v>1</v>
      </c>
      <c r="F257" s="334"/>
      <c r="G257" s="17"/>
      <c r="I257" s="336"/>
    </row>
    <row r="258" spans="1:9" s="323" customFormat="1" x14ac:dyDescent="0.25">
      <c r="A258" s="371"/>
      <c r="B258" s="373"/>
      <c r="C258" s="345"/>
      <c r="D258" s="340"/>
      <c r="E258" s="341"/>
      <c r="F258" s="334"/>
      <c r="G258" s="17"/>
      <c r="I258" s="336"/>
    </row>
    <row r="259" spans="1:9" s="323" customFormat="1" ht="12.75" customHeight="1" x14ac:dyDescent="0.25">
      <c r="A259" s="371" t="s">
        <v>1568</v>
      </c>
      <c r="B259" s="373"/>
      <c r="C259" s="345" t="s">
        <v>1434</v>
      </c>
      <c r="D259" s="340" t="s">
        <v>35</v>
      </c>
      <c r="E259" s="341">
        <v>1</v>
      </c>
      <c r="F259" s="372"/>
      <c r="G259" s="17"/>
      <c r="I259" s="336"/>
    </row>
    <row r="260" spans="1:9" s="323" customFormat="1" ht="12.75" customHeight="1" x14ac:dyDescent="0.25">
      <c r="A260" s="385"/>
      <c r="B260" s="373"/>
      <c r="C260" s="386"/>
      <c r="D260" s="371"/>
      <c r="E260" s="387"/>
      <c r="F260" s="372"/>
      <c r="G260" s="17"/>
      <c r="I260" s="336"/>
    </row>
    <row r="261" spans="1:9" s="323" customFormat="1" ht="12.75" customHeight="1" x14ac:dyDescent="0.25">
      <c r="A261" s="371" t="s">
        <v>1569</v>
      </c>
      <c r="B261" s="373"/>
      <c r="C261" s="345" t="s">
        <v>1435</v>
      </c>
      <c r="D261" s="340" t="s">
        <v>35</v>
      </c>
      <c r="E261" s="341">
        <v>1</v>
      </c>
      <c r="F261" s="334"/>
      <c r="G261" s="17"/>
      <c r="I261" s="336"/>
    </row>
    <row r="262" spans="1:9" s="323" customFormat="1" ht="12.75" customHeight="1" x14ac:dyDescent="0.25">
      <c r="A262" s="385"/>
      <c r="B262" s="373"/>
      <c r="C262" s="386"/>
      <c r="D262" s="371"/>
      <c r="E262" s="387"/>
      <c r="F262" s="372"/>
      <c r="G262" s="17"/>
      <c r="I262" s="336"/>
    </row>
    <row r="263" spans="1:9" s="323" customFormat="1" ht="26.4" x14ac:dyDescent="0.25">
      <c r="A263" s="371" t="s">
        <v>1570</v>
      </c>
      <c r="B263" s="373"/>
      <c r="C263" s="388" t="s">
        <v>1437</v>
      </c>
      <c r="D263" s="340" t="s">
        <v>35</v>
      </c>
      <c r="E263" s="341">
        <v>1</v>
      </c>
      <c r="F263" s="334"/>
      <c r="G263" s="17"/>
      <c r="I263" s="336"/>
    </row>
    <row r="264" spans="1:9" s="323" customFormat="1" ht="12.75" customHeight="1" x14ac:dyDescent="0.25">
      <c r="A264" s="385"/>
      <c r="B264" s="373"/>
      <c r="C264" s="386"/>
      <c r="D264" s="371"/>
      <c r="E264" s="387"/>
      <c r="F264" s="372"/>
      <c r="G264" s="17"/>
      <c r="I264" s="336"/>
    </row>
    <row r="265" spans="1:9" s="323" customFormat="1" ht="12.75" customHeight="1" x14ac:dyDescent="0.25">
      <c r="A265" s="337" t="s">
        <v>522</v>
      </c>
      <c r="B265" s="344"/>
      <c r="C265" s="339" t="s">
        <v>1187</v>
      </c>
      <c r="D265" s="390"/>
      <c r="E265" s="351"/>
      <c r="F265" s="391"/>
      <c r="G265" s="17"/>
      <c r="I265" s="336"/>
    </row>
    <row r="266" spans="1:9" s="323" customFormat="1" ht="12.75" customHeight="1" x14ac:dyDescent="0.25">
      <c r="A266" s="385"/>
      <c r="B266" s="373"/>
      <c r="C266" s="386"/>
      <c r="D266" s="371"/>
      <c r="E266" s="387"/>
      <c r="F266" s="372"/>
      <c r="G266" s="17"/>
      <c r="I266" s="336"/>
    </row>
    <row r="267" spans="1:9" s="323" customFormat="1" ht="102" customHeight="1" x14ac:dyDescent="0.25">
      <c r="A267" s="340" t="s">
        <v>1571</v>
      </c>
      <c r="B267" s="375"/>
      <c r="C267" s="345" t="s">
        <v>1485</v>
      </c>
      <c r="D267" s="340" t="s">
        <v>35</v>
      </c>
      <c r="E267" s="341">
        <v>1</v>
      </c>
      <c r="F267" s="372"/>
      <c r="G267" s="17"/>
      <c r="H267" s="353"/>
      <c r="I267" s="336"/>
    </row>
    <row r="268" spans="1:9" s="323" customFormat="1" ht="12.75" customHeight="1" x14ac:dyDescent="0.25">
      <c r="A268" s="385"/>
      <c r="B268" s="373"/>
      <c r="C268" s="386"/>
      <c r="D268" s="371"/>
      <c r="E268" s="387"/>
      <c r="F268" s="372"/>
      <c r="G268" s="17"/>
      <c r="I268" s="336"/>
    </row>
    <row r="269" spans="1:9" s="323" customFormat="1" ht="39.6" x14ac:dyDescent="0.25">
      <c r="A269" s="340" t="s">
        <v>1572</v>
      </c>
      <c r="B269" s="384"/>
      <c r="C269" s="392" t="s">
        <v>1438</v>
      </c>
      <c r="D269" s="371"/>
      <c r="E269" s="387"/>
      <c r="F269" s="342"/>
      <c r="G269" s="17"/>
      <c r="I269" s="336"/>
    </row>
    <row r="270" spans="1:9" s="323" customFormat="1" ht="12.75" customHeight="1" x14ac:dyDescent="0.25">
      <c r="A270" s="385"/>
      <c r="B270" s="373"/>
      <c r="C270" s="386"/>
      <c r="D270" s="371"/>
      <c r="E270" s="387"/>
      <c r="F270" s="372"/>
      <c r="G270" s="17"/>
      <c r="I270" s="336"/>
    </row>
    <row r="271" spans="1:9" s="323" customFormat="1" ht="12.75" customHeight="1" x14ac:dyDescent="0.25">
      <c r="A271" s="371" t="s">
        <v>1573</v>
      </c>
      <c r="B271" s="373"/>
      <c r="C271" s="345" t="s">
        <v>1439</v>
      </c>
      <c r="D271" s="371" t="s">
        <v>35</v>
      </c>
      <c r="E271" s="341">
        <v>2</v>
      </c>
      <c r="F271" s="372"/>
      <c r="G271" s="17"/>
      <c r="I271" s="336"/>
    </row>
    <row r="272" spans="1:9" s="323" customFormat="1" ht="12.75" customHeight="1" x14ac:dyDescent="0.25">
      <c r="A272" s="385"/>
      <c r="B272" s="373"/>
      <c r="C272" s="386"/>
      <c r="D272" s="371"/>
      <c r="E272" s="387"/>
      <c r="F272" s="372"/>
      <c r="G272" s="17" t="str">
        <f t="shared" ref="G272:G293" si="3">IF(E272&gt;0, E272*F272, " ")</f>
        <v xml:space="preserve"> </v>
      </c>
      <c r="I272" s="336"/>
    </row>
    <row r="273" spans="1:9" s="482" customFormat="1" ht="25.5" customHeight="1" x14ac:dyDescent="0.3">
      <c r="A273" s="490" t="s">
        <v>1319</v>
      </c>
      <c r="B273" s="491"/>
      <c r="C273" s="491"/>
      <c r="D273" s="491"/>
      <c r="E273" s="491"/>
      <c r="F273" s="491"/>
      <c r="G273" s="361"/>
      <c r="H273" s="480"/>
      <c r="I273" s="481"/>
    </row>
    <row r="274" spans="1:9" ht="25.5" customHeight="1" x14ac:dyDescent="0.3">
      <c r="A274" s="487" t="s">
        <v>1172</v>
      </c>
      <c r="B274" s="487"/>
      <c r="C274" s="487"/>
      <c r="D274" s="487"/>
      <c r="E274" s="487"/>
      <c r="F274" s="487"/>
      <c r="G274" s="487"/>
    </row>
    <row r="275" spans="1:9" ht="25.5" customHeight="1" x14ac:dyDescent="0.3">
      <c r="A275" s="326" t="s">
        <v>0</v>
      </c>
      <c r="B275" s="327" t="s">
        <v>1</v>
      </c>
      <c r="C275" s="327" t="s">
        <v>113</v>
      </c>
      <c r="D275" s="327" t="s">
        <v>2</v>
      </c>
      <c r="E275" s="327" t="s">
        <v>3</v>
      </c>
      <c r="F275" s="328" t="s">
        <v>4</v>
      </c>
      <c r="G275" s="329" t="s">
        <v>5</v>
      </c>
    </row>
    <row r="276" spans="1:9" ht="25.5" customHeight="1" x14ac:dyDescent="0.3">
      <c r="A276" s="362" t="s">
        <v>19</v>
      </c>
      <c r="B276" s="362"/>
      <c r="C276" s="362"/>
      <c r="D276" s="362"/>
      <c r="E276" s="362"/>
      <c r="F276" s="362"/>
      <c r="G276" s="363"/>
    </row>
    <row r="277" spans="1:9" s="323" customFormat="1" ht="39.6" x14ac:dyDescent="0.25">
      <c r="A277" s="371" t="s">
        <v>1574</v>
      </c>
      <c r="B277" s="373"/>
      <c r="C277" s="345" t="s">
        <v>1448</v>
      </c>
      <c r="D277" s="371" t="s">
        <v>35</v>
      </c>
      <c r="E277" s="341">
        <v>2</v>
      </c>
      <c r="F277" s="334"/>
      <c r="G277" s="17"/>
      <c r="I277" s="336"/>
    </row>
    <row r="278" spans="1:9" s="323" customFormat="1" ht="12.75" customHeight="1" x14ac:dyDescent="0.25">
      <c r="A278" s="385"/>
      <c r="B278" s="373"/>
      <c r="C278" s="386"/>
      <c r="D278" s="371"/>
      <c r="E278" s="387"/>
      <c r="F278" s="372"/>
      <c r="G278" s="17"/>
      <c r="I278" s="336"/>
    </row>
    <row r="279" spans="1:9" s="323" customFormat="1" ht="26.4" x14ac:dyDescent="0.25">
      <c r="A279" s="371" t="s">
        <v>1575</v>
      </c>
      <c r="B279" s="373"/>
      <c r="C279" s="345" t="s">
        <v>1442</v>
      </c>
      <c r="D279" s="371" t="s">
        <v>35</v>
      </c>
      <c r="E279" s="341">
        <v>2</v>
      </c>
      <c r="F279" s="372"/>
      <c r="G279" s="17"/>
      <c r="I279" s="336"/>
    </row>
    <row r="280" spans="1:9" s="323" customFormat="1" ht="12.75" customHeight="1" x14ac:dyDescent="0.25">
      <c r="A280" s="385"/>
      <c r="B280" s="373"/>
      <c r="C280" s="386"/>
      <c r="D280" s="371"/>
      <c r="E280" s="387"/>
      <c r="F280" s="372"/>
      <c r="G280" s="17"/>
      <c r="I280" s="336"/>
    </row>
    <row r="281" spans="1:9" s="323" customFormat="1" ht="12.75" customHeight="1" x14ac:dyDescent="0.25">
      <c r="A281" s="340" t="s">
        <v>1576</v>
      </c>
      <c r="B281" s="373"/>
      <c r="C281" s="345" t="s">
        <v>1444</v>
      </c>
      <c r="D281" s="340" t="s">
        <v>35</v>
      </c>
      <c r="E281" s="341">
        <v>1</v>
      </c>
      <c r="F281" s="334"/>
      <c r="G281" s="17"/>
      <c r="I281" s="336"/>
    </row>
    <row r="282" spans="1:9" s="323" customFormat="1" ht="12.75" customHeight="1" x14ac:dyDescent="0.25">
      <c r="A282" s="385"/>
      <c r="B282" s="373"/>
      <c r="C282" s="386"/>
      <c r="D282" s="371"/>
      <c r="E282" s="387"/>
      <c r="F282" s="372"/>
      <c r="G282" s="17"/>
      <c r="I282" s="336"/>
    </row>
    <row r="283" spans="1:9" s="323" customFormat="1" ht="12.75" customHeight="1" x14ac:dyDescent="0.25">
      <c r="A283" s="371" t="s">
        <v>1577</v>
      </c>
      <c r="B283" s="373"/>
      <c r="C283" s="382" t="s">
        <v>1440</v>
      </c>
      <c r="D283" s="340" t="s">
        <v>35</v>
      </c>
      <c r="E283" s="341">
        <v>1</v>
      </c>
      <c r="F283" s="372"/>
      <c r="G283" s="17"/>
      <c r="I283" s="336"/>
    </row>
    <row r="284" spans="1:9" s="323" customFormat="1" ht="12.75" customHeight="1" x14ac:dyDescent="0.25">
      <c r="A284" s="371"/>
      <c r="B284" s="373"/>
      <c r="C284" s="382"/>
      <c r="D284" s="340"/>
      <c r="E284" s="341"/>
      <c r="F284" s="372"/>
      <c r="G284" s="17"/>
      <c r="I284" s="336"/>
    </row>
    <row r="285" spans="1:9" ht="12.75" customHeight="1" x14ac:dyDescent="0.3">
      <c r="A285" s="371" t="s">
        <v>1578</v>
      </c>
      <c r="B285" s="373"/>
      <c r="C285" s="345" t="s">
        <v>1445</v>
      </c>
      <c r="D285" s="340" t="s">
        <v>35</v>
      </c>
      <c r="E285" s="341">
        <v>2</v>
      </c>
      <c r="F285" s="372"/>
      <c r="G285" s="17"/>
      <c r="H285" s="389"/>
    </row>
    <row r="286" spans="1:9" s="323" customFormat="1" ht="12.75" customHeight="1" x14ac:dyDescent="0.25">
      <c r="A286" s="385"/>
      <c r="B286" s="373"/>
      <c r="C286" s="386"/>
      <c r="D286" s="371"/>
      <c r="E286" s="387"/>
      <c r="F286" s="372"/>
      <c r="G286" s="17"/>
      <c r="I286" s="336"/>
    </row>
    <row r="287" spans="1:9" ht="26.4" x14ac:dyDescent="0.3">
      <c r="A287" s="371" t="s">
        <v>1579</v>
      </c>
      <c r="B287" s="373"/>
      <c r="C287" s="345" t="s">
        <v>1446</v>
      </c>
      <c r="D287" s="340" t="s">
        <v>35</v>
      </c>
      <c r="E287" s="341">
        <v>1</v>
      </c>
      <c r="F287" s="372"/>
      <c r="G287" s="17"/>
      <c r="H287" s="389"/>
    </row>
    <row r="288" spans="1:9" ht="12.75" customHeight="1" x14ac:dyDescent="0.3">
      <c r="A288" s="371"/>
      <c r="B288" s="373"/>
      <c r="C288" s="345"/>
      <c r="D288" s="340"/>
      <c r="E288" s="341"/>
      <c r="F288" s="372"/>
      <c r="G288" s="17"/>
      <c r="H288" s="389"/>
    </row>
    <row r="289" spans="1:9" ht="12.75" customHeight="1" x14ac:dyDescent="0.3">
      <c r="A289" s="371" t="s">
        <v>1580</v>
      </c>
      <c r="B289" s="373"/>
      <c r="C289" s="345" t="s">
        <v>1447</v>
      </c>
      <c r="D289" s="340" t="s">
        <v>35</v>
      </c>
      <c r="E289" s="341">
        <v>1</v>
      </c>
      <c r="F289" s="334"/>
      <c r="G289" s="17"/>
    </row>
    <row r="290" spans="1:9" ht="12.75" customHeight="1" x14ac:dyDescent="0.3">
      <c r="A290" s="340"/>
      <c r="C290" s="339"/>
      <c r="D290" s="390"/>
      <c r="E290" s="351"/>
      <c r="F290" s="391"/>
      <c r="G290" s="17"/>
    </row>
    <row r="291" spans="1:9" ht="12.75" customHeight="1" x14ac:dyDescent="0.3">
      <c r="A291" s="371" t="s">
        <v>1581</v>
      </c>
      <c r="B291" s="375"/>
      <c r="C291" s="392" t="s">
        <v>1443</v>
      </c>
      <c r="D291" s="340" t="s">
        <v>35</v>
      </c>
      <c r="E291" s="341">
        <v>1</v>
      </c>
      <c r="F291" s="393"/>
      <c r="G291" s="17"/>
    </row>
    <row r="292" spans="1:9" ht="12.75" customHeight="1" x14ac:dyDescent="0.3">
      <c r="A292" s="371"/>
      <c r="B292" s="375"/>
      <c r="C292" s="392"/>
      <c r="D292" s="340"/>
      <c r="E292" s="341"/>
      <c r="F292" s="393"/>
      <c r="G292" s="17"/>
    </row>
    <row r="293" spans="1:9" ht="12.75" customHeight="1" x14ac:dyDescent="0.3">
      <c r="A293" s="337" t="s">
        <v>523</v>
      </c>
      <c r="B293" s="344"/>
      <c r="C293" s="339" t="s">
        <v>1188</v>
      </c>
      <c r="D293" s="390"/>
      <c r="E293" s="351"/>
      <c r="F293" s="391"/>
      <c r="G293" s="17" t="str">
        <f t="shared" si="3"/>
        <v xml:space="preserve"> </v>
      </c>
      <c r="H293" s="389"/>
    </row>
    <row r="294" spans="1:9" ht="12.75" customHeight="1" x14ac:dyDescent="0.3">
      <c r="A294" s="337"/>
      <c r="C294" s="339"/>
      <c r="D294" s="390"/>
      <c r="E294" s="351"/>
      <c r="F294" s="391"/>
      <c r="G294" s="17"/>
      <c r="H294" s="389"/>
    </row>
    <row r="295" spans="1:9" ht="102" customHeight="1" x14ac:dyDescent="0.3">
      <c r="A295" s="340" t="s">
        <v>1582</v>
      </c>
      <c r="B295" s="375"/>
      <c r="C295" s="345" t="s">
        <v>1486</v>
      </c>
      <c r="D295" s="340" t="s">
        <v>35</v>
      </c>
      <c r="E295" s="341">
        <v>1</v>
      </c>
      <c r="F295" s="372"/>
      <c r="G295" s="17"/>
    </row>
    <row r="296" spans="1:9" ht="12.75" customHeight="1" x14ac:dyDescent="0.3">
      <c r="A296" s="340"/>
      <c r="B296" s="375"/>
      <c r="C296" s="345"/>
      <c r="D296" s="340"/>
      <c r="E296" s="341"/>
      <c r="F296" s="372"/>
      <c r="G296" s="17"/>
    </row>
    <row r="297" spans="1:9" s="323" customFormat="1" ht="38.25" customHeight="1" x14ac:dyDescent="0.25">
      <c r="A297" s="340" t="s">
        <v>1583</v>
      </c>
      <c r="B297" s="384"/>
      <c r="C297" s="345" t="s">
        <v>1441</v>
      </c>
      <c r="D297" s="345"/>
      <c r="E297" s="345"/>
      <c r="F297" s="342"/>
      <c r="G297" s="17"/>
      <c r="I297" s="336"/>
    </row>
    <row r="298" spans="1:9" ht="12.75" customHeight="1" x14ac:dyDescent="0.3">
      <c r="A298" s="340"/>
      <c r="B298" s="344"/>
      <c r="C298" s="345"/>
      <c r="D298" s="340"/>
      <c r="E298" s="341"/>
      <c r="F298" s="355"/>
      <c r="G298" s="17"/>
    </row>
    <row r="299" spans="1:9" ht="12.75" customHeight="1" x14ac:dyDescent="0.3">
      <c r="A299" s="371" t="s">
        <v>1584</v>
      </c>
      <c r="B299" s="371"/>
      <c r="C299" s="379" t="s">
        <v>1450</v>
      </c>
      <c r="D299" s="371" t="s">
        <v>35</v>
      </c>
      <c r="E299" s="341">
        <v>2</v>
      </c>
      <c r="F299" s="372"/>
      <c r="G299" s="17"/>
      <c r="H299" s="325"/>
    </row>
    <row r="300" spans="1:9" ht="12.75" customHeight="1" x14ac:dyDescent="0.3">
      <c r="A300" s="340"/>
      <c r="C300" s="339"/>
      <c r="D300" s="390"/>
      <c r="E300" s="351"/>
      <c r="F300" s="391"/>
      <c r="G300" s="17"/>
    </row>
    <row r="301" spans="1:9" ht="38.25" customHeight="1" x14ac:dyDescent="0.3">
      <c r="A301" s="371" t="s">
        <v>1585</v>
      </c>
      <c r="B301" s="371"/>
      <c r="C301" s="379" t="s">
        <v>1451</v>
      </c>
      <c r="D301" s="371" t="s">
        <v>35</v>
      </c>
      <c r="E301" s="341">
        <v>2</v>
      </c>
      <c r="F301" s="372"/>
      <c r="G301" s="17"/>
      <c r="H301" s="325"/>
    </row>
    <row r="302" spans="1:9" ht="12.75" customHeight="1" x14ac:dyDescent="0.3">
      <c r="A302" s="340"/>
      <c r="C302" s="339"/>
      <c r="D302" s="390"/>
      <c r="E302" s="351"/>
      <c r="F302" s="391"/>
      <c r="G302" s="17"/>
    </row>
    <row r="303" spans="1:9" ht="25.5" customHeight="1" x14ac:dyDescent="0.3">
      <c r="A303" s="371" t="s">
        <v>1586</v>
      </c>
      <c r="B303" s="371"/>
      <c r="C303" s="379" t="s">
        <v>1452</v>
      </c>
      <c r="D303" s="371" t="s">
        <v>35</v>
      </c>
      <c r="E303" s="341">
        <v>1</v>
      </c>
      <c r="F303" s="372"/>
      <c r="G303" s="17"/>
      <c r="H303" s="325"/>
    </row>
    <row r="304" spans="1:9" ht="12.75" customHeight="1" x14ac:dyDescent="0.3">
      <c r="A304" s="340"/>
      <c r="C304" s="339"/>
      <c r="D304" s="390"/>
      <c r="E304" s="351"/>
      <c r="F304" s="391"/>
      <c r="G304" s="17"/>
    </row>
    <row r="305" spans="1:9" s="482" customFormat="1" ht="24.6" customHeight="1" x14ac:dyDescent="0.3">
      <c r="A305" s="490" t="s">
        <v>1319</v>
      </c>
      <c r="B305" s="491"/>
      <c r="C305" s="491"/>
      <c r="D305" s="491"/>
      <c r="E305" s="491"/>
      <c r="F305" s="491"/>
      <c r="G305" s="361"/>
      <c r="H305" s="480"/>
      <c r="I305" s="481"/>
    </row>
    <row r="306" spans="1:9" s="482" customFormat="1" ht="24.6" customHeight="1" x14ac:dyDescent="0.3">
      <c r="A306" s="478" t="s">
        <v>1172</v>
      </c>
      <c r="B306" s="478"/>
      <c r="C306" s="478"/>
      <c r="D306" s="478"/>
      <c r="E306" s="478"/>
      <c r="F306" s="478"/>
      <c r="G306" s="478"/>
      <c r="H306" s="480"/>
      <c r="I306" s="481"/>
    </row>
    <row r="307" spans="1:9" ht="24.6" customHeight="1" x14ac:dyDescent="0.3">
      <c r="A307" s="483" t="s">
        <v>0</v>
      </c>
      <c r="B307" s="484" t="s">
        <v>1</v>
      </c>
      <c r="C307" s="484" t="s">
        <v>113</v>
      </c>
      <c r="D307" s="484" t="s">
        <v>2</v>
      </c>
      <c r="E307" s="484" t="s">
        <v>3</v>
      </c>
      <c r="F307" s="485" t="s">
        <v>4</v>
      </c>
      <c r="G307" s="486" t="s">
        <v>5</v>
      </c>
    </row>
    <row r="308" spans="1:9" ht="24.6" customHeight="1" x14ac:dyDescent="0.3">
      <c r="A308" s="362" t="s">
        <v>19</v>
      </c>
      <c r="B308" s="362"/>
      <c r="C308" s="362"/>
      <c r="D308" s="362"/>
      <c r="E308" s="362"/>
      <c r="F308" s="362"/>
      <c r="G308" s="363"/>
    </row>
    <row r="309" spans="1:9" ht="12.75" customHeight="1" x14ac:dyDescent="0.3">
      <c r="A309" s="340"/>
      <c r="C309" s="339"/>
      <c r="D309" s="390"/>
      <c r="E309" s="351"/>
      <c r="F309" s="391"/>
      <c r="G309" s="17"/>
    </row>
    <row r="310" spans="1:9" ht="25.5" customHeight="1" x14ac:dyDescent="0.3">
      <c r="A310" s="371" t="s">
        <v>1587</v>
      </c>
      <c r="B310" s="371"/>
      <c r="C310" s="379" t="s">
        <v>1453</v>
      </c>
      <c r="D310" s="371" t="s">
        <v>35</v>
      </c>
      <c r="E310" s="341">
        <v>1</v>
      </c>
      <c r="F310" s="372"/>
      <c r="G310" s="17"/>
      <c r="H310" s="325"/>
    </row>
    <row r="311" spans="1:9" ht="12.75" customHeight="1" x14ac:dyDescent="0.3">
      <c r="A311" s="340"/>
      <c r="C311" s="339"/>
      <c r="D311" s="390"/>
      <c r="E311" s="351"/>
      <c r="F311" s="391"/>
      <c r="G311" s="17"/>
    </row>
    <row r="312" spans="1:9" ht="25.5" customHeight="1" x14ac:dyDescent="0.3">
      <c r="A312" s="371" t="s">
        <v>1588</v>
      </c>
      <c r="B312" s="371"/>
      <c r="C312" s="379" t="s">
        <v>1457</v>
      </c>
      <c r="D312" s="371" t="s">
        <v>35</v>
      </c>
      <c r="E312" s="341">
        <v>1</v>
      </c>
      <c r="F312" s="372"/>
      <c r="G312" s="17"/>
      <c r="H312" s="325"/>
    </row>
    <row r="313" spans="1:9" ht="12.75" customHeight="1" x14ac:dyDescent="0.3">
      <c r="A313" s="340"/>
      <c r="C313" s="339"/>
      <c r="D313" s="390"/>
      <c r="E313" s="351"/>
      <c r="F313" s="391"/>
      <c r="G313" s="17"/>
    </row>
    <row r="314" spans="1:9" ht="25.5" customHeight="1" x14ac:dyDescent="0.3">
      <c r="A314" s="371" t="s">
        <v>1589</v>
      </c>
      <c r="B314" s="371"/>
      <c r="C314" s="379" t="s">
        <v>1456</v>
      </c>
      <c r="D314" s="371" t="s">
        <v>35</v>
      </c>
      <c r="E314" s="341">
        <v>1</v>
      </c>
      <c r="F314" s="372"/>
      <c r="G314" s="17"/>
      <c r="H314" s="325"/>
    </row>
    <row r="315" spans="1:9" ht="12.75" customHeight="1" x14ac:dyDescent="0.3">
      <c r="A315" s="371"/>
      <c r="B315" s="371"/>
      <c r="C315" s="379"/>
      <c r="D315" s="371"/>
      <c r="E315" s="341"/>
      <c r="F315" s="372"/>
      <c r="G315" s="17"/>
      <c r="H315" s="325"/>
    </row>
    <row r="316" spans="1:9" ht="12.75" customHeight="1" x14ac:dyDescent="0.3">
      <c r="A316" s="371" t="s">
        <v>1590</v>
      </c>
      <c r="B316" s="371"/>
      <c r="C316" s="379" t="s">
        <v>1455</v>
      </c>
      <c r="D316" s="371" t="s">
        <v>35</v>
      </c>
      <c r="E316" s="341">
        <v>1</v>
      </c>
      <c r="F316" s="372"/>
      <c r="G316" s="17"/>
      <c r="H316" s="325"/>
    </row>
    <row r="317" spans="1:9" ht="12.75" customHeight="1" x14ac:dyDescent="0.3">
      <c r="A317" s="371"/>
      <c r="B317" s="371"/>
      <c r="C317" s="379"/>
      <c r="D317" s="371"/>
      <c r="E317" s="341"/>
      <c r="F317" s="372"/>
      <c r="G317" s="17"/>
      <c r="H317" s="325"/>
    </row>
    <row r="318" spans="1:9" ht="12.75" customHeight="1" x14ac:dyDescent="0.3">
      <c r="A318" s="371" t="s">
        <v>1591</v>
      </c>
      <c r="B318" s="371"/>
      <c r="C318" s="379" t="s">
        <v>1458</v>
      </c>
      <c r="D318" s="371" t="s">
        <v>35</v>
      </c>
      <c r="E318" s="341">
        <v>1</v>
      </c>
      <c r="F318" s="372"/>
      <c r="G318" s="17"/>
    </row>
    <row r="319" spans="1:9" ht="12.75" customHeight="1" x14ac:dyDescent="0.3">
      <c r="A319" s="371"/>
      <c r="B319" s="371"/>
      <c r="C319" s="379"/>
      <c r="D319" s="371"/>
      <c r="E319" s="341"/>
      <c r="F319" s="372"/>
      <c r="G319" s="17"/>
    </row>
    <row r="320" spans="1:9" ht="25.5" customHeight="1" x14ac:dyDescent="0.3">
      <c r="A320" s="371" t="s">
        <v>1592</v>
      </c>
      <c r="B320" s="340"/>
      <c r="C320" s="379" t="s">
        <v>1459</v>
      </c>
      <c r="D320" s="371" t="s">
        <v>35</v>
      </c>
      <c r="E320" s="341">
        <v>1</v>
      </c>
      <c r="F320" s="372"/>
      <c r="G320" s="17"/>
      <c r="H320" s="389"/>
    </row>
    <row r="321" spans="1:9" ht="12.75" customHeight="1" x14ac:dyDescent="0.3">
      <c r="A321" s="340"/>
      <c r="C321" s="339"/>
      <c r="D321" s="390"/>
      <c r="E321" s="351"/>
      <c r="F321" s="391"/>
      <c r="G321" s="17"/>
    </row>
    <row r="322" spans="1:9" ht="12.75" customHeight="1" x14ac:dyDescent="0.3">
      <c r="A322" s="371" t="s">
        <v>1593</v>
      </c>
      <c r="B322" s="340"/>
      <c r="C322" s="379" t="s">
        <v>1460</v>
      </c>
      <c r="D322" s="371" t="s">
        <v>35</v>
      </c>
      <c r="E322" s="341">
        <v>1</v>
      </c>
      <c r="F322" s="372"/>
      <c r="G322" s="17"/>
      <c r="H322" s="389"/>
    </row>
    <row r="323" spans="1:9" ht="12.75" customHeight="1" x14ac:dyDescent="0.3">
      <c r="A323" s="340"/>
      <c r="C323" s="339"/>
      <c r="D323" s="390"/>
      <c r="E323" s="351"/>
      <c r="F323" s="391"/>
      <c r="G323" s="17"/>
    </row>
    <row r="324" spans="1:9" ht="12.75" customHeight="1" x14ac:dyDescent="0.3">
      <c r="A324" s="371" t="s">
        <v>1594</v>
      </c>
      <c r="B324" s="340"/>
      <c r="C324" s="379" t="s">
        <v>1461</v>
      </c>
      <c r="D324" s="371" t="s">
        <v>35</v>
      </c>
      <c r="E324" s="341">
        <v>1</v>
      </c>
      <c r="F324" s="372"/>
      <c r="G324" s="17"/>
      <c r="H324" s="389"/>
    </row>
    <row r="325" spans="1:9" ht="12.75" customHeight="1" x14ac:dyDescent="0.3">
      <c r="A325" s="371"/>
      <c r="B325" s="340"/>
      <c r="C325" s="379"/>
      <c r="D325" s="371"/>
      <c r="E325" s="341"/>
      <c r="F325" s="372"/>
      <c r="G325" s="17"/>
      <c r="H325" s="389"/>
    </row>
    <row r="326" spans="1:9" ht="12.75" customHeight="1" x14ac:dyDescent="0.3">
      <c r="A326" s="371" t="s">
        <v>1595</v>
      </c>
      <c r="B326" s="340"/>
      <c r="C326" s="379" t="s">
        <v>1462</v>
      </c>
      <c r="D326" s="371" t="s">
        <v>35</v>
      </c>
      <c r="E326" s="341">
        <v>2</v>
      </c>
      <c r="F326" s="372"/>
      <c r="G326" s="17"/>
    </row>
    <row r="327" spans="1:9" ht="12.75" customHeight="1" x14ac:dyDescent="0.3">
      <c r="A327" s="380"/>
      <c r="B327" s="380"/>
      <c r="C327" s="380"/>
      <c r="D327" s="380"/>
      <c r="E327" s="380"/>
      <c r="F327" s="380"/>
      <c r="G327" s="335"/>
    </row>
    <row r="328" spans="1:9" ht="25.5" customHeight="1" x14ac:dyDescent="0.3">
      <c r="A328" s="371" t="s">
        <v>1596</v>
      </c>
      <c r="B328" s="340"/>
      <c r="C328" s="379" t="s">
        <v>1463</v>
      </c>
      <c r="D328" s="371" t="s">
        <v>35</v>
      </c>
      <c r="E328" s="341">
        <v>1</v>
      </c>
      <c r="F328" s="372"/>
      <c r="G328" s="17"/>
    </row>
    <row r="329" spans="1:9" ht="12.75" customHeight="1" x14ac:dyDescent="0.3">
      <c r="A329" s="371"/>
      <c r="B329" s="340"/>
      <c r="C329" s="379"/>
      <c r="D329" s="371"/>
      <c r="E329" s="341"/>
      <c r="F329" s="372"/>
      <c r="G329" s="17"/>
    </row>
    <row r="330" spans="1:9" ht="12.75" customHeight="1" x14ac:dyDescent="0.3">
      <c r="A330" s="371" t="s">
        <v>1597</v>
      </c>
      <c r="B330" s="340"/>
      <c r="C330" s="379" t="s">
        <v>1464</v>
      </c>
      <c r="D330" s="371" t="s">
        <v>35</v>
      </c>
      <c r="E330" s="341">
        <v>1</v>
      </c>
      <c r="F330" s="372"/>
      <c r="G330" s="17"/>
    </row>
    <row r="331" spans="1:9" ht="12.75" customHeight="1" x14ac:dyDescent="0.3">
      <c r="A331" s="340"/>
      <c r="B331" s="344"/>
      <c r="C331" s="345"/>
      <c r="D331" s="340"/>
      <c r="E331" s="341"/>
      <c r="F331" s="355"/>
      <c r="G331" s="17"/>
    </row>
    <row r="332" spans="1:9" ht="12.75" customHeight="1" x14ac:dyDescent="0.3">
      <c r="A332" s="371" t="s">
        <v>1598</v>
      </c>
      <c r="B332" s="340"/>
      <c r="C332" s="379" t="s">
        <v>1465</v>
      </c>
      <c r="D332" s="371" t="s">
        <v>35</v>
      </c>
      <c r="E332" s="341">
        <v>1</v>
      </c>
      <c r="F332" s="372"/>
      <c r="G332" s="17"/>
    </row>
    <row r="333" spans="1:9" s="395" customFormat="1" ht="12.75" customHeight="1" x14ac:dyDescent="0.3">
      <c r="A333" s="340"/>
      <c r="B333" s="376"/>
      <c r="C333" s="339"/>
      <c r="D333" s="390"/>
      <c r="E333" s="351"/>
      <c r="F333" s="391"/>
      <c r="G333" s="17"/>
      <c r="H333" s="394"/>
      <c r="I333" s="324"/>
    </row>
    <row r="334" spans="1:9" ht="38.25" customHeight="1" x14ac:dyDescent="0.3">
      <c r="A334" s="371" t="s">
        <v>1599</v>
      </c>
      <c r="B334" s="340"/>
      <c r="C334" s="379" t="s">
        <v>1454</v>
      </c>
      <c r="D334" s="371" t="s">
        <v>35</v>
      </c>
      <c r="E334" s="341">
        <v>1</v>
      </c>
      <c r="F334" s="372"/>
      <c r="G334" s="17"/>
    </row>
    <row r="335" spans="1:9" s="395" customFormat="1" ht="12.75" customHeight="1" x14ac:dyDescent="0.3">
      <c r="A335" s="340"/>
      <c r="B335" s="376"/>
      <c r="C335" s="339"/>
      <c r="D335" s="390"/>
      <c r="E335" s="351"/>
      <c r="F335" s="391"/>
      <c r="G335" s="17"/>
      <c r="H335" s="394"/>
      <c r="I335" s="324"/>
    </row>
    <row r="336" spans="1:9" ht="25.5" customHeight="1" x14ac:dyDescent="0.3">
      <c r="A336" s="371" t="s">
        <v>1600</v>
      </c>
      <c r="B336" s="396"/>
      <c r="C336" s="379" t="s">
        <v>1466</v>
      </c>
      <c r="D336" s="340" t="s">
        <v>35</v>
      </c>
      <c r="E336" s="341">
        <v>1</v>
      </c>
      <c r="F336" s="372"/>
      <c r="G336" s="17"/>
    </row>
    <row r="337" spans="1:9" ht="12.75" customHeight="1" x14ac:dyDescent="0.3">
      <c r="A337" s="340"/>
      <c r="C337" s="339"/>
      <c r="D337" s="390"/>
      <c r="E337" s="351"/>
      <c r="F337" s="334"/>
      <c r="G337" s="17"/>
    </row>
    <row r="338" spans="1:9" ht="38.25" customHeight="1" x14ac:dyDescent="0.3">
      <c r="A338" s="371" t="s">
        <v>1601</v>
      </c>
      <c r="B338" s="397"/>
      <c r="C338" s="379" t="s">
        <v>1467</v>
      </c>
      <c r="D338" s="340" t="s">
        <v>35</v>
      </c>
      <c r="E338" s="341">
        <v>1</v>
      </c>
      <c r="F338" s="372"/>
      <c r="G338" s="17"/>
    </row>
    <row r="339" spans="1:9" ht="12.75" customHeight="1" x14ac:dyDescent="0.3">
      <c r="A339" s="371"/>
      <c r="B339" s="340"/>
      <c r="C339" s="386"/>
      <c r="D339" s="371"/>
      <c r="E339" s="351"/>
      <c r="F339" s="372"/>
      <c r="G339" s="17"/>
    </row>
    <row r="340" spans="1:9" ht="25.5" customHeight="1" x14ac:dyDescent="0.3">
      <c r="A340" s="337" t="s">
        <v>527</v>
      </c>
      <c r="B340" s="337" t="s">
        <v>1189</v>
      </c>
      <c r="C340" s="339" t="s">
        <v>1190</v>
      </c>
      <c r="D340" s="340"/>
      <c r="E340" s="341"/>
      <c r="F340" s="342"/>
      <c r="G340" s="17"/>
    </row>
    <row r="341" spans="1:9" ht="12.75" customHeight="1" x14ac:dyDescent="0.3">
      <c r="A341" s="340" t="s">
        <v>528</v>
      </c>
      <c r="B341" s="344"/>
      <c r="C341" s="398" t="s">
        <v>75</v>
      </c>
      <c r="D341" s="340" t="s">
        <v>29</v>
      </c>
      <c r="E341" s="399">
        <v>30</v>
      </c>
      <c r="F341" s="342"/>
      <c r="G341" s="17"/>
    </row>
    <row r="342" spans="1:9" s="395" customFormat="1" ht="12.75" customHeight="1" x14ac:dyDescent="0.3">
      <c r="A342" s="371"/>
      <c r="B342" s="340"/>
      <c r="C342" s="386"/>
      <c r="D342" s="371"/>
      <c r="E342" s="387"/>
      <c r="F342" s="372"/>
      <c r="G342" s="17"/>
      <c r="H342" s="394"/>
      <c r="I342" s="324"/>
    </row>
    <row r="343" spans="1:9" s="482" customFormat="1" ht="22.8" customHeight="1" x14ac:dyDescent="0.3">
      <c r="A343" s="490" t="s">
        <v>1319</v>
      </c>
      <c r="B343" s="491"/>
      <c r="C343" s="491"/>
      <c r="D343" s="491"/>
      <c r="E343" s="491"/>
      <c r="F343" s="491"/>
      <c r="G343" s="361"/>
      <c r="H343" s="480"/>
      <c r="I343" s="481"/>
    </row>
    <row r="344" spans="1:9" s="482" customFormat="1" ht="22.8" customHeight="1" x14ac:dyDescent="0.3">
      <c r="A344" s="487" t="s">
        <v>1172</v>
      </c>
      <c r="B344" s="487"/>
      <c r="C344" s="487"/>
      <c r="D344" s="487"/>
      <c r="E344" s="487"/>
      <c r="F344" s="487"/>
      <c r="G344" s="487"/>
      <c r="H344" s="480"/>
      <c r="I344" s="481"/>
    </row>
    <row r="345" spans="1:9" s="482" customFormat="1" ht="22.8" customHeight="1" x14ac:dyDescent="0.3">
      <c r="A345" s="326" t="s">
        <v>0</v>
      </c>
      <c r="B345" s="327" t="s">
        <v>1</v>
      </c>
      <c r="C345" s="327" t="s">
        <v>113</v>
      </c>
      <c r="D345" s="327" t="s">
        <v>2</v>
      </c>
      <c r="E345" s="327" t="s">
        <v>3</v>
      </c>
      <c r="F345" s="328" t="s">
        <v>4</v>
      </c>
      <c r="G345" s="329" t="s">
        <v>5</v>
      </c>
      <c r="H345" s="480"/>
      <c r="I345" s="481"/>
    </row>
    <row r="346" spans="1:9" s="482" customFormat="1" ht="22.8" customHeight="1" x14ac:dyDescent="0.3">
      <c r="A346" s="362" t="s">
        <v>19</v>
      </c>
      <c r="B346" s="362"/>
      <c r="C346" s="362"/>
      <c r="D346" s="362"/>
      <c r="E346" s="362"/>
      <c r="F346" s="362"/>
      <c r="G346" s="363"/>
      <c r="H346" s="480"/>
      <c r="I346" s="481"/>
    </row>
    <row r="347" spans="1:9" ht="12.75" customHeight="1" x14ac:dyDescent="0.3">
      <c r="A347" s="340" t="s">
        <v>529</v>
      </c>
      <c r="B347" s="344"/>
      <c r="C347" s="398" t="s">
        <v>1191</v>
      </c>
      <c r="D347" s="371" t="s">
        <v>1192</v>
      </c>
      <c r="E347" s="400">
        <v>120</v>
      </c>
      <c r="F347" s="342"/>
      <c r="G347" s="17"/>
    </row>
    <row r="348" spans="1:9" s="395" customFormat="1" ht="12.75" customHeight="1" x14ac:dyDescent="0.3">
      <c r="A348" s="340"/>
      <c r="B348" s="340"/>
      <c r="C348" s="386"/>
      <c r="D348" s="371"/>
      <c r="E348" s="387"/>
      <c r="F348" s="372"/>
      <c r="G348" s="17"/>
      <c r="H348" s="394"/>
      <c r="I348" s="324"/>
    </row>
    <row r="349" spans="1:9" s="395" customFormat="1" ht="12.75" customHeight="1" x14ac:dyDescent="0.3">
      <c r="A349" s="371" t="s">
        <v>530</v>
      </c>
      <c r="B349" s="401"/>
      <c r="C349" s="398" t="s">
        <v>78</v>
      </c>
      <c r="D349" s="371" t="s">
        <v>1192</v>
      </c>
      <c r="E349" s="387">
        <v>100</v>
      </c>
      <c r="F349" s="372"/>
      <c r="G349" s="154"/>
      <c r="H349" s="394"/>
      <c r="I349" s="324"/>
    </row>
    <row r="350" spans="1:9" s="395" customFormat="1" ht="12.75" customHeight="1" x14ac:dyDescent="0.3">
      <c r="A350" s="371"/>
      <c r="B350" s="340"/>
      <c r="C350" s="386"/>
      <c r="D350" s="371"/>
      <c r="E350" s="387"/>
      <c r="F350" s="372"/>
      <c r="G350" s="17"/>
      <c r="H350" s="323"/>
      <c r="I350" s="324"/>
    </row>
    <row r="351" spans="1:9" s="395" customFormat="1" ht="12.75" customHeight="1" x14ac:dyDescent="0.3">
      <c r="A351" s="402" t="s">
        <v>533</v>
      </c>
      <c r="B351" s="401"/>
      <c r="C351" s="403" t="s">
        <v>59</v>
      </c>
      <c r="D351" s="396"/>
      <c r="E351" s="404"/>
      <c r="F351" s="405"/>
      <c r="G351" s="17"/>
      <c r="H351" s="394"/>
      <c r="I351" s="324"/>
    </row>
    <row r="352" spans="1:9" s="395" customFormat="1" ht="12.75" customHeight="1" x14ac:dyDescent="0.3">
      <c r="A352" s="396"/>
      <c r="B352" s="401"/>
      <c r="C352" s="398"/>
      <c r="D352" s="396"/>
      <c r="E352" s="406"/>
      <c r="F352" s="405"/>
      <c r="G352" s="17"/>
      <c r="H352" s="394"/>
      <c r="I352" s="324"/>
    </row>
    <row r="353" spans="1:9" s="395" customFormat="1" ht="25.5" customHeight="1" x14ac:dyDescent="0.3">
      <c r="A353" s="371" t="s">
        <v>535</v>
      </c>
      <c r="B353" s="371" t="s">
        <v>1193</v>
      </c>
      <c r="C353" s="398" t="s">
        <v>1194</v>
      </c>
      <c r="D353" s="371" t="s">
        <v>35</v>
      </c>
      <c r="E353" s="407">
        <v>30</v>
      </c>
      <c r="F353" s="372"/>
      <c r="G353" s="17"/>
      <c r="H353" s="394"/>
      <c r="I353" s="324"/>
    </row>
    <row r="354" spans="1:9" s="395" customFormat="1" ht="12.75" customHeight="1" x14ac:dyDescent="0.3">
      <c r="A354" s="371"/>
      <c r="B354" s="371"/>
      <c r="C354" s="386"/>
      <c r="D354" s="371"/>
      <c r="E354" s="387"/>
      <c r="F354" s="372"/>
      <c r="G354" s="17"/>
      <c r="H354" s="394"/>
      <c r="I354" s="324"/>
    </row>
    <row r="355" spans="1:9" ht="51" customHeight="1" x14ac:dyDescent="0.3">
      <c r="A355" s="371" t="s">
        <v>537</v>
      </c>
      <c r="B355" s="371" t="s">
        <v>159</v>
      </c>
      <c r="C355" s="374" t="s">
        <v>1468</v>
      </c>
      <c r="D355" s="371" t="s">
        <v>6</v>
      </c>
      <c r="E355" s="407">
        <v>1</v>
      </c>
      <c r="F355" s="372"/>
      <c r="G355" s="17"/>
    </row>
    <row r="356" spans="1:9" ht="12.75" customHeight="1" x14ac:dyDescent="0.3">
      <c r="A356" s="371"/>
      <c r="B356" s="371"/>
      <c r="C356" s="386"/>
      <c r="D356" s="371"/>
      <c r="E356" s="387"/>
      <c r="F356" s="372"/>
      <c r="G356" s="17"/>
    </row>
    <row r="357" spans="1:9" ht="25.5" customHeight="1" x14ac:dyDescent="0.3">
      <c r="A357" s="371" t="s">
        <v>538</v>
      </c>
      <c r="B357" s="371" t="s">
        <v>160</v>
      </c>
      <c r="C357" s="374" t="s">
        <v>95</v>
      </c>
      <c r="D357" s="371" t="s">
        <v>35</v>
      </c>
      <c r="E357" s="407">
        <v>200</v>
      </c>
      <c r="F357" s="372"/>
      <c r="G357" s="17"/>
      <c r="H357" s="325"/>
    </row>
    <row r="358" spans="1:9" ht="12.75" customHeight="1" x14ac:dyDescent="0.3">
      <c r="A358" s="371"/>
      <c r="B358" s="371"/>
      <c r="C358" s="374"/>
      <c r="D358" s="371"/>
      <c r="E358" s="407"/>
      <c r="F358" s="372"/>
      <c r="G358" s="17"/>
      <c r="H358" s="325"/>
    </row>
    <row r="359" spans="1:9" ht="26.4" x14ac:dyDescent="0.3">
      <c r="A359" s="337" t="s">
        <v>548</v>
      </c>
      <c r="B359" s="337" t="s">
        <v>8</v>
      </c>
      <c r="C359" s="339" t="s">
        <v>96</v>
      </c>
      <c r="D359" s="340"/>
      <c r="E359" s="341"/>
      <c r="F359" s="325"/>
      <c r="G359" s="17"/>
      <c r="H359" s="325"/>
    </row>
    <row r="360" spans="1:9" ht="12.75" customHeight="1" x14ac:dyDescent="0.3">
      <c r="A360" s="340"/>
      <c r="B360" s="344"/>
      <c r="C360" s="339"/>
      <c r="D360" s="340"/>
      <c r="E360" s="341"/>
      <c r="F360" s="342"/>
      <c r="G360" s="17"/>
      <c r="H360" s="325"/>
    </row>
    <row r="361" spans="1:9" ht="12.75" customHeight="1" x14ac:dyDescent="0.3">
      <c r="A361" s="340" t="s">
        <v>550</v>
      </c>
      <c r="B361" s="344"/>
      <c r="C361" s="345" t="s">
        <v>111</v>
      </c>
      <c r="D361" s="340" t="s">
        <v>29</v>
      </c>
      <c r="E361" s="399">
        <v>50</v>
      </c>
      <c r="F361" s="342"/>
      <c r="G361" s="17"/>
      <c r="H361" s="325"/>
    </row>
    <row r="362" spans="1:9" ht="12.75" customHeight="1" x14ac:dyDescent="0.3">
      <c r="A362" s="340"/>
      <c r="B362" s="344"/>
      <c r="C362" s="345"/>
      <c r="D362" s="340"/>
      <c r="E362" s="341"/>
      <c r="F362" s="342"/>
      <c r="G362" s="17"/>
      <c r="H362" s="325"/>
    </row>
    <row r="363" spans="1:9" ht="12.75" customHeight="1" x14ac:dyDescent="0.3">
      <c r="A363" s="340" t="s">
        <v>552</v>
      </c>
      <c r="B363" s="344"/>
      <c r="C363" s="345" t="s">
        <v>76</v>
      </c>
      <c r="D363" s="340" t="s">
        <v>29</v>
      </c>
      <c r="E363" s="341">
        <v>2000</v>
      </c>
      <c r="F363" s="342"/>
      <c r="G363" s="17"/>
      <c r="H363" s="325"/>
    </row>
    <row r="364" spans="1:9" ht="12.75" customHeight="1" x14ac:dyDescent="0.3">
      <c r="A364" s="340"/>
      <c r="B364" s="344"/>
      <c r="C364" s="345"/>
      <c r="D364" s="340"/>
      <c r="E364" s="341"/>
      <c r="F364" s="342"/>
      <c r="G364" s="17"/>
      <c r="H364" s="325"/>
    </row>
    <row r="365" spans="1:9" ht="12.75" customHeight="1" x14ac:dyDescent="0.3">
      <c r="A365" s="337" t="s">
        <v>580</v>
      </c>
      <c r="B365" s="337" t="s">
        <v>55</v>
      </c>
      <c r="C365" s="339" t="s">
        <v>100</v>
      </c>
      <c r="D365" s="340"/>
      <c r="E365" s="341"/>
      <c r="F365" s="342"/>
      <c r="G365" s="17"/>
      <c r="H365" s="325"/>
    </row>
    <row r="366" spans="1:9" ht="12.75" customHeight="1" x14ac:dyDescent="0.3">
      <c r="A366" s="340"/>
      <c r="B366" s="344"/>
      <c r="C366" s="345"/>
      <c r="D366" s="340"/>
      <c r="E366" s="341"/>
      <c r="F366" s="342"/>
      <c r="G366" s="17"/>
      <c r="H366" s="325"/>
    </row>
    <row r="367" spans="1:9" ht="12.75" customHeight="1" x14ac:dyDescent="0.3">
      <c r="A367" s="340"/>
      <c r="B367" s="409" t="s">
        <v>61</v>
      </c>
      <c r="C367" s="339" t="s">
        <v>77</v>
      </c>
      <c r="D367" s="340"/>
      <c r="E367" s="341"/>
      <c r="F367" s="342"/>
      <c r="G367" s="17"/>
      <c r="H367" s="325"/>
    </row>
    <row r="368" spans="1:9" ht="12.75" customHeight="1" x14ac:dyDescent="0.3">
      <c r="A368" s="340"/>
      <c r="B368" s="410"/>
      <c r="C368" s="411"/>
      <c r="D368" s="340"/>
      <c r="E368" s="341"/>
      <c r="F368" s="342"/>
      <c r="G368" s="17"/>
      <c r="H368" s="325"/>
    </row>
    <row r="369" spans="1:10" ht="12.75" customHeight="1" x14ac:dyDescent="0.3">
      <c r="A369" s="340" t="s">
        <v>582</v>
      </c>
      <c r="B369" s="410"/>
      <c r="C369" s="412" t="s">
        <v>111</v>
      </c>
      <c r="D369" s="340" t="s">
        <v>29</v>
      </c>
      <c r="E369" s="341">
        <v>11500</v>
      </c>
      <c r="F369" s="342"/>
      <c r="G369" s="17"/>
      <c r="H369" s="325"/>
    </row>
    <row r="370" spans="1:10" ht="12.75" customHeight="1" x14ac:dyDescent="0.3">
      <c r="A370" s="340"/>
      <c r="B370" s="410"/>
      <c r="C370" s="412"/>
      <c r="D370" s="340"/>
      <c r="E370" s="341"/>
      <c r="F370" s="342"/>
      <c r="G370" s="17"/>
      <c r="H370" s="325"/>
    </row>
    <row r="371" spans="1:10" s="395" customFormat="1" ht="12.75" customHeight="1" x14ac:dyDescent="0.3">
      <c r="A371" s="340" t="s">
        <v>584</v>
      </c>
      <c r="B371" s="410"/>
      <c r="C371" s="412" t="s">
        <v>76</v>
      </c>
      <c r="D371" s="340" t="s">
        <v>29</v>
      </c>
      <c r="E371" s="341">
        <v>100</v>
      </c>
      <c r="F371" s="342"/>
      <c r="G371" s="17"/>
      <c r="I371" s="324"/>
    </row>
    <row r="372" spans="1:10" s="395" customFormat="1" ht="12.75" customHeight="1" x14ac:dyDescent="0.3">
      <c r="A372" s="340"/>
      <c r="B372" s="410"/>
      <c r="C372" s="412"/>
      <c r="D372" s="340"/>
      <c r="E372" s="341"/>
      <c r="F372" s="342"/>
      <c r="G372" s="17"/>
      <c r="I372" s="324"/>
    </row>
    <row r="373" spans="1:10" s="395" customFormat="1" ht="12.75" customHeight="1" x14ac:dyDescent="0.3">
      <c r="A373" s="340"/>
      <c r="B373" s="344"/>
      <c r="C373" s="345"/>
      <c r="D373" s="340"/>
      <c r="E373" s="341"/>
      <c r="F373" s="342"/>
      <c r="G373" s="17"/>
      <c r="I373" s="324"/>
    </row>
    <row r="374" spans="1:10" s="395" customFormat="1" ht="12.75" customHeight="1" x14ac:dyDescent="0.3">
      <c r="A374" s="413" t="s">
        <v>588</v>
      </c>
      <c r="B374" s="414" t="s">
        <v>1195</v>
      </c>
      <c r="C374" s="415" t="s">
        <v>103</v>
      </c>
      <c r="D374" s="371"/>
      <c r="E374" s="387"/>
      <c r="F374" s="372"/>
      <c r="G374" s="154"/>
      <c r="I374" s="324"/>
    </row>
    <row r="375" spans="1:10" s="395" customFormat="1" ht="12.75" customHeight="1" x14ac:dyDescent="0.3">
      <c r="A375" s="371"/>
      <c r="B375" s="416"/>
      <c r="C375" s="415"/>
      <c r="D375" s="371"/>
      <c r="E375" s="387"/>
      <c r="F375" s="372"/>
      <c r="G375" s="154"/>
      <c r="I375" s="324"/>
    </row>
    <row r="376" spans="1:10" s="395" customFormat="1" ht="66" x14ac:dyDescent="0.3">
      <c r="A376" s="371"/>
      <c r="B376" s="416"/>
      <c r="C376" s="398" t="s">
        <v>1487</v>
      </c>
      <c r="D376" s="371"/>
      <c r="E376" s="387"/>
      <c r="F376" s="372"/>
      <c r="G376" s="154"/>
      <c r="I376" s="324"/>
      <c r="J376" s="324"/>
    </row>
    <row r="377" spans="1:10" s="395" customFormat="1" ht="12.75" customHeight="1" x14ac:dyDescent="0.3">
      <c r="A377" s="371"/>
      <c r="B377" s="416"/>
      <c r="C377" s="398"/>
      <c r="D377" s="371"/>
      <c r="E377" s="387"/>
      <c r="F377" s="372"/>
      <c r="G377" s="154"/>
      <c r="I377" s="324"/>
    </row>
    <row r="378" spans="1:10" ht="12.75" customHeight="1" x14ac:dyDescent="0.3">
      <c r="A378" s="371" t="s">
        <v>590</v>
      </c>
      <c r="B378" s="416"/>
      <c r="C378" s="398" t="s">
        <v>75</v>
      </c>
      <c r="D378" s="371" t="s">
        <v>29</v>
      </c>
      <c r="E378" s="387">
        <v>20</v>
      </c>
      <c r="F378" s="372"/>
      <c r="G378" s="154"/>
      <c r="H378" s="325"/>
    </row>
    <row r="379" spans="1:10" ht="12.75" customHeight="1" x14ac:dyDescent="0.3">
      <c r="A379" s="371"/>
      <c r="B379" s="416"/>
      <c r="C379" s="398"/>
      <c r="D379" s="371"/>
      <c r="E379" s="387"/>
      <c r="F379" s="372"/>
      <c r="G379" s="154"/>
      <c r="H379" s="325"/>
    </row>
    <row r="380" spans="1:10" ht="12.75" customHeight="1" x14ac:dyDescent="0.3">
      <c r="A380" s="371" t="s">
        <v>592</v>
      </c>
      <c r="B380" s="416"/>
      <c r="C380" s="398" t="s">
        <v>78</v>
      </c>
      <c r="D380" s="371" t="s">
        <v>1192</v>
      </c>
      <c r="E380" s="387">
        <v>100</v>
      </c>
      <c r="F380" s="372"/>
      <c r="G380" s="154"/>
      <c r="H380" s="325"/>
    </row>
    <row r="381" spans="1:10" ht="12.75" customHeight="1" x14ac:dyDescent="0.3">
      <c r="A381" s="371"/>
      <c r="B381" s="416"/>
      <c r="C381" s="398"/>
      <c r="D381" s="371"/>
      <c r="E381" s="387"/>
      <c r="F381" s="372"/>
      <c r="G381" s="154"/>
      <c r="H381" s="325"/>
    </row>
    <row r="382" spans="1:10" s="482" customFormat="1" ht="25.5" customHeight="1" x14ac:dyDescent="0.3">
      <c r="A382" s="490" t="s">
        <v>1320</v>
      </c>
      <c r="B382" s="490"/>
      <c r="C382" s="490"/>
      <c r="D382" s="490"/>
      <c r="E382" s="490"/>
      <c r="F382" s="490"/>
      <c r="G382" s="361"/>
      <c r="I382" s="481"/>
    </row>
    <row r="383" spans="1:10" s="492" customFormat="1" ht="25.5" customHeight="1" x14ac:dyDescent="0.3">
      <c r="A383" s="487" t="s">
        <v>1196</v>
      </c>
      <c r="B383" s="487"/>
      <c r="C383" s="487"/>
      <c r="D383" s="487"/>
      <c r="E383" s="487"/>
      <c r="F383" s="487"/>
      <c r="G383" s="487"/>
      <c r="I383" s="481"/>
    </row>
    <row r="384" spans="1:10" s="395" customFormat="1" ht="25.5" customHeight="1" x14ac:dyDescent="0.3">
      <c r="A384" s="326" t="s">
        <v>0</v>
      </c>
      <c r="B384" s="327" t="s">
        <v>1</v>
      </c>
      <c r="C384" s="327" t="s">
        <v>1197</v>
      </c>
      <c r="D384" s="327" t="s">
        <v>2</v>
      </c>
      <c r="E384" s="327" t="s">
        <v>3</v>
      </c>
      <c r="F384" s="328" t="s">
        <v>4</v>
      </c>
      <c r="G384" s="408" t="s">
        <v>5</v>
      </c>
      <c r="I384" s="324"/>
    </row>
    <row r="385" spans="1:9" s="395" customFormat="1" ht="12.75" customHeight="1" x14ac:dyDescent="0.3">
      <c r="A385" s="417"/>
      <c r="B385" s="418"/>
      <c r="C385" s="419"/>
      <c r="D385" s="417"/>
      <c r="E385" s="420"/>
      <c r="F385" s="421"/>
      <c r="G385" s="343"/>
      <c r="I385" s="324"/>
    </row>
    <row r="386" spans="1:9" s="395" customFormat="1" ht="12.75" customHeight="1" x14ac:dyDescent="0.3">
      <c r="A386" s="371"/>
      <c r="B386" s="416"/>
      <c r="C386" s="415" t="s">
        <v>1198</v>
      </c>
      <c r="D386" s="371"/>
      <c r="E386" s="387"/>
      <c r="F386" s="372"/>
      <c r="G386" s="422"/>
      <c r="I386" s="324"/>
    </row>
    <row r="387" spans="1:9" s="395" customFormat="1" ht="12.75" customHeight="1" x14ac:dyDescent="0.3">
      <c r="A387" s="423"/>
      <c r="B387" s="424"/>
      <c r="C387" s="425"/>
      <c r="D387" s="426"/>
      <c r="E387" s="427"/>
      <c r="F387" s="428"/>
      <c r="G387" s="155"/>
      <c r="I387" s="324"/>
    </row>
    <row r="388" spans="1:9" s="395" customFormat="1" ht="12.75" customHeight="1" x14ac:dyDescent="0.3">
      <c r="A388" s="429" t="s">
        <v>658</v>
      </c>
      <c r="B388" s="430" t="s">
        <v>8</v>
      </c>
      <c r="C388" s="431" t="s">
        <v>1199</v>
      </c>
      <c r="D388" s="426"/>
      <c r="E388" s="427"/>
      <c r="F388" s="372"/>
      <c r="G388" s="432"/>
      <c r="I388" s="324"/>
    </row>
    <row r="389" spans="1:9" s="395" customFormat="1" ht="12.75" customHeight="1" x14ac:dyDescent="0.3">
      <c r="A389" s="423"/>
      <c r="B389" s="424"/>
      <c r="C389" s="433"/>
      <c r="D389" s="426"/>
      <c r="E389" s="427"/>
      <c r="F389" s="372"/>
      <c r="G389" s="434"/>
      <c r="I389" s="324"/>
    </row>
    <row r="390" spans="1:9" s="395" customFormat="1" ht="12.75" customHeight="1" x14ac:dyDescent="0.3">
      <c r="A390" s="429" t="s">
        <v>660</v>
      </c>
      <c r="B390" s="430"/>
      <c r="C390" s="431" t="s">
        <v>1200</v>
      </c>
      <c r="D390" s="426"/>
      <c r="E390" s="427"/>
      <c r="F390" s="372"/>
      <c r="G390" s="434"/>
      <c r="I390" s="324"/>
    </row>
    <row r="391" spans="1:9" s="395" customFormat="1" ht="12.75" customHeight="1" x14ac:dyDescent="0.3">
      <c r="A391" s="423"/>
      <c r="B391" s="424"/>
      <c r="C391" s="433"/>
      <c r="D391" s="426"/>
      <c r="E391" s="427"/>
      <c r="F391" s="372"/>
      <c r="G391" s="434"/>
      <c r="I391" s="324"/>
    </row>
    <row r="392" spans="1:9" s="395" customFormat="1" ht="63.75" customHeight="1" x14ac:dyDescent="0.3">
      <c r="A392" s="423" t="s">
        <v>667</v>
      </c>
      <c r="B392" s="424"/>
      <c r="C392" s="433" t="s">
        <v>1201</v>
      </c>
      <c r="D392" s="426" t="s">
        <v>6</v>
      </c>
      <c r="E392" s="435">
        <v>1</v>
      </c>
      <c r="F392" s="372"/>
      <c r="G392" s="154"/>
      <c r="I392" s="324"/>
    </row>
    <row r="393" spans="1:9" s="395" customFormat="1" ht="12.75" customHeight="1" x14ac:dyDescent="0.3">
      <c r="A393" s="423"/>
      <c r="B393" s="424"/>
      <c r="C393" s="431" t="s">
        <v>1202</v>
      </c>
      <c r="D393" s="426"/>
      <c r="E393" s="435"/>
      <c r="F393" s="372"/>
      <c r="G393" s="154"/>
      <c r="I393" s="324"/>
    </row>
    <row r="394" spans="1:9" s="395" customFormat="1" ht="12.75" customHeight="1" x14ac:dyDescent="0.3">
      <c r="A394" s="423"/>
      <c r="B394" s="424"/>
      <c r="C394" s="431" t="s">
        <v>1203</v>
      </c>
      <c r="D394" s="426"/>
      <c r="E394" s="435"/>
      <c r="F394" s="372"/>
      <c r="G394" s="154"/>
      <c r="I394" s="324"/>
    </row>
    <row r="395" spans="1:9" s="395" customFormat="1" ht="12.75" customHeight="1" x14ac:dyDescent="0.3">
      <c r="A395" s="423"/>
      <c r="B395" s="424"/>
      <c r="C395" s="433"/>
      <c r="D395" s="426"/>
      <c r="E395" s="435"/>
      <c r="F395" s="372"/>
      <c r="G395" s="154"/>
      <c r="I395" s="324"/>
    </row>
    <row r="396" spans="1:9" s="395" customFormat="1" ht="12.75" customHeight="1" x14ac:dyDescent="0.3">
      <c r="A396" s="429" t="s">
        <v>673</v>
      </c>
      <c r="B396" s="430"/>
      <c r="C396" s="431" t="s">
        <v>1204</v>
      </c>
      <c r="D396" s="426" t="s">
        <v>6</v>
      </c>
      <c r="E396" s="435">
        <v>1</v>
      </c>
      <c r="F396" s="372"/>
      <c r="G396" s="154"/>
      <c r="I396" s="324"/>
    </row>
    <row r="397" spans="1:9" s="395" customFormat="1" ht="12.75" customHeight="1" x14ac:dyDescent="0.3">
      <c r="A397" s="423"/>
      <c r="B397" s="424"/>
      <c r="C397" s="433"/>
      <c r="D397" s="426"/>
      <c r="E397" s="435"/>
      <c r="F397" s="372"/>
      <c r="G397" s="154"/>
      <c r="I397" s="324"/>
    </row>
    <row r="398" spans="1:9" s="395" customFormat="1" ht="12.75" customHeight="1" x14ac:dyDescent="0.3">
      <c r="A398" s="423"/>
      <c r="B398" s="424"/>
      <c r="C398" s="431" t="s">
        <v>1205</v>
      </c>
      <c r="D398" s="426"/>
      <c r="E398" s="435"/>
      <c r="F398" s="372"/>
      <c r="G398" s="154"/>
      <c r="I398" s="324"/>
    </row>
    <row r="399" spans="1:9" s="395" customFormat="1" ht="12.75" customHeight="1" x14ac:dyDescent="0.3">
      <c r="A399" s="423"/>
      <c r="B399" s="424"/>
      <c r="C399" s="433"/>
      <c r="D399" s="426"/>
      <c r="E399" s="435"/>
      <c r="F399" s="372"/>
      <c r="G399" s="154"/>
      <c r="I399" s="324"/>
    </row>
    <row r="400" spans="1:9" s="395" customFormat="1" ht="12.75" customHeight="1" x14ac:dyDescent="0.3">
      <c r="A400" s="423" t="s">
        <v>788</v>
      </c>
      <c r="B400" s="436" t="s">
        <v>55</v>
      </c>
      <c r="C400" s="433" t="s">
        <v>1206</v>
      </c>
      <c r="D400" s="426" t="s">
        <v>33</v>
      </c>
      <c r="E400" s="435">
        <v>30</v>
      </c>
      <c r="F400" s="372"/>
      <c r="G400" s="154"/>
      <c r="I400" s="324"/>
    </row>
    <row r="401" spans="1:9" s="395" customFormat="1" ht="12.75" customHeight="1" x14ac:dyDescent="0.3">
      <c r="A401" s="423"/>
      <c r="B401" s="424"/>
      <c r="C401" s="433"/>
      <c r="D401" s="426"/>
      <c r="E401" s="435"/>
      <c r="F401" s="372"/>
      <c r="G401" s="154"/>
      <c r="I401" s="324"/>
    </row>
    <row r="402" spans="1:9" s="395" customFormat="1" ht="12.75" customHeight="1" x14ac:dyDescent="0.3">
      <c r="A402" s="423"/>
      <c r="B402" s="424"/>
      <c r="C402" s="431" t="s">
        <v>1207</v>
      </c>
      <c r="D402" s="426"/>
      <c r="E402" s="435"/>
      <c r="F402" s="372"/>
      <c r="G402" s="154"/>
      <c r="I402" s="324"/>
    </row>
    <row r="403" spans="1:9" s="395" customFormat="1" ht="12.75" customHeight="1" x14ac:dyDescent="0.3">
      <c r="A403" s="423"/>
      <c r="B403" s="424"/>
      <c r="C403" s="433"/>
      <c r="D403" s="426"/>
      <c r="E403" s="435"/>
      <c r="F403" s="372"/>
      <c r="G403" s="154"/>
      <c r="I403" s="324"/>
    </row>
    <row r="404" spans="1:9" s="395" customFormat="1" ht="39.6" x14ac:dyDescent="0.3">
      <c r="A404" s="423" t="s">
        <v>817</v>
      </c>
      <c r="B404" s="436" t="s">
        <v>62</v>
      </c>
      <c r="C404" s="433" t="s">
        <v>1208</v>
      </c>
      <c r="D404" s="426" t="s">
        <v>33</v>
      </c>
      <c r="E404" s="435">
        <v>30</v>
      </c>
      <c r="F404" s="372"/>
      <c r="G404" s="154"/>
      <c r="I404" s="324"/>
    </row>
    <row r="405" spans="1:9" s="395" customFormat="1" ht="12.75" customHeight="1" x14ac:dyDescent="0.3">
      <c r="A405" s="423"/>
      <c r="B405" s="424"/>
      <c r="C405" s="433"/>
      <c r="D405" s="426"/>
      <c r="E405" s="435"/>
      <c r="F405" s="372"/>
      <c r="G405" s="154"/>
      <c r="I405" s="324"/>
    </row>
    <row r="406" spans="1:9" s="395" customFormat="1" ht="12.75" customHeight="1" x14ac:dyDescent="0.3">
      <c r="A406" s="423"/>
      <c r="B406" s="424"/>
      <c r="C406" s="437" t="s">
        <v>1209</v>
      </c>
      <c r="D406" s="426"/>
      <c r="E406" s="435"/>
      <c r="F406" s="372"/>
      <c r="G406" s="154"/>
      <c r="I406" s="324"/>
    </row>
    <row r="407" spans="1:9" s="395" customFormat="1" ht="12.75" customHeight="1" x14ac:dyDescent="0.3">
      <c r="A407" s="436"/>
      <c r="B407" s="424"/>
      <c r="C407" s="438"/>
      <c r="D407" s="426"/>
      <c r="E407" s="435"/>
      <c r="F407" s="372"/>
      <c r="G407" s="154"/>
      <c r="I407" s="324"/>
    </row>
    <row r="408" spans="1:9" s="395" customFormat="1" ht="26.4" x14ac:dyDescent="0.3">
      <c r="A408" s="423" t="s">
        <v>846</v>
      </c>
      <c r="B408" s="424" t="s">
        <v>1195</v>
      </c>
      <c r="C408" s="433" t="s">
        <v>1210</v>
      </c>
      <c r="D408" s="426" t="s">
        <v>1211</v>
      </c>
      <c r="E408" s="435">
        <v>150</v>
      </c>
      <c r="F408" s="372"/>
      <c r="G408" s="154"/>
      <c r="I408" s="324"/>
    </row>
    <row r="409" spans="1:9" s="395" customFormat="1" ht="12.75" customHeight="1" x14ac:dyDescent="0.3">
      <c r="A409" s="423"/>
      <c r="B409" s="424"/>
      <c r="C409" s="433"/>
      <c r="D409" s="426"/>
      <c r="E409" s="435"/>
      <c r="F409" s="372"/>
      <c r="G409" s="154"/>
      <c r="I409" s="324"/>
    </row>
    <row r="410" spans="1:9" s="395" customFormat="1" ht="51" customHeight="1" x14ac:dyDescent="0.3">
      <c r="A410" s="423" t="s">
        <v>1031</v>
      </c>
      <c r="B410" s="436" t="s">
        <v>1212</v>
      </c>
      <c r="C410" s="433" t="s">
        <v>1213</v>
      </c>
      <c r="D410" s="426" t="s">
        <v>1211</v>
      </c>
      <c r="E410" s="435">
        <v>30</v>
      </c>
      <c r="F410" s="372"/>
      <c r="G410" s="154"/>
      <c r="I410" s="324"/>
    </row>
    <row r="411" spans="1:9" ht="12.75" customHeight="1" x14ac:dyDescent="0.3">
      <c r="A411" s="423"/>
      <c r="B411" s="436"/>
      <c r="C411" s="433"/>
      <c r="D411" s="426"/>
      <c r="E411" s="439"/>
      <c r="F411" s="372"/>
      <c r="G411" s="154"/>
    </row>
    <row r="412" spans="1:9" ht="25.5" customHeight="1" x14ac:dyDescent="0.3">
      <c r="A412" s="436" t="s">
        <v>1214</v>
      </c>
      <c r="B412" s="436" t="s">
        <v>1215</v>
      </c>
      <c r="C412" s="438" t="s">
        <v>1216</v>
      </c>
      <c r="D412" s="426" t="s">
        <v>6</v>
      </c>
      <c r="E412" s="439">
        <v>1</v>
      </c>
      <c r="F412" s="372"/>
      <c r="G412" s="154"/>
    </row>
    <row r="413" spans="1:9" ht="12.75" customHeight="1" x14ac:dyDescent="0.3">
      <c r="A413" s="436"/>
      <c r="B413" s="424"/>
      <c r="C413" s="438"/>
      <c r="D413" s="426"/>
      <c r="E413" s="439"/>
      <c r="F413" s="428"/>
      <c r="G413" s="154" t="str">
        <f t="shared" ref="G413" si="4">IF(E413&gt;0, E413*F413, " ")</f>
        <v xml:space="preserve"> </v>
      </c>
      <c r="H413" s="325"/>
    </row>
    <row r="414" spans="1:9" ht="12.75" customHeight="1" x14ac:dyDescent="0.3">
      <c r="A414" s="440"/>
      <c r="B414" s="441"/>
      <c r="C414" s="442"/>
      <c r="D414" s="443"/>
      <c r="E414" s="444"/>
      <c r="F414" s="445"/>
      <c r="G414" s="17"/>
      <c r="H414" s="325"/>
    </row>
    <row r="415" spans="1:9" s="482" customFormat="1" ht="25.5" customHeight="1" x14ac:dyDescent="0.3">
      <c r="A415" s="490" t="s">
        <v>1322</v>
      </c>
      <c r="B415" s="490"/>
      <c r="C415" s="490"/>
      <c r="D415" s="490"/>
      <c r="E415" s="490"/>
      <c r="F415" s="490"/>
      <c r="G415" s="361"/>
      <c r="I415" s="481"/>
    </row>
    <row r="416" spans="1:9" s="482" customFormat="1" ht="25.5" customHeight="1" x14ac:dyDescent="0.3">
      <c r="A416" s="487" t="s">
        <v>1478</v>
      </c>
      <c r="B416" s="487"/>
      <c r="C416" s="487"/>
      <c r="D416" s="487"/>
      <c r="E416" s="487"/>
      <c r="F416" s="487"/>
      <c r="G416" s="487"/>
      <c r="I416" s="481"/>
    </row>
    <row r="417" spans="1:8" ht="25.5" customHeight="1" x14ac:dyDescent="0.3">
      <c r="A417" s="326" t="s">
        <v>0</v>
      </c>
      <c r="B417" s="327" t="s">
        <v>1</v>
      </c>
      <c r="C417" s="327" t="s">
        <v>113</v>
      </c>
      <c r="D417" s="327" t="s">
        <v>2</v>
      </c>
      <c r="E417" s="327" t="s">
        <v>3</v>
      </c>
      <c r="F417" s="328" t="s">
        <v>4</v>
      </c>
      <c r="G417" s="408" t="s">
        <v>5</v>
      </c>
      <c r="H417" s="325"/>
    </row>
    <row r="418" spans="1:8" ht="12.75" customHeight="1" x14ac:dyDescent="0.3">
      <c r="A418" s="417"/>
      <c r="B418" s="418"/>
      <c r="C418" s="446"/>
      <c r="D418" s="417"/>
      <c r="E418" s="447"/>
      <c r="F418" s="421"/>
      <c r="G418" s="448"/>
      <c r="H418" s="325"/>
    </row>
    <row r="419" spans="1:8" ht="12.75" customHeight="1" x14ac:dyDescent="0.3">
      <c r="A419" s="449"/>
      <c r="B419" s="440" t="s">
        <v>1217</v>
      </c>
      <c r="C419" s="450" t="s">
        <v>1218</v>
      </c>
      <c r="D419" s="443"/>
      <c r="E419" s="451"/>
      <c r="F419" s="445"/>
      <c r="G419" s="17"/>
      <c r="H419" s="325"/>
    </row>
    <row r="420" spans="1:8" ht="12.75" customHeight="1" x14ac:dyDescent="0.3">
      <c r="A420" s="449"/>
      <c r="B420" s="440"/>
      <c r="C420" s="450"/>
      <c r="D420" s="443"/>
      <c r="E420" s="451"/>
      <c r="F420" s="445"/>
      <c r="G420" s="17"/>
      <c r="H420" s="325"/>
    </row>
    <row r="421" spans="1:8" ht="12.75" customHeight="1" x14ac:dyDescent="0.3">
      <c r="A421" s="449"/>
      <c r="B421" s="440" t="s">
        <v>1219</v>
      </c>
      <c r="C421" s="450" t="s">
        <v>1220</v>
      </c>
      <c r="D421" s="443"/>
      <c r="E421" s="451"/>
      <c r="F421" s="445"/>
      <c r="G421" s="17"/>
      <c r="H421" s="325"/>
    </row>
    <row r="422" spans="1:8" ht="12.75" customHeight="1" x14ac:dyDescent="0.3">
      <c r="A422" s="449"/>
      <c r="B422" s="440"/>
      <c r="C422" s="450"/>
      <c r="D422" s="443"/>
      <c r="E422" s="451"/>
      <c r="F422" s="445"/>
      <c r="G422" s="17"/>
      <c r="H422" s="325"/>
    </row>
    <row r="423" spans="1:8" ht="39.6" x14ac:dyDescent="0.3">
      <c r="A423" s="449"/>
      <c r="B423" s="344"/>
      <c r="C423" s="452" t="s">
        <v>1221</v>
      </c>
      <c r="D423" s="443"/>
      <c r="E423" s="451"/>
      <c r="F423" s="445"/>
      <c r="G423" s="17"/>
      <c r="H423" s="325"/>
    </row>
    <row r="424" spans="1:8" x14ac:dyDescent="0.3">
      <c r="A424" s="449"/>
      <c r="B424" s="344"/>
      <c r="C424" s="452"/>
      <c r="D424" s="443"/>
      <c r="E424" s="451"/>
      <c r="F424" s="445"/>
      <c r="G424" s="17"/>
      <c r="H424" s="325"/>
    </row>
    <row r="425" spans="1:8" ht="12.75" customHeight="1" x14ac:dyDescent="0.3">
      <c r="A425" s="340">
        <v>6.1</v>
      </c>
      <c r="B425" s="344" t="s">
        <v>440</v>
      </c>
      <c r="C425" s="453" t="s">
        <v>1222</v>
      </c>
      <c r="D425" s="454" t="s">
        <v>1223</v>
      </c>
      <c r="E425" s="451">
        <v>30000</v>
      </c>
      <c r="F425" s="342"/>
      <c r="G425" s="154"/>
      <c r="H425" s="325"/>
    </row>
    <row r="426" spans="1:8" ht="12.75" customHeight="1" x14ac:dyDescent="0.3">
      <c r="A426" s="340"/>
      <c r="B426" s="344"/>
      <c r="C426" s="453"/>
      <c r="D426" s="340"/>
      <c r="E426" s="451"/>
      <c r="F426" s="342"/>
      <c r="G426" s="154"/>
      <c r="H426" s="358"/>
    </row>
    <row r="427" spans="1:8" ht="12.75" customHeight="1" x14ac:dyDescent="0.3">
      <c r="A427" s="455">
        <v>6.2</v>
      </c>
      <c r="B427" s="344" t="s">
        <v>1224</v>
      </c>
      <c r="C427" s="456" t="s">
        <v>1225</v>
      </c>
      <c r="D427" s="340"/>
      <c r="E427" s="451"/>
      <c r="F427" s="342"/>
      <c r="G427" s="154"/>
      <c r="H427" s="358"/>
    </row>
    <row r="428" spans="1:8" ht="12.75" customHeight="1" x14ac:dyDescent="0.3">
      <c r="A428" s="455"/>
      <c r="B428" s="344"/>
      <c r="C428" s="456"/>
      <c r="D428" s="340"/>
      <c r="E428" s="451"/>
      <c r="F428" s="342"/>
      <c r="G428" s="154"/>
      <c r="H428" s="358"/>
    </row>
    <row r="429" spans="1:8" ht="25.5" customHeight="1" x14ac:dyDescent="0.3">
      <c r="A429" s="455"/>
      <c r="B429" s="344" t="s">
        <v>440</v>
      </c>
      <c r="C429" s="453" t="s">
        <v>1226</v>
      </c>
      <c r="D429" s="340"/>
      <c r="E429" s="451"/>
      <c r="F429" s="342"/>
      <c r="G429" s="154"/>
      <c r="H429" s="358"/>
    </row>
    <row r="430" spans="1:8" ht="14.4" x14ac:dyDescent="0.3">
      <c r="A430" s="455"/>
      <c r="B430" s="344"/>
      <c r="C430" s="453"/>
      <c r="D430" s="340"/>
      <c r="E430" s="451"/>
      <c r="F430" s="342"/>
      <c r="G430" s="154"/>
      <c r="H430" s="358"/>
    </row>
    <row r="431" spans="1:8" ht="25.5" customHeight="1" x14ac:dyDescent="0.3">
      <c r="A431" s="455" t="s">
        <v>1488</v>
      </c>
      <c r="B431" s="344" t="s">
        <v>1227</v>
      </c>
      <c r="C431" s="453" t="s">
        <v>1507</v>
      </c>
      <c r="D431" s="454" t="s">
        <v>1228</v>
      </c>
      <c r="E431" s="451">
        <v>3500</v>
      </c>
      <c r="F431" s="342"/>
      <c r="G431" s="154"/>
      <c r="H431" s="358"/>
    </row>
    <row r="432" spans="1:8" ht="12.75" customHeight="1" x14ac:dyDescent="0.3">
      <c r="A432" s="455"/>
      <c r="B432" s="344"/>
      <c r="C432" s="453"/>
      <c r="D432" s="340"/>
      <c r="E432" s="451"/>
      <c r="F432" s="342"/>
      <c r="G432" s="154"/>
      <c r="H432" s="358"/>
    </row>
    <row r="433" spans="1:8" ht="12.75" customHeight="1" x14ac:dyDescent="0.3">
      <c r="A433" s="449">
        <v>6.3</v>
      </c>
      <c r="B433" s="441" t="s">
        <v>1229</v>
      </c>
      <c r="C433" s="456" t="s">
        <v>1230</v>
      </c>
      <c r="D433" s="454"/>
      <c r="E433" s="451"/>
      <c r="F433" s="445"/>
      <c r="G433" s="154"/>
      <c r="H433" s="358"/>
    </row>
    <row r="434" spans="1:8" ht="12.75" customHeight="1" x14ac:dyDescent="0.3">
      <c r="A434" s="449"/>
      <c r="B434" s="441"/>
      <c r="C434" s="453"/>
      <c r="D434" s="443"/>
      <c r="E434" s="451"/>
      <c r="F434" s="445"/>
      <c r="G434" s="154"/>
      <c r="H434" s="358"/>
    </row>
    <row r="435" spans="1:8" ht="39.6" x14ac:dyDescent="0.3">
      <c r="A435" s="449"/>
      <c r="B435" s="441"/>
      <c r="C435" s="453" t="s">
        <v>1231</v>
      </c>
      <c r="D435" s="454"/>
      <c r="E435" s="451"/>
      <c r="F435" s="445"/>
      <c r="G435" s="154"/>
      <c r="H435" s="358"/>
    </row>
    <row r="436" spans="1:8" ht="12.75" customHeight="1" x14ac:dyDescent="0.3">
      <c r="A436" s="449"/>
      <c r="B436" s="441"/>
      <c r="C436" s="457"/>
      <c r="D436" s="454"/>
      <c r="E436" s="451"/>
      <c r="F436" s="445"/>
      <c r="G436" s="154"/>
      <c r="H436" s="358"/>
    </row>
    <row r="437" spans="1:8" ht="12.75" customHeight="1" x14ac:dyDescent="0.3">
      <c r="A437" s="449" t="s">
        <v>1489</v>
      </c>
      <c r="B437" s="441"/>
      <c r="C437" s="453" t="s">
        <v>1232</v>
      </c>
      <c r="D437" s="454" t="s">
        <v>29</v>
      </c>
      <c r="E437" s="451">
        <v>1500</v>
      </c>
      <c r="F437" s="445"/>
      <c r="G437" s="154"/>
      <c r="H437" s="358"/>
    </row>
    <row r="438" spans="1:8" ht="12.75" customHeight="1" x14ac:dyDescent="0.3">
      <c r="A438" s="449"/>
      <c r="B438" s="441"/>
      <c r="C438" s="453"/>
      <c r="D438" s="443"/>
      <c r="E438" s="451"/>
      <c r="F438" s="445"/>
      <c r="G438" s="154"/>
      <c r="H438" s="358"/>
    </row>
    <row r="439" spans="1:8" ht="12.75" customHeight="1" x14ac:dyDescent="0.3">
      <c r="A439" s="455">
        <v>6.4</v>
      </c>
      <c r="B439" s="344" t="s">
        <v>1233</v>
      </c>
      <c r="C439" s="456" t="s">
        <v>1234</v>
      </c>
      <c r="D439" s="340"/>
      <c r="E439" s="451"/>
      <c r="F439" s="342"/>
      <c r="G439" s="154"/>
      <c r="H439" s="358"/>
    </row>
    <row r="440" spans="1:8" ht="12.75" customHeight="1" x14ac:dyDescent="0.3">
      <c r="A440" s="455"/>
      <c r="B440" s="344"/>
      <c r="C440" s="453"/>
      <c r="D440" s="340"/>
      <c r="E440" s="451"/>
      <c r="F440" s="342"/>
      <c r="G440" s="154"/>
      <c r="H440" s="358"/>
    </row>
    <row r="441" spans="1:8" ht="39.6" x14ac:dyDescent="0.3">
      <c r="A441" s="449" t="s">
        <v>1490</v>
      </c>
      <c r="B441" s="441"/>
      <c r="C441" s="453" t="s">
        <v>1235</v>
      </c>
      <c r="D441" s="454" t="s">
        <v>1228</v>
      </c>
      <c r="E441" s="451">
        <v>3200</v>
      </c>
      <c r="F441" s="445"/>
      <c r="G441" s="154"/>
      <c r="H441" s="358"/>
    </row>
    <row r="442" spans="1:8" ht="12.75" customHeight="1" x14ac:dyDescent="0.3">
      <c r="A442" s="449"/>
      <c r="B442" s="441"/>
      <c r="C442" s="453"/>
      <c r="D442" s="443"/>
      <c r="E442" s="451"/>
      <c r="F442" s="445"/>
      <c r="G442" s="154"/>
      <c r="H442" s="358"/>
    </row>
    <row r="443" spans="1:8" ht="25.5" customHeight="1" x14ac:dyDescent="0.3">
      <c r="A443" s="449" t="s">
        <v>1491</v>
      </c>
      <c r="B443" s="441"/>
      <c r="C443" s="453" t="s">
        <v>1236</v>
      </c>
      <c r="D443" s="454" t="s">
        <v>1228</v>
      </c>
      <c r="E443" s="451">
        <v>3500</v>
      </c>
      <c r="F443" s="445"/>
      <c r="G443" s="154"/>
      <c r="H443" s="358"/>
    </row>
    <row r="444" spans="1:8" ht="12.75" customHeight="1" x14ac:dyDescent="0.3">
      <c r="A444" s="449"/>
      <c r="B444" s="441"/>
      <c r="C444" s="453"/>
      <c r="D444" s="443"/>
      <c r="E444" s="451"/>
      <c r="F444" s="445"/>
      <c r="G444" s="154"/>
      <c r="H444" s="358"/>
    </row>
    <row r="445" spans="1:8" ht="39.6" x14ac:dyDescent="0.3">
      <c r="A445" s="449">
        <v>6.5</v>
      </c>
      <c r="B445" s="441" t="s">
        <v>1237</v>
      </c>
      <c r="C445" s="456" t="s">
        <v>1238</v>
      </c>
      <c r="D445" s="443"/>
      <c r="E445" s="451"/>
      <c r="F445" s="445"/>
      <c r="G445" s="154"/>
      <c r="H445" s="358"/>
    </row>
    <row r="446" spans="1:8" ht="12.75" customHeight="1" x14ac:dyDescent="0.3">
      <c r="A446" s="449"/>
      <c r="B446" s="441"/>
      <c r="C446" s="453"/>
      <c r="D446" s="443"/>
      <c r="E446" s="451"/>
      <c r="F446" s="445"/>
      <c r="G446" s="154"/>
      <c r="H446" s="358"/>
    </row>
    <row r="447" spans="1:8" ht="12.75" customHeight="1" x14ac:dyDescent="0.3">
      <c r="A447" s="449" t="s">
        <v>1492</v>
      </c>
      <c r="B447" s="441" t="s">
        <v>443</v>
      </c>
      <c r="C447" s="453" t="s">
        <v>1239</v>
      </c>
      <c r="D447" s="454" t="s">
        <v>1228</v>
      </c>
      <c r="E447" s="451">
        <v>200</v>
      </c>
      <c r="F447" s="445"/>
      <c r="G447" s="154"/>
      <c r="H447" s="358"/>
    </row>
    <row r="448" spans="1:8" ht="12.75" customHeight="1" x14ac:dyDescent="0.3">
      <c r="A448" s="449"/>
      <c r="B448" s="441"/>
      <c r="C448" s="453"/>
      <c r="D448" s="443"/>
      <c r="E448" s="451"/>
      <c r="F448" s="445"/>
      <c r="G448" s="154" t="str">
        <f t="shared" ref="G448:G450" si="5">IF(E448&gt;0, E448*F448, " ")</f>
        <v xml:space="preserve"> </v>
      </c>
      <c r="H448" s="358"/>
    </row>
    <row r="449" spans="1:9" ht="12.75" customHeight="1" x14ac:dyDescent="0.3">
      <c r="A449" s="449" t="s">
        <v>1493</v>
      </c>
      <c r="B449" s="441" t="s">
        <v>1240</v>
      </c>
      <c r="C449" s="453" t="s">
        <v>1241</v>
      </c>
      <c r="D449" s="454" t="s">
        <v>1228</v>
      </c>
      <c r="E449" s="458" t="s">
        <v>161</v>
      </c>
      <c r="F449" s="459"/>
      <c r="G449" s="154"/>
    </row>
    <row r="450" spans="1:9" ht="12.75" customHeight="1" x14ac:dyDescent="0.3">
      <c r="A450" s="449"/>
      <c r="B450" s="441"/>
      <c r="C450" s="453"/>
      <c r="D450" s="443"/>
      <c r="E450" s="451"/>
      <c r="F450" s="445"/>
      <c r="G450" s="154" t="str">
        <f t="shared" si="5"/>
        <v xml:space="preserve"> </v>
      </c>
    </row>
    <row r="451" spans="1:9" ht="12.75" customHeight="1" x14ac:dyDescent="0.3">
      <c r="A451" s="449" t="s">
        <v>1494</v>
      </c>
      <c r="B451" s="441" t="s">
        <v>1242</v>
      </c>
      <c r="C451" s="453" t="s">
        <v>1243</v>
      </c>
      <c r="D451" s="454" t="s">
        <v>1228</v>
      </c>
      <c r="E451" s="458" t="s">
        <v>161</v>
      </c>
      <c r="F451" s="445"/>
      <c r="G451" s="17"/>
    </row>
    <row r="452" spans="1:9" ht="12.75" customHeight="1" x14ac:dyDescent="0.3">
      <c r="A452" s="449"/>
      <c r="B452" s="441"/>
      <c r="C452" s="453"/>
      <c r="D452" s="454"/>
      <c r="E452" s="451"/>
      <c r="F452" s="445"/>
      <c r="G452" s="17"/>
    </row>
    <row r="453" spans="1:9" s="482" customFormat="1" ht="25.5" customHeight="1" x14ac:dyDescent="0.3">
      <c r="A453" s="490" t="s">
        <v>1317</v>
      </c>
      <c r="B453" s="491"/>
      <c r="C453" s="491"/>
      <c r="D453" s="491"/>
      <c r="E453" s="491"/>
      <c r="F453" s="491"/>
      <c r="G453" s="361"/>
      <c r="H453" s="493"/>
      <c r="I453" s="481"/>
    </row>
    <row r="454" spans="1:9" s="482" customFormat="1" ht="25.5" customHeight="1" x14ac:dyDescent="0.3">
      <c r="A454" s="487" t="s">
        <v>1478</v>
      </c>
      <c r="B454" s="487"/>
      <c r="C454" s="487"/>
      <c r="D454" s="487"/>
      <c r="E454" s="487"/>
      <c r="F454" s="487"/>
      <c r="G454" s="487"/>
      <c r="H454" s="493"/>
      <c r="I454" s="481"/>
    </row>
    <row r="455" spans="1:9" ht="25.5" customHeight="1" x14ac:dyDescent="0.3">
      <c r="A455" s="326" t="s">
        <v>0</v>
      </c>
      <c r="B455" s="327" t="s">
        <v>1</v>
      </c>
      <c r="C455" s="327" t="s">
        <v>113</v>
      </c>
      <c r="D455" s="327" t="s">
        <v>2</v>
      </c>
      <c r="E455" s="327" t="s">
        <v>3</v>
      </c>
      <c r="F455" s="328" t="s">
        <v>4</v>
      </c>
      <c r="G455" s="329" t="s">
        <v>5</v>
      </c>
      <c r="H455" s="358"/>
    </row>
    <row r="456" spans="1:9" ht="25.5" customHeight="1" x14ac:dyDescent="0.3">
      <c r="A456" s="362" t="s">
        <v>19</v>
      </c>
      <c r="B456" s="362"/>
      <c r="C456" s="362"/>
      <c r="D456" s="362"/>
      <c r="E456" s="362"/>
      <c r="F456" s="362"/>
      <c r="G456" s="363"/>
      <c r="H456" s="358"/>
    </row>
    <row r="457" spans="1:9" ht="12.75" customHeight="1" x14ac:dyDescent="0.3">
      <c r="A457" s="449">
        <v>6.6</v>
      </c>
      <c r="B457" s="441" t="s">
        <v>1244</v>
      </c>
      <c r="C457" s="456" t="s">
        <v>1245</v>
      </c>
      <c r="D457" s="462"/>
      <c r="E457" s="451"/>
      <c r="F457" s="445"/>
      <c r="G457" s="17"/>
      <c r="H457" s="358"/>
    </row>
    <row r="458" spans="1:9" ht="26.4" x14ac:dyDescent="0.3">
      <c r="A458" s="449"/>
      <c r="B458" s="441" t="s">
        <v>1246</v>
      </c>
      <c r="C458" s="453" t="s">
        <v>1247</v>
      </c>
      <c r="D458" s="443"/>
      <c r="E458" s="451"/>
      <c r="F458" s="445"/>
      <c r="G458" s="17"/>
      <c r="H458" s="358"/>
    </row>
    <row r="459" spans="1:9" ht="12.75" customHeight="1" x14ac:dyDescent="0.3">
      <c r="A459" s="460"/>
      <c r="B459" s="380"/>
      <c r="C459" s="381"/>
      <c r="D459" s="463"/>
      <c r="E459" s="381"/>
      <c r="F459" s="461"/>
      <c r="G459" s="335"/>
      <c r="H459" s="358"/>
    </row>
    <row r="460" spans="1:9" ht="12.75" customHeight="1" x14ac:dyDescent="0.3">
      <c r="A460" s="449" t="s">
        <v>1495</v>
      </c>
      <c r="B460" s="441"/>
      <c r="C460" s="453" t="s">
        <v>1245</v>
      </c>
      <c r="D460" s="454" t="s">
        <v>1228</v>
      </c>
      <c r="E460" s="451">
        <v>600</v>
      </c>
      <c r="F460" s="445"/>
      <c r="G460" s="154"/>
      <c r="H460" s="358"/>
    </row>
    <row r="461" spans="1:9" ht="12.75" customHeight="1" x14ac:dyDescent="0.3">
      <c r="A461" s="460"/>
      <c r="B461" s="380"/>
      <c r="C461" s="381"/>
      <c r="D461" s="463"/>
      <c r="E461" s="381"/>
      <c r="F461" s="461"/>
      <c r="G461" s="154"/>
      <c r="H461" s="358"/>
    </row>
    <row r="462" spans="1:9" ht="12.75" customHeight="1" x14ac:dyDescent="0.3">
      <c r="A462" s="449"/>
      <c r="B462" s="464" t="s">
        <v>1248</v>
      </c>
      <c r="C462" s="456" t="s">
        <v>1249</v>
      </c>
      <c r="D462" s="443"/>
      <c r="E462" s="451"/>
      <c r="F462" s="445"/>
      <c r="G462" s="154"/>
      <c r="H462" s="358"/>
    </row>
    <row r="463" spans="1:9" ht="12.75" customHeight="1" x14ac:dyDescent="0.3">
      <c r="A463" s="460"/>
      <c r="B463" s="380"/>
      <c r="C463" s="381"/>
      <c r="D463" s="463"/>
      <c r="E463" s="381"/>
      <c r="F463" s="461"/>
      <c r="G463" s="154"/>
      <c r="H463" s="358"/>
    </row>
    <row r="464" spans="1:9" ht="12.75" customHeight="1" x14ac:dyDescent="0.3">
      <c r="A464" s="449">
        <v>6.7</v>
      </c>
      <c r="B464" s="441" t="s">
        <v>1250</v>
      </c>
      <c r="C464" s="453" t="s">
        <v>1251</v>
      </c>
      <c r="D464" s="443"/>
      <c r="E464" s="451"/>
      <c r="F464" s="445"/>
      <c r="G464" s="154"/>
      <c r="H464" s="358"/>
    </row>
    <row r="465" spans="1:8" ht="12.75" customHeight="1" x14ac:dyDescent="0.3">
      <c r="A465" s="449"/>
      <c r="B465" s="441"/>
      <c r="C465" s="453"/>
      <c r="D465" s="443"/>
      <c r="E465" s="451"/>
      <c r="F465" s="445"/>
      <c r="G465" s="154"/>
      <c r="H465" s="358"/>
    </row>
    <row r="466" spans="1:8" ht="66" x14ac:dyDescent="0.3">
      <c r="A466" s="449"/>
      <c r="B466" s="441" t="s">
        <v>1246</v>
      </c>
      <c r="C466" s="453" t="s">
        <v>1252</v>
      </c>
      <c r="D466" s="443"/>
      <c r="E466" s="451"/>
      <c r="F466" s="445"/>
      <c r="G466" s="154"/>
    </row>
    <row r="467" spans="1:8" ht="12.75" customHeight="1" x14ac:dyDescent="0.3">
      <c r="A467" s="460"/>
      <c r="B467" s="380"/>
      <c r="C467" s="381"/>
      <c r="D467" s="463"/>
      <c r="E467" s="381"/>
      <c r="F467" s="461"/>
      <c r="G467" s="154"/>
      <c r="H467" s="358"/>
    </row>
    <row r="468" spans="1:8" ht="12.75" customHeight="1" x14ac:dyDescent="0.3">
      <c r="A468" s="449" t="s">
        <v>1496</v>
      </c>
      <c r="B468" s="441"/>
      <c r="C468" s="453" t="s">
        <v>1253</v>
      </c>
      <c r="D468" s="454" t="s">
        <v>1228</v>
      </c>
      <c r="E468" s="451">
        <v>500</v>
      </c>
      <c r="F468" s="465"/>
      <c r="G468" s="154"/>
      <c r="H468" s="358"/>
    </row>
    <row r="469" spans="1:8" ht="12.75" customHeight="1" x14ac:dyDescent="0.3">
      <c r="A469" s="449"/>
      <c r="B469" s="441"/>
      <c r="C469" s="453"/>
      <c r="D469" s="454"/>
      <c r="E469" s="451"/>
      <c r="F469" s="465"/>
      <c r="G469" s="154"/>
      <c r="H469" s="358"/>
    </row>
    <row r="470" spans="1:8" ht="12.75" customHeight="1" x14ac:dyDescent="0.3">
      <c r="A470" s="449" t="s">
        <v>1497</v>
      </c>
      <c r="B470" s="441"/>
      <c r="C470" s="453" t="s">
        <v>1254</v>
      </c>
      <c r="D470" s="454" t="s">
        <v>1223</v>
      </c>
      <c r="E470" s="451">
        <v>4700</v>
      </c>
      <c r="F470" s="465"/>
      <c r="G470" s="154"/>
      <c r="H470" s="358"/>
    </row>
    <row r="471" spans="1:8" ht="12.75" customHeight="1" x14ac:dyDescent="0.3">
      <c r="A471" s="460"/>
      <c r="B471" s="380"/>
      <c r="C471" s="381"/>
      <c r="D471" s="463"/>
      <c r="E471" s="381"/>
      <c r="F471" s="380"/>
      <c r="G471" s="154"/>
      <c r="H471" s="358"/>
    </row>
    <row r="472" spans="1:8" ht="12.75" customHeight="1" x14ac:dyDescent="0.3">
      <c r="A472" s="449" t="s">
        <v>1498</v>
      </c>
      <c r="B472" s="441"/>
      <c r="C472" s="453" t="s">
        <v>1255</v>
      </c>
      <c r="D472" s="454" t="s">
        <v>1228</v>
      </c>
      <c r="E472" s="451">
        <v>100</v>
      </c>
      <c r="F472" s="465"/>
      <c r="G472" s="154"/>
      <c r="H472" s="358"/>
    </row>
    <row r="473" spans="1:8" ht="12.75" customHeight="1" x14ac:dyDescent="0.3">
      <c r="A473" s="460"/>
      <c r="B473" s="380"/>
      <c r="C473" s="381"/>
      <c r="D473" s="463"/>
      <c r="E473" s="381"/>
      <c r="F473" s="380"/>
      <c r="G473" s="154"/>
      <c r="H473" s="358"/>
    </row>
    <row r="474" spans="1:8" ht="12.75" customHeight="1" x14ac:dyDescent="0.3">
      <c r="A474" s="449" t="s">
        <v>1499</v>
      </c>
      <c r="B474" s="441"/>
      <c r="C474" s="453" t="s">
        <v>1256</v>
      </c>
      <c r="D474" s="454" t="s">
        <v>1223</v>
      </c>
      <c r="E474" s="451">
        <v>380</v>
      </c>
      <c r="F474" s="465"/>
      <c r="G474" s="154"/>
      <c r="H474" s="358"/>
    </row>
    <row r="475" spans="1:8" ht="12.75" customHeight="1" x14ac:dyDescent="0.3">
      <c r="A475" s="460"/>
      <c r="B475" s="380"/>
      <c r="C475" s="381"/>
      <c r="D475" s="463"/>
      <c r="E475" s="381"/>
      <c r="F475" s="380"/>
      <c r="G475" s="154"/>
      <c r="H475" s="358"/>
    </row>
    <row r="476" spans="1:8" ht="12.75" customHeight="1" x14ac:dyDescent="0.3">
      <c r="A476" s="440" t="s">
        <v>1500</v>
      </c>
      <c r="B476" s="441"/>
      <c r="C476" s="453" t="s">
        <v>1257</v>
      </c>
      <c r="D476" s="454" t="s">
        <v>1223</v>
      </c>
      <c r="E476" s="451">
        <v>300</v>
      </c>
      <c r="F476" s="465"/>
      <c r="G476" s="154"/>
      <c r="H476" s="358"/>
    </row>
    <row r="477" spans="1:8" ht="12.75" customHeight="1" x14ac:dyDescent="0.3">
      <c r="A477" s="460"/>
      <c r="B477" s="380"/>
      <c r="C477" s="381"/>
      <c r="D477" s="463"/>
      <c r="E477" s="381"/>
      <c r="F477" s="461"/>
      <c r="G477" s="154"/>
      <c r="H477" s="358"/>
    </row>
    <row r="478" spans="1:8" ht="12.75" customHeight="1" x14ac:dyDescent="0.3">
      <c r="A478" s="449"/>
      <c r="B478" s="441"/>
      <c r="C478" s="456" t="s">
        <v>1258</v>
      </c>
      <c r="D478" s="443"/>
      <c r="E478" s="451"/>
      <c r="F478" s="445"/>
      <c r="G478" s="154"/>
      <c r="H478" s="358"/>
    </row>
    <row r="479" spans="1:8" ht="12.75" customHeight="1" x14ac:dyDescent="0.3">
      <c r="A479" s="449"/>
      <c r="B479" s="441"/>
      <c r="C479" s="456"/>
      <c r="D479" s="443"/>
      <c r="E479" s="451"/>
      <c r="F479" s="445"/>
      <c r="G479" s="154"/>
      <c r="H479" s="358"/>
    </row>
    <row r="480" spans="1:8" ht="26.4" x14ac:dyDescent="0.3">
      <c r="A480" s="449"/>
      <c r="B480" s="441"/>
      <c r="C480" s="456" t="s">
        <v>1259</v>
      </c>
      <c r="D480" s="443"/>
      <c r="E480" s="451"/>
      <c r="F480" s="445"/>
      <c r="G480" s="154" t="str">
        <f t="shared" ref="G480" si="6">IF(E480&gt;0, E480*F480, " ")</f>
        <v xml:space="preserve"> </v>
      </c>
      <c r="H480" s="358"/>
    </row>
    <row r="481" spans="1:8" ht="12.75" customHeight="1" x14ac:dyDescent="0.3">
      <c r="A481" s="449"/>
      <c r="B481" s="466" t="s">
        <v>1260</v>
      </c>
      <c r="C481" s="456" t="s">
        <v>1261</v>
      </c>
      <c r="D481" s="443"/>
      <c r="E481" s="451"/>
      <c r="F481" s="445"/>
      <c r="G481" s="154"/>
      <c r="H481" s="358"/>
    </row>
    <row r="482" spans="1:8" ht="12.75" customHeight="1" x14ac:dyDescent="0.3">
      <c r="A482" s="460"/>
      <c r="B482" s="380"/>
      <c r="C482" s="381"/>
      <c r="D482" s="463"/>
      <c r="E482" s="381"/>
      <c r="F482" s="461"/>
      <c r="G482" s="154"/>
      <c r="H482" s="358"/>
    </row>
    <row r="483" spans="1:8" ht="12.75" customHeight="1" x14ac:dyDescent="0.3">
      <c r="A483" s="449" t="s">
        <v>1501</v>
      </c>
      <c r="B483" s="441" t="s">
        <v>1262</v>
      </c>
      <c r="C483" s="453" t="s">
        <v>1506</v>
      </c>
      <c r="D483" s="454" t="s">
        <v>1228</v>
      </c>
      <c r="E483" s="451">
        <v>70</v>
      </c>
      <c r="F483" s="465"/>
      <c r="G483" s="154"/>
      <c r="H483" s="358"/>
    </row>
    <row r="484" spans="1:8" ht="12.75" customHeight="1" x14ac:dyDescent="0.3">
      <c r="A484" s="449"/>
      <c r="B484" s="441"/>
      <c r="C484" s="453"/>
      <c r="D484" s="443"/>
      <c r="E484" s="451"/>
      <c r="F484" s="445"/>
      <c r="G484" s="154"/>
      <c r="H484" s="358"/>
    </row>
    <row r="485" spans="1:8" ht="12.75" customHeight="1" x14ac:dyDescent="0.3">
      <c r="A485" s="449" t="s">
        <v>1502</v>
      </c>
      <c r="B485" s="441" t="s">
        <v>1263</v>
      </c>
      <c r="C485" s="453" t="s">
        <v>391</v>
      </c>
      <c r="D485" s="443"/>
      <c r="E485" s="451"/>
      <c r="F485" s="465"/>
      <c r="G485" s="154"/>
      <c r="H485" s="358"/>
    </row>
    <row r="486" spans="1:8" ht="12.75" customHeight="1" x14ac:dyDescent="0.3">
      <c r="A486" s="460"/>
      <c r="B486" s="380"/>
      <c r="C486" s="381"/>
      <c r="D486" s="463"/>
      <c r="E486" s="381"/>
      <c r="F486" s="380"/>
      <c r="G486" s="154"/>
      <c r="H486" s="358"/>
    </row>
    <row r="487" spans="1:8" ht="12.75" customHeight="1" x14ac:dyDescent="0.3">
      <c r="A487" s="449" t="s">
        <v>1503</v>
      </c>
      <c r="B487" s="441" t="s">
        <v>1246</v>
      </c>
      <c r="C487" s="453" t="s">
        <v>1264</v>
      </c>
      <c r="D487" s="454" t="s">
        <v>1223</v>
      </c>
      <c r="E487" s="451">
        <v>300</v>
      </c>
      <c r="F487" s="465"/>
      <c r="G487" s="154"/>
      <c r="H487" s="358"/>
    </row>
    <row r="488" spans="1:8" ht="12.75" customHeight="1" x14ac:dyDescent="0.3">
      <c r="A488" s="460"/>
      <c r="B488" s="380"/>
      <c r="C488" s="381"/>
      <c r="D488" s="463"/>
      <c r="E488" s="381"/>
      <c r="F488" s="380"/>
      <c r="G488" s="154"/>
      <c r="H488" s="358"/>
    </row>
    <row r="489" spans="1:8" ht="12.75" customHeight="1" x14ac:dyDescent="0.3">
      <c r="A489" s="449" t="s">
        <v>1504</v>
      </c>
      <c r="B489" s="441" t="s">
        <v>1265</v>
      </c>
      <c r="C489" s="453" t="s">
        <v>1266</v>
      </c>
      <c r="D489" s="454" t="s">
        <v>1223</v>
      </c>
      <c r="E489" s="451">
        <v>120</v>
      </c>
      <c r="F489" s="465"/>
      <c r="G489" s="154"/>
      <c r="H489" s="358"/>
    </row>
    <row r="490" spans="1:8" ht="12.75" customHeight="1" x14ac:dyDescent="0.3">
      <c r="A490" s="460"/>
      <c r="B490" s="380"/>
      <c r="C490" s="381"/>
      <c r="D490" s="463"/>
      <c r="E490" s="381"/>
      <c r="F490" s="380"/>
      <c r="G490" s="154"/>
      <c r="H490" s="358"/>
    </row>
    <row r="491" spans="1:8" ht="12.75" customHeight="1" x14ac:dyDescent="0.3">
      <c r="A491" s="449"/>
      <c r="B491" s="441" t="s">
        <v>1267</v>
      </c>
      <c r="C491" s="467" t="s">
        <v>1268</v>
      </c>
      <c r="D491" s="454"/>
      <c r="E491" s="468"/>
      <c r="F491" s="465"/>
      <c r="G491" s="154"/>
      <c r="H491" s="358"/>
    </row>
    <row r="492" spans="1:8" ht="12.75" customHeight="1" x14ac:dyDescent="0.3">
      <c r="A492" s="460"/>
      <c r="B492" s="380"/>
      <c r="C492" s="381"/>
      <c r="D492" s="463"/>
      <c r="E492" s="381"/>
      <c r="F492" s="380"/>
      <c r="G492" s="154"/>
      <c r="H492" s="358"/>
    </row>
    <row r="493" spans="1:8" ht="12.75" customHeight="1" x14ac:dyDescent="0.3">
      <c r="A493" s="449" t="s">
        <v>1505</v>
      </c>
      <c r="B493" s="441"/>
      <c r="C493" s="453" t="s">
        <v>1269</v>
      </c>
      <c r="D493" s="454" t="s">
        <v>1223</v>
      </c>
      <c r="E493" s="451">
        <v>350</v>
      </c>
      <c r="F493" s="465"/>
      <c r="G493" s="154"/>
      <c r="H493" s="358"/>
    </row>
    <row r="494" spans="1:8" ht="12.75" customHeight="1" x14ac:dyDescent="0.3">
      <c r="A494" s="460"/>
      <c r="B494" s="380"/>
      <c r="C494" s="381"/>
      <c r="D494" s="463"/>
      <c r="E494" s="381"/>
      <c r="F494" s="380"/>
      <c r="G494" s="154"/>
      <c r="H494" s="358"/>
    </row>
    <row r="495" spans="1:8" ht="25.5" customHeight="1" x14ac:dyDescent="0.3">
      <c r="A495" s="360" t="s">
        <v>1323</v>
      </c>
      <c r="B495" s="367"/>
      <c r="C495" s="367"/>
      <c r="D495" s="367"/>
      <c r="E495" s="367"/>
      <c r="F495" s="368"/>
      <c r="G495" s="361"/>
      <c r="H495" s="358"/>
    </row>
  </sheetData>
  <mergeCells count="39">
    <mergeCell ref="A344:G344"/>
    <mergeCell ref="A346:F346"/>
    <mergeCell ref="A184:F184"/>
    <mergeCell ref="A276:F276"/>
    <mergeCell ref="A305:F305"/>
    <mergeCell ref="A306:G306"/>
    <mergeCell ref="A308:F308"/>
    <mergeCell ref="A343:F343"/>
    <mergeCell ref="A250:F250"/>
    <mergeCell ref="A273:F273"/>
    <mergeCell ref="A274:G274"/>
    <mergeCell ref="A219:F219"/>
    <mergeCell ref="A220:G220"/>
    <mergeCell ref="A222:F222"/>
    <mergeCell ref="A247:F247"/>
    <mergeCell ref="A248:G248"/>
    <mergeCell ref="A185:G185"/>
    <mergeCell ref="A187:F187"/>
    <mergeCell ref="A118:F118"/>
    <mergeCell ref="A119:G119"/>
    <mergeCell ref="A121:F121"/>
    <mergeCell ref="A147:F147"/>
    <mergeCell ref="A148:G148"/>
    <mergeCell ref="A150:F150"/>
    <mergeCell ref="A495:F495"/>
    <mergeCell ref="A415:F415"/>
    <mergeCell ref="A416:G416"/>
    <mergeCell ref="A453:F453"/>
    <mergeCell ref="A456:F456"/>
    <mergeCell ref="A454:G454"/>
    <mergeCell ref="A383:G383"/>
    <mergeCell ref="A382:F382"/>
    <mergeCell ref="A1:G1"/>
    <mergeCell ref="A38:F38"/>
    <mergeCell ref="A39:G39"/>
    <mergeCell ref="A41:F41"/>
    <mergeCell ref="A85:F85"/>
    <mergeCell ref="A86:G86"/>
    <mergeCell ref="A88:F88"/>
  </mergeCells>
  <pageMargins left="0.55118110236220474" right="0.23622047244094491" top="1.1023622047244095" bottom="1.1023622047244095" header="0.31496062992125984" footer="0.31496062992125984"/>
  <pageSetup paperSize="9" fitToHeight="0" orientation="portrait" r:id="rId1"/>
  <headerFooter>
    <oddHeader>&amp;L&amp;"Arial,Regular"&amp;9Contract No.&amp;KFFFF00 &amp;K000000XXXX&amp;K01+000
Portion 2: Contract
Part C2: Pricing Data
Section C2.2: Bill of Quantities&amp;R&amp;"Arial,Regular"&amp;10&amp;G</oddHeader>
    <oddFooter>&amp;C&amp;G
C2.2-&amp;P</oddFooter>
  </headerFooter>
  <rowBreaks count="13" manualBreakCount="13">
    <brk id="38" max="16383" man="1"/>
    <brk id="85" max="16383" man="1"/>
    <brk id="118" max="16383" man="1"/>
    <brk id="147" max="16383" man="1"/>
    <brk id="184" max="16383" man="1"/>
    <brk id="219" max="16383" man="1"/>
    <brk id="247" max="16383" man="1"/>
    <brk id="273" max="16383" man="1"/>
    <brk id="305" max="16383" man="1"/>
    <brk id="343" max="16383" man="1"/>
    <brk id="382" max="16383" man="1"/>
    <brk id="415" max="16383" man="1"/>
    <brk id="453" max="16383" man="1"/>
  </row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19B6A-79F1-4FC7-A044-7F52815A83A6}">
  <dimension ref="A1:I795"/>
  <sheetViews>
    <sheetView showGridLines="0" tabSelected="1" view="pageBreakPreview" topLeftCell="A763" zoomScale="117" zoomScaleNormal="100" zoomScaleSheetLayoutView="117" workbookViewId="0">
      <selection activeCell="A767" sqref="A767:I767"/>
    </sheetView>
  </sheetViews>
  <sheetFormatPr defaultColWidth="8.88671875" defaultRowHeight="13.2" x14ac:dyDescent="0.3"/>
  <cols>
    <col min="1" max="1" width="8.44140625" style="85" customWidth="1"/>
    <col min="2" max="2" width="10.6640625" style="86" customWidth="1"/>
    <col min="3" max="3" width="4.33203125" style="69" customWidth="1"/>
    <col min="4" max="4" width="3.6640625" style="69" customWidth="1"/>
    <col min="5" max="5" width="34.6640625" style="69" customWidth="1"/>
    <col min="6" max="6" width="7.44140625" style="86" customWidth="1"/>
    <col min="7" max="7" width="8.109375" style="85" customWidth="1"/>
    <col min="8" max="8" width="15.44140625" style="194" customWidth="1"/>
    <col min="9" max="9" width="20" style="194" customWidth="1"/>
    <col min="10" max="16384" width="8.88671875" style="69"/>
  </cols>
  <sheetData>
    <row r="1" spans="1:9" ht="29.4" customHeight="1" x14ac:dyDescent="0.3">
      <c r="A1" s="259" t="s">
        <v>1325</v>
      </c>
      <c r="B1" s="259"/>
      <c r="C1" s="259"/>
      <c r="D1" s="259"/>
      <c r="E1" s="259"/>
      <c r="F1" s="259"/>
      <c r="G1" s="259"/>
      <c r="H1" s="259"/>
      <c r="I1" s="259"/>
    </row>
    <row r="2" spans="1:9" ht="26.4" x14ac:dyDescent="0.3">
      <c r="A2" s="70" t="s">
        <v>290</v>
      </c>
      <c r="B2" s="70" t="s">
        <v>1605</v>
      </c>
      <c r="C2" s="260" t="s">
        <v>113</v>
      </c>
      <c r="D2" s="261"/>
      <c r="E2" s="262"/>
      <c r="F2" s="70" t="s">
        <v>2</v>
      </c>
      <c r="G2" s="71" t="s">
        <v>3</v>
      </c>
      <c r="H2" s="177" t="s">
        <v>4</v>
      </c>
      <c r="I2" s="178" t="s">
        <v>185</v>
      </c>
    </row>
    <row r="3" spans="1:9" ht="33" customHeight="1" x14ac:dyDescent="0.3">
      <c r="A3" s="72">
        <v>1</v>
      </c>
      <c r="B3" s="73"/>
      <c r="C3" s="512" t="s">
        <v>292</v>
      </c>
      <c r="D3" s="513"/>
      <c r="E3" s="514"/>
      <c r="F3" s="73"/>
      <c r="G3" s="76"/>
      <c r="H3" s="179"/>
      <c r="I3" s="180"/>
    </row>
    <row r="4" spans="1:9" s="78" customFormat="1" ht="15.6" customHeight="1" x14ac:dyDescent="0.3">
      <c r="A4" s="72" t="s">
        <v>293</v>
      </c>
      <c r="B4" s="73"/>
      <c r="C4" s="256" t="s">
        <v>294</v>
      </c>
      <c r="D4" s="257"/>
      <c r="E4" s="258"/>
      <c r="F4" s="45"/>
      <c r="G4" s="77"/>
      <c r="H4" s="181"/>
      <c r="I4" s="182"/>
    </row>
    <row r="5" spans="1:9" ht="59.4" customHeight="1" x14ac:dyDescent="0.3">
      <c r="A5" s="79" t="s">
        <v>295</v>
      </c>
      <c r="B5" s="73"/>
      <c r="C5" s="263" t="s">
        <v>296</v>
      </c>
      <c r="D5" s="264"/>
      <c r="E5" s="265"/>
      <c r="F5" s="45" t="s">
        <v>35</v>
      </c>
      <c r="G5" s="77">
        <v>1</v>
      </c>
      <c r="H5" s="181"/>
      <c r="I5" s="182"/>
    </row>
    <row r="6" spans="1:9" ht="79.2" customHeight="1" x14ac:dyDescent="0.3">
      <c r="A6" s="79" t="s">
        <v>297</v>
      </c>
      <c r="B6" s="45"/>
      <c r="C6" s="250" t="s">
        <v>298</v>
      </c>
      <c r="D6" s="251"/>
      <c r="E6" s="252"/>
      <c r="F6" s="45" t="s">
        <v>35</v>
      </c>
      <c r="G6" s="77">
        <v>1</v>
      </c>
      <c r="H6" s="181"/>
      <c r="I6" s="182"/>
    </row>
    <row r="7" spans="1:9" ht="49.8" customHeight="1" x14ac:dyDescent="0.3">
      <c r="A7" s="79" t="s">
        <v>299</v>
      </c>
      <c r="B7" s="45"/>
      <c r="C7" s="250" t="s">
        <v>300</v>
      </c>
      <c r="D7" s="251"/>
      <c r="E7" s="252"/>
      <c r="F7" s="45" t="s">
        <v>35</v>
      </c>
      <c r="G7" s="77">
        <v>1</v>
      </c>
      <c r="H7" s="181"/>
      <c r="I7" s="182"/>
    </row>
    <row r="8" spans="1:9" ht="85.8" customHeight="1" x14ac:dyDescent="0.3">
      <c r="A8" s="79" t="s">
        <v>301</v>
      </c>
      <c r="B8" s="79"/>
      <c r="C8" s="244" t="s">
        <v>302</v>
      </c>
      <c r="D8" s="245"/>
      <c r="E8" s="246"/>
      <c r="F8" s="80" t="s">
        <v>35</v>
      </c>
      <c r="G8" s="77">
        <v>1</v>
      </c>
      <c r="H8" s="181"/>
      <c r="I8" s="182"/>
    </row>
    <row r="9" spans="1:9" ht="72" customHeight="1" x14ac:dyDescent="0.3">
      <c r="A9" s="79" t="s">
        <v>303</v>
      </c>
      <c r="B9" s="79"/>
      <c r="C9" s="247" t="s">
        <v>304</v>
      </c>
      <c r="D9" s="248"/>
      <c r="E9" s="249"/>
      <c r="F9" s="80" t="s">
        <v>35</v>
      </c>
      <c r="G9" s="77">
        <v>1</v>
      </c>
      <c r="H9" s="183"/>
      <c r="I9" s="182"/>
    </row>
    <row r="10" spans="1:9" ht="81.599999999999994" customHeight="1" x14ac:dyDescent="0.3">
      <c r="A10" s="79" t="s">
        <v>305</v>
      </c>
      <c r="B10" s="73"/>
      <c r="C10" s="250" t="s">
        <v>306</v>
      </c>
      <c r="D10" s="251"/>
      <c r="E10" s="252"/>
      <c r="F10" s="45" t="s">
        <v>307</v>
      </c>
      <c r="G10" s="77">
        <v>1</v>
      </c>
      <c r="H10" s="183"/>
      <c r="I10" s="182"/>
    </row>
    <row r="11" spans="1:9" ht="20.399999999999999" customHeight="1" x14ac:dyDescent="0.3">
      <c r="A11" s="79" t="s">
        <v>308</v>
      </c>
      <c r="B11" s="45"/>
      <c r="C11" s="253" t="s">
        <v>309</v>
      </c>
      <c r="D11" s="254"/>
      <c r="E11" s="255"/>
      <c r="F11" s="520" t="s">
        <v>310</v>
      </c>
      <c r="G11" s="81">
        <v>1</v>
      </c>
      <c r="H11" s="181"/>
      <c r="I11" s="182"/>
    </row>
    <row r="12" spans="1:9" ht="17.399999999999999" customHeight="1" x14ac:dyDescent="0.3">
      <c r="A12" s="72" t="s">
        <v>311</v>
      </c>
      <c r="B12" s="45"/>
      <c r="C12" s="256" t="s">
        <v>312</v>
      </c>
      <c r="D12" s="257"/>
      <c r="E12" s="258"/>
      <c r="F12" s="81"/>
      <c r="G12" s="82"/>
      <c r="H12" s="183"/>
      <c r="I12" s="182"/>
    </row>
    <row r="13" spans="1:9" ht="48" customHeight="1" x14ac:dyDescent="0.3">
      <c r="A13" s="79" t="s">
        <v>313</v>
      </c>
      <c r="B13" s="79"/>
      <c r="C13" s="253" t="s">
        <v>314</v>
      </c>
      <c r="D13" s="254"/>
      <c r="E13" s="255"/>
      <c r="F13" s="83" t="s">
        <v>307</v>
      </c>
      <c r="G13" s="82">
        <v>2</v>
      </c>
      <c r="H13" s="183"/>
      <c r="I13" s="182"/>
    </row>
    <row r="14" spans="1:9" ht="35.4" customHeight="1" x14ac:dyDescent="0.3">
      <c r="A14" s="79" t="s">
        <v>315</v>
      </c>
      <c r="B14" s="79"/>
      <c r="C14" s="253" t="s">
        <v>316</v>
      </c>
      <c r="D14" s="254"/>
      <c r="E14" s="255"/>
      <c r="F14" s="83" t="s">
        <v>307</v>
      </c>
      <c r="G14" s="82">
        <v>2</v>
      </c>
      <c r="H14" s="183"/>
      <c r="I14" s="182"/>
    </row>
    <row r="15" spans="1:9" ht="44.4" customHeight="1" x14ac:dyDescent="0.3">
      <c r="A15" s="79" t="s">
        <v>317</v>
      </c>
      <c r="B15" s="79"/>
      <c r="C15" s="253" t="s">
        <v>318</v>
      </c>
      <c r="D15" s="254"/>
      <c r="E15" s="255"/>
      <c r="F15" s="83" t="s">
        <v>307</v>
      </c>
      <c r="G15" s="82">
        <v>2</v>
      </c>
      <c r="H15" s="183"/>
      <c r="I15" s="182"/>
    </row>
    <row r="16" spans="1:9" ht="25.2" customHeight="1" x14ac:dyDescent="0.3">
      <c r="A16" s="283" t="s">
        <v>1317</v>
      </c>
      <c r="B16" s="283"/>
      <c r="C16" s="283"/>
      <c r="D16" s="283"/>
      <c r="E16" s="283"/>
      <c r="F16" s="283"/>
      <c r="G16" s="283"/>
      <c r="H16" s="283"/>
      <c r="I16" s="187"/>
    </row>
    <row r="17" spans="1:9" ht="25.2" customHeight="1" x14ac:dyDescent="0.3">
      <c r="A17" s="516" t="s">
        <v>1325</v>
      </c>
      <c r="B17" s="516"/>
      <c r="C17" s="516"/>
      <c r="D17" s="516"/>
      <c r="E17" s="516"/>
      <c r="F17" s="516"/>
      <c r="G17" s="516"/>
      <c r="H17" s="516"/>
      <c r="I17" s="516"/>
    </row>
    <row r="18" spans="1:9" ht="25.2" customHeight="1" x14ac:dyDescent="0.3">
      <c r="A18" s="70" t="s">
        <v>290</v>
      </c>
      <c r="B18" s="70" t="s">
        <v>1605</v>
      </c>
      <c r="C18" s="517" t="s">
        <v>113</v>
      </c>
      <c r="D18" s="517"/>
      <c r="E18" s="517"/>
      <c r="F18" s="70" t="s">
        <v>2</v>
      </c>
      <c r="G18" s="71" t="s">
        <v>3</v>
      </c>
      <c r="H18" s="177" t="s">
        <v>4</v>
      </c>
      <c r="I18" s="178" t="s">
        <v>185</v>
      </c>
    </row>
    <row r="19" spans="1:9" ht="25.2" customHeight="1" x14ac:dyDescent="0.3">
      <c r="A19" s="278" t="s">
        <v>1324</v>
      </c>
      <c r="B19" s="279"/>
      <c r="C19" s="279"/>
      <c r="D19" s="279"/>
      <c r="E19" s="279"/>
      <c r="F19" s="279"/>
      <c r="G19" s="279"/>
      <c r="H19" s="280"/>
      <c r="I19" s="187"/>
    </row>
    <row r="20" spans="1:9" ht="49.8" customHeight="1" x14ac:dyDescent="0.3">
      <c r="A20" s="79" t="s">
        <v>319</v>
      </c>
      <c r="B20" s="45"/>
      <c r="C20" s="253" t="s">
        <v>320</v>
      </c>
      <c r="D20" s="254"/>
      <c r="E20" s="255"/>
      <c r="F20" s="520" t="s">
        <v>310</v>
      </c>
      <c r="G20" s="81">
        <v>1</v>
      </c>
      <c r="H20" s="181"/>
      <c r="I20" s="182"/>
    </row>
    <row r="21" spans="1:9" ht="30.6" customHeight="1" x14ac:dyDescent="0.3">
      <c r="A21" s="79" t="s">
        <v>321</v>
      </c>
      <c r="B21" s="45"/>
      <c r="C21" s="253" t="s">
        <v>322</v>
      </c>
      <c r="D21" s="254"/>
      <c r="E21" s="255"/>
      <c r="F21" s="520" t="s">
        <v>307</v>
      </c>
      <c r="G21" s="81">
        <v>2</v>
      </c>
      <c r="H21" s="181"/>
      <c r="I21" s="182"/>
    </row>
    <row r="22" spans="1:9" ht="57.6" customHeight="1" x14ac:dyDescent="0.3">
      <c r="A22" s="79" t="s">
        <v>323</v>
      </c>
      <c r="B22" s="45"/>
      <c r="C22" s="253" t="s">
        <v>324</v>
      </c>
      <c r="D22" s="254"/>
      <c r="E22" s="255"/>
      <c r="F22" s="520" t="s">
        <v>310</v>
      </c>
      <c r="G22" s="81">
        <v>1</v>
      </c>
      <c r="H22" s="181"/>
      <c r="I22" s="182"/>
    </row>
    <row r="23" spans="1:9" ht="49.2" customHeight="1" x14ac:dyDescent="0.3">
      <c r="A23" s="79" t="s">
        <v>325</v>
      </c>
      <c r="B23" s="45"/>
      <c r="C23" s="253" t="s">
        <v>326</v>
      </c>
      <c r="D23" s="254"/>
      <c r="E23" s="255"/>
      <c r="F23" s="520" t="s">
        <v>307</v>
      </c>
      <c r="G23" s="81">
        <v>3</v>
      </c>
      <c r="H23" s="181"/>
      <c r="I23" s="182"/>
    </row>
    <row r="24" spans="1:9" ht="27" customHeight="1" x14ac:dyDescent="0.3">
      <c r="A24" s="79" t="s">
        <v>327</v>
      </c>
      <c r="B24" s="45"/>
      <c r="C24" s="253" t="s">
        <v>328</v>
      </c>
      <c r="D24" s="254"/>
      <c r="E24" s="255"/>
      <c r="F24" s="520" t="s">
        <v>307</v>
      </c>
      <c r="G24" s="81">
        <v>3</v>
      </c>
      <c r="H24" s="181"/>
      <c r="I24" s="182"/>
    </row>
    <row r="25" spans="1:9" ht="27" customHeight="1" x14ac:dyDescent="0.3">
      <c r="A25" s="79" t="s">
        <v>329</v>
      </c>
      <c r="B25" s="45"/>
      <c r="C25" s="253" t="s">
        <v>309</v>
      </c>
      <c r="D25" s="254"/>
      <c r="E25" s="255"/>
      <c r="F25" s="520" t="s">
        <v>310</v>
      </c>
      <c r="G25" s="81">
        <v>1</v>
      </c>
      <c r="H25" s="181"/>
      <c r="I25" s="182"/>
    </row>
    <row r="26" spans="1:9" ht="31.2" customHeight="1" x14ac:dyDescent="0.3">
      <c r="A26" s="72" t="s">
        <v>330</v>
      </c>
      <c r="B26" s="73"/>
      <c r="C26" s="266" t="s">
        <v>331</v>
      </c>
      <c r="D26" s="267"/>
      <c r="E26" s="268"/>
      <c r="F26" s="73"/>
      <c r="G26" s="84"/>
      <c r="H26" s="184"/>
      <c r="I26" s="182"/>
    </row>
    <row r="27" spans="1:9" ht="48" customHeight="1" x14ac:dyDescent="0.3">
      <c r="A27" s="79" t="s">
        <v>332</v>
      </c>
      <c r="B27" s="45"/>
      <c r="C27" s="521" t="s">
        <v>333</v>
      </c>
      <c r="D27" s="522"/>
      <c r="E27" s="523"/>
      <c r="F27" s="45" t="s">
        <v>310</v>
      </c>
      <c r="G27" s="81">
        <v>1</v>
      </c>
      <c r="H27" s="181"/>
      <c r="I27" s="182"/>
    </row>
    <row r="28" spans="1:9" ht="54" customHeight="1" x14ac:dyDescent="0.3">
      <c r="A28" s="79" t="s">
        <v>334</v>
      </c>
      <c r="B28" s="45"/>
      <c r="C28" s="253" t="s">
        <v>335</v>
      </c>
      <c r="D28" s="254"/>
      <c r="E28" s="255"/>
      <c r="F28" s="520" t="s">
        <v>307</v>
      </c>
      <c r="G28" s="81">
        <v>1</v>
      </c>
      <c r="H28" s="181"/>
      <c r="I28" s="182"/>
    </row>
    <row r="29" spans="1:9" ht="27.6" customHeight="1" x14ac:dyDescent="0.3">
      <c r="A29" s="79" t="s">
        <v>336</v>
      </c>
      <c r="B29" s="73"/>
      <c r="C29" s="521" t="s">
        <v>337</v>
      </c>
      <c r="D29" s="522"/>
      <c r="E29" s="523"/>
      <c r="F29" s="45" t="s">
        <v>310</v>
      </c>
      <c r="G29" s="81">
        <v>1</v>
      </c>
      <c r="H29" s="181"/>
      <c r="I29" s="182"/>
    </row>
    <row r="30" spans="1:9" ht="27.6" customHeight="1" x14ac:dyDescent="0.3">
      <c r="A30" s="72" t="s">
        <v>338</v>
      </c>
      <c r="B30" s="73"/>
      <c r="C30" s="266" t="s">
        <v>339</v>
      </c>
      <c r="D30" s="267"/>
      <c r="E30" s="268"/>
      <c r="F30" s="73"/>
      <c r="G30" s="84"/>
      <c r="H30" s="184"/>
      <c r="I30" s="182"/>
    </row>
    <row r="31" spans="1:9" ht="71.400000000000006" customHeight="1" x14ac:dyDescent="0.3">
      <c r="A31" s="79" t="s">
        <v>340</v>
      </c>
      <c r="B31" s="73"/>
      <c r="C31" s="253" t="s">
        <v>341</v>
      </c>
      <c r="D31" s="254"/>
      <c r="E31" s="255"/>
      <c r="F31" s="83" t="s">
        <v>310</v>
      </c>
      <c r="G31" s="82">
        <v>1</v>
      </c>
      <c r="H31" s="183"/>
      <c r="I31" s="182"/>
    </row>
    <row r="32" spans="1:9" ht="59.4" customHeight="1" x14ac:dyDescent="0.3">
      <c r="A32" s="79" t="s">
        <v>342</v>
      </c>
      <c r="B32" s="45"/>
      <c r="C32" s="253" t="s">
        <v>343</v>
      </c>
      <c r="D32" s="254"/>
      <c r="E32" s="255"/>
      <c r="F32" s="83" t="s">
        <v>307</v>
      </c>
      <c r="G32" s="82">
        <v>2</v>
      </c>
      <c r="H32" s="183"/>
      <c r="I32" s="182"/>
    </row>
    <row r="33" spans="1:9" ht="55.8" customHeight="1" x14ac:dyDescent="0.3">
      <c r="A33" s="79" t="s">
        <v>344</v>
      </c>
      <c r="B33" s="45"/>
      <c r="C33" s="254" t="s">
        <v>345</v>
      </c>
      <c r="D33" s="254"/>
      <c r="E33" s="254"/>
      <c r="F33" s="45" t="s">
        <v>310</v>
      </c>
      <c r="G33" s="81">
        <v>1</v>
      </c>
      <c r="H33" s="183"/>
      <c r="I33" s="182"/>
    </row>
    <row r="34" spans="1:9" ht="51" customHeight="1" x14ac:dyDescent="0.3">
      <c r="A34" s="79" t="s">
        <v>346</v>
      </c>
      <c r="B34" s="45"/>
      <c r="C34" s="254" t="s">
        <v>347</v>
      </c>
      <c r="D34" s="254"/>
      <c r="E34" s="254"/>
      <c r="F34" s="45" t="s">
        <v>6</v>
      </c>
      <c r="G34" s="81">
        <v>1</v>
      </c>
      <c r="H34" s="181"/>
      <c r="I34" s="182"/>
    </row>
    <row r="35" spans="1:9" ht="42" customHeight="1" x14ac:dyDescent="0.3">
      <c r="A35" s="79" t="s">
        <v>348</v>
      </c>
      <c r="B35" s="45"/>
      <c r="C35" s="254" t="s">
        <v>349</v>
      </c>
      <c r="D35" s="254"/>
      <c r="E35" s="254"/>
      <c r="F35" s="24" t="s">
        <v>307</v>
      </c>
      <c r="G35" s="85">
        <v>1</v>
      </c>
      <c r="H35" s="183"/>
      <c r="I35" s="185"/>
    </row>
    <row r="36" spans="1:9" ht="25.2" customHeight="1" x14ac:dyDescent="0.3">
      <c r="A36" s="283" t="s">
        <v>1317</v>
      </c>
      <c r="B36" s="283"/>
      <c r="C36" s="283"/>
      <c r="D36" s="283"/>
      <c r="E36" s="283"/>
      <c r="F36" s="283"/>
      <c r="G36" s="283"/>
      <c r="H36" s="283"/>
      <c r="I36" s="187"/>
    </row>
    <row r="37" spans="1:9" ht="25.2" customHeight="1" x14ac:dyDescent="0.3">
      <c r="A37" s="516" t="s">
        <v>1325</v>
      </c>
      <c r="B37" s="516"/>
      <c r="C37" s="516"/>
      <c r="D37" s="516"/>
      <c r="E37" s="516"/>
      <c r="F37" s="516"/>
      <c r="G37" s="516"/>
      <c r="H37" s="516"/>
      <c r="I37" s="516"/>
    </row>
    <row r="38" spans="1:9" ht="25.2" customHeight="1" x14ac:dyDescent="0.3">
      <c r="A38" s="70" t="s">
        <v>290</v>
      </c>
      <c r="B38" s="70" t="s">
        <v>1605</v>
      </c>
      <c r="C38" s="517" t="s">
        <v>113</v>
      </c>
      <c r="D38" s="517"/>
      <c r="E38" s="517"/>
      <c r="F38" s="70" t="s">
        <v>2</v>
      </c>
      <c r="G38" s="71" t="s">
        <v>3</v>
      </c>
      <c r="H38" s="177" t="s">
        <v>4</v>
      </c>
      <c r="I38" s="178" t="s">
        <v>185</v>
      </c>
    </row>
    <row r="39" spans="1:9" ht="25.2" customHeight="1" x14ac:dyDescent="0.3">
      <c r="A39" s="278" t="s">
        <v>1324</v>
      </c>
      <c r="B39" s="279"/>
      <c r="C39" s="279"/>
      <c r="D39" s="279"/>
      <c r="E39" s="279"/>
      <c r="F39" s="279"/>
      <c r="G39" s="279"/>
      <c r="H39" s="280"/>
      <c r="I39" s="187"/>
    </row>
    <row r="40" spans="1:9" ht="50.4" customHeight="1" x14ac:dyDescent="0.3">
      <c r="A40" s="79" t="s">
        <v>350</v>
      </c>
      <c r="B40" s="45"/>
      <c r="C40" s="254" t="s">
        <v>351</v>
      </c>
      <c r="D40" s="254"/>
      <c r="E40" s="254"/>
      <c r="F40" s="45" t="s">
        <v>307</v>
      </c>
      <c r="G40" s="81">
        <v>2</v>
      </c>
      <c r="H40" s="181"/>
      <c r="I40" s="182"/>
    </row>
    <row r="41" spans="1:9" ht="40.200000000000003" customHeight="1" x14ac:dyDescent="0.3">
      <c r="A41" s="79" t="s">
        <v>352</v>
      </c>
      <c r="B41" s="45"/>
      <c r="C41" s="254" t="s">
        <v>353</v>
      </c>
      <c r="D41" s="254"/>
      <c r="E41" s="254"/>
      <c r="F41" s="520" t="s">
        <v>307</v>
      </c>
      <c r="G41" s="86">
        <v>1</v>
      </c>
      <c r="H41" s="181"/>
      <c r="I41" s="182"/>
    </row>
    <row r="42" spans="1:9" ht="28.2" customHeight="1" x14ac:dyDescent="0.3">
      <c r="A42" s="72" t="s">
        <v>354</v>
      </c>
      <c r="B42" s="45"/>
      <c r="C42" s="256" t="s">
        <v>355</v>
      </c>
      <c r="D42" s="257"/>
      <c r="E42" s="258"/>
      <c r="F42" s="520"/>
      <c r="G42" s="86"/>
      <c r="H42" s="181"/>
      <c r="I42" s="182"/>
    </row>
    <row r="43" spans="1:9" ht="61.8" customHeight="1" x14ac:dyDescent="0.3">
      <c r="A43" s="79" t="s">
        <v>356</v>
      </c>
      <c r="B43" s="45"/>
      <c r="C43" s="253" t="s">
        <v>324</v>
      </c>
      <c r="D43" s="254"/>
      <c r="E43" s="255"/>
      <c r="F43" s="520" t="s">
        <v>310</v>
      </c>
      <c r="G43" s="81">
        <v>1</v>
      </c>
      <c r="H43" s="181"/>
      <c r="I43" s="182"/>
    </row>
    <row r="44" spans="1:9" ht="43.8" customHeight="1" x14ac:dyDescent="0.3">
      <c r="A44" s="79" t="s">
        <v>357</v>
      </c>
      <c r="B44" s="45"/>
      <c r="C44" s="254" t="s">
        <v>358</v>
      </c>
      <c r="D44" s="254"/>
      <c r="E44" s="254"/>
      <c r="F44" s="520" t="s">
        <v>307</v>
      </c>
      <c r="G44" s="81">
        <v>3</v>
      </c>
      <c r="H44" s="181"/>
      <c r="I44" s="182"/>
    </row>
    <row r="45" spans="1:9" ht="42" customHeight="1" x14ac:dyDescent="0.3">
      <c r="A45" s="73" t="s">
        <v>359</v>
      </c>
      <c r="B45" s="89"/>
      <c r="C45" s="273" t="s">
        <v>360</v>
      </c>
      <c r="D45" s="274"/>
      <c r="E45" s="275"/>
      <c r="F45" s="89"/>
      <c r="G45" s="73"/>
      <c r="H45" s="186"/>
      <c r="I45" s="181"/>
    </row>
    <row r="46" spans="1:9" ht="25.2" customHeight="1" x14ac:dyDescent="0.3">
      <c r="A46" s="73" t="s">
        <v>361</v>
      </c>
      <c r="B46" s="90" t="s">
        <v>362</v>
      </c>
      <c r="C46" s="276" t="s">
        <v>363</v>
      </c>
      <c r="D46" s="272"/>
      <c r="E46" s="277"/>
      <c r="F46" s="89"/>
      <c r="G46" s="73"/>
      <c r="H46" s="186"/>
      <c r="I46" s="181"/>
    </row>
    <row r="47" spans="1:9" ht="16.2" customHeight="1" x14ac:dyDescent="0.3">
      <c r="A47" s="79" t="s">
        <v>364</v>
      </c>
      <c r="B47" s="91" t="s">
        <v>365</v>
      </c>
      <c r="C47" s="276" t="s">
        <v>366</v>
      </c>
      <c r="D47" s="272"/>
      <c r="E47" s="277"/>
      <c r="F47" s="524"/>
      <c r="G47" s="4"/>
      <c r="H47" s="188"/>
      <c r="I47" s="185"/>
    </row>
    <row r="48" spans="1:9" ht="28.2" customHeight="1" x14ac:dyDescent="0.3">
      <c r="A48" s="79" t="s">
        <v>367</v>
      </c>
      <c r="B48" s="45" t="s">
        <v>55</v>
      </c>
      <c r="C48" s="271" t="s">
        <v>368</v>
      </c>
      <c r="D48" s="271"/>
      <c r="E48" s="271"/>
      <c r="F48" s="525"/>
      <c r="G48" s="86"/>
      <c r="H48" s="181"/>
      <c r="I48" s="185"/>
    </row>
    <row r="49" spans="1:9" ht="31.2" customHeight="1" x14ac:dyDescent="0.3">
      <c r="A49" s="79"/>
      <c r="B49" s="45"/>
      <c r="C49" s="254" t="s">
        <v>369</v>
      </c>
      <c r="D49" s="254"/>
      <c r="E49" s="254"/>
      <c r="F49" s="525" t="s">
        <v>36</v>
      </c>
      <c r="G49" s="86">
        <v>25</v>
      </c>
      <c r="H49" s="181"/>
      <c r="I49" s="185"/>
    </row>
    <row r="50" spans="1:9" ht="36" customHeight="1" x14ac:dyDescent="0.3">
      <c r="A50" s="79"/>
      <c r="B50" s="45"/>
      <c r="C50" s="254" t="s">
        <v>370</v>
      </c>
      <c r="D50" s="254"/>
      <c r="E50" s="254"/>
      <c r="F50" s="525" t="s">
        <v>36</v>
      </c>
      <c r="G50" s="86">
        <v>32</v>
      </c>
      <c r="H50" s="181"/>
      <c r="I50" s="185"/>
    </row>
    <row r="51" spans="1:9" ht="28.8" customHeight="1" x14ac:dyDescent="0.3">
      <c r="A51" s="79"/>
      <c r="B51" s="45"/>
      <c r="C51" s="254" t="s">
        <v>371</v>
      </c>
      <c r="D51" s="254"/>
      <c r="E51" s="254"/>
      <c r="F51" s="525" t="s">
        <v>36</v>
      </c>
      <c r="G51" s="86">
        <v>160</v>
      </c>
      <c r="H51" s="181"/>
      <c r="I51" s="185"/>
    </row>
    <row r="52" spans="1:9" ht="32.4" customHeight="1" x14ac:dyDescent="0.3">
      <c r="A52" s="79" t="s">
        <v>372</v>
      </c>
      <c r="B52" s="73" t="s">
        <v>373</v>
      </c>
      <c r="C52" s="272" t="s">
        <v>374</v>
      </c>
      <c r="D52" s="272"/>
      <c r="E52" s="272"/>
      <c r="F52" s="520"/>
      <c r="G52" s="86"/>
      <c r="H52" s="181"/>
      <c r="I52" s="185"/>
    </row>
    <row r="53" spans="1:9" ht="15" customHeight="1" x14ac:dyDescent="0.3">
      <c r="A53" s="79"/>
      <c r="B53" s="45" t="s">
        <v>30</v>
      </c>
      <c r="C53" s="254" t="s">
        <v>375</v>
      </c>
      <c r="D53" s="254"/>
      <c r="E53" s="254"/>
      <c r="F53" s="4" t="s">
        <v>376</v>
      </c>
      <c r="G53" s="86">
        <v>0.8</v>
      </c>
      <c r="H53" s="181"/>
      <c r="I53" s="185"/>
    </row>
    <row r="54" spans="1:9" ht="27.6" customHeight="1" x14ac:dyDescent="0.3">
      <c r="A54" s="79"/>
      <c r="B54" s="45"/>
      <c r="C54" s="254" t="s">
        <v>377</v>
      </c>
      <c r="D54" s="254"/>
      <c r="E54" s="254"/>
      <c r="F54" s="24"/>
      <c r="H54" s="183"/>
      <c r="I54" s="185"/>
    </row>
    <row r="55" spans="1:9" ht="16.2" customHeight="1" x14ac:dyDescent="0.3">
      <c r="A55" s="79"/>
      <c r="B55" s="45" t="s">
        <v>30</v>
      </c>
      <c r="C55" s="254" t="s">
        <v>378</v>
      </c>
      <c r="D55" s="254"/>
      <c r="E55" s="254"/>
      <c r="F55" s="4" t="s">
        <v>376</v>
      </c>
      <c r="G55" s="86">
        <v>0.62</v>
      </c>
      <c r="H55" s="181"/>
      <c r="I55" s="185"/>
    </row>
    <row r="56" spans="1:9" ht="29.4" customHeight="1" x14ac:dyDescent="0.3">
      <c r="A56" s="79"/>
      <c r="B56" s="45"/>
      <c r="C56" s="254" t="s">
        <v>379</v>
      </c>
      <c r="D56" s="254"/>
      <c r="E56" s="254"/>
      <c r="F56" s="520"/>
      <c r="G56" s="86"/>
      <c r="H56" s="181"/>
      <c r="I56" s="185"/>
    </row>
    <row r="57" spans="1:9" ht="16.2" customHeight="1" x14ac:dyDescent="0.3">
      <c r="A57" s="79"/>
      <c r="B57" s="45" t="s">
        <v>30</v>
      </c>
      <c r="C57" s="254" t="s">
        <v>380</v>
      </c>
      <c r="D57" s="254"/>
      <c r="E57" s="254"/>
      <c r="F57" s="4" t="s">
        <v>376</v>
      </c>
      <c r="G57" s="86">
        <v>2.2000000000000002</v>
      </c>
      <c r="H57" s="181"/>
      <c r="I57" s="185"/>
    </row>
    <row r="58" spans="1:9" ht="28.8" customHeight="1" x14ac:dyDescent="0.3">
      <c r="A58" s="79"/>
      <c r="B58" s="45"/>
      <c r="C58" s="254" t="s">
        <v>381</v>
      </c>
      <c r="D58" s="254"/>
      <c r="E58" s="254"/>
      <c r="F58" s="520"/>
      <c r="G58" s="86"/>
      <c r="H58" s="181"/>
      <c r="I58" s="185"/>
    </row>
    <row r="59" spans="1:9" ht="31.2" customHeight="1" x14ac:dyDescent="0.3">
      <c r="A59" s="79" t="s">
        <v>382</v>
      </c>
      <c r="B59" s="35" t="s">
        <v>383</v>
      </c>
      <c r="C59" s="272" t="s">
        <v>384</v>
      </c>
      <c r="D59" s="272"/>
      <c r="E59" s="272"/>
      <c r="F59" s="520"/>
      <c r="G59" s="86"/>
      <c r="H59" s="181"/>
      <c r="I59" s="185"/>
    </row>
    <row r="60" spans="1:9" ht="27" customHeight="1" x14ac:dyDescent="0.3">
      <c r="A60" s="79" t="s">
        <v>385</v>
      </c>
      <c r="B60" s="45" t="s">
        <v>15</v>
      </c>
      <c r="C60" s="272" t="s">
        <v>386</v>
      </c>
      <c r="D60" s="272"/>
      <c r="E60" s="272"/>
      <c r="F60" s="4"/>
      <c r="G60" s="86"/>
      <c r="H60" s="181"/>
      <c r="I60" s="185"/>
    </row>
    <row r="61" spans="1:9" ht="30.6" customHeight="1" x14ac:dyDescent="0.3">
      <c r="A61" s="79"/>
      <c r="B61" s="45"/>
      <c r="C61" s="254" t="s">
        <v>387</v>
      </c>
      <c r="D61" s="254"/>
      <c r="E61" s="254"/>
      <c r="F61" s="4" t="s">
        <v>29</v>
      </c>
      <c r="G61" s="4">
        <v>3.6</v>
      </c>
      <c r="H61" s="181"/>
      <c r="I61" s="185"/>
    </row>
    <row r="62" spans="1:9" ht="30.6" customHeight="1" x14ac:dyDescent="0.3">
      <c r="A62" s="79"/>
      <c r="B62" s="45"/>
      <c r="C62" s="254" t="s">
        <v>388</v>
      </c>
      <c r="D62" s="254"/>
      <c r="E62" s="254"/>
      <c r="F62" s="4" t="s">
        <v>29</v>
      </c>
      <c r="G62" s="4">
        <v>2.8</v>
      </c>
      <c r="H62" s="181"/>
      <c r="I62" s="185"/>
    </row>
    <row r="63" spans="1:9" ht="30" customHeight="1" x14ac:dyDescent="0.3">
      <c r="A63" s="283" t="s">
        <v>1317</v>
      </c>
      <c r="B63" s="283"/>
      <c r="C63" s="283"/>
      <c r="D63" s="283"/>
      <c r="E63" s="283"/>
      <c r="F63" s="283"/>
      <c r="G63" s="283"/>
      <c r="H63" s="283"/>
      <c r="I63" s="187"/>
    </row>
    <row r="64" spans="1:9" ht="24.6" customHeight="1" x14ac:dyDescent="0.3">
      <c r="A64" s="516" t="s">
        <v>1325</v>
      </c>
      <c r="B64" s="516"/>
      <c r="C64" s="516"/>
      <c r="D64" s="516"/>
      <c r="E64" s="516"/>
      <c r="F64" s="516"/>
      <c r="G64" s="516"/>
      <c r="H64" s="516"/>
      <c r="I64" s="516"/>
    </row>
    <row r="65" spans="1:9" hidden="1" x14ac:dyDescent="0.3"/>
    <row r="66" spans="1:9" ht="30" customHeight="1" x14ac:dyDescent="0.3">
      <c r="A66" s="70" t="s">
        <v>290</v>
      </c>
      <c r="B66" s="70" t="s">
        <v>1605</v>
      </c>
      <c r="C66" s="517" t="s">
        <v>113</v>
      </c>
      <c r="D66" s="517"/>
      <c r="E66" s="517"/>
      <c r="F66" s="70" t="s">
        <v>2</v>
      </c>
      <c r="G66" s="71" t="s">
        <v>3</v>
      </c>
      <c r="H66" s="177" t="s">
        <v>4</v>
      </c>
      <c r="I66" s="178" t="s">
        <v>185</v>
      </c>
    </row>
    <row r="67" spans="1:9" ht="25.2" customHeight="1" x14ac:dyDescent="0.3">
      <c r="A67" s="278" t="s">
        <v>1324</v>
      </c>
      <c r="B67" s="279"/>
      <c r="C67" s="279"/>
      <c r="D67" s="279"/>
      <c r="E67" s="279"/>
      <c r="F67" s="279"/>
      <c r="G67" s="279"/>
      <c r="H67" s="280"/>
      <c r="I67" s="187"/>
    </row>
    <row r="68" spans="1:9" ht="34.200000000000003" customHeight="1" x14ac:dyDescent="0.3">
      <c r="A68" s="79" t="s">
        <v>390</v>
      </c>
      <c r="B68" s="45" t="s">
        <v>16</v>
      </c>
      <c r="C68" s="272" t="s">
        <v>391</v>
      </c>
      <c r="D68" s="272"/>
      <c r="E68" s="272"/>
      <c r="F68" s="4"/>
      <c r="G68" s="4"/>
      <c r="H68" s="181"/>
      <c r="I68" s="185"/>
    </row>
    <row r="69" spans="1:9" ht="31.2" customHeight="1" x14ac:dyDescent="0.3">
      <c r="A69" s="79"/>
      <c r="B69" s="45"/>
      <c r="C69" s="254" t="s">
        <v>392</v>
      </c>
      <c r="D69" s="254"/>
      <c r="E69" s="254"/>
      <c r="F69" s="4" t="s">
        <v>36</v>
      </c>
      <c r="G69" s="4">
        <v>25</v>
      </c>
      <c r="H69" s="181"/>
      <c r="I69" s="185"/>
    </row>
    <row r="70" spans="1:9" ht="39" customHeight="1" x14ac:dyDescent="0.3">
      <c r="A70" s="79"/>
      <c r="B70" s="45"/>
      <c r="C70" s="254" t="s">
        <v>393</v>
      </c>
      <c r="D70" s="254"/>
      <c r="E70" s="254"/>
      <c r="F70" s="4" t="s">
        <v>36</v>
      </c>
      <c r="G70" s="4">
        <v>32</v>
      </c>
      <c r="H70" s="181"/>
      <c r="I70" s="185"/>
    </row>
    <row r="71" spans="1:9" ht="33.6" customHeight="1" x14ac:dyDescent="0.3">
      <c r="A71" s="79"/>
      <c r="B71" s="45"/>
      <c r="C71" s="254" t="s">
        <v>394</v>
      </c>
      <c r="D71" s="254"/>
      <c r="E71" s="254"/>
      <c r="F71" s="4" t="s">
        <v>36</v>
      </c>
      <c r="G71" s="4">
        <v>160</v>
      </c>
      <c r="H71" s="181"/>
      <c r="I71" s="185"/>
    </row>
    <row r="72" spans="1:9" ht="24" customHeight="1" x14ac:dyDescent="0.3">
      <c r="A72" s="79" t="s">
        <v>395</v>
      </c>
      <c r="B72" s="73" t="s">
        <v>396</v>
      </c>
      <c r="C72" s="272" t="s">
        <v>397</v>
      </c>
      <c r="D72" s="272"/>
      <c r="E72" s="272"/>
      <c r="F72" s="520"/>
      <c r="G72" s="86"/>
      <c r="H72" s="181"/>
      <c r="I72" s="185"/>
    </row>
    <row r="73" spans="1:9" ht="46.8" customHeight="1" x14ac:dyDescent="0.3">
      <c r="A73" s="72"/>
      <c r="B73" s="73"/>
      <c r="C73" s="253" t="s">
        <v>398</v>
      </c>
      <c r="D73" s="254"/>
      <c r="E73" s="255"/>
      <c r="F73" s="73"/>
      <c r="G73" s="89"/>
      <c r="H73" s="189"/>
      <c r="I73" s="181"/>
    </row>
    <row r="74" spans="1:9" ht="28.8" customHeight="1" x14ac:dyDescent="0.3">
      <c r="A74" s="79"/>
      <c r="B74" s="45"/>
      <c r="C74" s="254" t="s">
        <v>387</v>
      </c>
      <c r="D74" s="254"/>
      <c r="E74" s="254"/>
      <c r="F74" s="4" t="s">
        <v>33</v>
      </c>
      <c r="G74" s="4">
        <v>12</v>
      </c>
      <c r="H74" s="181"/>
      <c r="I74" s="185"/>
    </row>
    <row r="75" spans="1:9" ht="29.4" customHeight="1" x14ac:dyDescent="0.3">
      <c r="A75" s="79"/>
      <c r="B75" s="45"/>
      <c r="C75" s="254" t="s">
        <v>388</v>
      </c>
      <c r="D75" s="254"/>
      <c r="E75" s="254"/>
      <c r="F75" s="4" t="s">
        <v>33</v>
      </c>
      <c r="G75" s="4">
        <v>31</v>
      </c>
      <c r="H75" s="181"/>
      <c r="I75" s="185"/>
    </row>
    <row r="76" spans="1:9" ht="27.6" customHeight="1" x14ac:dyDescent="0.3">
      <c r="A76" s="79"/>
      <c r="B76" s="45"/>
      <c r="C76" s="254" t="s">
        <v>389</v>
      </c>
      <c r="D76" s="254"/>
      <c r="E76" s="254"/>
      <c r="F76" s="4" t="s">
        <v>33</v>
      </c>
      <c r="G76" s="4">
        <v>55</v>
      </c>
      <c r="H76" s="181"/>
      <c r="I76" s="185"/>
    </row>
    <row r="77" spans="1:9" ht="16.2" customHeight="1" x14ac:dyDescent="0.3">
      <c r="A77" s="79" t="s">
        <v>399</v>
      </c>
      <c r="B77" s="73" t="s">
        <v>400</v>
      </c>
      <c r="C77" s="272" t="s">
        <v>401</v>
      </c>
      <c r="D77" s="272"/>
      <c r="E77" s="272"/>
      <c r="F77" s="520"/>
      <c r="G77" s="86"/>
      <c r="H77" s="181"/>
      <c r="I77" s="185"/>
    </row>
    <row r="78" spans="1:9" ht="27.6" customHeight="1" x14ac:dyDescent="0.3">
      <c r="A78" s="79"/>
      <c r="B78" s="45"/>
      <c r="C78" s="254" t="s">
        <v>402</v>
      </c>
      <c r="D78" s="254"/>
      <c r="E78" s="254"/>
      <c r="F78" s="4" t="s">
        <v>35</v>
      </c>
      <c r="G78" s="4">
        <v>120</v>
      </c>
      <c r="H78" s="181"/>
      <c r="I78" s="185"/>
    </row>
    <row r="79" spans="1:9" ht="16.2" customHeight="1" x14ac:dyDescent="0.3">
      <c r="A79" s="79"/>
      <c r="B79" s="45"/>
      <c r="C79" s="254" t="s">
        <v>403</v>
      </c>
      <c r="D79" s="254"/>
      <c r="E79" s="254"/>
      <c r="F79" s="4"/>
      <c r="G79" s="4"/>
      <c r="H79" s="181"/>
      <c r="I79" s="185"/>
    </row>
    <row r="80" spans="1:9" ht="33" customHeight="1" x14ac:dyDescent="0.3">
      <c r="A80" s="79"/>
      <c r="B80" s="45"/>
      <c r="C80" s="253" t="s">
        <v>404</v>
      </c>
      <c r="D80" s="254"/>
      <c r="E80" s="255"/>
      <c r="F80" s="4" t="s">
        <v>35</v>
      </c>
      <c r="G80" s="4">
        <v>310</v>
      </c>
      <c r="H80" s="181"/>
      <c r="I80" s="185"/>
    </row>
    <row r="81" spans="1:9" ht="16.2" customHeight="1" x14ac:dyDescent="0.3">
      <c r="A81" s="79"/>
      <c r="B81" s="45"/>
      <c r="C81" s="253" t="s">
        <v>403</v>
      </c>
      <c r="D81" s="254"/>
      <c r="E81" s="255"/>
      <c r="F81" s="4"/>
      <c r="G81" s="4"/>
      <c r="H81" s="181"/>
      <c r="I81" s="185"/>
    </row>
    <row r="82" spans="1:9" ht="31.2" customHeight="1" x14ac:dyDescent="0.3">
      <c r="A82" s="79"/>
      <c r="B82" s="45"/>
      <c r="C82" s="254" t="s">
        <v>405</v>
      </c>
      <c r="D82" s="254"/>
      <c r="E82" s="254"/>
      <c r="F82" s="4" t="s">
        <v>35</v>
      </c>
      <c r="G82" s="4">
        <v>550</v>
      </c>
      <c r="H82" s="181"/>
      <c r="I82" s="185"/>
    </row>
    <row r="83" spans="1:9" ht="16.2" customHeight="1" x14ac:dyDescent="0.3">
      <c r="A83" s="79"/>
      <c r="B83" s="45"/>
      <c r="C83" s="254" t="s">
        <v>403</v>
      </c>
      <c r="D83" s="254"/>
      <c r="E83" s="254"/>
      <c r="F83" s="4"/>
      <c r="G83" s="4"/>
      <c r="H83" s="181"/>
      <c r="I83" s="185"/>
    </row>
    <row r="84" spans="1:9" ht="27" customHeight="1" x14ac:dyDescent="0.3">
      <c r="A84" s="79" t="s">
        <v>406</v>
      </c>
      <c r="B84" s="73" t="s">
        <v>407</v>
      </c>
      <c r="C84" s="272" t="s">
        <v>408</v>
      </c>
      <c r="D84" s="272"/>
      <c r="E84" s="272"/>
      <c r="F84" s="4"/>
      <c r="G84" s="4"/>
      <c r="H84" s="181"/>
      <c r="I84" s="185"/>
    </row>
    <row r="85" spans="1:9" ht="31.2" customHeight="1" x14ac:dyDescent="0.3">
      <c r="A85" s="79"/>
      <c r="B85" s="520" t="s">
        <v>409</v>
      </c>
      <c r="C85" s="254" t="s">
        <v>410</v>
      </c>
      <c r="D85" s="254"/>
      <c r="E85" s="254"/>
      <c r="F85" s="24" t="s">
        <v>6</v>
      </c>
      <c r="G85" s="4">
        <v>1</v>
      </c>
      <c r="H85" s="181"/>
      <c r="I85" s="185"/>
    </row>
    <row r="86" spans="1:9" ht="28.2" customHeight="1" x14ac:dyDescent="0.3">
      <c r="A86" s="79"/>
      <c r="B86" s="520" t="s">
        <v>411</v>
      </c>
      <c r="C86" s="254" t="s">
        <v>412</v>
      </c>
      <c r="D86" s="254"/>
      <c r="E86" s="254"/>
      <c r="F86" s="24" t="s">
        <v>6</v>
      </c>
      <c r="G86" s="4">
        <v>1</v>
      </c>
      <c r="H86" s="181"/>
      <c r="I86" s="185"/>
    </row>
    <row r="87" spans="1:9" ht="29.4" customHeight="1" x14ac:dyDescent="0.3">
      <c r="A87" s="79"/>
      <c r="B87" s="520"/>
      <c r="C87" s="254" t="s">
        <v>413</v>
      </c>
      <c r="D87" s="254"/>
      <c r="E87" s="254"/>
      <c r="F87" s="24" t="s">
        <v>414</v>
      </c>
      <c r="G87" s="4">
        <v>650</v>
      </c>
      <c r="H87" s="181"/>
      <c r="I87" s="185"/>
    </row>
    <row r="88" spans="1:9" ht="48.6" customHeight="1" x14ac:dyDescent="0.3">
      <c r="A88" s="79"/>
      <c r="B88" s="520"/>
      <c r="C88" s="254" t="s">
        <v>415</v>
      </c>
      <c r="D88" s="254"/>
      <c r="E88" s="254"/>
      <c r="F88" s="24" t="s">
        <v>33</v>
      </c>
      <c r="G88" s="4">
        <v>490</v>
      </c>
      <c r="H88" s="181"/>
      <c r="I88" s="185"/>
    </row>
    <row r="89" spans="1:9" ht="31.2" customHeight="1" x14ac:dyDescent="0.3">
      <c r="A89" s="72" t="s">
        <v>416</v>
      </c>
      <c r="B89" s="73"/>
      <c r="C89" s="272" t="s">
        <v>417</v>
      </c>
      <c r="D89" s="272"/>
      <c r="E89" s="272"/>
      <c r="F89" s="4"/>
      <c r="G89" s="4"/>
      <c r="H89" s="181"/>
      <c r="I89" s="185"/>
    </row>
    <row r="90" spans="1:9" ht="26.4" customHeight="1" x14ac:dyDescent="0.3">
      <c r="A90" s="79" t="s">
        <v>418</v>
      </c>
      <c r="B90" s="73"/>
      <c r="C90" s="253" t="s">
        <v>419</v>
      </c>
      <c r="D90" s="254"/>
      <c r="E90" s="255"/>
      <c r="F90" s="4" t="s">
        <v>307</v>
      </c>
      <c r="G90" s="86">
        <v>3</v>
      </c>
      <c r="H90" s="181"/>
      <c r="I90" s="185"/>
    </row>
    <row r="91" spans="1:9" s="519" customFormat="1" ht="26.4" customHeight="1" x14ac:dyDescent="0.3">
      <c r="A91" s="283" t="s">
        <v>1317</v>
      </c>
      <c r="B91" s="283"/>
      <c r="C91" s="283"/>
      <c r="D91" s="283"/>
      <c r="E91" s="283"/>
      <c r="F91" s="283"/>
      <c r="G91" s="283"/>
      <c r="H91" s="283"/>
      <c r="I91" s="187"/>
    </row>
    <row r="92" spans="1:9" s="519" customFormat="1" ht="24.6" customHeight="1" x14ac:dyDescent="0.3">
      <c r="A92" s="516" t="s">
        <v>1325</v>
      </c>
      <c r="B92" s="516"/>
      <c r="C92" s="516"/>
      <c r="D92" s="516"/>
      <c r="E92" s="516"/>
      <c r="F92" s="516"/>
      <c r="G92" s="516"/>
      <c r="H92" s="516"/>
      <c r="I92" s="516"/>
    </row>
    <row r="93" spans="1:9" hidden="1" x14ac:dyDescent="0.3"/>
    <row r="94" spans="1:9" ht="30" customHeight="1" x14ac:dyDescent="0.3">
      <c r="A94" s="70" t="s">
        <v>290</v>
      </c>
      <c r="B94" s="70" t="s">
        <v>1605</v>
      </c>
      <c r="C94" s="517" t="s">
        <v>113</v>
      </c>
      <c r="D94" s="517"/>
      <c r="E94" s="517"/>
      <c r="F94" s="70" t="s">
        <v>2</v>
      </c>
      <c r="G94" s="71" t="s">
        <v>3</v>
      </c>
      <c r="H94" s="177" t="s">
        <v>4</v>
      </c>
      <c r="I94" s="178" t="s">
        <v>185</v>
      </c>
    </row>
    <row r="95" spans="1:9" ht="25.2" customHeight="1" x14ac:dyDescent="0.3">
      <c r="A95" s="278" t="s">
        <v>1324</v>
      </c>
      <c r="B95" s="279"/>
      <c r="C95" s="279"/>
      <c r="D95" s="279"/>
      <c r="E95" s="279"/>
      <c r="F95" s="279"/>
      <c r="G95" s="279"/>
      <c r="H95" s="280"/>
      <c r="I95" s="187"/>
    </row>
    <row r="96" spans="1:9" ht="24" customHeight="1" x14ac:dyDescent="0.3">
      <c r="A96" s="79" t="s">
        <v>423</v>
      </c>
      <c r="B96" s="73"/>
      <c r="C96" s="253" t="s">
        <v>424</v>
      </c>
      <c r="D96" s="254"/>
      <c r="E96" s="255"/>
      <c r="F96" s="4" t="s">
        <v>425</v>
      </c>
      <c r="G96" s="86">
        <f>11*1.5</f>
        <v>16.5</v>
      </c>
      <c r="H96" s="181"/>
      <c r="I96" s="185"/>
    </row>
    <row r="97" spans="1:9" ht="33.6" customHeight="1" x14ac:dyDescent="0.3">
      <c r="A97" s="79" t="s">
        <v>426</v>
      </c>
      <c r="B97" s="73"/>
      <c r="C97" s="253" t="s">
        <v>427</v>
      </c>
      <c r="D97" s="254"/>
      <c r="E97" s="255"/>
      <c r="F97" s="4" t="s">
        <v>33</v>
      </c>
      <c r="G97" s="86">
        <v>18</v>
      </c>
      <c r="H97" s="181"/>
      <c r="I97" s="185"/>
    </row>
    <row r="98" spans="1:9" ht="21" customHeight="1" x14ac:dyDescent="0.3">
      <c r="A98" s="72" t="s">
        <v>428</v>
      </c>
      <c r="B98" s="73"/>
      <c r="C98" s="276" t="s">
        <v>429</v>
      </c>
      <c r="D98" s="272"/>
      <c r="E98" s="277"/>
      <c r="F98" s="4"/>
      <c r="G98" s="86"/>
      <c r="H98" s="181"/>
      <c r="I98" s="185"/>
    </row>
    <row r="99" spans="1:9" ht="31.8" customHeight="1" x14ac:dyDescent="0.3">
      <c r="A99" s="79" t="s">
        <v>430</v>
      </c>
      <c r="B99" s="73"/>
      <c r="C99" s="253" t="s">
        <v>431</v>
      </c>
      <c r="D99" s="254"/>
      <c r="E99" s="255"/>
      <c r="F99" s="4" t="s">
        <v>307</v>
      </c>
      <c r="G99" s="86">
        <v>2</v>
      </c>
      <c r="H99" s="181"/>
      <c r="I99" s="185"/>
    </row>
    <row r="100" spans="1:9" ht="43.8" customHeight="1" x14ac:dyDescent="0.3">
      <c r="A100" s="79" t="s">
        <v>432</v>
      </c>
      <c r="B100" s="73"/>
      <c r="C100" s="253" t="s">
        <v>421</v>
      </c>
      <c r="D100" s="254"/>
      <c r="E100" s="255"/>
      <c r="F100" s="4" t="s">
        <v>422</v>
      </c>
      <c r="G100" s="86">
        <v>153</v>
      </c>
      <c r="H100" s="181"/>
      <c r="I100" s="185"/>
    </row>
    <row r="101" spans="1:9" ht="25.2" customHeight="1" x14ac:dyDescent="0.3">
      <c r="A101" s="79" t="s">
        <v>433</v>
      </c>
      <c r="B101" s="73"/>
      <c r="C101" s="253" t="s">
        <v>424</v>
      </c>
      <c r="D101" s="254"/>
      <c r="E101" s="255"/>
      <c r="F101" s="4" t="s">
        <v>425</v>
      </c>
      <c r="G101" s="86">
        <v>16.5</v>
      </c>
      <c r="H101" s="181"/>
      <c r="I101" s="185"/>
    </row>
    <row r="102" spans="1:9" ht="30.6" customHeight="1" x14ac:dyDescent="0.3">
      <c r="A102" s="79" t="s">
        <v>434</v>
      </c>
      <c r="B102" s="73"/>
      <c r="C102" s="253" t="s">
        <v>427</v>
      </c>
      <c r="D102" s="254"/>
      <c r="E102" s="255"/>
      <c r="F102" s="4" t="s">
        <v>33</v>
      </c>
      <c r="G102" s="86">
        <v>18</v>
      </c>
      <c r="H102" s="181"/>
      <c r="I102" s="185"/>
    </row>
    <row r="103" spans="1:9" ht="16.2" customHeight="1" x14ac:dyDescent="0.3">
      <c r="A103" s="72"/>
      <c r="B103" s="73"/>
      <c r="C103" s="276" t="s">
        <v>435</v>
      </c>
      <c r="D103" s="272"/>
      <c r="E103" s="277"/>
      <c r="F103" s="4"/>
      <c r="G103" s="86"/>
      <c r="H103" s="181"/>
      <c r="I103" s="185"/>
    </row>
    <row r="104" spans="1:9" ht="16.2" customHeight="1" x14ac:dyDescent="0.3">
      <c r="A104" s="72" t="s">
        <v>436</v>
      </c>
      <c r="B104" s="73" t="s">
        <v>437</v>
      </c>
      <c r="C104" s="267" t="s">
        <v>363</v>
      </c>
      <c r="D104" s="267"/>
      <c r="E104" s="267"/>
      <c r="F104" s="73"/>
      <c r="G104" s="81"/>
      <c r="H104" s="184"/>
      <c r="I104" s="185"/>
    </row>
    <row r="105" spans="1:9" ht="16.2" customHeight="1" x14ac:dyDescent="0.3">
      <c r="A105" s="79"/>
      <c r="B105" s="45" t="s">
        <v>365</v>
      </c>
      <c r="C105" s="267" t="s">
        <v>438</v>
      </c>
      <c r="D105" s="267"/>
      <c r="E105" s="267"/>
      <c r="F105" s="45"/>
      <c r="G105" s="81"/>
      <c r="H105" s="184"/>
      <c r="I105" s="185"/>
    </row>
    <row r="106" spans="1:9" ht="16.2" customHeight="1" x14ac:dyDescent="0.3">
      <c r="A106" s="79"/>
      <c r="B106" s="45" t="s">
        <v>55</v>
      </c>
      <c r="C106" s="281" t="s">
        <v>368</v>
      </c>
      <c r="D106" s="281"/>
      <c r="E106" s="281"/>
      <c r="F106" s="45"/>
      <c r="G106" s="81"/>
      <c r="H106" s="184"/>
      <c r="I106" s="185"/>
    </row>
    <row r="107" spans="1:9" ht="18.600000000000001" customHeight="1" x14ac:dyDescent="0.3">
      <c r="A107" s="79" t="s">
        <v>439</v>
      </c>
      <c r="B107" s="45"/>
      <c r="C107" s="95" t="s">
        <v>440</v>
      </c>
      <c r="D107" s="264" t="s">
        <v>441</v>
      </c>
      <c r="E107" s="264"/>
      <c r="F107" s="520" t="s">
        <v>36</v>
      </c>
      <c r="G107" s="86">
        <v>84</v>
      </c>
      <c r="H107" s="181"/>
      <c r="I107" s="185"/>
    </row>
    <row r="108" spans="1:9" ht="28.8" customHeight="1" x14ac:dyDescent="0.3">
      <c r="A108" s="79" t="s">
        <v>442</v>
      </c>
      <c r="B108" s="45"/>
      <c r="C108" s="95" t="s">
        <v>443</v>
      </c>
      <c r="D108" s="264" t="s">
        <v>444</v>
      </c>
      <c r="E108" s="264"/>
      <c r="F108" s="520" t="s">
        <v>36</v>
      </c>
      <c r="G108" s="86">
        <v>33</v>
      </c>
      <c r="H108" s="181"/>
      <c r="I108" s="185"/>
    </row>
    <row r="109" spans="1:9" ht="21" customHeight="1" x14ac:dyDescent="0.3">
      <c r="A109" s="72"/>
      <c r="B109" s="73" t="s">
        <v>373</v>
      </c>
      <c r="C109" s="267" t="s">
        <v>445</v>
      </c>
      <c r="D109" s="267"/>
      <c r="E109" s="267"/>
      <c r="F109" s="520"/>
      <c r="G109" s="86"/>
      <c r="H109" s="181"/>
      <c r="I109" s="185"/>
    </row>
    <row r="110" spans="1:9" ht="37.200000000000003" customHeight="1" x14ac:dyDescent="0.3">
      <c r="A110" s="79" t="s">
        <v>446</v>
      </c>
      <c r="B110" s="45" t="s">
        <v>37</v>
      </c>
      <c r="C110" s="95" t="s">
        <v>440</v>
      </c>
      <c r="D110" s="264" t="s">
        <v>447</v>
      </c>
      <c r="E110" s="264"/>
      <c r="F110" s="520" t="s">
        <v>376</v>
      </c>
      <c r="G110" s="86">
        <v>16</v>
      </c>
      <c r="H110" s="181"/>
      <c r="I110" s="185"/>
    </row>
    <row r="111" spans="1:9" ht="20.399999999999999" customHeight="1" x14ac:dyDescent="0.3">
      <c r="A111" s="72"/>
      <c r="B111" s="73" t="s">
        <v>383</v>
      </c>
      <c r="C111" s="267" t="s">
        <v>448</v>
      </c>
      <c r="D111" s="267"/>
      <c r="E111" s="267"/>
      <c r="F111" s="520"/>
      <c r="G111" s="86"/>
      <c r="H111" s="181"/>
      <c r="I111" s="185"/>
    </row>
    <row r="112" spans="1:9" ht="28.8" customHeight="1" x14ac:dyDescent="0.3">
      <c r="A112" s="79" t="s">
        <v>449</v>
      </c>
      <c r="B112" s="45" t="s">
        <v>450</v>
      </c>
      <c r="C112" s="264" t="s">
        <v>451</v>
      </c>
      <c r="D112" s="264"/>
      <c r="E112" s="264"/>
      <c r="F112" s="4" t="s">
        <v>36</v>
      </c>
      <c r="G112" s="86">
        <v>264</v>
      </c>
      <c r="H112" s="181"/>
      <c r="I112" s="185"/>
    </row>
    <row r="113" spans="1:9" ht="16.2" customHeight="1" x14ac:dyDescent="0.3">
      <c r="A113" s="79"/>
      <c r="B113" s="45" t="s">
        <v>15</v>
      </c>
      <c r="C113" s="282" t="s">
        <v>386</v>
      </c>
      <c r="D113" s="282"/>
      <c r="E113" s="282"/>
      <c r="F113" s="4"/>
      <c r="G113" s="86"/>
      <c r="H113" s="181"/>
      <c r="I113" s="185"/>
    </row>
    <row r="114" spans="1:9" ht="23.4" customHeight="1" x14ac:dyDescent="0.3">
      <c r="A114" s="45" t="s">
        <v>452</v>
      </c>
      <c r="B114" s="45"/>
      <c r="C114" s="96" t="s">
        <v>440</v>
      </c>
      <c r="D114" s="264" t="s">
        <v>453</v>
      </c>
      <c r="E114" s="265"/>
      <c r="F114" s="86" t="s">
        <v>29</v>
      </c>
      <c r="G114" s="4">
        <v>95</v>
      </c>
      <c r="H114" s="181"/>
      <c r="I114" s="185"/>
    </row>
    <row r="115" spans="1:9" ht="28.8" customHeight="1" x14ac:dyDescent="0.3">
      <c r="A115" s="73"/>
      <c r="B115" s="45" t="s">
        <v>16</v>
      </c>
      <c r="C115" s="276" t="s">
        <v>391</v>
      </c>
      <c r="D115" s="272"/>
      <c r="E115" s="277"/>
      <c r="F115" s="89"/>
      <c r="G115" s="97"/>
      <c r="H115" s="190"/>
      <c r="I115" s="185"/>
    </row>
    <row r="116" spans="1:9" ht="25.8" customHeight="1" x14ac:dyDescent="0.3">
      <c r="A116" s="79"/>
      <c r="B116" s="520"/>
      <c r="C116" s="263" t="s">
        <v>454</v>
      </c>
      <c r="D116" s="264"/>
      <c r="E116" s="265"/>
      <c r="F116" s="4" t="s">
        <v>36</v>
      </c>
      <c r="G116" s="4">
        <v>135</v>
      </c>
      <c r="H116" s="181"/>
      <c r="I116" s="185"/>
    </row>
    <row r="117" spans="1:9" ht="28.8" customHeight="1" x14ac:dyDescent="0.3">
      <c r="A117" s="79"/>
      <c r="B117" s="72" t="s">
        <v>400</v>
      </c>
      <c r="C117" s="273" t="s">
        <v>401</v>
      </c>
      <c r="D117" s="274"/>
      <c r="E117" s="275"/>
      <c r="F117" s="80"/>
      <c r="G117" s="4"/>
      <c r="H117" s="181"/>
      <c r="I117" s="185"/>
    </row>
    <row r="118" spans="1:9" ht="24" customHeight="1" x14ac:dyDescent="0.3">
      <c r="A118" s="79" t="s">
        <v>455</v>
      </c>
      <c r="B118" s="72"/>
      <c r="C118" s="263" t="s">
        <v>456</v>
      </c>
      <c r="D118" s="264"/>
      <c r="E118" s="265"/>
      <c r="F118" s="80" t="s">
        <v>307</v>
      </c>
      <c r="G118" s="4">
        <v>40</v>
      </c>
      <c r="H118" s="181"/>
      <c r="I118" s="185"/>
    </row>
    <row r="119" spans="1:9" ht="40.200000000000003" customHeight="1" x14ac:dyDescent="0.3">
      <c r="A119" s="79" t="s">
        <v>457</v>
      </c>
      <c r="B119" s="72"/>
      <c r="C119" s="263" t="s">
        <v>458</v>
      </c>
      <c r="D119" s="264"/>
      <c r="E119" s="265"/>
      <c r="F119" s="80" t="s">
        <v>307</v>
      </c>
      <c r="G119" s="4">
        <v>336</v>
      </c>
      <c r="H119" s="181"/>
      <c r="I119" s="185"/>
    </row>
    <row r="120" spans="1:9" ht="29.4" customHeight="1" x14ac:dyDescent="0.3">
      <c r="A120" s="79"/>
      <c r="B120" s="72"/>
      <c r="C120" s="273" t="s">
        <v>459</v>
      </c>
      <c r="D120" s="274"/>
      <c r="E120" s="275"/>
      <c r="F120" s="80"/>
      <c r="G120" s="86"/>
      <c r="H120" s="181"/>
      <c r="I120" s="185"/>
    </row>
    <row r="121" spans="1:9" ht="29.4" customHeight="1" x14ac:dyDescent="0.3">
      <c r="A121" s="79" t="s">
        <v>460</v>
      </c>
      <c r="B121" s="72"/>
      <c r="C121" s="263" t="s">
        <v>1607</v>
      </c>
      <c r="D121" s="264"/>
      <c r="E121" s="265"/>
      <c r="F121" s="80" t="s">
        <v>307</v>
      </c>
      <c r="G121" s="4">
        <v>24</v>
      </c>
      <c r="H121" s="181"/>
      <c r="I121" s="185"/>
    </row>
    <row r="122" spans="1:9" ht="35.4" customHeight="1" x14ac:dyDescent="0.3">
      <c r="A122" s="79" t="s">
        <v>462</v>
      </c>
      <c r="B122" s="72"/>
      <c r="C122" s="263" t="s">
        <v>1608</v>
      </c>
      <c r="D122" s="264"/>
      <c r="E122" s="265"/>
      <c r="F122" s="80" t="s">
        <v>307</v>
      </c>
      <c r="G122" s="4">
        <v>24</v>
      </c>
      <c r="H122" s="181"/>
      <c r="I122" s="185"/>
    </row>
    <row r="123" spans="1:9" s="519" customFormat="1" ht="25.8" customHeight="1" x14ac:dyDescent="0.3">
      <c r="A123" s="283" t="s">
        <v>1318</v>
      </c>
      <c r="B123" s="283"/>
      <c r="C123" s="283"/>
      <c r="D123" s="283"/>
      <c r="E123" s="283"/>
      <c r="F123" s="283"/>
      <c r="G123" s="283"/>
      <c r="H123" s="283"/>
      <c r="I123" s="187"/>
    </row>
    <row r="124" spans="1:9" s="519" customFormat="1" ht="25.2" customHeight="1" x14ac:dyDescent="0.3">
      <c r="A124" s="516" t="s">
        <v>1326</v>
      </c>
      <c r="B124" s="516"/>
      <c r="C124" s="516"/>
      <c r="D124" s="516"/>
      <c r="E124" s="516"/>
      <c r="F124" s="516"/>
      <c r="G124" s="516"/>
      <c r="H124" s="516"/>
      <c r="I124" s="516"/>
    </row>
    <row r="125" spans="1:9" ht="25.2" customHeight="1" x14ac:dyDescent="0.3">
      <c r="A125" s="87" t="s">
        <v>290</v>
      </c>
      <c r="B125" s="87" t="s">
        <v>291</v>
      </c>
      <c r="C125" s="517" t="s">
        <v>113</v>
      </c>
      <c r="D125" s="517"/>
      <c r="E125" s="517"/>
      <c r="F125" s="87" t="s">
        <v>2</v>
      </c>
      <c r="G125" s="88" t="s">
        <v>3</v>
      </c>
      <c r="H125" s="177" t="s">
        <v>4</v>
      </c>
      <c r="I125" s="178" t="s">
        <v>185</v>
      </c>
    </row>
    <row r="126" spans="1:9" ht="17.25" customHeight="1" x14ac:dyDescent="0.3">
      <c r="A126" s="72">
        <v>2</v>
      </c>
      <c r="B126" s="45"/>
      <c r="C126" s="267" t="s">
        <v>464</v>
      </c>
      <c r="D126" s="267"/>
      <c r="E126" s="267"/>
      <c r="F126" s="45"/>
      <c r="G126" s="81"/>
      <c r="H126" s="184"/>
      <c r="I126" s="185"/>
    </row>
    <row r="127" spans="1:9" ht="19.95" customHeight="1" x14ac:dyDescent="0.3">
      <c r="A127" s="72" t="s">
        <v>465</v>
      </c>
      <c r="B127" s="45"/>
      <c r="C127" s="257" t="s">
        <v>466</v>
      </c>
      <c r="D127" s="257"/>
      <c r="E127" s="257"/>
      <c r="F127" s="82"/>
      <c r="G127" s="81"/>
      <c r="H127" s="183"/>
      <c r="I127" s="185"/>
    </row>
    <row r="128" spans="1:9" ht="47.4" customHeight="1" x14ac:dyDescent="0.3">
      <c r="A128" s="79" t="s">
        <v>467</v>
      </c>
      <c r="B128" s="45"/>
      <c r="C128" s="264" t="s">
        <v>468</v>
      </c>
      <c r="D128" s="264"/>
      <c r="E128" s="264"/>
      <c r="F128" s="45" t="s">
        <v>6</v>
      </c>
      <c r="G128" s="81">
        <v>1</v>
      </c>
      <c r="H128" s="183"/>
      <c r="I128" s="185"/>
    </row>
    <row r="129" spans="1:9" ht="75.599999999999994" customHeight="1" x14ac:dyDescent="0.3">
      <c r="A129" s="79" t="s">
        <v>469</v>
      </c>
      <c r="B129" s="45"/>
      <c r="C129" s="254" t="s">
        <v>470</v>
      </c>
      <c r="D129" s="254"/>
      <c r="E129" s="254"/>
      <c r="F129" s="45" t="s">
        <v>35</v>
      </c>
      <c r="G129" s="81">
        <v>2</v>
      </c>
      <c r="H129" s="184"/>
      <c r="I129" s="185"/>
    </row>
    <row r="130" spans="1:9" ht="83.4" customHeight="1" x14ac:dyDescent="0.3">
      <c r="A130" s="79" t="s">
        <v>471</v>
      </c>
      <c r="B130" s="45"/>
      <c r="C130" s="254" t="s">
        <v>472</v>
      </c>
      <c r="D130" s="254"/>
      <c r="E130" s="254"/>
      <c r="F130" s="45" t="s">
        <v>35</v>
      </c>
      <c r="G130" s="81">
        <v>2</v>
      </c>
      <c r="H130" s="183"/>
      <c r="I130" s="182"/>
    </row>
    <row r="131" spans="1:9" ht="84.6" customHeight="1" x14ac:dyDescent="0.3">
      <c r="A131" s="79" t="s">
        <v>473</v>
      </c>
      <c r="B131" s="45"/>
      <c r="C131" s="254" t="s">
        <v>474</v>
      </c>
      <c r="D131" s="254"/>
      <c r="E131" s="254"/>
      <c r="F131" s="45" t="s">
        <v>35</v>
      </c>
      <c r="G131" s="81">
        <v>2</v>
      </c>
      <c r="H131" s="183"/>
      <c r="I131" s="182"/>
    </row>
    <row r="132" spans="1:9" ht="94.2" customHeight="1" x14ac:dyDescent="0.3">
      <c r="A132" s="79" t="s">
        <v>475</v>
      </c>
      <c r="B132" s="45"/>
      <c r="C132" s="254" t="s">
        <v>476</v>
      </c>
      <c r="D132" s="254"/>
      <c r="E132" s="254"/>
      <c r="F132" s="45" t="s">
        <v>6</v>
      </c>
      <c r="G132" s="81">
        <v>1</v>
      </c>
      <c r="H132" s="183"/>
      <c r="I132" s="182"/>
    </row>
    <row r="133" spans="1:9" ht="18.600000000000001" customHeight="1" x14ac:dyDescent="0.3">
      <c r="A133" s="72" t="s">
        <v>477</v>
      </c>
      <c r="B133" s="45"/>
      <c r="C133" s="257" t="s">
        <v>478</v>
      </c>
      <c r="D133" s="257"/>
      <c r="E133" s="257"/>
      <c r="F133" s="45"/>
      <c r="G133" s="81"/>
      <c r="H133" s="184"/>
      <c r="I133" s="182"/>
    </row>
    <row r="134" spans="1:9" ht="39.6" customHeight="1" x14ac:dyDescent="0.3">
      <c r="A134" s="79"/>
      <c r="B134" s="45"/>
      <c r="C134" s="285" t="s">
        <v>479</v>
      </c>
      <c r="D134" s="285"/>
      <c r="E134" s="285"/>
      <c r="F134" s="520" t="s">
        <v>307</v>
      </c>
      <c r="G134" s="81">
        <v>72</v>
      </c>
      <c r="H134" s="181"/>
      <c r="I134" s="182"/>
    </row>
    <row r="135" spans="1:9" ht="42.6" customHeight="1" x14ac:dyDescent="0.3">
      <c r="A135" s="79"/>
      <c r="B135" s="45"/>
      <c r="C135" s="285" t="s">
        <v>480</v>
      </c>
      <c r="D135" s="285"/>
      <c r="E135" s="285"/>
      <c r="F135" s="520" t="s">
        <v>307</v>
      </c>
      <c r="G135" s="81">
        <v>2</v>
      </c>
      <c r="H135" s="181"/>
      <c r="I135" s="182"/>
    </row>
    <row r="136" spans="1:9" ht="48.6" customHeight="1" x14ac:dyDescent="0.3">
      <c r="A136" s="79"/>
      <c r="B136" s="45"/>
      <c r="C136" s="285" t="s">
        <v>481</v>
      </c>
      <c r="D136" s="285"/>
      <c r="E136" s="285"/>
      <c r="F136" s="520" t="s">
        <v>307</v>
      </c>
      <c r="G136" s="81">
        <v>9</v>
      </c>
      <c r="H136" s="181"/>
      <c r="I136" s="182"/>
    </row>
    <row r="137" spans="1:9" ht="30" customHeight="1" x14ac:dyDescent="0.3">
      <c r="A137" s="283" t="s">
        <v>1321</v>
      </c>
      <c r="B137" s="283"/>
      <c r="C137" s="283"/>
      <c r="D137" s="283"/>
      <c r="E137" s="283"/>
      <c r="F137" s="283"/>
      <c r="G137" s="283"/>
      <c r="H137" s="283"/>
      <c r="I137" s="187"/>
    </row>
    <row r="138" spans="1:9" ht="25.2" customHeight="1" x14ac:dyDescent="0.3">
      <c r="A138" s="516" t="s">
        <v>1327</v>
      </c>
      <c r="B138" s="516"/>
      <c r="C138" s="516"/>
      <c r="D138" s="516"/>
      <c r="E138" s="516"/>
      <c r="F138" s="516"/>
      <c r="G138" s="516"/>
      <c r="H138" s="516"/>
      <c r="I138" s="516"/>
    </row>
    <row r="139" spans="1:9" ht="25.2" customHeight="1" x14ac:dyDescent="0.3">
      <c r="A139" s="87" t="s">
        <v>290</v>
      </c>
      <c r="B139" s="87" t="s">
        <v>291</v>
      </c>
      <c r="C139" s="517" t="s">
        <v>113</v>
      </c>
      <c r="D139" s="517"/>
      <c r="E139" s="517"/>
      <c r="F139" s="87" t="s">
        <v>2</v>
      </c>
      <c r="G139" s="88" t="s">
        <v>3</v>
      </c>
      <c r="H139" s="177" t="s">
        <v>4</v>
      </c>
      <c r="I139" s="178" t="s">
        <v>185</v>
      </c>
    </row>
    <row r="140" spans="1:9" ht="21.6" customHeight="1" x14ac:dyDescent="0.3">
      <c r="A140" s="72">
        <v>3</v>
      </c>
      <c r="B140" s="45"/>
      <c r="C140" s="98" t="s">
        <v>482</v>
      </c>
      <c r="D140" s="95"/>
      <c r="E140" s="99"/>
      <c r="F140" s="520"/>
      <c r="G140" s="86"/>
      <c r="H140" s="181"/>
      <c r="I140" s="182"/>
    </row>
    <row r="141" spans="1:9" ht="21.6" customHeight="1" x14ac:dyDescent="0.3">
      <c r="A141" s="72" t="s">
        <v>483</v>
      </c>
      <c r="B141" s="45"/>
      <c r="C141" s="287" t="s">
        <v>484</v>
      </c>
      <c r="D141" s="288"/>
      <c r="E141" s="289"/>
      <c r="F141" s="520"/>
      <c r="G141" s="86"/>
      <c r="H141" s="181"/>
      <c r="I141" s="182"/>
    </row>
    <row r="142" spans="1:9" ht="72" customHeight="1" x14ac:dyDescent="0.3">
      <c r="A142" s="79" t="s">
        <v>485</v>
      </c>
      <c r="B142" s="45"/>
      <c r="C142" s="284" t="s">
        <v>486</v>
      </c>
      <c r="D142" s="285"/>
      <c r="E142" s="286"/>
      <c r="F142" s="520" t="s">
        <v>307</v>
      </c>
      <c r="G142" s="86">
        <v>2</v>
      </c>
      <c r="H142" s="181"/>
      <c r="I142" s="182"/>
    </row>
    <row r="143" spans="1:9" ht="42.6" customHeight="1" x14ac:dyDescent="0.3">
      <c r="A143" s="79" t="s">
        <v>487</v>
      </c>
      <c r="B143" s="45"/>
      <c r="C143" s="284" t="s">
        <v>488</v>
      </c>
      <c r="D143" s="285"/>
      <c r="E143" s="286"/>
      <c r="F143" s="520" t="s">
        <v>307</v>
      </c>
      <c r="G143" s="86">
        <v>1</v>
      </c>
      <c r="H143" s="181"/>
      <c r="I143" s="182"/>
    </row>
    <row r="144" spans="1:9" ht="19.2" customHeight="1" x14ac:dyDescent="0.3">
      <c r="A144" s="72" t="s">
        <v>489</v>
      </c>
      <c r="B144" s="45"/>
      <c r="C144" s="287" t="s">
        <v>490</v>
      </c>
      <c r="D144" s="288"/>
      <c r="E144" s="289"/>
      <c r="F144" s="520"/>
      <c r="G144" s="86"/>
      <c r="H144" s="181"/>
      <c r="I144" s="182"/>
    </row>
    <row r="145" spans="1:9" ht="88.2" customHeight="1" x14ac:dyDescent="0.3">
      <c r="A145" s="79" t="s">
        <v>491</v>
      </c>
      <c r="B145" s="45"/>
      <c r="C145" s="284" t="s">
        <v>492</v>
      </c>
      <c r="D145" s="285"/>
      <c r="E145" s="286"/>
      <c r="F145" s="520" t="s">
        <v>307</v>
      </c>
      <c r="G145" s="86">
        <v>36</v>
      </c>
      <c r="H145" s="181"/>
      <c r="I145" s="182"/>
    </row>
    <row r="146" spans="1:9" ht="69.599999999999994" customHeight="1" x14ac:dyDescent="0.3">
      <c r="A146" s="79" t="s">
        <v>493</v>
      </c>
      <c r="B146" s="45"/>
      <c r="C146" s="284" t="s">
        <v>494</v>
      </c>
      <c r="D146" s="285"/>
      <c r="E146" s="286"/>
      <c r="F146" s="520" t="s">
        <v>307</v>
      </c>
      <c r="G146" s="86">
        <v>1</v>
      </c>
      <c r="H146" s="181"/>
      <c r="I146" s="182"/>
    </row>
    <row r="147" spans="1:9" ht="67.8" customHeight="1" x14ac:dyDescent="0.3">
      <c r="A147" s="79" t="s">
        <v>495</v>
      </c>
      <c r="B147" s="45"/>
      <c r="C147" s="284" t="s">
        <v>496</v>
      </c>
      <c r="D147" s="285"/>
      <c r="E147" s="286"/>
      <c r="F147" s="520" t="s">
        <v>307</v>
      </c>
      <c r="G147" s="86">
        <v>1</v>
      </c>
      <c r="H147" s="181"/>
      <c r="I147" s="182"/>
    </row>
    <row r="148" spans="1:9" ht="57.6" customHeight="1" x14ac:dyDescent="0.3">
      <c r="A148" s="79" t="s">
        <v>497</v>
      </c>
      <c r="B148" s="45"/>
      <c r="C148" s="284" t="s">
        <v>498</v>
      </c>
      <c r="D148" s="285"/>
      <c r="E148" s="286"/>
      <c r="F148" s="520" t="s">
        <v>21</v>
      </c>
      <c r="G148" s="86">
        <v>1</v>
      </c>
      <c r="H148" s="181">
        <v>5000</v>
      </c>
      <c r="I148" s="182">
        <f t="shared" ref="I148:I151" si="0">G148*H148</f>
        <v>5000</v>
      </c>
    </row>
    <row r="149" spans="1:9" ht="56.4" customHeight="1" x14ac:dyDescent="0.3">
      <c r="A149" s="79" t="s">
        <v>499</v>
      </c>
      <c r="B149" s="45"/>
      <c r="C149" s="284" t="s">
        <v>500</v>
      </c>
      <c r="D149" s="285"/>
      <c r="E149" s="286"/>
      <c r="F149" s="520" t="s">
        <v>501</v>
      </c>
      <c r="G149" s="86">
        <v>1</v>
      </c>
      <c r="H149" s="181">
        <v>15000</v>
      </c>
      <c r="I149" s="182">
        <f t="shared" si="0"/>
        <v>15000</v>
      </c>
    </row>
    <row r="150" spans="1:9" ht="49.8" customHeight="1" x14ac:dyDescent="0.3">
      <c r="A150" s="79" t="s">
        <v>502</v>
      </c>
      <c r="B150" s="45"/>
      <c r="C150" s="284" t="s">
        <v>1609</v>
      </c>
      <c r="D150" s="285"/>
      <c r="E150" s="286"/>
      <c r="F150" s="520" t="s">
        <v>33</v>
      </c>
      <c r="G150" s="86">
        <v>500</v>
      </c>
      <c r="H150" s="181"/>
      <c r="I150" s="182"/>
    </row>
    <row r="151" spans="1:9" ht="49.2" customHeight="1" x14ac:dyDescent="0.3">
      <c r="A151" s="79" t="s">
        <v>504</v>
      </c>
      <c r="B151" s="45"/>
      <c r="C151" s="284" t="s">
        <v>505</v>
      </c>
      <c r="D151" s="285"/>
      <c r="E151" s="286"/>
      <c r="F151" s="520" t="s">
        <v>21</v>
      </c>
      <c r="G151" s="86">
        <v>1</v>
      </c>
      <c r="H151" s="181">
        <v>15000</v>
      </c>
      <c r="I151" s="182">
        <f t="shared" si="0"/>
        <v>15000</v>
      </c>
    </row>
    <row r="152" spans="1:9" ht="31.8" customHeight="1" x14ac:dyDescent="0.3">
      <c r="A152" s="72" t="s">
        <v>506</v>
      </c>
      <c r="B152" s="45"/>
      <c r="C152" s="287" t="s">
        <v>507</v>
      </c>
      <c r="D152" s="288"/>
      <c r="E152" s="289"/>
      <c r="F152" s="520"/>
      <c r="G152" s="86"/>
      <c r="H152" s="181"/>
      <c r="I152" s="182"/>
    </row>
    <row r="153" spans="1:9" ht="72" customHeight="1" x14ac:dyDescent="0.3">
      <c r="A153" s="79" t="s">
        <v>508</v>
      </c>
      <c r="B153" s="45"/>
      <c r="C153" s="284" t="s">
        <v>509</v>
      </c>
      <c r="D153" s="285"/>
      <c r="E153" s="286"/>
      <c r="F153" s="520" t="s">
        <v>307</v>
      </c>
      <c r="G153" s="86">
        <v>36</v>
      </c>
      <c r="H153" s="181"/>
      <c r="I153" s="182"/>
    </row>
    <row r="154" spans="1:9" ht="30" customHeight="1" x14ac:dyDescent="0.3">
      <c r="A154" s="283" t="s">
        <v>1317</v>
      </c>
      <c r="B154" s="283"/>
      <c r="C154" s="283"/>
      <c r="D154" s="283"/>
      <c r="E154" s="283"/>
      <c r="F154" s="283"/>
      <c r="G154" s="283"/>
      <c r="H154" s="283"/>
      <c r="I154" s="187"/>
    </row>
    <row r="155" spans="1:9" ht="30" customHeight="1" x14ac:dyDescent="0.3">
      <c r="A155" s="516" t="s">
        <v>1327</v>
      </c>
      <c r="B155" s="516"/>
      <c r="C155" s="516"/>
      <c r="D155" s="516"/>
      <c r="E155" s="516"/>
      <c r="F155" s="516"/>
      <c r="G155" s="516"/>
      <c r="H155" s="516"/>
      <c r="I155" s="516"/>
    </row>
    <row r="156" spans="1:9" ht="30" customHeight="1" x14ac:dyDescent="0.3">
      <c r="A156" s="87" t="s">
        <v>290</v>
      </c>
      <c r="B156" s="87" t="s">
        <v>291</v>
      </c>
      <c r="C156" s="517" t="s">
        <v>113</v>
      </c>
      <c r="D156" s="517"/>
      <c r="E156" s="517"/>
      <c r="F156" s="87" t="s">
        <v>2</v>
      </c>
      <c r="G156" s="88" t="s">
        <v>3</v>
      </c>
      <c r="H156" s="177" t="s">
        <v>4</v>
      </c>
      <c r="I156" s="178" t="s">
        <v>185</v>
      </c>
    </row>
    <row r="157" spans="1:9" ht="30" customHeight="1" x14ac:dyDescent="0.3">
      <c r="A157" s="283" t="s">
        <v>1324</v>
      </c>
      <c r="B157" s="283"/>
      <c r="C157" s="283"/>
      <c r="D157" s="283"/>
      <c r="E157" s="283"/>
      <c r="F157" s="283"/>
      <c r="G157" s="283"/>
      <c r="H157" s="283"/>
      <c r="I157" s="187"/>
    </row>
    <row r="158" spans="1:9" ht="60" customHeight="1" x14ac:dyDescent="0.3">
      <c r="A158" s="79" t="s">
        <v>510</v>
      </c>
      <c r="B158" s="45"/>
      <c r="C158" s="284" t="s">
        <v>494</v>
      </c>
      <c r="D158" s="285"/>
      <c r="E158" s="286"/>
      <c r="F158" s="520" t="s">
        <v>307</v>
      </c>
      <c r="G158" s="86">
        <v>1</v>
      </c>
      <c r="H158" s="181"/>
      <c r="I158" s="182"/>
    </row>
    <row r="159" spans="1:9" ht="62.4" customHeight="1" x14ac:dyDescent="0.3">
      <c r="A159" s="79" t="s">
        <v>511</v>
      </c>
      <c r="B159" s="45"/>
      <c r="C159" s="284" t="s">
        <v>498</v>
      </c>
      <c r="D159" s="285"/>
      <c r="E159" s="286"/>
      <c r="F159" s="520" t="s">
        <v>21</v>
      </c>
      <c r="G159" s="86">
        <v>1</v>
      </c>
      <c r="H159" s="181">
        <v>5000</v>
      </c>
      <c r="I159" s="182">
        <f t="shared" ref="I159:I184" si="1">G159*H159</f>
        <v>5000</v>
      </c>
    </row>
    <row r="160" spans="1:9" ht="47.4" customHeight="1" x14ac:dyDescent="0.3">
      <c r="A160" s="79" t="s">
        <v>512</v>
      </c>
      <c r="B160" s="45"/>
      <c r="C160" s="284" t="s">
        <v>500</v>
      </c>
      <c r="D160" s="285"/>
      <c r="E160" s="286"/>
      <c r="F160" s="520" t="s">
        <v>501</v>
      </c>
      <c r="G160" s="86">
        <v>1</v>
      </c>
      <c r="H160" s="181">
        <v>15000</v>
      </c>
      <c r="I160" s="182">
        <f t="shared" si="1"/>
        <v>15000</v>
      </c>
    </row>
    <row r="161" spans="1:9" ht="40.799999999999997" customHeight="1" x14ac:dyDescent="0.3">
      <c r="A161" s="79" t="s">
        <v>513</v>
      </c>
      <c r="B161" s="45"/>
      <c r="C161" s="284" t="s">
        <v>1606</v>
      </c>
      <c r="D161" s="285"/>
      <c r="E161" s="286"/>
      <c r="F161" s="520" t="s">
        <v>33</v>
      </c>
      <c r="G161" s="86">
        <v>500</v>
      </c>
      <c r="H161" s="181"/>
      <c r="I161" s="182"/>
    </row>
    <row r="162" spans="1:9" ht="39.6" customHeight="1" x14ac:dyDescent="0.3">
      <c r="A162" s="79" t="s">
        <v>515</v>
      </c>
      <c r="B162" s="45"/>
      <c r="C162" s="284" t="s">
        <v>505</v>
      </c>
      <c r="D162" s="285"/>
      <c r="E162" s="286"/>
      <c r="F162" s="520" t="s">
        <v>21</v>
      </c>
      <c r="G162" s="86">
        <v>1</v>
      </c>
      <c r="H162" s="181">
        <v>15000</v>
      </c>
      <c r="I162" s="182">
        <f t="shared" ref="I162" si="2">G162*H162</f>
        <v>15000</v>
      </c>
    </row>
    <row r="163" spans="1:9" ht="34.200000000000003" customHeight="1" x14ac:dyDescent="0.3">
      <c r="A163" s="72" t="s">
        <v>516</v>
      </c>
      <c r="B163" s="45"/>
      <c r="C163" s="287" t="s">
        <v>517</v>
      </c>
      <c r="D163" s="288"/>
      <c r="E163" s="289"/>
      <c r="F163" s="520"/>
      <c r="G163" s="86"/>
      <c r="H163" s="181"/>
      <c r="I163" s="182"/>
    </row>
    <row r="164" spans="1:9" ht="49.8" customHeight="1" x14ac:dyDescent="0.3">
      <c r="A164" s="79" t="s">
        <v>518</v>
      </c>
      <c r="B164" s="45"/>
      <c r="C164" s="253" t="s">
        <v>519</v>
      </c>
      <c r="D164" s="254"/>
      <c r="E164" s="255"/>
      <c r="F164" s="520" t="s">
        <v>310</v>
      </c>
      <c r="G164" s="81">
        <v>1</v>
      </c>
      <c r="H164" s="181"/>
      <c r="I164" s="182"/>
    </row>
    <row r="165" spans="1:9" ht="57.6" customHeight="1" x14ac:dyDescent="0.3">
      <c r="A165" s="79" t="s">
        <v>520</v>
      </c>
      <c r="B165" s="45"/>
      <c r="C165" s="284" t="s">
        <v>521</v>
      </c>
      <c r="D165" s="285"/>
      <c r="E165" s="286"/>
      <c r="F165" s="520" t="s">
        <v>21</v>
      </c>
      <c r="G165" s="86">
        <v>1</v>
      </c>
      <c r="H165" s="181">
        <v>3000</v>
      </c>
      <c r="I165" s="182">
        <f t="shared" ref="I165:I166" si="3">G165*H165</f>
        <v>3000</v>
      </c>
    </row>
    <row r="166" spans="1:9" ht="42.6" customHeight="1" x14ac:dyDescent="0.3">
      <c r="A166" s="79" t="s">
        <v>522</v>
      </c>
      <c r="B166" s="45"/>
      <c r="C166" s="284" t="s">
        <v>500</v>
      </c>
      <c r="D166" s="285"/>
      <c r="E166" s="286"/>
      <c r="F166" s="520" t="s">
        <v>501</v>
      </c>
      <c r="G166" s="86">
        <v>1</v>
      </c>
      <c r="H166" s="181">
        <v>15000</v>
      </c>
      <c r="I166" s="182">
        <f t="shared" si="3"/>
        <v>15000</v>
      </c>
    </row>
    <row r="167" spans="1:9" ht="39.6" customHeight="1" x14ac:dyDescent="0.3">
      <c r="A167" s="79" t="s">
        <v>523</v>
      </c>
      <c r="B167" s="45"/>
      <c r="C167" s="284" t="s">
        <v>524</v>
      </c>
      <c r="D167" s="285"/>
      <c r="E167" s="286"/>
      <c r="F167" s="83" t="s">
        <v>22</v>
      </c>
      <c r="G167" s="82"/>
      <c r="H167" s="181">
        <f>H166</f>
        <v>15000</v>
      </c>
      <c r="I167" s="182"/>
    </row>
    <row r="168" spans="1:9" ht="40.799999999999997" customHeight="1" x14ac:dyDescent="0.3">
      <c r="A168" s="45" t="s">
        <v>525</v>
      </c>
      <c r="B168" s="45"/>
      <c r="C168" s="284" t="s">
        <v>1606</v>
      </c>
      <c r="D168" s="285"/>
      <c r="E168" s="286"/>
      <c r="F168" s="520" t="s">
        <v>33</v>
      </c>
      <c r="G168" s="86">
        <v>500</v>
      </c>
      <c r="H168" s="181"/>
      <c r="I168" s="182"/>
    </row>
    <row r="169" spans="1:9" ht="49.8" customHeight="1" x14ac:dyDescent="0.3">
      <c r="A169" s="45" t="s">
        <v>526</v>
      </c>
      <c r="B169" s="45"/>
      <c r="C169" s="284" t="s">
        <v>505</v>
      </c>
      <c r="D169" s="285"/>
      <c r="E169" s="286"/>
      <c r="F169" s="520" t="s">
        <v>21</v>
      </c>
      <c r="G169" s="86">
        <v>1</v>
      </c>
      <c r="H169" s="181">
        <v>15000</v>
      </c>
      <c r="I169" s="182">
        <f t="shared" ref="I169" si="4">G169*H169</f>
        <v>15000</v>
      </c>
    </row>
    <row r="170" spans="1:9" ht="33" customHeight="1" x14ac:dyDescent="0.3">
      <c r="A170" s="73" t="s">
        <v>527</v>
      </c>
      <c r="B170" s="45"/>
      <c r="C170" s="266" t="s">
        <v>331</v>
      </c>
      <c r="D170" s="267"/>
      <c r="E170" s="268"/>
      <c r="F170" s="520"/>
      <c r="G170" s="86"/>
      <c r="H170" s="181"/>
      <c r="I170" s="182"/>
    </row>
    <row r="171" spans="1:9" ht="51" customHeight="1" x14ac:dyDescent="0.3">
      <c r="A171" s="24" t="s">
        <v>528</v>
      </c>
      <c r="B171" s="45"/>
      <c r="C171" s="253" t="s">
        <v>335</v>
      </c>
      <c r="D171" s="254"/>
      <c r="E171" s="255"/>
      <c r="F171" s="520" t="s">
        <v>307</v>
      </c>
      <c r="G171" s="81">
        <v>1</v>
      </c>
      <c r="H171" s="181"/>
      <c r="I171" s="182"/>
    </row>
    <row r="172" spans="1:9" s="519" customFormat="1" ht="30" customHeight="1" x14ac:dyDescent="0.3">
      <c r="A172" s="283" t="s">
        <v>1317</v>
      </c>
      <c r="B172" s="283"/>
      <c r="C172" s="283"/>
      <c r="D172" s="283"/>
      <c r="E172" s="283"/>
      <c r="F172" s="283"/>
      <c r="G172" s="283"/>
      <c r="H172" s="283"/>
      <c r="I172" s="187"/>
    </row>
    <row r="173" spans="1:9" s="519" customFormat="1" ht="30" customHeight="1" x14ac:dyDescent="0.3">
      <c r="A173" s="516" t="s">
        <v>1327</v>
      </c>
      <c r="B173" s="516"/>
      <c r="C173" s="516"/>
      <c r="D173" s="516"/>
      <c r="E173" s="516"/>
      <c r="F173" s="516"/>
      <c r="G173" s="516"/>
      <c r="H173" s="516"/>
      <c r="I173" s="516"/>
    </row>
    <row r="174" spans="1:9" ht="30" customHeight="1" x14ac:dyDescent="0.3">
      <c r="A174" s="87" t="s">
        <v>290</v>
      </c>
      <c r="B174" s="87" t="s">
        <v>291</v>
      </c>
      <c r="C174" s="517" t="s">
        <v>113</v>
      </c>
      <c r="D174" s="517"/>
      <c r="E174" s="517"/>
      <c r="F174" s="87" t="s">
        <v>2</v>
      </c>
      <c r="G174" s="88" t="s">
        <v>3</v>
      </c>
      <c r="H174" s="177" t="s">
        <v>4</v>
      </c>
      <c r="I174" s="178" t="s">
        <v>185</v>
      </c>
    </row>
    <row r="175" spans="1:9" ht="30" customHeight="1" x14ac:dyDescent="0.3">
      <c r="A175" s="283" t="s">
        <v>1324</v>
      </c>
      <c r="B175" s="283"/>
      <c r="C175" s="283"/>
      <c r="D175" s="283"/>
      <c r="E175" s="283"/>
      <c r="F175" s="283"/>
      <c r="G175" s="283"/>
      <c r="H175" s="283"/>
      <c r="I175" s="187"/>
    </row>
    <row r="176" spans="1:9" ht="58.2" customHeight="1" x14ac:dyDescent="0.3">
      <c r="A176" s="79" t="s">
        <v>529</v>
      </c>
      <c r="B176" s="45"/>
      <c r="C176" s="284" t="s">
        <v>521</v>
      </c>
      <c r="D176" s="285"/>
      <c r="E176" s="286"/>
      <c r="F176" s="520" t="s">
        <v>21</v>
      </c>
      <c r="G176" s="86">
        <v>1</v>
      </c>
      <c r="H176" s="181">
        <v>3000</v>
      </c>
      <c r="I176" s="182">
        <f t="shared" ref="I176:I177" si="5">G176*H176</f>
        <v>3000</v>
      </c>
    </row>
    <row r="177" spans="1:9" ht="46.8" customHeight="1" x14ac:dyDescent="0.3">
      <c r="A177" s="79" t="s">
        <v>530</v>
      </c>
      <c r="B177" s="45"/>
      <c r="C177" s="284" t="s">
        <v>500</v>
      </c>
      <c r="D177" s="285"/>
      <c r="E177" s="286"/>
      <c r="F177" s="520" t="s">
        <v>501</v>
      </c>
      <c r="G177" s="86">
        <v>1</v>
      </c>
      <c r="H177" s="181">
        <v>15000</v>
      </c>
      <c r="I177" s="182">
        <f t="shared" si="5"/>
        <v>15000</v>
      </c>
    </row>
    <row r="178" spans="1:9" ht="21" customHeight="1" x14ac:dyDescent="0.3">
      <c r="A178" s="79" t="s">
        <v>531</v>
      </c>
      <c r="B178" s="45"/>
      <c r="C178" s="284" t="s">
        <v>524</v>
      </c>
      <c r="D178" s="285"/>
      <c r="E178" s="286"/>
      <c r="F178" s="83" t="s">
        <v>22</v>
      </c>
      <c r="G178" s="82"/>
      <c r="H178" s="181">
        <f>H177</f>
        <v>15000</v>
      </c>
      <c r="I178" s="182"/>
    </row>
    <row r="179" spans="1:9" ht="46.2" customHeight="1" x14ac:dyDescent="0.3">
      <c r="A179" s="79" t="s">
        <v>532</v>
      </c>
      <c r="B179" s="45"/>
      <c r="C179" s="284" t="s">
        <v>1606</v>
      </c>
      <c r="D179" s="285"/>
      <c r="E179" s="286"/>
      <c r="F179" s="520" t="s">
        <v>33</v>
      </c>
      <c r="G179" s="86">
        <v>500</v>
      </c>
      <c r="H179" s="181"/>
      <c r="I179" s="182"/>
    </row>
    <row r="180" spans="1:9" ht="39.6" customHeight="1" x14ac:dyDescent="0.3">
      <c r="A180" s="79" t="s">
        <v>1610</v>
      </c>
      <c r="B180" s="45"/>
      <c r="C180" s="284" t="s">
        <v>505</v>
      </c>
      <c r="D180" s="285"/>
      <c r="E180" s="286"/>
      <c r="F180" s="520" t="s">
        <v>21</v>
      </c>
      <c r="G180" s="86">
        <v>1</v>
      </c>
      <c r="H180" s="181">
        <v>15000</v>
      </c>
      <c r="I180" s="182">
        <f t="shared" ref="I180" si="6">G180*H180</f>
        <v>15000</v>
      </c>
    </row>
    <row r="181" spans="1:9" ht="21" customHeight="1" x14ac:dyDescent="0.3">
      <c r="A181" s="72" t="s">
        <v>533</v>
      </c>
      <c r="B181" s="45"/>
      <c r="C181" s="273" t="s">
        <v>534</v>
      </c>
      <c r="D181" s="274"/>
      <c r="E181" s="275"/>
      <c r="F181" s="520"/>
      <c r="G181" s="86"/>
      <c r="H181" s="181"/>
      <c r="I181" s="182"/>
    </row>
    <row r="182" spans="1:9" ht="103.8" customHeight="1" x14ac:dyDescent="0.3">
      <c r="A182" s="79" t="s">
        <v>535</v>
      </c>
      <c r="B182" s="79"/>
      <c r="C182" s="263" t="s">
        <v>536</v>
      </c>
      <c r="D182" s="264"/>
      <c r="E182" s="264"/>
      <c r="F182" s="520" t="s">
        <v>6</v>
      </c>
      <c r="G182" s="100">
        <v>1</v>
      </c>
      <c r="H182" s="191"/>
      <c r="I182" s="182"/>
    </row>
    <row r="183" spans="1:9" ht="70.8" customHeight="1" x14ac:dyDescent="0.3">
      <c r="A183" s="79" t="s">
        <v>537</v>
      </c>
      <c r="B183" s="79"/>
      <c r="C183" s="284" t="s">
        <v>521</v>
      </c>
      <c r="D183" s="285"/>
      <c r="E183" s="286"/>
      <c r="F183" s="520" t="s">
        <v>21</v>
      </c>
      <c r="G183" s="86">
        <v>1</v>
      </c>
      <c r="H183" s="181">
        <v>3500</v>
      </c>
      <c r="I183" s="182">
        <f t="shared" si="1"/>
        <v>3500</v>
      </c>
    </row>
    <row r="184" spans="1:9" ht="33.6" customHeight="1" x14ac:dyDescent="0.3">
      <c r="A184" s="79" t="s">
        <v>538</v>
      </c>
      <c r="B184" s="79"/>
      <c r="C184" s="284" t="s">
        <v>500</v>
      </c>
      <c r="D184" s="285"/>
      <c r="E184" s="286"/>
      <c r="F184" s="520" t="s">
        <v>501</v>
      </c>
      <c r="G184" s="86">
        <v>1</v>
      </c>
      <c r="H184" s="181">
        <v>15000</v>
      </c>
      <c r="I184" s="182">
        <f t="shared" si="1"/>
        <v>15000</v>
      </c>
    </row>
    <row r="185" spans="1:9" ht="27" customHeight="1" x14ac:dyDescent="0.3">
      <c r="A185" s="79" t="s">
        <v>539</v>
      </c>
      <c r="B185" s="79"/>
      <c r="C185" s="284" t="s">
        <v>524</v>
      </c>
      <c r="D185" s="285"/>
      <c r="E185" s="286"/>
      <c r="F185" s="83" t="s">
        <v>22</v>
      </c>
      <c r="G185" s="82"/>
      <c r="H185" s="181">
        <f>H184</f>
        <v>15000</v>
      </c>
      <c r="I185" s="182"/>
    </row>
    <row r="186" spans="1:9" ht="18" customHeight="1" x14ac:dyDescent="0.3">
      <c r="A186" s="72" t="s">
        <v>540</v>
      </c>
      <c r="B186" s="79"/>
      <c r="C186" s="287" t="s">
        <v>541</v>
      </c>
      <c r="D186" s="288"/>
      <c r="E186" s="289"/>
      <c r="F186" s="520"/>
      <c r="G186" s="86"/>
      <c r="H186" s="181"/>
      <c r="I186" s="182"/>
    </row>
    <row r="187" spans="1:9" ht="36.6" customHeight="1" x14ac:dyDescent="0.3">
      <c r="A187" s="79" t="s">
        <v>542</v>
      </c>
      <c r="B187" s="79"/>
      <c r="C187" s="253" t="s">
        <v>519</v>
      </c>
      <c r="D187" s="254"/>
      <c r="E187" s="255"/>
      <c r="F187" s="520" t="s">
        <v>310</v>
      </c>
      <c r="G187" s="81">
        <v>1</v>
      </c>
      <c r="H187" s="181"/>
      <c r="I187" s="182"/>
    </row>
    <row r="188" spans="1:9" ht="54.6" customHeight="1" x14ac:dyDescent="0.3">
      <c r="A188" s="79" t="s">
        <v>543</v>
      </c>
      <c r="B188" s="79"/>
      <c r="C188" s="284" t="s">
        <v>544</v>
      </c>
      <c r="D188" s="285"/>
      <c r="E188" s="286"/>
      <c r="F188" s="520" t="s">
        <v>21</v>
      </c>
      <c r="G188" s="86">
        <v>1</v>
      </c>
      <c r="H188" s="181">
        <v>5500</v>
      </c>
      <c r="I188" s="182">
        <f t="shared" ref="I188:I189" si="7">G188*H188</f>
        <v>5500</v>
      </c>
    </row>
    <row r="189" spans="1:9" ht="45.6" customHeight="1" x14ac:dyDescent="0.3">
      <c r="A189" s="79" t="s">
        <v>545</v>
      </c>
      <c r="B189" s="79"/>
      <c r="C189" s="284" t="s">
        <v>500</v>
      </c>
      <c r="D189" s="285"/>
      <c r="E189" s="286"/>
      <c r="F189" s="520" t="s">
        <v>501</v>
      </c>
      <c r="G189" s="86">
        <v>1</v>
      </c>
      <c r="H189" s="181">
        <v>8500</v>
      </c>
      <c r="I189" s="182">
        <f t="shared" si="7"/>
        <v>8500</v>
      </c>
    </row>
    <row r="190" spans="1:9" ht="24.6" customHeight="1" x14ac:dyDescent="0.3">
      <c r="A190" s="79" t="s">
        <v>546</v>
      </c>
      <c r="B190" s="79"/>
      <c r="C190" s="284" t="s">
        <v>524</v>
      </c>
      <c r="D190" s="285"/>
      <c r="E190" s="286"/>
      <c r="F190" s="83" t="s">
        <v>22</v>
      </c>
      <c r="G190" s="82"/>
      <c r="H190" s="181">
        <f>H189</f>
        <v>8500</v>
      </c>
      <c r="I190" s="182"/>
    </row>
    <row r="191" spans="1:9" ht="31.8" customHeight="1" x14ac:dyDescent="0.3">
      <c r="A191" s="283" t="s">
        <v>1322</v>
      </c>
      <c r="B191" s="283"/>
      <c r="C191" s="283"/>
      <c r="D191" s="283"/>
      <c r="E191" s="283"/>
      <c r="F191" s="283"/>
      <c r="G191" s="283"/>
      <c r="H191" s="283"/>
      <c r="I191" s="187"/>
    </row>
    <row r="192" spans="1:9" ht="31.8" customHeight="1" x14ac:dyDescent="0.3">
      <c r="A192" s="516" t="s">
        <v>1328</v>
      </c>
      <c r="B192" s="516"/>
      <c r="C192" s="516"/>
      <c r="D192" s="516"/>
      <c r="E192" s="516"/>
      <c r="F192" s="516"/>
      <c r="G192" s="516"/>
      <c r="H192" s="516"/>
      <c r="I192" s="516"/>
    </row>
    <row r="193" spans="1:9" ht="31.8" customHeight="1" x14ac:dyDescent="0.3">
      <c r="A193" s="87" t="s">
        <v>290</v>
      </c>
      <c r="B193" s="87" t="s">
        <v>291</v>
      </c>
      <c r="C193" s="517" t="s">
        <v>113</v>
      </c>
      <c r="D193" s="517"/>
      <c r="E193" s="517"/>
      <c r="F193" s="87" t="s">
        <v>2</v>
      </c>
      <c r="G193" s="88" t="s">
        <v>3</v>
      </c>
      <c r="H193" s="177" t="s">
        <v>4</v>
      </c>
      <c r="I193" s="178" t="s">
        <v>185</v>
      </c>
    </row>
    <row r="194" spans="1:9" ht="16.2" customHeight="1" x14ac:dyDescent="0.3">
      <c r="A194" s="72">
        <v>4</v>
      </c>
      <c r="B194" s="79"/>
      <c r="C194" s="101" t="s">
        <v>547</v>
      </c>
      <c r="D194" s="102"/>
      <c r="E194" s="103"/>
      <c r="F194" s="83"/>
      <c r="G194" s="104"/>
      <c r="H194" s="191"/>
      <c r="I194" s="182"/>
    </row>
    <row r="195" spans="1:9" ht="16.95" customHeight="1" x14ac:dyDescent="0.3">
      <c r="A195" s="72" t="s">
        <v>548</v>
      </c>
      <c r="B195" s="72"/>
      <c r="C195" s="256" t="s">
        <v>549</v>
      </c>
      <c r="D195" s="257"/>
      <c r="E195" s="258"/>
      <c r="F195" s="83"/>
      <c r="G195" s="105"/>
      <c r="H195" s="191"/>
      <c r="I195" s="182"/>
    </row>
    <row r="196" spans="1:9" ht="58.2" customHeight="1" x14ac:dyDescent="0.3">
      <c r="A196" s="79" t="s">
        <v>550</v>
      </c>
      <c r="B196" s="79"/>
      <c r="C196" s="284" t="s">
        <v>551</v>
      </c>
      <c r="D196" s="285"/>
      <c r="E196" s="286"/>
      <c r="F196" s="81" t="s">
        <v>33</v>
      </c>
      <c r="G196" s="82">
        <v>500</v>
      </c>
      <c r="H196" s="191"/>
      <c r="I196" s="182"/>
    </row>
    <row r="197" spans="1:9" ht="56.4" customHeight="1" x14ac:dyDescent="0.3">
      <c r="A197" s="79" t="s">
        <v>552</v>
      </c>
      <c r="B197" s="45"/>
      <c r="C197" s="285" t="s">
        <v>553</v>
      </c>
      <c r="D197" s="285"/>
      <c r="E197" s="286"/>
      <c r="F197" s="81" t="s">
        <v>554</v>
      </c>
      <c r="G197" s="82">
        <v>20</v>
      </c>
      <c r="H197" s="191"/>
      <c r="I197" s="182"/>
    </row>
    <row r="198" spans="1:9" ht="48.6" customHeight="1" x14ac:dyDescent="0.3">
      <c r="A198" s="79" t="s">
        <v>555</v>
      </c>
      <c r="B198" s="73"/>
      <c r="C198" s="285" t="s">
        <v>556</v>
      </c>
      <c r="D198" s="285"/>
      <c r="E198" s="286"/>
      <c r="F198" s="81" t="s">
        <v>33</v>
      </c>
      <c r="G198" s="82">
        <v>500</v>
      </c>
      <c r="H198" s="191"/>
      <c r="I198" s="191"/>
    </row>
    <row r="199" spans="1:9" ht="56.4" customHeight="1" x14ac:dyDescent="0.3">
      <c r="A199" s="79" t="s">
        <v>557</v>
      </c>
      <c r="B199" s="79"/>
      <c r="C199" s="284" t="s">
        <v>558</v>
      </c>
      <c r="D199" s="285"/>
      <c r="E199" s="286"/>
      <c r="F199" s="81" t="s">
        <v>33</v>
      </c>
      <c r="G199" s="82">
        <v>2000</v>
      </c>
      <c r="H199" s="191"/>
      <c r="I199" s="191"/>
    </row>
    <row r="200" spans="1:9" ht="49.8" customHeight="1" x14ac:dyDescent="0.3">
      <c r="A200" s="79" t="s">
        <v>559</v>
      </c>
      <c r="B200" s="79"/>
      <c r="C200" s="284" t="s">
        <v>560</v>
      </c>
      <c r="D200" s="285"/>
      <c r="E200" s="286"/>
      <c r="F200" s="81" t="s">
        <v>554</v>
      </c>
      <c r="G200" s="82">
        <v>20</v>
      </c>
      <c r="H200" s="191"/>
      <c r="I200" s="191"/>
    </row>
    <row r="201" spans="1:9" ht="51" customHeight="1" x14ac:dyDescent="0.3">
      <c r="A201" s="79" t="s">
        <v>561</v>
      </c>
      <c r="B201" s="79"/>
      <c r="C201" s="284" t="s">
        <v>562</v>
      </c>
      <c r="D201" s="285"/>
      <c r="E201" s="286"/>
      <c r="F201" s="81" t="s">
        <v>33</v>
      </c>
      <c r="G201" s="82">
        <v>2000</v>
      </c>
      <c r="H201" s="191"/>
      <c r="I201" s="191"/>
    </row>
    <row r="202" spans="1:9" ht="40.799999999999997" customHeight="1" x14ac:dyDescent="0.3">
      <c r="A202" s="79" t="s">
        <v>563</v>
      </c>
      <c r="B202" s="79"/>
      <c r="C202" s="284" t="s">
        <v>564</v>
      </c>
      <c r="D202" s="285"/>
      <c r="E202" s="286"/>
      <c r="F202" s="81" t="s">
        <v>565</v>
      </c>
      <c r="G202" s="82">
        <v>20</v>
      </c>
      <c r="H202" s="191"/>
      <c r="I202" s="182"/>
    </row>
    <row r="203" spans="1:9" ht="19.2" customHeight="1" x14ac:dyDescent="0.3">
      <c r="A203" s="79" t="s">
        <v>566</v>
      </c>
      <c r="B203" s="72"/>
      <c r="C203" s="284" t="s">
        <v>567</v>
      </c>
      <c r="D203" s="285"/>
      <c r="E203" s="286"/>
      <c r="F203" s="83" t="s">
        <v>6</v>
      </c>
      <c r="G203" s="82">
        <v>1</v>
      </c>
      <c r="H203" s="191"/>
      <c r="I203" s="185"/>
    </row>
    <row r="204" spans="1:9" ht="52.8" customHeight="1" x14ac:dyDescent="0.3">
      <c r="A204" s="79" t="s">
        <v>568</v>
      </c>
      <c r="B204" s="79"/>
      <c r="C204" s="284" t="s">
        <v>569</v>
      </c>
      <c r="D204" s="285"/>
      <c r="E204" s="286"/>
      <c r="F204" s="81" t="s">
        <v>307</v>
      </c>
      <c r="G204" s="82">
        <v>6</v>
      </c>
      <c r="H204" s="191"/>
      <c r="I204" s="182"/>
    </row>
    <row r="205" spans="1:9" ht="60.6" customHeight="1" x14ac:dyDescent="0.3">
      <c r="A205" s="79" t="s">
        <v>570</v>
      </c>
      <c r="B205" s="79"/>
      <c r="C205" s="284" t="s">
        <v>571</v>
      </c>
      <c r="D205" s="285"/>
      <c r="E205" s="286"/>
      <c r="F205" s="81" t="s">
        <v>307</v>
      </c>
      <c r="G205" s="82">
        <v>6</v>
      </c>
      <c r="H205" s="191"/>
      <c r="I205" s="182"/>
    </row>
    <row r="206" spans="1:9" ht="56.4" customHeight="1" x14ac:dyDescent="0.3">
      <c r="A206" s="79" t="s">
        <v>572</v>
      </c>
      <c r="B206" s="79"/>
      <c r="C206" s="284" t="s">
        <v>573</v>
      </c>
      <c r="D206" s="285"/>
      <c r="E206" s="286"/>
      <c r="F206" s="81" t="s">
        <v>307</v>
      </c>
      <c r="G206" s="82">
        <v>1</v>
      </c>
      <c r="H206" s="191"/>
      <c r="I206" s="182"/>
    </row>
    <row r="207" spans="1:9" ht="54.6" customHeight="1" x14ac:dyDescent="0.3">
      <c r="A207" s="79" t="s">
        <v>574</v>
      </c>
      <c r="B207" s="79"/>
      <c r="C207" s="284" t="s">
        <v>575</v>
      </c>
      <c r="D207" s="285"/>
      <c r="E207" s="286"/>
      <c r="F207" s="81" t="s">
        <v>307</v>
      </c>
      <c r="G207" s="82">
        <v>1</v>
      </c>
      <c r="H207" s="191"/>
      <c r="I207" s="182"/>
    </row>
    <row r="208" spans="1:9" ht="31.8" customHeight="1" x14ac:dyDescent="0.3">
      <c r="A208" s="283" t="s">
        <v>1317</v>
      </c>
      <c r="B208" s="283"/>
      <c r="C208" s="283"/>
      <c r="D208" s="283"/>
      <c r="E208" s="283"/>
      <c r="F208" s="283"/>
      <c r="G208" s="283"/>
      <c r="H208" s="283"/>
      <c r="I208" s="187"/>
    </row>
    <row r="209" spans="1:9" ht="31.8" customHeight="1" x14ac:dyDescent="0.3">
      <c r="A209" s="516" t="s">
        <v>1328</v>
      </c>
      <c r="B209" s="516"/>
      <c r="C209" s="516"/>
      <c r="D209" s="516"/>
      <c r="E209" s="516"/>
      <c r="F209" s="516"/>
      <c r="G209" s="516"/>
      <c r="H209" s="516"/>
      <c r="I209" s="516"/>
    </row>
    <row r="210" spans="1:9" ht="31.8" customHeight="1" x14ac:dyDescent="0.3">
      <c r="A210" s="87" t="s">
        <v>290</v>
      </c>
      <c r="B210" s="87" t="s">
        <v>291</v>
      </c>
      <c r="C210" s="517" t="s">
        <v>113</v>
      </c>
      <c r="D210" s="517"/>
      <c r="E210" s="517"/>
      <c r="F210" s="87" t="s">
        <v>2</v>
      </c>
      <c r="G210" s="88" t="s">
        <v>3</v>
      </c>
      <c r="H210" s="177" t="s">
        <v>4</v>
      </c>
      <c r="I210" s="178" t="s">
        <v>185</v>
      </c>
    </row>
    <row r="211" spans="1:9" ht="31.8" customHeight="1" x14ac:dyDescent="0.3">
      <c r="A211" s="283" t="s">
        <v>1324</v>
      </c>
      <c r="B211" s="283"/>
      <c r="C211" s="283"/>
      <c r="D211" s="283"/>
      <c r="E211" s="283"/>
      <c r="F211" s="283"/>
      <c r="G211" s="283"/>
      <c r="H211" s="283"/>
      <c r="I211" s="187"/>
    </row>
    <row r="212" spans="1:9" ht="66" customHeight="1" x14ac:dyDescent="0.3">
      <c r="A212" s="79" t="s">
        <v>576</v>
      </c>
      <c r="B212" s="79"/>
      <c r="C212" s="284" t="s">
        <v>577</v>
      </c>
      <c r="D212" s="285"/>
      <c r="E212" s="286"/>
      <c r="F212" s="81" t="s">
        <v>307</v>
      </c>
      <c r="G212" s="82">
        <v>1</v>
      </c>
      <c r="H212" s="191"/>
      <c r="I212" s="182"/>
    </row>
    <row r="213" spans="1:9" ht="69.599999999999994" customHeight="1" x14ac:dyDescent="0.3">
      <c r="A213" s="79" t="s">
        <v>578</v>
      </c>
      <c r="B213" s="79"/>
      <c r="C213" s="284" t="s">
        <v>579</v>
      </c>
      <c r="D213" s="285"/>
      <c r="E213" s="286"/>
      <c r="F213" s="81" t="s">
        <v>307</v>
      </c>
      <c r="G213" s="82">
        <v>1</v>
      </c>
      <c r="H213" s="191"/>
      <c r="I213" s="182"/>
    </row>
    <row r="214" spans="1:9" ht="25.8" customHeight="1" x14ac:dyDescent="0.3">
      <c r="A214" s="72" t="s">
        <v>580</v>
      </c>
      <c r="B214" s="72"/>
      <c r="C214" s="256" t="s">
        <v>581</v>
      </c>
      <c r="D214" s="257"/>
      <c r="E214" s="258"/>
      <c r="F214" s="83"/>
      <c r="G214" s="105"/>
      <c r="H214" s="191"/>
      <c r="I214" s="182"/>
    </row>
    <row r="215" spans="1:9" ht="127.8" customHeight="1" x14ac:dyDescent="0.3">
      <c r="A215" s="79" t="s">
        <v>582</v>
      </c>
      <c r="B215" s="79"/>
      <c r="C215" s="284" t="s">
        <v>583</v>
      </c>
      <c r="D215" s="285"/>
      <c r="E215" s="286"/>
      <c r="F215" s="83" t="s">
        <v>307</v>
      </c>
      <c r="G215" s="82">
        <v>1</v>
      </c>
      <c r="H215" s="191"/>
      <c r="I215" s="182"/>
    </row>
    <row r="216" spans="1:9" ht="81" customHeight="1" x14ac:dyDescent="0.3">
      <c r="A216" s="79" t="s">
        <v>584</v>
      </c>
      <c r="B216" s="72"/>
      <c r="C216" s="284" t="s">
        <v>585</v>
      </c>
      <c r="D216" s="285"/>
      <c r="E216" s="286"/>
      <c r="F216" s="83" t="s">
        <v>307</v>
      </c>
      <c r="G216" s="82">
        <v>1</v>
      </c>
      <c r="H216" s="191"/>
      <c r="I216" s="182"/>
    </row>
    <row r="217" spans="1:9" ht="60" customHeight="1" x14ac:dyDescent="0.3">
      <c r="A217" s="79" t="s">
        <v>586</v>
      </c>
      <c r="B217" s="79"/>
      <c r="C217" s="284" t="s">
        <v>587</v>
      </c>
      <c r="D217" s="561"/>
      <c r="E217" s="286"/>
      <c r="F217" s="559" t="s">
        <v>307</v>
      </c>
      <c r="G217" s="82">
        <v>1</v>
      </c>
      <c r="H217" s="191"/>
      <c r="I217" s="182"/>
    </row>
    <row r="218" spans="1:9" ht="19.2" customHeight="1" x14ac:dyDescent="0.3">
      <c r="A218" s="73" t="s">
        <v>588</v>
      </c>
      <c r="B218" s="79"/>
      <c r="C218" s="256" t="s">
        <v>589</v>
      </c>
      <c r="D218" s="560"/>
      <c r="E218" s="560"/>
      <c r="F218" s="45"/>
      <c r="G218" s="106"/>
      <c r="H218" s="191"/>
      <c r="I218" s="181"/>
    </row>
    <row r="219" spans="1:9" ht="126.6" customHeight="1" x14ac:dyDescent="0.3">
      <c r="A219" s="45" t="s">
        <v>590</v>
      </c>
      <c r="B219" s="79"/>
      <c r="C219" s="263" t="s">
        <v>591</v>
      </c>
      <c r="D219" s="264"/>
      <c r="E219" s="264"/>
      <c r="F219" s="45" t="s">
        <v>307</v>
      </c>
      <c r="G219" s="107">
        <v>1</v>
      </c>
      <c r="H219" s="191"/>
      <c r="I219" s="181"/>
    </row>
    <row r="220" spans="1:9" ht="56.4" customHeight="1" x14ac:dyDescent="0.3">
      <c r="A220" s="45" t="s">
        <v>592</v>
      </c>
      <c r="B220" s="79"/>
      <c r="C220" s="284" t="s">
        <v>593</v>
      </c>
      <c r="D220" s="285"/>
      <c r="E220" s="285"/>
      <c r="F220" s="45" t="s">
        <v>307</v>
      </c>
      <c r="G220" s="107">
        <v>1</v>
      </c>
      <c r="H220" s="191"/>
      <c r="I220" s="181"/>
    </row>
    <row r="221" spans="1:9" ht="31.8" customHeight="1" x14ac:dyDescent="0.3">
      <c r="A221" s="283" t="s">
        <v>1317</v>
      </c>
      <c r="B221" s="283"/>
      <c r="C221" s="283"/>
      <c r="D221" s="283"/>
      <c r="E221" s="283"/>
      <c r="F221" s="283"/>
      <c r="G221" s="283"/>
      <c r="H221" s="283"/>
      <c r="I221" s="187"/>
    </row>
    <row r="222" spans="1:9" ht="31.8" customHeight="1" x14ac:dyDescent="0.3">
      <c r="A222" s="516" t="s">
        <v>1328</v>
      </c>
      <c r="B222" s="516"/>
      <c r="C222" s="516"/>
      <c r="D222" s="516"/>
      <c r="E222" s="516"/>
      <c r="F222" s="516"/>
      <c r="G222" s="516"/>
      <c r="H222" s="516"/>
      <c r="I222" s="516"/>
    </row>
    <row r="223" spans="1:9" ht="31.8" customHeight="1" x14ac:dyDescent="0.3">
      <c r="A223" s="87" t="s">
        <v>290</v>
      </c>
      <c r="B223" s="87" t="s">
        <v>291</v>
      </c>
      <c r="C223" s="517" t="s">
        <v>113</v>
      </c>
      <c r="D223" s="517"/>
      <c r="E223" s="517"/>
      <c r="F223" s="87" t="s">
        <v>2</v>
      </c>
      <c r="G223" s="88" t="s">
        <v>3</v>
      </c>
      <c r="H223" s="177" t="s">
        <v>4</v>
      </c>
      <c r="I223" s="178" t="s">
        <v>185</v>
      </c>
    </row>
    <row r="224" spans="1:9" ht="31.8" customHeight="1" x14ac:dyDescent="0.3">
      <c r="A224" s="283" t="s">
        <v>1324</v>
      </c>
      <c r="B224" s="283"/>
      <c r="C224" s="283"/>
      <c r="D224" s="283"/>
      <c r="E224" s="283"/>
      <c r="F224" s="283"/>
      <c r="G224" s="283"/>
      <c r="H224" s="283"/>
      <c r="I224" s="187"/>
    </row>
    <row r="225" spans="1:9" ht="70.8" customHeight="1" x14ac:dyDescent="0.3">
      <c r="A225" s="45" t="s">
        <v>594</v>
      </c>
      <c r="B225" s="79"/>
      <c r="C225" s="284" t="s">
        <v>595</v>
      </c>
      <c r="D225" s="285"/>
      <c r="E225" s="285"/>
      <c r="F225" s="45" t="s">
        <v>307</v>
      </c>
      <c r="G225" s="107">
        <v>1</v>
      </c>
      <c r="H225" s="191"/>
      <c r="I225" s="181"/>
    </row>
    <row r="226" spans="1:9" ht="19.95" customHeight="1" x14ac:dyDescent="0.3">
      <c r="A226" s="73" t="s">
        <v>596</v>
      </c>
      <c r="B226" s="72"/>
      <c r="C226" s="256" t="s">
        <v>597</v>
      </c>
      <c r="D226" s="257"/>
      <c r="E226" s="257"/>
      <c r="F226" s="45"/>
      <c r="G226" s="100"/>
      <c r="H226" s="191"/>
      <c r="I226" s="181"/>
    </row>
    <row r="227" spans="1:9" ht="135.6" customHeight="1" x14ac:dyDescent="0.3">
      <c r="A227" s="45" t="s">
        <v>598</v>
      </c>
      <c r="B227" s="79"/>
      <c r="C227" s="263" t="s">
        <v>599</v>
      </c>
      <c r="D227" s="264"/>
      <c r="E227" s="264"/>
      <c r="F227" s="45" t="s">
        <v>307</v>
      </c>
      <c r="G227" s="107">
        <v>1</v>
      </c>
      <c r="H227" s="191"/>
      <c r="I227" s="181"/>
    </row>
    <row r="228" spans="1:9" ht="72.599999999999994" customHeight="1" x14ac:dyDescent="0.3">
      <c r="A228" s="45" t="s">
        <v>600</v>
      </c>
      <c r="B228" s="72"/>
      <c r="C228" s="284" t="s">
        <v>601</v>
      </c>
      <c r="D228" s="285"/>
      <c r="E228" s="285"/>
      <c r="F228" s="45" t="s">
        <v>307</v>
      </c>
      <c r="G228" s="107">
        <v>1</v>
      </c>
      <c r="H228" s="191"/>
      <c r="I228" s="181"/>
    </row>
    <row r="229" spans="1:9" ht="72.599999999999994" customHeight="1" x14ac:dyDescent="0.3">
      <c r="A229" s="45" t="s">
        <v>602</v>
      </c>
      <c r="B229" s="79"/>
      <c r="C229" s="284" t="s">
        <v>603</v>
      </c>
      <c r="D229" s="285"/>
      <c r="E229" s="285"/>
      <c r="F229" s="45" t="s">
        <v>307</v>
      </c>
      <c r="G229" s="107">
        <v>1</v>
      </c>
      <c r="H229" s="191"/>
      <c r="I229" s="181"/>
    </row>
    <row r="230" spans="1:9" ht="19.95" customHeight="1" x14ac:dyDescent="0.3">
      <c r="A230" s="73" t="s">
        <v>604</v>
      </c>
      <c r="B230" s="72"/>
      <c r="C230" s="256" t="s">
        <v>605</v>
      </c>
      <c r="D230" s="257"/>
      <c r="E230" s="257"/>
      <c r="F230" s="79"/>
      <c r="G230" s="82"/>
      <c r="H230" s="191"/>
      <c r="I230" s="181"/>
    </row>
    <row r="231" spans="1:9" ht="127.2" customHeight="1" x14ac:dyDescent="0.3">
      <c r="A231" s="45" t="s">
        <v>606</v>
      </c>
      <c r="B231" s="79"/>
      <c r="C231" s="263" t="s">
        <v>607</v>
      </c>
      <c r="D231" s="264"/>
      <c r="E231" s="264"/>
      <c r="F231" s="45" t="s">
        <v>307</v>
      </c>
      <c r="G231" s="107">
        <v>1</v>
      </c>
      <c r="H231" s="191"/>
      <c r="I231" s="181"/>
    </row>
    <row r="232" spans="1:9" ht="70.2" customHeight="1" x14ac:dyDescent="0.3">
      <c r="A232" s="45" t="s">
        <v>608</v>
      </c>
      <c r="B232" s="79"/>
      <c r="C232" s="284" t="s">
        <v>609</v>
      </c>
      <c r="D232" s="285"/>
      <c r="E232" s="285"/>
      <c r="F232" s="45" t="s">
        <v>307</v>
      </c>
      <c r="G232" s="107">
        <v>1</v>
      </c>
      <c r="H232" s="191"/>
      <c r="I232" s="181"/>
    </row>
    <row r="233" spans="1:9" ht="31.8" customHeight="1" x14ac:dyDescent="0.3">
      <c r="A233" s="283" t="s">
        <v>1317</v>
      </c>
      <c r="B233" s="283"/>
      <c r="C233" s="283"/>
      <c r="D233" s="283"/>
      <c r="E233" s="283"/>
      <c r="F233" s="283"/>
      <c r="G233" s="283"/>
      <c r="H233" s="283"/>
      <c r="I233" s="187"/>
    </row>
    <row r="234" spans="1:9" ht="31.8" customHeight="1" x14ac:dyDescent="0.3">
      <c r="A234" s="516" t="s">
        <v>1328</v>
      </c>
      <c r="B234" s="516"/>
      <c r="C234" s="516"/>
      <c r="D234" s="516"/>
      <c r="E234" s="516"/>
      <c r="F234" s="516"/>
      <c r="G234" s="516"/>
      <c r="H234" s="516"/>
      <c r="I234" s="516"/>
    </row>
    <row r="235" spans="1:9" ht="31.8" customHeight="1" x14ac:dyDescent="0.3">
      <c r="A235" s="87" t="s">
        <v>290</v>
      </c>
      <c r="B235" s="87" t="s">
        <v>291</v>
      </c>
      <c r="C235" s="517" t="s">
        <v>113</v>
      </c>
      <c r="D235" s="517"/>
      <c r="E235" s="517"/>
      <c r="F235" s="87" t="s">
        <v>2</v>
      </c>
      <c r="G235" s="88" t="s">
        <v>3</v>
      </c>
      <c r="H235" s="177" t="s">
        <v>4</v>
      </c>
      <c r="I235" s="178" t="s">
        <v>185</v>
      </c>
    </row>
    <row r="236" spans="1:9" ht="31.8" customHeight="1" x14ac:dyDescent="0.3">
      <c r="A236" s="283" t="s">
        <v>1324</v>
      </c>
      <c r="B236" s="283"/>
      <c r="C236" s="283"/>
      <c r="D236" s="283"/>
      <c r="E236" s="283"/>
      <c r="F236" s="283"/>
      <c r="G236" s="283"/>
      <c r="H236" s="283"/>
      <c r="I236" s="187"/>
    </row>
    <row r="237" spans="1:9" ht="23.4" customHeight="1" x14ac:dyDescent="0.3">
      <c r="A237" s="73" t="s">
        <v>610</v>
      </c>
      <c r="B237" s="72"/>
      <c r="C237" s="256" t="s">
        <v>611</v>
      </c>
      <c r="D237" s="257"/>
      <c r="E237" s="257"/>
      <c r="F237" s="45"/>
      <c r="G237" s="80"/>
      <c r="H237" s="191"/>
      <c r="I237" s="181"/>
    </row>
    <row r="238" spans="1:9" ht="128.4" customHeight="1" x14ac:dyDescent="0.3">
      <c r="A238" s="45" t="s">
        <v>612</v>
      </c>
      <c r="B238" s="72"/>
      <c r="C238" s="263" t="s">
        <v>613</v>
      </c>
      <c r="D238" s="264"/>
      <c r="E238" s="264"/>
      <c r="F238" s="45" t="s">
        <v>307</v>
      </c>
      <c r="G238" s="107">
        <v>1</v>
      </c>
      <c r="H238" s="191"/>
      <c r="I238" s="181"/>
    </row>
    <row r="239" spans="1:9" ht="51" customHeight="1" x14ac:dyDescent="0.3">
      <c r="A239" s="45" t="s">
        <v>614</v>
      </c>
      <c r="B239" s="72"/>
      <c r="C239" s="284" t="s">
        <v>609</v>
      </c>
      <c r="D239" s="285"/>
      <c r="E239" s="285"/>
      <c r="F239" s="45" t="s">
        <v>307</v>
      </c>
      <c r="G239" s="107">
        <v>1</v>
      </c>
      <c r="H239" s="191"/>
      <c r="I239" s="181"/>
    </row>
    <row r="240" spans="1:9" ht="36" customHeight="1" x14ac:dyDescent="0.3">
      <c r="A240" s="72" t="s">
        <v>615</v>
      </c>
      <c r="B240" s="72"/>
      <c r="C240" s="256" t="s">
        <v>616</v>
      </c>
      <c r="D240" s="257"/>
      <c r="E240" s="257"/>
      <c r="F240" s="45"/>
      <c r="G240" s="107"/>
      <c r="H240" s="191"/>
      <c r="I240" s="181"/>
    </row>
    <row r="241" spans="1:9" ht="84" customHeight="1" x14ac:dyDescent="0.3">
      <c r="A241" s="79" t="s">
        <v>617</v>
      </c>
      <c r="B241" s="72"/>
      <c r="C241" s="263" t="s">
        <v>618</v>
      </c>
      <c r="D241" s="264"/>
      <c r="E241" s="264"/>
      <c r="F241" s="45" t="s">
        <v>307</v>
      </c>
      <c r="G241" s="107">
        <v>1</v>
      </c>
      <c r="H241" s="191"/>
      <c r="I241" s="181"/>
    </row>
    <row r="242" spans="1:9" ht="50.4" customHeight="1" x14ac:dyDescent="0.3">
      <c r="A242" s="79" t="s">
        <v>619</v>
      </c>
      <c r="B242" s="72"/>
      <c r="C242" s="284" t="s">
        <v>620</v>
      </c>
      <c r="D242" s="285"/>
      <c r="E242" s="285"/>
      <c r="F242" s="45" t="s">
        <v>307</v>
      </c>
      <c r="G242" s="107">
        <v>1</v>
      </c>
      <c r="H242" s="191"/>
      <c r="I242" s="181"/>
    </row>
    <row r="243" spans="1:9" ht="32.4" customHeight="1" x14ac:dyDescent="0.3">
      <c r="A243" s="72" t="s">
        <v>621</v>
      </c>
      <c r="B243" s="72"/>
      <c r="C243" s="256" t="s">
        <v>622</v>
      </c>
      <c r="D243" s="257"/>
      <c r="E243" s="257"/>
      <c r="F243" s="45"/>
      <c r="G243" s="107"/>
      <c r="H243" s="191"/>
      <c r="I243" s="182"/>
    </row>
    <row r="244" spans="1:9" ht="62.4" customHeight="1" x14ac:dyDescent="0.3">
      <c r="A244" s="79" t="s">
        <v>623</v>
      </c>
      <c r="B244" s="72"/>
      <c r="C244" s="263" t="s">
        <v>624</v>
      </c>
      <c r="D244" s="264"/>
      <c r="E244" s="264"/>
      <c r="F244" s="45" t="s">
        <v>310</v>
      </c>
      <c r="G244" s="107">
        <v>1</v>
      </c>
      <c r="H244" s="191"/>
      <c r="I244" s="182"/>
    </row>
    <row r="245" spans="1:9" ht="42.6" customHeight="1" x14ac:dyDescent="0.3">
      <c r="A245" s="79" t="s">
        <v>625</v>
      </c>
      <c r="B245" s="72"/>
      <c r="C245" s="263" t="s">
        <v>626</v>
      </c>
      <c r="D245" s="264"/>
      <c r="E245" s="264"/>
      <c r="F245" s="45" t="s">
        <v>310</v>
      </c>
      <c r="G245" s="107">
        <v>1</v>
      </c>
      <c r="H245" s="191"/>
      <c r="I245" s="182"/>
    </row>
    <row r="246" spans="1:9" ht="27.6" customHeight="1" x14ac:dyDescent="0.3">
      <c r="A246" s="72" t="s">
        <v>627</v>
      </c>
      <c r="B246" s="72"/>
      <c r="C246" s="256" t="s">
        <v>628</v>
      </c>
      <c r="D246" s="257"/>
      <c r="E246" s="257"/>
      <c r="F246" s="45"/>
      <c r="G246" s="106"/>
      <c r="H246" s="191"/>
      <c r="I246" s="182"/>
    </row>
    <row r="247" spans="1:9" ht="87.6" customHeight="1" x14ac:dyDescent="0.3">
      <c r="A247" s="79" t="s">
        <v>629</v>
      </c>
      <c r="B247" s="72"/>
      <c r="C247" s="263" t="s">
        <v>630</v>
      </c>
      <c r="D247" s="264"/>
      <c r="E247" s="264"/>
      <c r="F247" s="45" t="s">
        <v>310</v>
      </c>
      <c r="G247" s="107">
        <v>1</v>
      </c>
      <c r="H247" s="191"/>
      <c r="I247" s="182"/>
    </row>
    <row r="248" spans="1:9" ht="54" customHeight="1" x14ac:dyDescent="0.3">
      <c r="A248" s="79" t="s">
        <v>631</v>
      </c>
      <c r="B248" s="72"/>
      <c r="C248" s="263" t="s">
        <v>632</v>
      </c>
      <c r="D248" s="264"/>
      <c r="E248" s="264"/>
      <c r="F248" s="45" t="s">
        <v>310</v>
      </c>
      <c r="G248" s="107">
        <v>1</v>
      </c>
      <c r="H248" s="191"/>
      <c r="I248" s="182"/>
    </row>
    <row r="249" spans="1:9" ht="33" customHeight="1" x14ac:dyDescent="0.3">
      <c r="A249" s="558" t="s">
        <v>1317</v>
      </c>
      <c r="B249" s="558"/>
      <c r="C249" s="558"/>
      <c r="D249" s="558"/>
      <c r="E249" s="558"/>
      <c r="F249" s="558"/>
      <c r="G249" s="558"/>
      <c r="H249" s="558"/>
      <c r="I249" s="178"/>
    </row>
    <row r="250" spans="1:9" ht="30.6" customHeight="1" x14ac:dyDescent="0.3">
      <c r="A250" s="516" t="s">
        <v>1328</v>
      </c>
      <c r="B250" s="516"/>
      <c r="C250" s="516"/>
      <c r="D250" s="516"/>
      <c r="E250" s="516"/>
      <c r="F250" s="516"/>
      <c r="G250" s="516"/>
      <c r="H250" s="516"/>
      <c r="I250" s="516"/>
    </row>
    <row r="251" spans="1:9" ht="33" customHeight="1" x14ac:dyDescent="0.3">
      <c r="A251" s="87" t="s">
        <v>290</v>
      </c>
      <c r="B251" s="87" t="s">
        <v>291</v>
      </c>
      <c r="C251" s="517" t="s">
        <v>113</v>
      </c>
      <c r="D251" s="517"/>
      <c r="E251" s="517"/>
      <c r="F251" s="87" t="s">
        <v>2</v>
      </c>
      <c r="G251" s="88" t="s">
        <v>3</v>
      </c>
      <c r="H251" s="177" t="s">
        <v>4</v>
      </c>
      <c r="I251" s="178" t="s">
        <v>185</v>
      </c>
    </row>
    <row r="252" spans="1:9" ht="33" customHeight="1" x14ac:dyDescent="0.3">
      <c r="A252" s="292" t="s">
        <v>1324</v>
      </c>
      <c r="B252" s="293"/>
      <c r="C252" s="293"/>
      <c r="D252" s="293"/>
      <c r="E252" s="293"/>
      <c r="F252" s="293"/>
      <c r="G252" s="293"/>
      <c r="H252" s="294"/>
      <c r="I252" s="178"/>
    </row>
    <row r="253" spans="1:9" ht="50.4" customHeight="1" x14ac:dyDescent="0.3">
      <c r="A253" s="79" t="s">
        <v>633</v>
      </c>
      <c r="B253" s="72"/>
      <c r="C253" s="263" t="s">
        <v>634</v>
      </c>
      <c r="D253" s="264"/>
      <c r="E253" s="264"/>
      <c r="F253" s="45" t="s">
        <v>307</v>
      </c>
      <c r="G253" s="107">
        <v>1</v>
      </c>
      <c r="H253" s="191"/>
      <c r="I253" s="182"/>
    </row>
    <row r="254" spans="1:9" ht="19.2" customHeight="1" x14ac:dyDescent="0.3">
      <c r="A254" s="72" t="s">
        <v>635</v>
      </c>
      <c r="B254" s="73"/>
      <c r="C254" s="256" t="s">
        <v>636</v>
      </c>
      <c r="D254" s="257"/>
      <c r="E254" s="257"/>
      <c r="F254" s="45"/>
      <c r="G254" s="107"/>
      <c r="H254" s="181"/>
      <c r="I254" s="182"/>
    </row>
    <row r="255" spans="1:9" ht="90.6" customHeight="1" x14ac:dyDescent="0.3">
      <c r="A255" s="79" t="s">
        <v>637</v>
      </c>
      <c r="B255" s="72"/>
      <c r="C255" s="263" t="s">
        <v>638</v>
      </c>
      <c r="D255" s="264"/>
      <c r="E255" s="264"/>
      <c r="F255" s="45" t="s">
        <v>307</v>
      </c>
      <c r="G255" s="107">
        <v>1</v>
      </c>
      <c r="H255" s="191"/>
      <c r="I255" s="182"/>
    </row>
    <row r="256" spans="1:9" ht="74.400000000000006" customHeight="1" x14ac:dyDescent="0.3">
      <c r="A256" s="79" t="s">
        <v>639</v>
      </c>
      <c r="B256" s="72"/>
      <c r="C256" s="263" t="s">
        <v>640</v>
      </c>
      <c r="D256" s="264"/>
      <c r="E256" s="264"/>
      <c r="F256" s="45" t="s">
        <v>307</v>
      </c>
      <c r="G256" s="107">
        <v>24</v>
      </c>
      <c r="H256" s="192"/>
      <c r="I256" s="182"/>
    </row>
    <row r="257" spans="1:9" ht="72.599999999999994" customHeight="1" x14ac:dyDescent="0.3">
      <c r="A257" s="79" t="s">
        <v>641</v>
      </c>
      <c r="B257" s="72"/>
      <c r="C257" s="284" t="s">
        <v>642</v>
      </c>
      <c r="D257" s="285"/>
      <c r="E257" s="285"/>
      <c r="F257" s="45" t="s">
        <v>307</v>
      </c>
      <c r="G257" s="107">
        <v>1</v>
      </c>
      <c r="H257" s="192"/>
      <c r="I257" s="182"/>
    </row>
    <row r="258" spans="1:9" ht="77.400000000000006" customHeight="1" x14ac:dyDescent="0.3">
      <c r="A258" s="79" t="s">
        <v>643</v>
      </c>
      <c r="B258" s="72"/>
      <c r="C258" s="284" t="s">
        <v>644</v>
      </c>
      <c r="D258" s="285"/>
      <c r="E258" s="285"/>
      <c r="F258" s="45" t="s">
        <v>307</v>
      </c>
      <c r="G258" s="107">
        <v>1</v>
      </c>
      <c r="H258" s="192"/>
      <c r="I258" s="182"/>
    </row>
    <row r="259" spans="1:9" ht="72.599999999999994" customHeight="1" x14ac:dyDescent="0.3">
      <c r="A259" s="79" t="s">
        <v>645</v>
      </c>
      <c r="B259" s="72"/>
      <c r="C259" s="284" t="s">
        <v>646</v>
      </c>
      <c r="D259" s="285"/>
      <c r="E259" s="285"/>
      <c r="F259" s="45" t="s">
        <v>307</v>
      </c>
      <c r="G259" s="107">
        <v>2</v>
      </c>
      <c r="H259" s="192"/>
      <c r="I259" s="182"/>
    </row>
    <row r="260" spans="1:9" ht="61.8" customHeight="1" x14ac:dyDescent="0.3">
      <c r="A260" s="79" t="s">
        <v>647</v>
      </c>
      <c r="B260" s="72"/>
      <c r="C260" s="284" t="s">
        <v>648</v>
      </c>
      <c r="D260" s="285"/>
      <c r="E260" s="285"/>
      <c r="F260" s="45" t="s">
        <v>307</v>
      </c>
      <c r="G260" s="107">
        <v>1</v>
      </c>
      <c r="H260" s="192"/>
      <c r="I260" s="182"/>
    </row>
    <row r="261" spans="1:9" ht="42" customHeight="1" x14ac:dyDescent="0.3">
      <c r="A261" s="79" t="s">
        <v>649</v>
      </c>
      <c r="B261" s="72"/>
      <c r="C261" s="284" t="s">
        <v>650</v>
      </c>
      <c r="D261" s="285"/>
      <c r="E261" s="285"/>
      <c r="F261" s="45" t="s">
        <v>307</v>
      </c>
      <c r="G261" s="107">
        <v>2</v>
      </c>
      <c r="H261" s="192"/>
      <c r="I261" s="182"/>
    </row>
    <row r="262" spans="1:9" ht="41.4" customHeight="1" x14ac:dyDescent="0.3">
      <c r="A262" s="79" t="s">
        <v>651</v>
      </c>
      <c r="B262" s="72"/>
      <c r="C262" s="284" t="s">
        <v>652</v>
      </c>
      <c r="D262" s="285"/>
      <c r="E262" s="285"/>
      <c r="F262" s="45" t="s">
        <v>307</v>
      </c>
      <c r="G262" s="107">
        <v>48</v>
      </c>
      <c r="H262" s="192"/>
      <c r="I262" s="182"/>
    </row>
    <row r="263" spans="1:9" ht="48.6" customHeight="1" x14ac:dyDescent="0.3">
      <c r="A263" s="79" t="s">
        <v>653</v>
      </c>
      <c r="B263" s="72"/>
      <c r="C263" s="284" t="s">
        <v>654</v>
      </c>
      <c r="D263" s="285"/>
      <c r="E263" s="285"/>
      <c r="F263" s="45" t="s">
        <v>307</v>
      </c>
      <c r="G263" s="107">
        <v>12</v>
      </c>
      <c r="H263" s="192"/>
      <c r="I263" s="182"/>
    </row>
    <row r="264" spans="1:9" ht="42" customHeight="1" x14ac:dyDescent="0.3">
      <c r="A264" s="79" t="s">
        <v>655</v>
      </c>
      <c r="B264" s="72"/>
      <c r="C264" s="284" t="s">
        <v>656</v>
      </c>
      <c r="D264" s="285"/>
      <c r="E264" s="285"/>
      <c r="F264" s="45" t="s">
        <v>307</v>
      </c>
      <c r="G264" s="107">
        <v>1</v>
      </c>
      <c r="H264" s="192"/>
      <c r="I264" s="182"/>
    </row>
    <row r="265" spans="1:9" ht="25.8" customHeight="1" x14ac:dyDescent="0.3">
      <c r="A265" s="283" t="s">
        <v>1322</v>
      </c>
      <c r="B265" s="283"/>
      <c r="C265" s="283"/>
      <c r="D265" s="283"/>
      <c r="E265" s="283"/>
      <c r="F265" s="283"/>
      <c r="G265" s="283"/>
      <c r="H265" s="283"/>
      <c r="I265" s="187"/>
    </row>
    <row r="266" spans="1:9" ht="30" customHeight="1" x14ac:dyDescent="0.3">
      <c r="A266" s="516" t="s">
        <v>1329</v>
      </c>
      <c r="B266" s="516"/>
      <c r="C266" s="516"/>
      <c r="D266" s="516"/>
      <c r="E266" s="516"/>
      <c r="F266" s="516"/>
      <c r="G266" s="516"/>
      <c r="H266" s="516"/>
      <c r="I266" s="516"/>
    </row>
    <row r="267" spans="1:9" ht="30" customHeight="1" x14ac:dyDescent="0.3">
      <c r="A267" s="87" t="s">
        <v>290</v>
      </c>
      <c r="B267" s="87" t="s">
        <v>291</v>
      </c>
      <c r="C267" s="517" t="s">
        <v>113</v>
      </c>
      <c r="D267" s="517"/>
      <c r="E267" s="517"/>
      <c r="F267" s="87" t="s">
        <v>2</v>
      </c>
      <c r="G267" s="88" t="s">
        <v>3</v>
      </c>
      <c r="H267" s="177" t="s">
        <v>4</v>
      </c>
      <c r="I267" s="178" t="s">
        <v>185</v>
      </c>
    </row>
    <row r="268" spans="1:9" ht="19.95" customHeight="1" x14ac:dyDescent="0.3">
      <c r="A268" s="72">
        <v>5</v>
      </c>
      <c r="B268" s="79"/>
      <c r="C268" s="256" t="s">
        <v>657</v>
      </c>
      <c r="D268" s="257"/>
      <c r="E268" s="257"/>
      <c r="F268" s="45"/>
      <c r="G268" s="107"/>
      <c r="H268" s="192"/>
      <c r="I268" s="182"/>
    </row>
    <row r="269" spans="1:9" ht="19.95" customHeight="1" x14ac:dyDescent="0.3">
      <c r="A269" s="72" t="s">
        <v>658</v>
      </c>
      <c r="B269" s="79"/>
      <c r="C269" s="256" t="s">
        <v>659</v>
      </c>
      <c r="D269" s="257"/>
      <c r="E269" s="257"/>
      <c r="F269" s="45"/>
      <c r="G269" s="107"/>
      <c r="H269" s="192"/>
      <c r="I269" s="182"/>
    </row>
    <row r="270" spans="1:9" ht="25.2" customHeight="1" x14ac:dyDescent="0.3">
      <c r="A270" s="45" t="s">
        <v>660</v>
      </c>
      <c r="B270" s="83" t="s">
        <v>661</v>
      </c>
      <c r="C270" s="101" t="s">
        <v>662</v>
      </c>
      <c r="D270" s="6"/>
      <c r="E270" s="6"/>
      <c r="F270" s="45"/>
      <c r="G270" s="107"/>
      <c r="H270" s="192"/>
      <c r="I270" s="182"/>
    </row>
    <row r="271" spans="1:9" ht="18.600000000000001" customHeight="1" x14ac:dyDescent="0.3">
      <c r="A271" s="45"/>
      <c r="B271" s="83" t="s">
        <v>663</v>
      </c>
      <c r="C271" s="526" t="s">
        <v>664</v>
      </c>
      <c r="D271" s="7" t="s">
        <v>665</v>
      </c>
      <c r="E271" s="7"/>
      <c r="F271" s="45"/>
      <c r="G271" s="107"/>
      <c r="H271" s="192"/>
      <c r="I271" s="182"/>
    </row>
    <row r="272" spans="1:9" ht="13.2" customHeight="1" x14ac:dyDescent="0.3">
      <c r="A272" s="45"/>
      <c r="B272" s="83"/>
      <c r="C272" s="526"/>
      <c r="D272" s="7" t="s">
        <v>666</v>
      </c>
      <c r="E272" s="7"/>
      <c r="F272" s="45"/>
      <c r="G272" s="80"/>
      <c r="H272" s="192"/>
      <c r="I272" s="182"/>
    </row>
    <row r="273" spans="1:9" ht="18.600000000000001" customHeight="1" x14ac:dyDescent="0.3">
      <c r="A273" s="45" t="s">
        <v>667</v>
      </c>
      <c r="B273" s="83"/>
      <c r="C273" s="526"/>
      <c r="D273" s="7" t="s">
        <v>668</v>
      </c>
      <c r="E273" s="7" t="s">
        <v>669</v>
      </c>
      <c r="F273" s="525" t="s">
        <v>376</v>
      </c>
      <c r="G273" s="109">
        <v>0.75</v>
      </c>
      <c r="H273" s="193"/>
      <c r="I273" s="185"/>
    </row>
    <row r="274" spans="1:9" ht="18.600000000000001" customHeight="1" x14ac:dyDescent="0.3">
      <c r="A274" s="45" t="s">
        <v>670</v>
      </c>
      <c r="B274" s="83"/>
      <c r="C274" s="526"/>
      <c r="D274" s="7" t="s">
        <v>671</v>
      </c>
      <c r="E274" s="7" t="s">
        <v>672</v>
      </c>
      <c r="F274" s="525" t="s">
        <v>376</v>
      </c>
      <c r="G274" s="109">
        <v>0.75</v>
      </c>
      <c r="H274" s="193"/>
      <c r="I274" s="185"/>
    </row>
    <row r="275" spans="1:9" ht="18.600000000000001" customHeight="1" x14ac:dyDescent="0.25">
      <c r="A275" s="79" t="s">
        <v>673</v>
      </c>
      <c r="B275" s="110" t="s">
        <v>674</v>
      </c>
      <c r="C275" s="111" t="s">
        <v>675</v>
      </c>
      <c r="D275" s="112"/>
      <c r="E275" s="112"/>
      <c r="F275" s="24"/>
      <c r="H275" s="183"/>
      <c r="I275" s="182"/>
    </row>
    <row r="276" spans="1:9" ht="16.95" customHeight="1" x14ac:dyDescent="0.3">
      <c r="A276" s="79"/>
      <c r="B276" s="79"/>
      <c r="C276" s="526" t="s">
        <v>668</v>
      </c>
      <c r="D276" s="7" t="s">
        <v>676</v>
      </c>
      <c r="E276" s="7"/>
      <c r="F276" s="45"/>
      <c r="G276" s="107"/>
      <c r="H276" s="192"/>
      <c r="I276" s="182"/>
    </row>
    <row r="277" spans="1:9" ht="15" customHeight="1" x14ac:dyDescent="0.3">
      <c r="A277" s="79" t="s">
        <v>677</v>
      </c>
      <c r="B277" s="79"/>
      <c r="C277" s="526"/>
      <c r="D277" s="7" t="s">
        <v>668</v>
      </c>
      <c r="E277" s="7" t="s">
        <v>678</v>
      </c>
      <c r="F277" s="82" t="s">
        <v>679</v>
      </c>
      <c r="G277" s="107">
        <v>1</v>
      </c>
      <c r="H277" s="192">
        <v>20000</v>
      </c>
      <c r="I277" s="182">
        <f>G277*H277</f>
        <v>20000</v>
      </c>
    </row>
    <row r="278" spans="1:9" ht="11.4" customHeight="1" x14ac:dyDescent="0.3">
      <c r="A278" s="79"/>
      <c r="B278" s="79"/>
      <c r="C278" s="526"/>
      <c r="D278" s="7"/>
      <c r="E278" s="527" t="s">
        <v>680</v>
      </c>
      <c r="F278" s="45" t="s">
        <v>6</v>
      </c>
      <c r="G278" s="107"/>
      <c r="H278" s="192"/>
      <c r="I278" s="182"/>
    </row>
    <row r="279" spans="1:9" ht="11.4" customHeight="1" x14ac:dyDescent="0.3">
      <c r="A279" s="79"/>
      <c r="B279" s="79"/>
      <c r="C279" s="526"/>
      <c r="D279" s="7"/>
      <c r="E279" s="527" t="s">
        <v>681</v>
      </c>
      <c r="F279" s="45"/>
      <c r="G279" s="107"/>
      <c r="H279" s="192"/>
      <c r="I279" s="182"/>
    </row>
    <row r="280" spans="1:9" ht="15.6" customHeight="1" x14ac:dyDescent="0.3">
      <c r="A280" s="79" t="s">
        <v>682</v>
      </c>
      <c r="B280" s="79"/>
      <c r="C280" s="526"/>
      <c r="D280" s="7" t="s">
        <v>671</v>
      </c>
      <c r="E280" s="527" t="s">
        <v>683</v>
      </c>
      <c r="F280" s="45" t="s">
        <v>22</v>
      </c>
      <c r="G280" s="107"/>
      <c r="H280" s="192">
        <f>H277</f>
        <v>20000</v>
      </c>
      <c r="I280" s="182"/>
    </row>
    <row r="281" spans="1:9" ht="14.4" customHeight="1" x14ac:dyDescent="0.3">
      <c r="A281" s="79"/>
      <c r="B281" s="79"/>
      <c r="C281" s="526"/>
      <c r="D281" s="7"/>
      <c r="E281" s="527" t="s">
        <v>684</v>
      </c>
      <c r="F281" s="45"/>
      <c r="G281" s="107"/>
      <c r="H281" s="192"/>
      <c r="I281" s="182"/>
    </row>
    <row r="282" spans="1:9" ht="18.600000000000001" customHeight="1" x14ac:dyDescent="0.3">
      <c r="A282" s="79"/>
      <c r="B282" s="79"/>
      <c r="C282" s="526" t="s">
        <v>671</v>
      </c>
      <c r="D282" s="7" t="s">
        <v>685</v>
      </c>
      <c r="E282" s="527"/>
      <c r="F282" s="45"/>
      <c r="G282" s="107"/>
      <c r="H282" s="192"/>
      <c r="I282" s="182"/>
    </row>
    <row r="283" spans="1:9" ht="15" customHeight="1" x14ac:dyDescent="0.3">
      <c r="A283" s="79"/>
      <c r="B283" s="79"/>
      <c r="C283" s="526"/>
      <c r="D283" s="7" t="s">
        <v>686</v>
      </c>
      <c r="E283" s="527"/>
      <c r="F283" s="45"/>
      <c r="G283" s="107"/>
      <c r="I283" s="185"/>
    </row>
    <row r="284" spans="1:9" ht="15" customHeight="1" x14ac:dyDescent="0.3">
      <c r="A284" s="79"/>
      <c r="B284" s="79"/>
      <c r="C284" s="526"/>
      <c r="D284" s="113" t="s">
        <v>687</v>
      </c>
      <c r="E284" s="527"/>
      <c r="F284" s="45"/>
      <c r="G284" s="107"/>
      <c r="I284" s="185"/>
    </row>
    <row r="285" spans="1:9" ht="15" customHeight="1" x14ac:dyDescent="0.3">
      <c r="A285" s="79" t="s">
        <v>688</v>
      </c>
      <c r="B285" s="79"/>
      <c r="C285" s="526"/>
      <c r="D285" s="7" t="s">
        <v>668</v>
      </c>
      <c r="E285" s="527" t="s">
        <v>689</v>
      </c>
      <c r="F285" s="525" t="s">
        <v>33</v>
      </c>
      <c r="G285" s="114">
        <v>25</v>
      </c>
      <c r="H285" s="192"/>
      <c r="I285" s="185"/>
    </row>
    <row r="286" spans="1:9" ht="19.95" customHeight="1" x14ac:dyDescent="0.3">
      <c r="A286" s="79"/>
      <c r="B286" s="79"/>
      <c r="C286" s="526" t="s">
        <v>690</v>
      </c>
      <c r="D286" s="1" t="s">
        <v>691</v>
      </c>
      <c r="E286" s="527"/>
      <c r="F286" s="525"/>
      <c r="G286" s="114"/>
      <c r="H286" s="192"/>
      <c r="I286" s="185"/>
    </row>
    <row r="287" spans="1:9" ht="19.95" customHeight="1" x14ac:dyDescent="0.3">
      <c r="A287" s="79"/>
      <c r="B287" s="79"/>
      <c r="C287" s="526"/>
      <c r="D287" s="1" t="s">
        <v>692</v>
      </c>
      <c r="E287" s="527"/>
      <c r="F287" s="525"/>
      <c r="G287" s="114"/>
      <c r="H287" s="192"/>
      <c r="I287" s="185"/>
    </row>
    <row r="288" spans="1:9" ht="13.95" customHeight="1" x14ac:dyDescent="0.3">
      <c r="A288" s="79" t="s">
        <v>693</v>
      </c>
      <c r="B288" s="79"/>
      <c r="C288" s="526"/>
      <c r="D288" s="7" t="s">
        <v>668</v>
      </c>
      <c r="E288" s="115" t="s">
        <v>694</v>
      </c>
      <c r="F288" s="116" t="s">
        <v>33</v>
      </c>
      <c r="G288" s="114">
        <v>30</v>
      </c>
      <c r="H288" s="192"/>
      <c r="I288" s="185"/>
    </row>
    <row r="289" spans="1:9" ht="19.95" customHeight="1" x14ac:dyDescent="0.3">
      <c r="A289" s="79"/>
      <c r="B289" s="79"/>
      <c r="C289" s="526"/>
      <c r="D289" s="7"/>
      <c r="E289" s="117" t="s">
        <v>695</v>
      </c>
      <c r="F289" s="525"/>
      <c r="G289" s="114"/>
      <c r="H289" s="195"/>
      <c r="I289" s="185"/>
    </row>
    <row r="290" spans="1:9" ht="19.95" customHeight="1" x14ac:dyDescent="0.3">
      <c r="A290" s="79"/>
      <c r="B290" s="79"/>
      <c r="C290" s="526"/>
      <c r="D290" s="7"/>
      <c r="E290" s="115" t="s">
        <v>696</v>
      </c>
      <c r="F290" s="525"/>
      <c r="G290" s="114"/>
      <c r="H290" s="195"/>
      <c r="I290" s="185"/>
    </row>
    <row r="291" spans="1:9" ht="19.95" customHeight="1" x14ac:dyDescent="0.3">
      <c r="A291" s="79"/>
      <c r="B291" s="79"/>
      <c r="C291" s="526"/>
      <c r="D291" s="7"/>
      <c r="E291" s="115" t="s">
        <v>697</v>
      </c>
      <c r="F291" s="525"/>
      <c r="G291" s="114"/>
      <c r="H291" s="195"/>
      <c r="I291" s="185"/>
    </row>
    <row r="292" spans="1:9" ht="19.95" customHeight="1" x14ac:dyDescent="0.3">
      <c r="A292" s="79"/>
      <c r="B292" s="79"/>
      <c r="C292" s="526"/>
      <c r="D292" s="7"/>
      <c r="E292" s="115" t="s">
        <v>698</v>
      </c>
      <c r="F292" s="525"/>
      <c r="G292" s="114"/>
      <c r="H292" s="195"/>
      <c r="I292" s="185"/>
    </row>
    <row r="293" spans="1:9" ht="19.95" customHeight="1" x14ac:dyDescent="0.3">
      <c r="A293" s="79"/>
      <c r="B293" s="79"/>
      <c r="C293" s="526"/>
      <c r="D293" s="7"/>
      <c r="E293" s="115" t="s">
        <v>699</v>
      </c>
      <c r="F293" s="525"/>
      <c r="G293" s="114"/>
      <c r="H293" s="195"/>
      <c r="I293" s="185"/>
    </row>
    <row r="294" spans="1:9" ht="19.2" customHeight="1" x14ac:dyDescent="0.3">
      <c r="A294" s="79"/>
      <c r="B294" s="79"/>
      <c r="C294" s="526"/>
      <c r="D294" s="7"/>
      <c r="E294" s="115" t="s">
        <v>700</v>
      </c>
      <c r="F294" s="525"/>
      <c r="G294" s="114"/>
      <c r="H294" s="195"/>
      <c r="I294" s="185"/>
    </row>
    <row r="295" spans="1:9" ht="22.8" customHeight="1" x14ac:dyDescent="0.25">
      <c r="A295" s="221"/>
      <c r="B295" s="518"/>
      <c r="C295" s="515"/>
      <c r="D295" s="515"/>
      <c r="E295" s="562" t="s">
        <v>701</v>
      </c>
      <c r="F295" s="518"/>
      <c r="G295" s="222"/>
      <c r="H295" s="170"/>
      <c r="I295" s="189"/>
    </row>
    <row r="296" spans="1:9" ht="17.399999999999999" customHeight="1" x14ac:dyDescent="0.3">
      <c r="A296" s="79"/>
      <c r="B296" s="79"/>
      <c r="C296" s="526"/>
      <c r="D296" s="7"/>
      <c r="E296" s="117" t="s">
        <v>702</v>
      </c>
      <c r="F296" s="525"/>
      <c r="G296" s="114"/>
      <c r="H296" s="195"/>
      <c r="I296" s="185"/>
    </row>
    <row r="297" spans="1:9" ht="19.95" customHeight="1" x14ac:dyDescent="0.3">
      <c r="A297" s="79"/>
      <c r="B297" s="79"/>
      <c r="C297" s="526" t="s">
        <v>703</v>
      </c>
      <c r="D297" s="7" t="s">
        <v>704</v>
      </c>
      <c r="E297" s="527"/>
      <c r="F297" s="525"/>
      <c r="G297" s="114"/>
      <c r="H297" s="195"/>
      <c r="I297" s="185"/>
    </row>
    <row r="298" spans="1:9" ht="19.95" customHeight="1" x14ac:dyDescent="0.3">
      <c r="A298" s="79"/>
      <c r="B298" s="79"/>
      <c r="C298" s="526"/>
      <c r="D298" s="7" t="s">
        <v>705</v>
      </c>
      <c r="E298" s="527"/>
      <c r="F298" s="525"/>
      <c r="G298" s="114"/>
      <c r="H298" s="195"/>
      <c r="I298" s="185"/>
    </row>
    <row r="299" spans="1:9" ht="19.95" customHeight="1" x14ac:dyDescent="0.3">
      <c r="A299" s="79"/>
      <c r="B299" s="79"/>
      <c r="C299" s="526"/>
      <c r="D299" s="7" t="s">
        <v>706</v>
      </c>
      <c r="E299" s="527"/>
      <c r="F299" s="525"/>
      <c r="G299" s="114"/>
      <c r="H299" s="195"/>
      <c r="I299" s="185"/>
    </row>
    <row r="300" spans="1:9" ht="19.95" customHeight="1" x14ac:dyDescent="0.3">
      <c r="A300" s="79" t="s">
        <v>707</v>
      </c>
      <c r="B300" s="79"/>
      <c r="C300" s="526"/>
      <c r="D300" s="7" t="s">
        <v>668</v>
      </c>
      <c r="E300" s="527" t="s">
        <v>708</v>
      </c>
      <c r="F300" s="525" t="s">
        <v>709</v>
      </c>
      <c r="G300" s="114" t="s">
        <v>710</v>
      </c>
      <c r="H300" s="195"/>
      <c r="I300" s="185"/>
    </row>
    <row r="301" spans="1:9" ht="19.95" customHeight="1" x14ac:dyDescent="0.3">
      <c r="A301" s="72"/>
      <c r="B301" s="79"/>
      <c r="C301" s="526" t="s">
        <v>711</v>
      </c>
      <c r="D301" s="7" t="s">
        <v>712</v>
      </c>
      <c r="E301" s="527"/>
      <c r="F301" s="525"/>
      <c r="G301" s="114"/>
      <c r="H301" s="195"/>
      <c r="I301" s="185"/>
    </row>
    <row r="302" spans="1:9" ht="13.95" customHeight="1" x14ac:dyDescent="0.3">
      <c r="A302" s="72"/>
      <c r="B302" s="79"/>
      <c r="C302" s="526"/>
      <c r="D302" s="7" t="s">
        <v>705</v>
      </c>
      <c r="E302" s="527"/>
      <c r="F302" s="525"/>
      <c r="G302" s="114"/>
      <c r="H302" s="195"/>
      <c r="I302" s="185"/>
    </row>
    <row r="303" spans="1:9" ht="13.95" customHeight="1" x14ac:dyDescent="0.3">
      <c r="A303" s="72"/>
      <c r="B303" s="79"/>
      <c r="C303" s="526"/>
      <c r="D303" s="7" t="s">
        <v>706</v>
      </c>
      <c r="E303" s="527"/>
      <c r="F303" s="525"/>
      <c r="G303" s="114"/>
      <c r="H303" s="195"/>
      <c r="I303" s="185"/>
    </row>
    <row r="304" spans="1:9" ht="19.95" customHeight="1" x14ac:dyDescent="0.3">
      <c r="A304" s="79" t="s">
        <v>713</v>
      </c>
      <c r="B304" s="79" t="s">
        <v>400</v>
      </c>
      <c r="C304" s="111" t="s">
        <v>714</v>
      </c>
      <c r="D304" s="7"/>
      <c r="E304" s="527"/>
      <c r="F304" s="525"/>
      <c r="G304" s="118"/>
      <c r="H304" s="193"/>
      <c r="I304" s="196" t="str">
        <f t="shared" ref="I304:I325" si="8">IF(OR(AND(G304="Prov",H304="Sum"),(H304="PC Sum")),". . . . . . . . .00",IF(ISERR(G304*H304),"",IF(G304*H304=0,"",ROUND(G304*H304,2))))</f>
        <v/>
      </c>
    </row>
    <row r="305" spans="1:9" ht="15.6" customHeight="1" x14ac:dyDescent="0.3">
      <c r="A305" s="79" t="s">
        <v>715</v>
      </c>
      <c r="B305" s="79"/>
      <c r="C305" s="526" t="s">
        <v>668</v>
      </c>
      <c r="D305" s="7" t="s">
        <v>716</v>
      </c>
      <c r="E305" s="527"/>
      <c r="F305" s="525" t="s">
        <v>29</v>
      </c>
      <c r="G305" s="118">
        <v>6</v>
      </c>
      <c r="H305" s="192"/>
      <c r="I305" s="185"/>
    </row>
    <row r="306" spans="1:9" ht="25.8" customHeight="1" x14ac:dyDescent="0.3">
      <c r="A306" s="283" t="s">
        <v>1317</v>
      </c>
      <c r="B306" s="283"/>
      <c r="C306" s="283"/>
      <c r="D306" s="283"/>
      <c r="E306" s="283"/>
      <c r="F306" s="283"/>
      <c r="G306" s="283"/>
      <c r="H306" s="283"/>
      <c r="I306" s="187"/>
    </row>
    <row r="307" spans="1:9" ht="25.8" customHeight="1" x14ac:dyDescent="0.3">
      <c r="A307" s="516" t="s">
        <v>1329</v>
      </c>
      <c r="B307" s="516"/>
      <c r="C307" s="516"/>
      <c r="D307" s="516"/>
      <c r="E307" s="516"/>
      <c r="F307" s="516"/>
      <c r="G307" s="516"/>
      <c r="H307" s="516"/>
      <c r="I307" s="516"/>
    </row>
    <row r="308" spans="1:9" ht="25.8" customHeight="1" x14ac:dyDescent="0.3">
      <c r="A308" s="87" t="s">
        <v>290</v>
      </c>
      <c r="B308" s="87" t="s">
        <v>291</v>
      </c>
      <c r="C308" s="517" t="s">
        <v>113</v>
      </c>
      <c r="D308" s="517"/>
      <c r="E308" s="517"/>
      <c r="F308" s="87" t="s">
        <v>2</v>
      </c>
      <c r="G308" s="88" t="s">
        <v>3</v>
      </c>
      <c r="H308" s="177" t="s">
        <v>4</v>
      </c>
      <c r="I308" s="178" t="s">
        <v>185</v>
      </c>
    </row>
    <row r="309" spans="1:9" ht="25.8" customHeight="1" x14ac:dyDescent="0.3">
      <c r="A309" s="283" t="s">
        <v>1324</v>
      </c>
      <c r="B309" s="283"/>
      <c r="C309" s="283"/>
      <c r="D309" s="283"/>
      <c r="E309" s="283"/>
      <c r="F309" s="283"/>
      <c r="G309" s="283"/>
      <c r="H309" s="283"/>
      <c r="I309" s="187"/>
    </row>
    <row r="310" spans="1:9" ht="19.95" customHeight="1" x14ac:dyDescent="0.3">
      <c r="A310" s="72"/>
      <c r="B310" s="79" t="s">
        <v>717</v>
      </c>
      <c r="C310" s="526" t="s">
        <v>718</v>
      </c>
      <c r="D310" s="7" t="s">
        <v>719</v>
      </c>
      <c r="E310" s="527"/>
      <c r="F310" s="525"/>
      <c r="G310" s="114"/>
      <c r="H310" s="192"/>
      <c r="I310" s="185"/>
    </row>
    <row r="311" spans="1:9" ht="19.95" customHeight="1" x14ac:dyDescent="0.3">
      <c r="A311" s="72"/>
      <c r="B311" s="79"/>
      <c r="C311" s="526"/>
      <c r="D311" s="7" t="s">
        <v>720</v>
      </c>
      <c r="E311" s="527"/>
      <c r="F311" s="525"/>
      <c r="G311" s="114"/>
      <c r="H311" s="192"/>
      <c r="I311" s="185"/>
    </row>
    <row r="312" spans="1:9" ht="19.95" customHeight="1" x14ac:dyDescent="0.3">
      <c r="A312" s="79" t="s">
        <v>721</v>
      </c>
      <c r="B312" s="79"/>
      <c r="C312" s="526"/>
      <c r="D312" s="7" t="s">
        <v>668</v>
      </c>
      <c r="E312" s="527" t="s">
        <v>722</v>
      </c>
      <c r="F312" s="525" t="s">
        <v>723</v>
      </c>
      <c r="G312" s="114">
        <v>90</v>
      </c>
      <c r="H312" s="192"/>
      <c r="I312" s="185"/>
    </row>
    <row r="313" spans="1:9" ht="19.95" customHeight="1" x14ac:dyDescent="0.3">
      <c r="A313" s="72"/>
      <c r="B313" s="79"/>
      <c r="C313" s="526"/>
      <c r="D313" s="7" t="s">
        <v>671</v>
      </c>
      <c r="E313" s="527" t="s">
        <v>724</v>
      </c>
      <c r="F313" s="525"/>
      <c r="G313" s="114"/>
      <c r="H313" s="195"/>
      <c r="I313" s="196" t="str">
        <f t="shared" si="8"/>
        <v/>
      </c>
    </row>
    <row r="314" spans="1:9" ht="19.95" customHeight="1" x14ac:dyDescent="0.3">
      <c r="A314" s="72"/>
      <c r="B314" s="79"/>
      <c r="C314" s="526"/>
      <c r="D314" s="7"/>
      <c r="E314" s="119" t="s">
        <v>725</v>
      </c>
      <c r="F314" s="525"/>
      <c r="G314" s="118"/>
      <c r="H314" s="193"/>
      <c r="I314" s="196" t="str">
        <f t="shared" si="8"/>
        <v/>
      </c>
    </row>
    <row r="315" spans="1:9" ht="19.95" customHeight="1" x14ac:dyDescent="0.3">
      <c r="A315" s="79" t="s">
        <v>726</v>
      </c>
      <c r="B315" s="79"/>
      <c r="C315" s="526"/>
      <c r="D315" s="7"/>
      <c r="E315" s="120" t="s">
        <v>727</v>
      </c>
      <c r="F315" s="525" t="s">
        <v>723</v>
      </c>
      <c r="G315" s="118" t="s">
        <v>710</v>
      </c>
      <c r="H315" s="193" t="s">
        <v>710</v>
      </c>
      <c r="I315" s="196" t="str">
        <f t="shared" si="8"/>
        <v/>
      </c>
    </row>
    <row r="316" spans="1:9" ht="19.95" customHeight="1" x14ac:dyDescent="0.3">
      <c r="A316" s="79" t="s">
        <v>728</v>
      </c>
      <c r="B316" s="79"/>
      <c r="C316" s="526"/>
      <c r="D316" s="7" t="s">
        <v>690</v>
      </c>
      <c r="E316" s="527" t="s">
        <v>729</v>
      </c>
      <c r="F316" s="525" t="s">
        <v>723</v>
      </c>
      <c r="G316" s="118" t="s">
        <v>710</v>
      </c>
      <c r="H316" s="193" t="s">
        <v>710</v>
      </c>
      <c r="I316" s="196" t="str">
        <f t="shared" si="8"/>
        <v/>
      </c>
    </row>
    <row r="317" spans="1:9" ht="19.95" customHeight="1" x14ac:dyDescent="0.3">
      <c r="A317" s="79" t="s">
        <v>730</v>
      </c>
      <c r="B317" s="79"/>
      <c r="C317" s="526"/>
      <c r="D317" s="7" t="s">
        <v>703</v>
      </c>
      <c r="E317" s="527" t="s">
        <v>731</v>
      </c>
      <c r="F317" s="525" t="s">
        <v>723</v>
      </c>
      <c r="G317" s="118" t="s">
        <v>710</v>
      </c>
      <c r="H317" s="193" t="s">
        <v>710</v>
      </c>
      <c r="I317" s="196" t="str">
        <f t="shared" si="8"/>
        <v/>
      </c>
    </row>
    <row r="318" spans="1:9" ht="19.95" customHeight="1" x14ac:dyDescent="0.3">
      <c r="A318" s="79" t="s">
        <v>732</v>
      </c>
      <c r="B318" s="79" t="s">
        <v>733</v>
      </c>
      <c r="C318" s="111" t="s">
        <v>734</v>
      </c>
      <c r="D318" s="7"/>
      <c r="E318" s="527"/>
      <c r="F318" s="525"/>
      <c r="G318" s="118"/>
      <c r="H318" s="193"/>
      <c r="I318" s="196" t="str">
        <f t="shared" si="8"/>
        <v/>
      </c>
    </row>
    <row r="319" spans="1:9" ht="14.4" customHeight="1" x14ac:dyDescent="0.3">
      <c r="A319" s="72"/>
      <c r="B319" s="79"/>
      <c r="C319" s="526" t="s">
        <v>668</v>
      </c>
      <c r="D319" s="7" t="s">
        <v>735</v>
      </c>
      <c r="E319" s="527"/>
      <c r="F319" s="525"/>
      <c r="G319" s="118"/>
      <c r="H319" s="193"/>
      <c r="I319" s="196" t="str">
        <f t="shared" si="8"/>
        <v/>
      </c>
    </row>
    <row r="320" spans="1:9" ht="14.4" customHeight="1" x14ac:dyDescent="0.3">
      <c r="A320" s="72"/>
      <c r="B320" s="79"/>
      <c r="C320" s="526"/>
      <c r="D320" s="113" t="s">
        <v>736</v>
      </c>
      <c r="E320" s="527"/>
      <c r="F320" s="525"/>
      <c r="G320" s="118"/>
      <c r="H320" s="193"/>
      <c r="I320" s="196" t="str">
        <f t="shared" si="8"/>
        <v/>
      </c>
    </row>
    <row r="321" spans="1:9" ht="19.95" customHeight="1" x14ac:dyDescent="0.3">
      <c r="A321" s="79" t="s">
        <v>737</v>
      </c>
      <c r="B321" s="79"/>
      <c r="C321" s="526"/>
      <c r="D321" s="7" t="s">
        <v>668</v>
      </c>
      <c r="E321" s="527" t="s">
        <v>738</v>
      </c>
      <c r="F321" s="525" t="s">
        <v>33</v>
      </c>
      <c r="G321" s="114">
        <f>(5*15*4)/4</f>
        <v>75</v>
      </c>
      <c r="H321" s="193"/>
      <c r="I321" s="196"/>
    </row>
    <row r="322" spans="1:9" ht="19.95" customHeight="1" x14ac:dyDescent="0.3">
      <c r="A322" s="72"/>
      <c r="B322" s="79"/>
      <c r="C322" s="526"/>
      <c r="D322" s="7"/>
      <c r="E322" s="527" t="s">
        <v>739</v>
      </c>
      <c r="F322" s="525"/>
      <c r="G322" s="118"/>
      <c r="H322" s="193"/>
      <c r="I322" s="196" t="str">
        <f t="shared" si="8"/>
        <v/>
      </c>
    </row>
    <row r="323" spans="1:9" ht="19.95" customHeight="1" x14ac:dyDescent="0.3">
      <c r="A323" s="72"/>
      <c r="B323" s="79"/>
      <c r="C323" s="526" t="s">
        <v>671</v>
      </c>
      <c r="D323" s="7" t="s">
        <v>740</v>
      </c>
      <c r="E323" s="527"/>
      <c r="F323" s="525"/>
      <c r="G323" s="118"/>
      <c r="H323" s="193"/>
      <c r="I323" s="196" t="str">
        <f t="shared" si="8"/>
        <v/>
      </c>
    </row>
    <row r="324" spans="1:9" ht="19.95" customHeight="1" x14ac:dyDescent="0.3">
      <c r="A324" s="72"/>
      <c r="B324" s="79"/>
      <c r="C324" s="526"/>
      <c r="D324" s="7" t="s">
        <v>741</v>
      </c>
      <c r="E324" s="527"/>
      <c r="F324" s="525"/>
      <c r="G324" s="118"/>
      <c r="H324" s="193"/>
      <c r="I324" s="196" t="str">
        <f t="shared" si="8"/>
        <v/>
      </c>
    </row>
    <row r="325" spans="1:9" ht="19.95" customHeight="1" x14ac:dyDescent="0.3">
      <c r="A325" s="79" t="s">
        <v>742</v>
      </c>
      <c r="B325" s="79"/>
      <c r="C325" s="526"/>
      <c r="D325" s="7" t="s">
        <v>668</v>
      </c>
      <c r="E325" s="527" t="s">
        <v>743</v>
      </c>
      <c r="F325" s="525" t="s">
        <v>709</v>
      </c>
      <c r="G325" s="118" t="s">
        <v>710</v>
      </c>
      <c r="H325" s="193" t="s">
        <v>710</v>
      </c>
      <c r="I325" s="196" t="str">
        <f t="shared" si="8"/>
        <v/>
      </c>
    </row>
    <row r="326" spans="1:9" ht="19.95" customHeight="1" x14ac:dyDescent="0.3">
      <c r="A326" s="72" t="s">
        <v>744</v>
      </c>
      <c r="B326" s="79" t="s">
        <v>745</v>
      </c>
      <c r="C326" s="111" t="s">
        <v>746</v>
      </c>
      <c r="D326" s="7"/>
      <c r="E326" s="120"/>
      <c r="F326" s="525"/>
      <c r="G326" s="114"/>
      <c r="H326" s="195"/>
      <c r="I326" s="197"/>
    </row>
    <row r="327" spans="1:9" ht="19.95" customHeight="1" x14ac:dyDescent="0.3">
      <c r="A327" s="72"/>
      <c r="B327" s="79"/>
      <c r="C327" s="528" t="s">
        <v>668</v>
      </c>
      <c r="D327" s="7" t="s">
        <v>747</v>
      </c>
      <c r="E327" s="527"/>
      <c r="F327" s="525"/>
      <c r="G327" s="114"/>
      <c r="H327" s="195"/>
      <c r="I327" s="197"/>
    </row>
    <row r="328" spans="1:9" ht="19.95" customHeight="1" x14ac:dyDescent="0.3">
      <c r="A328" s="72"/>
      <c r="B328" s="79"/>
      <c r="C328" s="526"/>
      <c r="D328" s="7" t="s">
        <v>748</v>
      </c>
      <c r="E328" s="527"/>
      <c r="F328" s="525"/>
      <c r="G328" s="114"/>
      <c r="H328" s="195"/>
      <c r="I328" s="197"/>
    </row>
    <row r="329" spans="1:9" ht="19.95" customHeight="1" x14ac:dyDescent="0.3">
      <c r="A329" s="72"/>
      <c r="B329" s="79"/>
      <c r="C329" s="526"/>
      <c r="D329" s="7" t="s">
        <v>749</v>
      </c>
      <c r="E329" s="527"/>
      <c r="F329" s="525"/>
      <c r="G329" s="114"/>
      <c r="H329" s="195"/>
      <c r="I329" s="197"/>
    </row>
    <row r="330" spans="1:9" ht="19.95" customHeight="1" x14ac:dyDescent="0.3">
      <c r="A330" s="72"/>
      <c r="B330" s="79"/>
      <c r="C330" s="526"/>
      <c r="D330" s="529" t="s">
        <v>668</v>
      </c>
      <c r="E330" s="117" t="s">
        <v>750</v>
      </c>
      <c r="F330" s="525"/>
      <c r="G330" s="114"/>
      <c r="H330" s="195"/>
      <c r="I330" s="197"/>
    </row>
    <row r="331" spans="1:9" ht="19.95" customHeight="1" x14ac:dyDescent="0.3">
      <c r="A331" s="79" t="s">
        <v>751</v>
      </c>
      <c r="B331" s="79"/>
      <c r="C331" s="111"/>
      <c r="D331" s="7"/>
      <c r="E331" s="115" t="s">
        <v>752</v>
      </c>
      <c r="F331" s="525" t="s">
        <v>36</v>
      </c>
      <c r="G331" s="118">
        <v>30</v>
      </c>
      <c r="H331" s="195"/>
      <c r="I331" s="196"/>
    </row>
    <row r="332" spans="1:9" ht="19.95" customHeight="1" x14ac:dyDescent="0.3">
      <c r="A332" s="72"/>
      <c r="B332" s="79"/>
      <c r="C332" s="111"/>
      <c r="D332" s="7"/>
      <c r="E332" s="117" t="s">
        <v>753</v>
      </c>
      <c r="F332" s="525"/>
      <c r="G332" s="118"/>
      <c r="H332" s="195"/>
      <c r="I332" s="196"/>
    </row>
    <row r="333" spans="1:9" ht="19.95" customHeight="1" x14ac:dyDescent="0.3">
      <c r="A333" s="72"/>
      <c r="B333" s="79"/>
      <c r="C333" s="111"/>
      <c r="D333" s="7"/>
      <c r="E333" s="117" t="s">
        <v>754</v>
      </c>
      <c r="F333" s="525"/>
      <c r="G333" s="118"/>
      <c r="H333" s="195"/>
      <c r="I333" s="196"/>
    </row>
    <row r="334" spans="1:9" ht="19.95" customHeight="1" x14ac:dyDescent="0.3">
      <c r="A334" s="72"/>
      <c r="B334" s="79"/>
      <c r="C334" s="111"/>
      <c r="D334" s="7"/>
      <c r="E334" s="115" t="s">
        <v>755</v>
      </c>
      <c r="F334" s="525"/>
      <c r="G334" s="114"/>
      <c r="H334" s="195"/>
      <c r="I334" s="197"/>
    </row>
    <row r="335" spans="1:9" ht="19.95" customHeight="1" x14ac:dyDescent="0.3">
      <c r="A335" s="72"/>
      <c r="B335" s="79"/>
      <c r="C335" s="526"/>
      <c r="D335" s="529"/>
      <c r="E335" s="117" t="s">
        <v>756</v>
      </c>
      <c r="F335" s="525"/>
      <c r="G335" s="114"/>
      <c r="H335" s="195"/>
      <c r="I335" s="197"/>
    </row>
    <row r="336" spans="1:9" ht="19.95" customHeight="1" x14ac:dyDescent="0.3">
      <c r="A336" s="79" t="s">
        <v>757</v>
      </c>
      <c r="B336" s="79" t="s">
        <v>758</v>
      </c>
      <c r="C336" s="111"/>
      <c r="D336" s="529" t="s">
        <v>668</v>
      </c>
      <c r="E336" s="117" t="s">
        <v>759</v>
      </c>
      <c r="F336" s="525"/>
      <c r="G336" s="114"/>
      <c r="H336" s="195"/>
      <c r="I336" s="197"/>
    </row>
    <row r="337" spans="1:9" ht="19.95" customHeight="1" x14ac:dyDescent="0.3">
      <c r="A337" s="72"/>
      <c r="B337" s="79"/>
      <c r="C337" s="111"/>
      <c r="D337" s="7"/>
      <c r="E337" s="115" t="s">
        <v>760</v>
      </c>
      <c r="F337" s="525" t="s">
        <v>36</v>
      </c>
      <c r="G337" s="118">
        <v>30</v>
      </c>
      <c r="H337" s="193"/>
      <c r="I337" s="196"/>
    </row>
    <row r="338" spans="1:9" ht="19.95" customHeight="1" x14ac:dyDescent="0.3">
      <c r="A338" s="72"/>
      <c r="B338" s="79"/>
      <c r="C338" s="111"/>
      <c r="D338" s="7"/>
      <c r="E338" s="117" t="s">
        <v>761</v>
      </c>
      <c r="F338" s="525"/>
      <c r="G338" s="114"/>
      <c r="H338" s="195"/>
      <c r="I338" s="197"/>
    </row>
    <row r="339" spans="1:9" ht="19.95" customHeight="1" x14ac:dyDescent="0.3">
      <c r="A339" s="72"/>
      <c r="B339" s="79"/>
      <c r="C339" s="111"/>
      <c r="D339" s="7"/>
      <c r="E339" s="117" t="s">
        <v>762</v>
      </c>
      <c r="F339" s="530"/>
      <c r="G339" s="531"/>
      <c r="H339" s="532"/>
      <c r="I339" s="563"/>
    </row>
    <row r="340" spans="1:9" ht="29.4" customHeight="1" x14ac:dyDescent="0.3">
      <c r="A340" s="283" t="s">
        <v>1317</v>
      </c>
      <c r="B340" s="283"/>
      <c r="C340" s="283"/>
      <c r="D340" s="283"/>
      <c r="E340" s="283"/>
      <c r="F340" s="283"/>
      <c r="G340" s="283"/>
      <c r="H340" s="283"/>
      <c r="I340" s="187"/>
    </row>
    <row r="341" spans="1:9" ht="29.4" customHeight="1" x14ac:dyDescent="0.3">
      <c r="A341" s="516" t="s">
        <v>1329</v>
      </c>
      <c r="B341" s="516"/>
      <c r="C341" s="516"/>
      <c r="D341" s="516"/>
      <c r="E341" s="516"/>
      <c r="F341" s="516"/>
      <c r="G341" s="516"/>
      <c r="H341" s="516"/>
      <c r="I341" s="516"/>
    </row>
    <row r="342" spans="1:9" ht="29.4" customHeight="1" x14ac:dyDescent="0.3">
      <c r="A342" s="87" t="s">
        <v>290</v>
      </c>
      <c r="B342" s="87" t="s">
        <v>291</v>
      </c>
      <c r="C342" s="517" t="s">
        <v>113</v>
      </c>
      <c r="D342" s="517"/>
      <c r="E342" s="517"/>
      <c r="F342" s="87" t="s">
        <v>2</v>
      </c>
      <c r="G342" s="88" t="s">
        <v>3</v>
      </c>
      <c r="H342" s="177" t="s">
        <v>4</v>
      </c>
      <c r="I342" s="178" t="s">
        <v>185</v>
      </c>
    </row>
    <row r="343" spans="1:9" ht="29.4" customHeight="1" x14ac:dyDescent="0.3">
      <c r="A343" s="292" t="s">
        <v>1324</v>
      </c>
      <c r="B343" s="293"/>
      <c r="C343" s="293"/>
      <c r="D343" s="293"/>
      <c r="E343" s="293"/>
      <c r="F343" s="293"/>
      <c r="G343" s="293"/>
      <c r="H343" s="294"/>
      <c r="I343" s="187"/>
    </row>
    <row r="344" spans="1:9" ht="19.95" customHeight="1" x14ac:dyDescent="0.3">
      <c r="A344" s="79" t="s">
        <v>763</v>
      </c>
      <c r="B344" s="79" t="s">
        <v>764</v>
      </c>
      <c r="C344" s="111" t="s">
        <v>765</v>
      </c>
      <c r="D344" s="125"/>
      <c r="E344" s="527"/>
      <c r="F344" s="525"/>
      <c r="G344" s="114"/>
      <c r="H344" s="195"/>
      <c r="I344" s="197"/>
    </row>
    <row r="345" spans="1:9" ht="11.4" customHeight="1" x14ac:dyDescent="0.3">
      <c r="A345" s="72"/>
      <c r="B345" s="79"/>
      <c r="C345" s="111" t="s">
        <v>766</v>
      </c>
      <c r="D345" s="125"/>
      <c r="E345" s="527"/>
      <c r="F345" s="525"/>
      <c r="G345" s="114"/>
      <c r="H345" s="195"/>
      <c r="I345" s="197"/>
    </row>
    <row r="346" spans="1:9" ht="13.95" customHeight="1" x14ac:dyDescent="0.3">
      <c r="A346" s="72"/>
      <c r="B346" s="79"/>
      <c r="C346" s="111" t="s">
        <v>767</v>
      </c>
      <c r="D346" s="125"/>
      <c r="E346" s="527"/>
      <c r="F346" s="525"/>
      <c r="G346" s="114"/>
      <c r="H346" s="195"/>
      <c r="I346" s="197"/>
    </row>
    <row r="347" spans="1:9" ht="12" customHeight="1" x14ac:dyDescent="0.3">
      <c r="A347" s="72"/>
      <c r="B347" s="79"/>
      <c r="C347" s="111" t="s">
        <v>768</v>
      </c>
      <c r="D347" s="125"/>
      <c r="E347" s="527"/>
      <c r="F347" s="525" t="s">
        <v>36</v>
      </c>
      <c r="G347" s="118">
        <v>30</v>
      </c>
      <c r="H347" s="193"/>
      <c r="I347" s="196"/>
    </row>
    <row r="348" spans="1:9" ht="19.95" customHeight="1" x14ac:dyDescent="0.3">
      <c r="A348" s="79" t="s">
        <v>769</v>
      </c>
      <c r="B348" s="79" t="s">
        <v>770</v>
      </c>
      <c r="C348" s="111" t="s">
        <v>771</v>
      </c>
      <c r="D348" s="125"/>
      <c r="E348" s="527"/>
      <c r="F348" s="525"/>
      <c r="G348" s="114"/>
      <c r="H348" s="195"/>
      <c r="I348" s="197"/>
    </row>
    <row r="349" spans="1:9" ht="19.95" customHeight="1" x14ac:dyDescent="0.3">
      <c r="A349" s="72"/>
      <c r="B349" s="79"/>
      <c r="C349" s="528" t="s">
        <v>668</v>
      </c>
      <c r="D349" s="7" t="s">
        <v>772</v>
      </c>
      <c r="E349" s="527"/>
      <c r="F349" s="525"/>
      <c r="G349" s="114"/>
      <c r="H349" s="195"/>
      <c r="I349" s="197"/>
    </row>
    <row r="350" spans="1:9" ht="15.6" customHeight="1" x14ac:dyDescent="0.3">
      <c r="A350" s="72"/>
      <c r="B350" s="79"/>
      <c r="C350" s="526"/>
      <c r="D350" s="7" t="s">
        <v>773</v>
      </c>
      <c r="E350" s="527"/>
      <c r="F350" s="525"/>
      <c r="G350" s="114"/>
      <c r="H350" s="195"/>
      <c r="I350" s="197"/>
    </row>
    <row r="351" spans="1:9" ht="14.4" customHeight="1" x14ac:dyDescent="0.3">
      <c r="A351" s="79" t="s">
        <v>774</v>
      </c>
      <c r="B351" s="79"/>
      <c r="C351" s="526"/>
      <c r="D351" s="529" t="s">
        <v>668</v>
      </c>
      <c r="E351" s="119" t="s">
        <v>775</v>
      </c>
      <c r="F351" s="525" t="s">
        <v>36</v>
      </c>
      <c r="G351" s="114">
        <v>30</v>
      </c>
      <c r="H351" s="195"/>
      <c r="I351" s="196"/>
    </row>
    <row r="352" spans="1:9" ht="19.95" customHeight="1" x14ac:dyDescent="0.3">
      <c r="A352" s="72"/>
      <c r="B352" s="79"/>
      <c r="C352" s="526"/>
      <c r="D352" s="529" t="s">
        <v>671</v>
      </c>
      <c r="E352" s="527" t="s">
        <v>776</v>
      </c>
      <c r="F352" s="525"/>
      <c r="G352" s="114"/>
      <c r="H352" s="195"/>
      <c r="I352" s="197"/>
    </row>
    <row r="353" spans="1:9" ht="19.95" customHeight="1" x14ac:dyDescent="0.3">
      <c r="A353" s="72"/>
      <c r="B353" s="79"/>
      <c r="C353" s="528" t="s">
        <v>671</v>
      </c>
      <c r="D353" s="7" t="s">
        <v>777</v>
      </c>
      <c r="E353" s="527"/>
      <c r="F353" s="525"/>
      <c r="G353" s="114"/>
      <c r="H353" s="195"/>
      <c r="I353" s="197"/>
    </row>
    <row r="354" spans="1:9" ht="19.95" customHeight="1" x14ac:dyDescent="0.3">
      <c r="A354" s="72"/>
      <c r="B354" s="79"/>
      <c r="C354" s="526"/>
      <c r="D354" s="7" t="s">
        <v>778</v>
      </c>
      <c r="E354" s="527"/>
      <c r="F354" s="525"/>
      <c r="G354" s="114"/>
      <c r="H354" s="195"/>
      <c r="I354" s="197"/>
    </row>
    <row r="355" spans="1:9" ht="19.95" customHeight="1" x14ac:dyDescent="0.3">
      <c r="A355" s="72"/>
      <c r="B355" s="79"/>
      <c r="C355" s="526"/>
      <c r="D355" s="7" t="s">
        <v>779</v>
      </c>
      <c r="E355" s="527"/>
      <c r="F355" s="525"/>
      <c r="G355" s="114"/>
      <c r="H355" s="195"/>
      <c r="I355" s="197"/>
    </row>
    <row r="356" spans="1:9" ht="19.95" customHeight="1" x14ac:dyDescent="0.3">
      <c r="A356" s="79" t="s">
        <v>780</v>
      </c>
      <c r="B356" s="79"/>
      <c r="C356" s="111"/>
      <c r="D356" s="529" t="s">
        <v>668</v>
      </c>
      <c r="E356" s="119" t="s">
        <v>775</v>
      </c>
      <c r="F356" s="525" t="s">
        <v>36</v>
      </c>
      <c r="G356" s="114">
        <v>30</v>
      </c>
      <c r="H356" s="195"/>
      <c r="I356" s="196"/>
    </row>
    <row r="357" spans="1:9" ht="19.95" customHeight="1" x14ac:dyDescent="0.3">
      <c r="A357" s="72"/>
      <c r="B357" s="79"/>
      <c r="C357" s="526"/>
      <c r="D357" s="529" t="s">
        <v>671</v>
      </c>
      <c r="E357" s="527" t="s">
        <v>776</v>
      </c>
      <c r="F357" s="525"/>
      <c r="G357" s="114"/>
      <c r="H357" s="195"/>
      <c r="I357" s="197"/>
    </row>
    <row r="358" spans="1:9" ht="23.4" customHeight="1" x14ac:dyDescent="0.25">
      <c r="A358" s="79" t="s">
        <v>781</v>
      </c>
      <c r="B358" s="79" t="s">
        <v>782</v>
      </c>
      <c r="C358" s="126" t="s">
        <v>783</v>
      </c>
      <c r="D358" s="127"/>
      <c r="E358" s="1"/>
      <c r="F358" s="116"/>
      <c r="G358" s="128"/>
      <c r="H358" s="199"/>
      <c r="I358" s="196"/>
    </row>
    <row r="359" spans="1:9" ht="14.4" customHeight="1" x14ac:dyDescent="0.25">
      <c r="A359" s="79" t="s">
        <v>784</v>
      </c>
      <c r="B359" s="79" t="s">
        <v>785</v>
      </c>
      <c r="C359" s="129" t="s">
        <v>786</v>
      </c>
      <c r="D359" s="1"/>
      <c r="E359" s="1"/>
      <c r="F359" s="116" t="s">
        <v>787</v>
      </c>
      <c r="G359" s="118">
        <v>1</v>
      </c>
      <c r="H359" s="199"/>
      <c r="I359" s="196"/>
    </row>
    <row r="360" spans="1:9" ht="19.95" customHeight="1" x14ac:dyDescent="0.3">
      <c r="A360" s="72" t="s">
        <v>788</v>
      </c>
      <c r="B360" s="79"/>
      <c r="C360" s="256" t="s">
        <v>789</v>
      </c>
      <c r="D360" s="257"/>
      <c r="E360" s="257"/>
      <c r="F360" s="45"/>
      <c r="G360" s="107"/>
      <c r="H360" s="192"/>
      <c r="I360" s="182"/>
    </row>
    <row r="361" spans="1:9" ht="25.2" customHeight="1" x14ac:dyDescent="0.3">
      <c r="A361" s="45" t="s">
        <v>790</v>
      </c>
      <c r="B361" s="45" t="s">
        <v>661</v>
      </c>
      <c r="C361" s="101" t="s">
        <v>662</v>
      </c>
      <c r="D361" s="6"/>
      <c r="E361" s="6"/>
      <c r="F361" s="45"/>
      <c r="G361" s="107"/>
      <c r="H361" s="192"/>
      <c r="I361" s="182"/>
    </row>
    <row r="362" spans="1:9" ht="19.95" customHeight="1" x14ac:dyDescent="0.3">
      <c r="A362" s="45"/>
      <c r="B362" s="45" t="s">
        <v>663</v>
      </c>
      <c r="C362" s="526" t="s">
        <v>664</v>
      </c>
      <c r="D362" s="7" t="s">
        <v>665</v>
      </c>
      <c r="E362" s="7"/>
      <c r="F362" s="45"/>
      <c r="G362" s="107"/>
      <c r="H362" s="192"/>
      <c r="I362" s="182"/>
    </row>
    <row r="363" spans="1:9" ht="19.95" customHeight="1" x14ac:dyDescent="0.3">
      <c r="A363" s="45"/>
      <c r="B363" s="45"/>
      <c r="C363" s="526"/>
      <c r="D363" s="7" t="s">
        <v>666</v>
      </c>
      <c r="E363" s="7"/>
      <c r="F363" s="45"/>
      <c r="G363" s="80"/>
      <c r="H363" s="192"/>
      <c r="I363" s="182"/>
    </row>
    <row r="364" spans="1:9" ht="19.95" customHeight="1" x14ac:dyDescent="0.3">
      <c r="A364" s="45" t="s">
        <v>791</v>
      </c>
      <c r="B364" s="45"/>
      <c r="C364" s="526"/>
      <c r="D364" s="7" t="s">
        <v>668</v>
      </c>
      <c r="E364" s="7" t="s">
        <v>669</v>
      </c>
      <c r="F364" s="525" t="s">
        <v>376</v>
      </c>
      <c r="G364" s="109">
        <v>0.75</v>
      </c>
      <c r="H364" s="193"/>
      <c r="I364" s="185"/>
    </row>
    <row r="365" spans="1:9" ht="19.95" customHeight="1" x14ac:dyDescent="0.3">
      <c r="A365" s="45" t="s">
        <v>792</v>
      </c>
      <c r="B365" s="45"/>
      <c r="C365" s="526"/>
      <c r="D365" s="7" t="s">
        <v>671</v>
      </c>
      <c r="E365" s="7" t="s">
        <v>672</v>
      </c>
      <c r="F365" s="525" t="s">
        <v>376</v>
      </c>
      <c r="G365" s="109">
        <v>0.75</v>
      </c>
      <c r="H365" s="193"/>
      <c r="I365" s="185"/>
    </row>
    <row r="366" spans="1:9" ht="19.95" customHeight="1" x14ac:dyDescent="0.25">
      <c r="A366" s="79" t="s">
        <v>793</v>
      </c>
      <c r="B366" s="110" t="s">
        <v>674</v>
      </c>
      <c r="C366" s="111" t="s">
        <v>675</v>
      </c>
      <c r="D366" s="112"/>
      <c r="E366" s="112"/>
      <c r="F366" s="24"/>
      <c r="H366" s="183"/>
      <c r="I366" s="182"/>
    </row>
    <row r="367" spans="1:9" ht="19.95" customHeight="1" x14ac:dyDescent="0.3">
      <c r="A367" s="79"/>
      <c r="B367" s="79"/>
      <c r="C367" s="526" t="s">
        <v>668</v>
      </c>
      <c r="D367" s="7" t="s">
        <v>676</v>
      </c>
      <c r="E367" s="7"/>
      <c r="F367" s="45"/>
      <c r="G367" s="107"/>
      <c r="H367" s="192"/>
      <c r="I367" s="182"/>
    </row>
    <row r="368" spans="1:9" ht="19.95" customHeight="1" x14ac:dyDescent="0.3">
      <c r="A368" s="79" t="s">
        <v>794</v>
      </c>
      <c r="B368" s="79"/>
      <c r="C368" s="526"/>
      <c r="D368" s="7" t="s">
        <v>668</v>
      </c>
      <c r="E368" s="7" t="s">
        <v>678</v>
      </c>
      <c r="F368" s="82" t="s">
        <v>679</v>
      </c>
      <c r="G368" s="107">
        <v>1</v>
      </c>
      <c r="H368" s="192">
        <v>20000</v>
      </c>
      <c r="I368" s="182">
        <f>G368*H368</f>
        <v>20000</v>
      </c>
    </row>
    <row r="369" spans="1:9" ht="19.95" customHeight="1" x14ac:dyDescent="0.3">
      <c r="A369" s="79"/>
      <c r="B369" s="79"/>
      <c r="C369" s="526"/>
      <c r="D369" s="7"/>
      <c r="E369" s="527" t="s">
        <v>680</v>
      </c>
      <c r="F369" s="45" t="s">
        <v>6</v>
      </c>
      <c r="G369" s="107"/>
      <c r="I369" s="185"/>
    </row>
    <row r="370" spans="1:9" ht="19.95" customHeight="1" x14ac:dyDescent="0.3">
      <c r="A370" s="79"/>
      <c r="B370" s="79"/>
      <c r="C370" s="526"/>
      <c r="D370" s="7"/>
      <c r="E370" s="527" t="s">
        <v>681</v>
      </c>
      <c r="F370" s="45"/>
      <c r="G370" s="107"/>
      <c r="I370" s="185"/>
    </row>
    <row r="371" spans="1:9" ht="19.95" customHeight="1" x14ac:dyDescent="0.3">
      <c r="A371" s="79" t="s">
        <v>795</v>
      </c>
      <c r="B371" s="79"/>
      <c r="C371" s="526"/>
      <c r="D371" s="7" t="s">
        <v>671</v>
      </c>
      <c r="E371" s="527" t="s">
        <v>683</v>
      </c>
      <c r="F371" s="45" t="s">
        <v>22</v>
      </c>
      <c r="G371" s="107"/>
      <c r="H371" s="194">
        <f>H368</f>
        <v>20000</v>
      </c>
      <c r="I371" s="185"/>
    </row>
    <row r="372" spans="1:9" ht="19.95" customHeight="1" x14ac:dyDescent="0.3">
      <c r="A372" s="79"/>
      <c r="B372" s="79"/>
      <c r="C372" s="526"/>
      <c r="D372" s="7"/>
      <c r="E372" s="527" t="s">
        <v>684</v>
      </c>
      <c r="F372" s="45"/>
      <c r="G372" s="107"/>
      <c r="I372" s="185"/>
    </row>
    <row r="373" spans="1:9" ht="19.95" customHeight="1" x14ac:dyDescent="0.3">
      <c r="A373" s="79"/>
      <c r="B373" s="79"/>
      <c r="C373" s="526" t="s">
        <v>671</v>
      </c>
      <c r="D373" s="7" t="s">
        <v>685</v>
      </c>
      <c r="E373" s="527"/>
      <c r="F373" s="45"/>
      <c r="G373" s="107"/>
      <c r="I373" s="185"/>
    </row>
    <row r="374" spans="1:9" ht="19.95" customHeight="1" x14ac:dyDescent="0.3">
      <c r="A374" s="79"/>
      <c r="B374" s="79"/>
      <c r="C374" s="526"/>
      <c r="D374" s="7" t="s">
        <v>686</v>
      </c>
      <c r="E374" s="527"/>
      <c r="F374" s="45"/>
      <c r="G374" s="107"/>
      <c r="I374" s="185"/>
    </row>
    <row r="375" spans="1:9" ht="19.95" customHeight="1" x14ac:dyDescent="0.3">
      <c r="A375" s="79"/>
      <c r="B375" s="79"/>
      <c r="C375" s="526"/>
      <c r="D375" s="113" t="s">
        <v>687</v>
      </c>
      <c r="E375" s="527"/>
      <c r="F375" s="45"/>
      <c r="G375" s="107"/>
      <c r="I375" s="185"/>
    </row>
    <row r="376" spans="1:9" ht="19.95" customHeight="1" x14ac:dyDescent="0.3">
      <c r="A376" s="79" t="s">
        <v>796</v>
      </c>
      <c r="B376" s="79"/>
      <c r="C376" s="526"/>
      <c r="D376" s="7" t="s">
        <v>668</v>
      </c>
      <c r="E376" s="527" t="s">
        <v>689</v>
      </c>
      <c r="F376" s="525" t="s">
        <v>33</v>
      </c>
      <c r="G376" s="107">
        <v>25</v>
      </c>
      <c r="I376" s="185"/>
    </row>
    <row r="377" spans="1:9" ht="19.95" customHeight="1" x14ac:dyDescent="0.3">
      <c r="A377" s="79"/>
      <c r="B377" s="79"/>
      <c r="C377" s="526" t="s">
        <v>690</v>
      </c>
      <c r="D377" s="1" t="s">
        <v>691</v>
      </c>
      <c r="E377" s="527"/>
      <c r="F377" s="525"/>
      <c r="G377" s="107"/>
      <c r="I377" s="185"/>
    </row>
    <row r="378" spans="1:9" ht="19.95" customHeight="1" x14ac:dyDescent="0.3">
      <c r="A378" s="79"/>
      <c r="B378" s="79"/>
      <c r="C378" s="526"/>
      <c r="D378" s="1" t="s">
        <v>692</v>
      </c>
      <c r="E378" s="527"/>
      <c r="F378" s="525"/>
      <c r="G378" s="107"/>
      <c r="I378" s="185"/>
    </row>
    <row r="379" spans="1:9" ht="29.4" customHeight="1" x14ac:dyDescent="0.3">
      <c r="A379" s="283" t="s">
        <v>1317</v>
      </c>
      <c r="B379" s="283"/>
      <c r="C379" s="283"/>
      <c r="D379" s="283"/>
      <c r="E379" s="283"/>
      <c r="F379" s="283"/>
      <c r="G379" s="283"/>
      <c r="H379" s="283"/>
      <c r="I379" s="187"/>
    </row>
    <row r="380" spans="1:9" ht="29.4" customHeight="1" x14ac:dyDescent="0.3">
      <c r="A380" s="516" t="s">
        <v>1329</v>
      </c>
      <c r="B380" s="516"/>
      <c r="C380" s="516"/>
      <c r="D380" s="516"/>
      <c r="E380" s="516"/>
      <c r="F380" s="516"/>
      <c r="G380" s="516"/>
      <c r="H380" s="516"/>
      <c r="I380" s="516"/>
    </row>
    <row r="381" spans="1:9" ht="29.4" customHeight="1" x14ac:dyDescent="0.3">
      <c r="A381" s="87" t="s">
        <v>290</v>
      </c>
      <c r="B381" s="87" t="s">
        <v>291</v>
      </c>
      <c r="C381" s="517" t="s">
        <v>113</v>
      </c>
      <c r="D381" s="517"/>
      <c r="E381" s="517"/>
      <c r="F381" s="87" t="s">
        <v>2</v>
      </c>
      <c r="G381" s="88" t="s">
        <v>3</v>
      </c>
      <c r="H381" s="177" t="s">
        <v>4</v>
      </c>
      <c r="I381" s="178" t="s">
        <v>185</v>
      </c>
    </row>
    <row r="382" spans="1:9" ht="29.4" customHeight="1" x14ac:dyDescent="0.3">
      <c r="A382" s="292" t="s">
        <v>1324</v>
      </c>
      <c r="B382" s="293"/>
      <c r="C382" s="293"/>
      <c r="D382" s="293"/>
      <c r="E382" s="293"/>
      <c r="F382" s="293"/>
      <c r="G382" s="293"/>
      <c r="H382" s="294"/>
      <c r="I382" s="187"/>
    </row>
    <row r="383" spans="1:9" ht="19.95" customHeight="1" x14ac:dyDescent="0.3">
      <c r="A383" s="79" t="s">
        <v>797</v>
      </c>
      <c r="B383" s="79"/>
      <c r="C383" s="526"/>
      <c r="D383" s="7" t="s">
        <v>668</v>
      </c>
      <c r="E383" s="115" t="s">
        <v>694</v>
      </c>
      <c r="F383" s="116" t="s">
        <v>33</v>
      </c>
      <c r="G383" s="107">
        <v>30</v>
      </c>
      <c r="I383" s="185"/>
    </row>
    <row r="384" spans="1:9" ht="19.95" customHeight="1" x14ac:dyDescent="0.3">
      <c r="A384" s="79"/>
      <c r="B384" s="79"/>
      <c r="C384" s="526"/>
      <c r="D384" s="7"/>
      <c r="E384" s="117" t="s">
        <v>695</v>
      </c>
      <c r="F384" s="525"/>
      <c r="G384" s="114"/>
      <c r="H384" s="195"/>
      <c r="I384" s="185"/>
    </row>
    <row r="385" spans="1:9" ht="19.95" customHeight="1" x14ac:dyDescent="0.3">
      <c r="A385" s="79"/>
      <c r="B385" s="79"/>
      <c r="C385" s="526"/>
      <c r="D385" s="7"/>
      <c r="E385" s="115" t="s">
        <v>696</v>
      </c>
      <c r="F385" s="525"/>
      <c r="G385" s="114"/>
      <c r="H385" s="195"/>
      <c r="I385" s="185"/>
    </row>
    <row r="386" spans="1:9" ht="19.95" customHeight="1" x14ac:dyDescent="0.3">
      <c r="A386" s="79"/>
      <c r="B386" s="79"/>
      <c r="C386" s="526"/>
      <c r="D386" s="7"/>
      <c r="E386" s="115" t="s">
        <v>697</v>
      </c>
      <c r="F386" s="525"/>
      <c r="G386" s="114"/>
      <c r="H386" s="195"/>
      <c r="I386" s="185"/>
    </row>
    <row r="387" spans="1:9" ht="19.95" customHeight="1" x14ac:dyDescent="0.3">
      <c r="A387" s="79"/>
      <c r="B387" s="79"/>
      <c r="C387" s="526"/>
      <c r="D387" s="7"/>
      <c r="E387" s="115" t="s">
        <v>698</v>
      </c>
      <c r="F387" s="525"/>
      <c r="G387" s="114"/>
      <c r="H387" s="195"/>
      <c r="I387" s="185"/>
    </row>
    <row r="388" spans="1:9" ht="19.95" customHeight="1" x14ac:dyDescent="0.3">
      <c r="A388" s="79"/>
      <c r="B388" s="79"/>
      <c r="C388" s="526"/>
      <c r="D388" s="7"/>
      <c r="E388" s="115" t="s">
        <v>699</v>
      </c>
      <c r="F388" s="525"/>
      <c r="G388" s="114"/>
      <c r="H388" s="195"/>
      <c r="I388" s="185"/>
    </row>
    <row r="389" spans="1:9" ht="19.95" customHeight="1" x14ac:dyDescent="0.3">
      <c r="A389" s="79"/>
      <c r="B389" s="79"/>
      <c r="C389" s="526"/>
      <c r="D389" s="7"/>
      <c r="E389" s="115" t="s">
        <v>700</v>
      </c>
      <c r="F389" s="525"/>
      <c r="G389" s="114"/>
      <c r="H389" s="195"/>
      <c r="I389" s="185"/>
    </row>
    <row r="390" spans="1:9" ht="19.95" customHeight="1" x14ac:dyDescent="0.3">
      <c r="A390" s="79"/>
      <c r="B390" s="79"/>
      <c r="C390" s="526"/>
      <c r="D390" s="7"/>
      <c r="E390" s="115" t="s">
        <v>701</v>
      </c>
      <c r="F390" s="525"/>
      <c r="G390" s="114"/>
      <c r="H390" s="195"/>
      <c r="I390" s="185"/>
    </row>
    <row r="391" spans="1:9" ht="19.95" customHeight="1" x14ac:dyDescent="0.3">
      <c r="A391" s="79"/>
      <c r="B391" s="79"/>
      <c r="C391" s="526"/>
      <c r="D391" s="7"/>
      <c r="E391" s="117" t="s">
        <v>702</v>
      </c>
      <c r="F391" s="525"/>
      <c r="G391" s="114"/>
      <c r="H391" s="195"/>
      <c r="I391" s="185"/>
    </row>
    <row r="392" spans="1:9" ht="19.95" customHeight="1" x14ac:dyDescent="0.3">
      <c r="A392" s="79"/>
      <c r="B392" s="79"/>
      <c r="C392" s="526" t="s">
        <v>703</v>
      </c>
      <c r="D392" s="7" t="s">
        <v>704</v>
      </c>
      <c r="E392" s="527"/>
      <c r="F392" s="525"/>
      <c r="G392" s="114"/>
      <c r="H392" s="195"/>
      <c r="I392" s="185"/>
    </row>
    <row r="393" spans="1:9" ht="19.95" customHeight="1" x14ac:dyDescent="0.3">
      <c r="A393" s="79"/>
      <c r="B393" s="79"/>
      <c r="C393" s="526"/>
      <c r="D393" s="7" t="s">
        <v>705</v>
      </c>
      <c r="E393" s="527"/>
      <c r="F393" s="525"/>
      <c r="G393" s="114"/>
      <c r="H393" s="195"/>
      <c r="I393" s="185"/>
    </row>
    <row r="394" spans="1:9" ht="19.95" customHeight="1" x14ac:dyDescent="0.3">
      <c r="A394" s="79"/>
      <c r="B394" s="79"/>
      <c r="C394" s="526"/>
      <c r="D394" s="7" t="s">
        <v>706</v>
      </c>
      <c r="E394" s="527"/>
      <c r="F394" s="525"/>
      <c r="G394" s="114"/>
      <c r="H394" s="195"/>
      <c r="I394" s="185"/>
    </row>
    <row r="395" spans="1:9" ht="19.95" customHeight="1" x14ac:dyDescent="0.3">
      <c r="A395" s="79" t="s">
        <v>798</v>
      </c>
      <c r="B395" s="79"/>
      <c r="C395" s="526"/>
      <c r="D395" s="7" t="s">
        <v>668</v>
      </c>
      <c r="E395" s="527" t="s">
        <v>708</v>
      </c>
      <c r="F395" s="525" t="s">
        <v>709</v>
      </c>
      <c r="G395" s="114" t="s">
        <v>710</v>
      </c>
      <c r="H395" s="195"/>
      <c r="I395" s="185"/>
    </row>
    <row r="396" spans="1:9" ht="19.95" customHeight="1" x14ac:dyDescent="0.3">
      <c r="A396" s="72"/>
      <c r="B396" s="79"/>
      <c r="C396" s="526" t="s">
        <v>711</v>
      </c>
      <c r="D396" s="7" t="s">
        <v>712</v>
      </c>
      <c r="E396" s="527"/>
      <c r="F396" s="525"/>
      <c r="G396" s="114"/>
      <c r="H396" s="195"/>
      <c r="I396" s="185"/>
    </row>
    <row r="397" spans="1:9" ht="19.95" customHeight="1" x14ac:dyDescent="0.3">
      <c r="A397" s="72"/>
      <c r="B397" s="79"/>
      <c r="C397" s="526"/>
      <c r="D397" s="7" t="s">
        <v>705</v>
      </c>
      <c r="E397" s="527"/>
      <c r="F397" s="525"/>
      <c r="G397" s="114"/>
      <c r="H397" s="195"/>
      <c r="I397" s="185"/>
    </row>
    <row r="398" spans="1:9" ht="19.95" customHeight="1" x14ac:dyDescent="0.3">
      <c r="A398" s="72"/>
      <c r="B398" s="79"/>
      <c r="C398" s="526"/>
      <c r="D398" s="7" t="s">
        <v>706</v>
      </c>
      <c r="E398" s="527"/>
      <c r="F398" s="525"/>
      <c r="G398" s="114"/>
      <c r="H398" s="195"/>
      <c r="I398" s="185"/>
    </row>
    <row r="399" spans="1:9" ht="19.95" customHeight="1" x14ac:dyDescent="0.3">
      <c r="A399" s="79" t="s">
        <v>799</v>
      </c>
      <c r="B399" s="79" t="s">
        <v>400</v>
      </c>
      <c r="C399" s="111" t="s">
        <v>714</v>
      </c>
      <c r="D399" s="7"/>
      <c r="E399" s="527"/>
      <c r="F399" s="525"/>
      <c r="G399" s="118"/>
      <c r="H399" s="193"/>
      <c r="I399" s="185"/>
    </row>
    <row r="400" spans="1:9" ht="19.95" customHeight="1" x14ac:dyDescent="0.3">
      <c r="A400" s="79" t="s">
        <v>800</v>
      </c>
      <c r="B400" s="79"/>
      <c r="C400" s="526" t="s">
        <v>668</v>
      </c>
      <c r="D400" s="7" t="s">
        <v>716</v>
      </c>
      <c r="E400" s="527"/>
      <c r="F400" s="525" t="s">
        <v>29</v>
      </c>
      <c r="G400" s="118">
        <v>5</v>
      </c>
      <c r="I400" s="185"/>
    </row>
    <row r="401" spans="1:9" ht="19.95" customHeight="1" x14ac:dyDescent="0.3">
      <c r="A401" s="72"/>
      <c r="B401" s="79" t="s">
        <v>717</v>
      </c>
      <c r="C401" s="526" t="s">
        <v>718</v>
      </c>
      <c r="D401" s="7" t="s">
        <v>719</v>
      </c>
      <c r="E401" s="527"/>
      <c r="F401" s="525"/>
      <c r="G401" s="114"/>
      <c r="I401" s="185"/>
    </row>
    <row r="402" spans="1:9" ht="19.95" customHeight="1" x14ac:dyDescent="0.3">
      <c r="A402" s="72"/>
      <c r="B402" s="79"/>
      <c r="C402" s="526"/>
      <c r="D402" s="7" t="s">
        <v>720</v>
      </c>
      <c r="E402" s="527"/>
      <c r="F402" s="525"/>
      <c r="G402" s="114"/>
      <c r="I402" s="185"/>
    </row>
    <row r="403" spans="1:9" ht="19.95" customHeight="1" x14ac:dyDescent="0.3">
      <c r="A403" s="79" t="s">
        <v>801</v>
      </c>
      <c r="B403" s="79"/>
      <c r="C403" s="526"/>
      <c r="D403" s="7" t="s">
        <v>668</v>
      </c>
      <c r="E403" s="527" t="s">
        <v>722</v>
      </c>
      <c r="F403" s="525" t="s">
        <v>723</v>
      </c>
      <c r="G403" s="114">
        <v>120</v>
      </c>
      <c r="I403" s="185"/>
    </row>
    <row r="404" spans="1:9" ht="19.95" customHeight="1" x14ac:dyDescent="0.3">
      <c r="A404" s="72"/>
      <c r="B404" s="79"/>
      <c r="C404" s="526"/>
      <c r="D404" s="7" t="s">
        <v>671</v>
      </c>
      <c r="E404" s="527" t="s">
        <v>724</v>
      </c>
      <c r="F404" s="525"/>
      <c r="G404" s="114"/>
      <c r="H404" s="195"/>
      <c r="I404" s="185"/>
    </row>
    <row r="405" spans="1:9" ht="19.95" customHeight="1" x14ac:dyDescent="0.3">
      <c r="A405" s="72"/>
      <c r="B405" s="79"/>
      <c r="C405" s="526"/>
      <c r="D405" s="7"/>
      <c r="E405" s="119" t="s">
        <v>725</v>
      </c>
      <c r="F405" s="525"/>
      <c r="G405" s="118"/>
      <c r="H405" s="193"/>
      <c r="I405" s="185"/>
    </row>
    <row r="406" spans="1:9" ht="19.95" customHeight="1" x14ac:dyDescent="0.3">
      <c r="A406" s="79" t="s">
        <v>802</v>
      </c>
      <c r="B406" s="79"/>
      <c r="C406" s="526"/>
      <c r="D406" s="7"/>
      <c r="E406" s="120" t="s">
        <v>727</v>
      </c>
      <c r="F406" s="525" t="s">
        <v>723</v>
      </c>
      <c r="G406" s="118" t="s">
        <v>710</v>
      </c>
      <c r="H406" s="193" t="s">
        <v>710</v>
      </c>
      <c r="I406" s="185"/>
    </row>
    <row r="407" spans="1:9" ht="19.95" customHeight="1" x14ac:dyDescent="0.3">
      <c r="A407" s="79" t="s">
        <v>803</v>
      </c>
      <c r="B407" s="79"/>
      <c r="C407" s="526"/>
      <c r="D407" s="7" t="s">
        <v>690</v>
      </c>
      <c r="E407" s="527" t="s">
        <v>729</v>
      </c>
      <c r="F407" s="525" t="s">
        <v>723</v>
      </c>
      <c r="G407" s="118" t="s">
        <v>710</v>
      </c>
      <c r="H407" s="193" t="s">
        <v>710</v>
      </c>
      <c r="I407" s="185"/>
    </row>
    <row r="408" spans="1:9" ht="19.95" customHeight="1" x14ac:dyDescent="0.3">
      <c r="A408" s="79" t="s">
        <v>804</v>
      </c>
      <c r="B408" s="79"/>
      <c r="C408" s="526"/>
      <c r="D408" s="7" t="s">
        <v>703</v>
      </c>
      <c r="E408" s="527" t="s">
        <v>731</v>
      </c>
      <c r="F408" s="525" t="s">
        <v>723</v>
      </c>
      <c r="G408" s="118" t="s">
        <v>710</v>
      </c>
      <c r="H408" s="193" t="s">
        <v>710</v>
      </c>
      <c r="I408" s="185"/>
    </row>
    <row r="409" spans="1:9" ht="19.95" customHeight="1" x14ac:dyDescent="0.3">
      <c r="A409" s="79" t="s">
        <v>805</v>
      </c>
      <c r="B409" s="79" t="s">
        <v>733</v>
      </c>
      <c r="C409" s="111" t="s">
        <v>734</v>
      </c>
      <c r="D409" s="7"/>
      <c r="E409" s="527"/>
      <c r="F409" s="525"/>
      <c r="G409" s="118"/>
      <c r="H409" s="193"/>
      <c r="I409" s="185"/>
    </row>
    <row r="410" spans="1:9" ht="19.95" customHeight="1" x14ac:dyDescent="0.3">
      <c r="A410" s="72"/>
      <c r="B410" s="79"/>
      <c r="C410" s="526" t="s">
        <v>668</v>
      </c>
      <c r="D410" s="7" t="s">
        <v>735</v>
      </c>
      <c r="E410" s="527"/>
      <c r="F410" s="525"/>
      <c r="G410" s="118"/>
      <c r="H410" s="193"/>
      <c r="I410" s="185"/>
    </row>
    <row r="411" spans="1:9" ht="19.95" customHeight="1" x14ac:dyDescent="0.3">
      <c r="A411" s="72"/>
      <c r="B411" s="79"/>
      <c r="C411" s="526"/>
      <c r="D411" s="113" t="s">
        <v>736</v>
      </c>
      <c r="E411" s="527"/>
      <c r="F411" s="525"/>
      <c r="G411" s="118"/>
      <c r="H411" s="193"/>
      <c r="I411" s="185"/>
    </row>
    <row r="412" spans="1:9" ht="19.95" customHeight="1" x14ac:dyDescent="0.3">
      <c r="A412" s="79" t="s">
        <v>806</v>
      </c>
      <c r="B412" s="79"/>
      <c r="C412" s="526"/>
      <c r="D412" s="7" t="s">
        <v>668</v>
      </c>
      <c r="E412" s="527" t="s">
        <v>738</v>
      </c>
      <c r="F412" s="525" t="s">
        <v>33</v>
      </c>
      <c r="G412" s="114">
        <f>(5*15*4)/4</f>
        <v>75</v>
      </c>
      <c r="I412" s="185"/>
    </row>
    <row r="413" spans="1:9" ht="19.95" customHeight="1" x14ac:dyDescent="0.3">
      <c r="A413" s="72"/>
      <c r="B413" s="79"/>
      <c r="C413" s="526"/>
      <c r="D413" s="7"/>
      <c r="E413" s="527" t="s">
        <v>739</v>
      </c>
      <c r="F413" s="525"/>
      <c r="G413" s="118"/>
      <c r="H413" s="193"/>
      <c r="I413" s="185"/>
    </row>
    <row r="414" spans="1:9" ht="19.95" customHeight="1" x14ac:dyDescent="0.3">
      <c r="A414" s="72"/>
      <c r="B414" s="79"/>
      <c r="C414" s="526" t="s">
        <v>671</v>
      </c>
      <c r="D414" s="7" t="s">
        <v>740</v>
      </c>
      <c r="E414" s="527"/>
      <c r="F414" s="525"/>
      <c r="G414" s="118"/>
      <c r="H414" s="193"/>
      <c r="I414" s="185"/>
    </row>
    <row r="415" spans="1:9" ht="19.95" customHeight="1" x14ac:dyDescent="0.3">
      <c r="A415" s="72"/>
      <c r="B415" s="79"/>
      <c r="C415" s="526"/>
      <c r="D415" s="7" t="s">
        <v>741</v>
      </c>
      <c r="E415" s="527"/>
      <c r="F415" s="525"/>
      <c r="G415" s="118"/>
      <c r="H415" s="193"/>
      <c r="I415" s="185"/>
    </row>
    <row r="416" spans="1:9" ht="19.95" customHeight="1" x14ac:dyDescent="0.3">
      <c r="A416" s="79" t="s">
        <v>807</v>
      </c>
      <c r="B416" s="79"/>
      <c r="C416" s="526"/>
      <c r="D416" s="7" t="s">
        <v>668</v>
      </c>
      <c r="E416" s="527" t="s">
        <v>743</v>
      </c>
      <c r="F416" s="525" t="s">
        <v>709</v>
      </c>
      <c r="G416" s="118" t="s">
        <v>710</v>
      </c>
      <c r="H416" s="193"/>
      <c r="I416" s="185"/>
    </row>
    <row r="417" spans="1:9" ht="29.4" customHeight="1" x14ac:dyDescent="0.3">
      <c r="A417" s="283" t="s">
        <v>1317</v>
      </c>
      <c r="B417" s="283"/>
      <c r="C417" s="283"/>
      <c r="D417" s="283"/>
      <c r="E417" s="283"/>
      <c r="F417" s="283"/>
      <c r="G417" s="283"/>
      <c r="H417" s="283"/>
      <c r="I417" s="187"/>
    </row>
    <row r="418" spans="1:9" ht="29.4" customHeight="1" x14ac:dyDescent="0.3">
      <c r="A418" s="516" t="s">
        <v>1329</v>
      </c>
      <c r="B418" s="516"/>
      <c r="C418" s="516"/>
      <c r="D418" s="516"/>
      <c r="E418" s="516"/>
      <c r="F418" s="516"/>
      <c r="G418" s="516"/>
      <c r="H418" s="516"/>
      <c r="I418" s="516"/>
    </row>
    <row r="419" spans="1:9" ht="29.4" customHeight="1" x14ac:dyDescent="0.3">
      <c r="A419" s="87" t="s">
        <v>290</v>
      </c>
      <c r="B419" s="87" t="s">
        <v>291</v>
      </c>
      <c r="C419" s="517" t="s">
        <v>113</v>
      </c>
      <c r="D419" s="517"/>
      <c r="E419" s="517"/>
      <c r="F419" s="87" t="s">
        <v>2</v>
      </c>
      <c r="G419" s="88" t="s">
        <v>3</v>
      </c>
      <c r="H419" s="177" t="s">
        <v>4</v>
      </c>
      <c r="I419" s="178" t="s">
        <v>185</v>
      </c>
    </row>
    <row r="420" spans="1:9" ht="29.4" customHeight="1" x14ac:dyDescent="0.3">
      <c r="A420" s="292" t="s">
        <v>1324</v>
      </c>
      <c r="B420" s="293"/>
      <c r="C420" s="293"/>
      <c r="D420" s="293"/>
      <c r="E420" s="293"/>
      <c r="F420" s="293"/>
      <c r="G420" s="293"/>
      <c r="H420" s="294"/>
      <c r="I420" s="187"/>
    </row>
    <row r="421" spans="1:9" ht="19.95" customHeight="1" x14ac:dyDescent="0.3">
      <c r="A421" s="79" t="s">
        <v>808</v>
      </c>
      <c r="B421" s="79" t="s">
        <v>745</v>
      </c>
      <c r="C421" s="111" t="s">
        <v>746</v>
      </c>
      <c r="D421" s="7"/>
      <c r="E421" s="120"/>
      <c r="F421" s="525"/>
      <c r="G421" s="114"/>
      <c r="H421" s="195"/>
      <c r="I421" s="185"/>
    </row>
    <row r="422" spans="1:9" ht="19.95" customHeight="1" x14ac:dyDescent="0.3">
      <c r="A422" s="72"/>
      <c r="B422" s="79"/>
      <c r="C422" s="528" t="s">
        <v>668</v>
      </c>
      <c r="D422" s="7" t="s">
        <v>747</v>
      </c>
      <c r="E422" s="527"/>
      <c r="F422" s="525"/>
      <c r="G422" s="114"/>
      <c r="H422" s="195"/>
      <c r="I422" s="185"/>
    </row>
    <row r="423" spans="1:9" ht="19.95" customHeight="1" x14ac:dyDescent="0.3">
      <c r="A423" s="72"/>
      <c r="B423" s="79"/>
      <c r="C423" s="526"/>
      <c r="D423" s="7" t="s">
        <v>748</v>
      </c>
      <c r="E423" s="527"/>
      <c r="F423" s="525"/>
      <c r="G423" s="114"/>
      <c r="H423" s="195"/>
      <c r="I423" s="185"/>
    </row>
    <row r="424" spans="1:9" ht="19.95" customHeight="1" x14ac:dyDescent="0.3">
      <c r="A424" s="72"/>
      <c r="B424" s="79"/>
      <c r="C424" s="526"/>
      <c r="D424" s="7" t="s">
        <v>749</v>
      </c>
      <c r="E424" s="527"/>
      <c r="F424" s="525"/>
      <c r="G424" s="114"/>
      <c r="H424" s="195"/>
      <c r="I424" s="185"/>
    </row>
    <row r="425" spans="1:9" ht="19.95" customHeight="1" x14ac:dyDescent="0.3">
      <c r="A425" s="72"/>
      <c r="B425" s="79"/>
      <c r="C425" s="526"/>
      <c r="D425" s="529" t="s">
        <v>668</v>
      </c>
      <c r="E425" s="117" t="s">
        <v>750</v>
      </c>
      <c r="F425" s="525"/>
      <c r="G425" s="114"/>
      <c r="H425" s="195"/>
      <c r="I425" s="185"/>
    </row>
    <row r="426" spans="1:9" ht="19.95" customHeight="1" x14ac:dyDescent="0.3">
      <c r="A426" s="79" t="s">
        <v>809</v>
      </c>
      <c r="B426" s="79"/>
      <c r="C426" s="111"/>
      <c r="D426" s="7"/>
      <c r="E426" s="115" t="s">
        <v>752</v>
      </c>
      <c r="F426" s="525" t="s">
        <v>36</v>
      </c>
      <c r="G426" s="118">
        <v>30</v>
      </c>
      <c r="I426" s="185"/>
    </row>
    <row r="427" spans="1:9" ht="19.95" customHeight="1" x14ac:dyDescent="0.3">
      <c r="A427" s="72"/>
      <c r="B427" s="79"/>
      <c r="C427" s="111"/>
      <c r="D427" s="7"/>
      <c r="E427" s="117" t="s">
        <v>753</v>
      </c>
      <c r="F427" s="525"/>
      <c r="G427" s="118"/>
      <c r="H427" s="195"/>
      <c r="I427" s="185"/>
    </row>
    <row r="428" spans="1:9" ht="19.95" customHeight="1" x14ac:dyDescent="0.3">
      <c r="A428" s="72"/>
      <c r="B428" s="79"/>
      <c r="C428" s="111"/>
      <c r="D428" s="7"/>
      <c r="E428" s="117" t="s">
        <v>754</v>
      </c>
      <c r="F428" s="525"/>
      <c r="G428" s="118"/>
      <c r="H428" s="195"/>
      <c r="I428" s="185"/>
    </row>
    <row r="429" spans="1:9" ht="19.95" customHeight="1" x14ac:dyDescent="0.3">
      <c r="A429" s="72"/>
      <c r="B429" s="79"/>
      <c r="C429" s="111"/>
      <c r="D429" s="7"/>
      <c r="E429" s="115" t="s">
        <v>755</v>
      </c>
      <c r="F429" s="525"/>
      <c r="G429" s="114"/>
      <c r="H429" s="195"/>
      <c r="I429" s="185"/>
    </row>
    <row r="430" spans="1:9" ht="19.95" customHeight="1" x14ac:dyDescent="0.3">
      <c r="A430" s="72"/>
      <c r="B430" s="79"/>
      <c r="C430" s="526"/>
      <c r="D430" s="529"/>
      <c r="E430" s="117" t="s">
        <v>756</v>
      </c>
      <c r="F430" s="525"/>
      <c r="G430" s="114"/>
      <c r="H430" s="195"/>
      <c r="I430" s="185"/>
    </row>
    <row r="431" spans="1:9" ht="19.95" customHeight="1" x14ac:dyDescent="0.3">
      <c r="A431" s="79" t="s">
        <v>810</v>
      </c>
      <c r="B431" s="79" t="s">
        <v>758</v>
      </c>
      <c r="C431" s="111"/>
      <c r="D431" s="529" t="s">
        <v>668</v>
      </c>
      <c r="E431" s="117" t="s">
        <v>759</v>
      </c>
      <c r="F431" s="525"/>
      <c r="G431" s="114"/>
      <c r="H431" s="195"/>
      <c r="I431" s="185"/>
    </row>
    <row r="432" spans="1:9" ht="19.95" customHeight="1" x14ac:dyDescent="0.3">
      <c r="A432" s="72"/>
      <c r="B432" s="79"/>
      <c r="C432" s="111"/>
      <c r="D432" s="7"/>
      <c r="E432" s="115" t="s">
        <v>760</v>
      </c>
      <c r="F432" s="525" t="s">
        <v>36</v>
      </c>
      <c r="G432" s="118">
        <v>30</v>
      </c>
      <c r="I432" s="185"/>
    </row>
    <row r="433" spans="1:9" ht="19.95" customHeight="1" x14ac:dyDescent="0.3">
      <c r="A433" s="72"/>
      <c r="B433" s="79"/>
      <c r="C433" s="111"/>
      <c r="D433" s="7"/>
      <c r="E433" s="117" t="s">
        <v>761</v>
      </c>
      <c r="F433" s="525"/>
      <c r="G433" s="114"/>
      <c r="H433" s="195"/>
      <c r="I433" s="185"/>
    </row>
    <row r="434" spans="1:9" ht="19.95" customHeight="1" x14ac:dyDescent="0.3">
      <c r="A434" s="72"/>
      <c r="B434" s="79"/>
      <c r="C434" s="111"/>
      <c r="D434" s="7"/>
      <c r="E434" s="117" t="s">
        <v>762</v>
      </c>
      <c r="F434" s="530"/>
      <c r="G434" s="531"/>
      <c r="H434" s="532"/>
      <c r="I434" s="185"/>
    </row>
    <row r="435" spans="1:9" ht="19.95" customHeight="1" x14ac:dyDescent="0.3">
      <c r="A435" s="79" t="s">
        <v>811</v>
      </c>
      <c r="B435" s="79" t="s">
        <v>764</v>
      </c>
      <c r="C435" s="111" t="s">
        <v>765</v>
      </c>
      <c r="D435" s="125"/>
      <c r="E435" s="527"/>
      <c r="F435" s="525"/>
      <c r="G435" s="114"/>
      <c r="H435" s="195"/>
      <c r="I435" s="185"/>
    </row>
    <row r="436" spans="1:9" ht="19.95" customHeight="1" x14ac:dyDescent="0.3">
      <c r="A436" s="72"/>
      <c r="B436" s="79"/>
      <c r="C436" s="111" t="s">
        <v>766</v>
      </c>
      <c r="D436" s="125"/>
      <c r="E436" s="527"/>
      <c r="F436" s="525"/>
      <c r="G436" s="114"/>
      <c r="H436" s="195"/>
      <c r="I436" s="185"/>
    </row>
    <row r="437" spans="1:9" ht="19.95" customHeight="1" x14ac:dyDescent="0.3">
      <c r="A437" s="72"/>
      <c r="B437" s="79"/>
      <c r="C437" s="111" t="s">
        <v>767</v>
      </c>
      <c r="D437" s="125"/>
      <c r="E437" s="527"/>
      <c r="F437" s="525"/>
      <c r="G437" s="114"/>
      <c r="H437" s="195"/>
      <c r="I437" s="185"/>
    </row>
    <row r="438" spans="1:9" ht="19.95" customHeight="1" x14ac:dyDescent="0.3">
      <c r="A438" s="72"/>
      <c r="B438" s="79"/>
      <c r="C438" s="111" t="s">
        <v>768</v>
      </c>
      <c r="D438" s="125"/>
      <c r="E438" s="527"/>
      <c r="F438" s="525" t="s">
        <v>36</v>
      </c>
      <c r="G438" s="118">
        <v>30</v>
      </c>
      <c r="I438" s="185"/>
    </row>
    <row r="439" spans="1:9" ht="19.95" customHeight="1" x14ac:dyDescent="0.3">
      <c r="A439" s="79" t="s">
        <v>812</v>
      </c>
      <c r="B439" s="79" t="s">
        <v>770</v>
      </c>
      <c r="C439" s="111" t="s">
        <v>771</v>
      </c>
      <c r="D439" s="125"/>
      <c r="E439" s="527"/>
      <c r="F439" s="525"/>
      <c r="G439" s="114"/>
      <c r="H439" s="195"/>
      <c r="I439" s="185"/>
    </row>
    <row r="440" spans="1:9" ht="19.95" customHeight="1" x14ac:dyDescent="0.3">
      <c r="A440" s="72"/>
      <c r="B440" s="79"/>
      <c r="C440" s="528" t="s">
        <v>668</v>
      </c>
      <c r="D440" s="7" t="s">
        <v>772</v>
      </c>
      <c r="E440" s="527"/>
      <c r="F440" s="525"/>
      <c r="G440" s="114"/>
      <c r="H440" s="195"/>
      <c r="I440" s="185"/>
    </row>
    <row r="441" spans="1:9" ht="19.95" customHeight="1" x14ac:dyDescent="0.3">
      <c r="A441" s="72"/>
      <c r="B441" s="79"/>
      <c r="C441" s="526"/>
      <c r="D441" s="7" t="s">
        <v>773</v>
      </c>
      <c r="E441" s="527"/>
      <c r="F441" s="525"/>
      <c r="G441" s="114"/>
      <c r="H441" s="195"/>
      <c r="I441" s="185"/>
    </row>
    <row r="442" spans="1:9" ht="19.95" customHeight="1" x14ac:dyDescent="0.3">
      <c r="A442" s="79" t="s">
        <v>813</v>
      </c>
      <c r="B442" s="79"/>
      <c r="C442" s="526"/>
      <c r="D442" s="529" t="s">
        <v>668</v>
      </c>
      <c r="E442" s="119" t="s">
        <v>775</v>
      </c>
      <c r="F442" s="525" t="s">
        <v>36</v>
      </c>
      <c r="G442" s="114">
        <v>30</v>
      </c>
      <c r="I442" s="185"/>
    </row>
    <row r="443" spans="1:9" ht="19.95" customHeight="1" x14ac:dyDescent="0.3">
      <c r="A443" s="72"/>
      <c r="B443" s="79"/>
      <c r="C443" s="526"/>
      <c r="D443" s="529" t="s">
        <v>671</v>
      </c>
      <c r="E443" s="527" t="s">
        <v>776</v>
      </c>
      <c r="F443" s="525"/>
      <c r="G443" s="114"/>
      <c r="H443" s="195"/>
      <c r="I443" s="185"/>
    </row>
    <row r="444" spans="1:9" ht="19.95" customHeight="1" x14ac:dyDescent="0.3">
      <c r="A444" s="72"/>
      <c r="B444" s="79"/>
      <c r="C444" s="528" t="s">
        <v>671</v>
      </c>
      <c r="D444" s="7" t="s">
        <v>777</v>
      </c>
      <c r="E444" s="527"/>
      <c r="F444" s="525"/>
      <c r="G444" s="114"/>
      <c r="H444" s="195"/>
      <c r="I444" s="185"/>
    </row>
    <row r="445" spans="1:9" ht="19.95" customHeight="1" x14ac:dyDescent="0.3">
      <c r="A445" s="72"/>
      <c r="B445" s="79"/>
      <c r="C445" s="526"/>
      <c r="D445" s="7" t="s">
        <v>778</v>
      </c>
      <c r="E445" s="527"/>
      <c r="F445" s="525"/>
      <c r="G445" s="114"/>
      <c r="H445" s="195"/>
      <c r="I445" s="185"/>
    </row>
    <row r="446" spans="1:9" ht="19.95" customHeight="1" x14ac:dyDescent="0.3">
      <c r="A446" s="72"/>
      <c r="B446" s="79"/>
      <c r="C446" s="526"/>
      <c r="D446" s="7" t="s">
        <v>779</v>
      </c>
      <c r="E446" s="527"/>
      <c r="F446" s="525"/>
      <c r="G446" s="114"/>
      <c r="H446" s="195"/>
      <c r="I446" s="185"/>
    </row>
    <row r="447" spans="1:9" ht="19.95" customHeight="1" x14ac:dyDescent="0.3">
      <c r="A447" s="79" t="s">
        <v>814</v>
      </c>
      <c r="B447" s="79"/>
      <c r="C447" s="111"/>
      <c r="D447" s="529" t="s">
        <v>668</v>
      </c>
      <c r="E447" s="119" t="s">
        <v>775</v>
      </c>
      <c r="F447" s="525" t="s">
        <v>36</v>
      </c>
      <c r="G447" s="114">
        <v>30</v>
      </c>
      <c r="I447" s="185"/>
    </row>
    <row r="448" spans="1:9" ht="19.95" customHeight="1" x14ac:dyDescent="0.3">
      <c r="A448" s="72"/>
      <c r="B448" s="79"/>
      <c r="C448" s="526"/>
      <c r="D448" s="529" t="s">
        <v>671</v>
      </c>
      <c r="E448" s="527" t="s">
        <v>776</v>
      </c>
      <c r="F448" s="525"/>
      <c r="G448" s="114"/>
      <c r="H448" s="195"/>
      <c r="I448" s="185"/>
    </row>
    <row r="449" spans="1:9" ht="27" customHeight="1" x14ac:dyDescent="0.3">
      <c r="A449" s="283" t="s">
        <v>1317</v>
      </c>
      <c r="B449" s="283"/>
      <c r="C449" s="283"/>
      <c r="D449" s="283"/>
      <c r="E449" s="283"/>
      <c r="F449" s="283"/>
      <c r="G449" s="283"/>
      <c r="H449" s="283"/>
      <c r="I449" s="187"/>
    </row>
    <row r="450" spans="1:9" ht="27" customHeight="1" x14ac:dyDescent="0.3">
      <c r="A450" s="516" t="s">
        <v>1329</v>
      </c>
      <c r="B450" s="516"/>
      <c r="C450" s="516"/>
      <c r="D450" s="516"/>
      <c r="E450" s="516"/>
      <c r="F450" s="516"/>
      <c r="G450" s="516"/>
      <c r="H450" s="516"/>
      <c r="I450" s="516"/>
    </row>
    <row r="451" spans="1:9" ht="27" customHeight="1" x14ac:dyDescent="0.3">
      <c r="A451" s="87" t="s">
        <v>290</v>
      </c>
      <c r="B451" s="87" t="s">
        <v>291</v>
      </c>
      <c r="C451" s="517" t="s">
        <v>113</v>
      </c>
      <c r="D451" s="517"/>
      <c r="E451" s="517"/>
      <c r="F451" s="87" t="s">
        <v>2</v>
      </c>
      <c r="G451" s="88" t="s">
        <v>3</v>
      </c>
      <c r="H451" s="177" t="s">
        <v>4</v>
      </c>
      <c r="I451" s="178" t="s">
        <v>185</v>
      </c>
    </row>
    <row r="452" spans="1:9" ht="27" customHeight="1" x14ac:dyDescent="0.3">
      <c r="A452" s="292" t="s">
        <v>1324</v>
      </c>
      <c r="B452" s="293"/>
      <c r="C452" s="293"/>
      <c r="D452" s="293"/>
      <c r="E452" s="293"/>
      <c r="F452" s="293"/>
      <c r="G452" s="293"/>
      <c r="H452" s="294"/>
      <c r="I452" s="187"/>
    </row>
    <row r="453" spans="1:9" ht="25.95" customHeight="1" x14ac:dyDescent="0.25">
      <c r="A453" s="79" t="s">
        <v>815</v>
      </c>
      <c r="B453" s="79" t="s">
        <v>782</v>
      </c>
      <c r="C453" s="256" t="s">
        <v>783</v>
      </c>
      <c r="D453" s="257"/>
      <c r="E453" s="257"/>
      <c r="F453" s="116"/>
      <c r="G453" s="128"/>
      <c r="H453" s="199"/>
      <c r="I453" s="182"/>
    </row>
    <row r="454" spans="1:9" ht="19.95" customHeight="1" x14ac:dyDescent="0.25">
      <c r="A454" s="79" t="s">
        <v>816</v>
      </c>
      <c r="B454" s="79" t="s">
        <v>785</v>
      </c>
      <c r="C454" s="129" t="s">
        <v>786</v>
      </c>
      <c r="D454" s="1"/>
      <c r="E454" s="1"/>
      <c r="F454" s="116" t="s">
        <v>787</v>
      </c>
      <c r="G454" s="118">
        <v>1</v>
      </c>
      <c r="I454" s="185"/>
    </row>
    <row r="455" spans="1:9" ht="19.95" customHeight="1" x14ac:dyDescent="0.3">
      <c r="A455" s="72" t="s">
        <v>817</v>
      </c>
      <c r="B455" s="79"/>
      <c r="C455" s="256" t="s">
        <v>818</v>
      </c>
      <c r="D455" s="257"/>
      <c r="E455" s="257"/>
      <c r="F455" s="45"/>
      <c r="G455" s="107"/>
      <c r="H455" s="192"/>
      <c r="I455" s="182"/>
    </row>
    <row r="456" spans="1:9" ht="31.2" customHeight="1" x14ac:dyDescent="0.3">
      <c r="A456" s="45" t="s">
        <v>819</v>
      </c>
      <c r="B456" s="45" t="s">
        <v>661</v>
      </c>
      <c r="C456" s="101" t="s">
        <v>662</v>
      </c>
      <c r="D456" s="6"/>
      <c r="E456" s="6"/>
      <c r="F456" s="45"/>
      <c r="G456" s="107"/>
      <c r="H456" s="192"/>
      <c r="I456" s="182"/>
    </row>
    <row r="457" spans="1:9" ht="19.95" customHeight="1" x14ac:dyDescent="0.3">
      <c r="A457" s="45"/>
      <c r="B457" s="45" t="s">
        <v>663</v>
      </c>
      <c r="C457" s="526" t="s">
        <v>664</v>
      </c>
      <c r="D457" s="7" t="s">
        <v>665</v>
      </c>
      <c r="E457" s="7"/>
      <c r="F457" s="45"/>
      <c r="G457" s="107"/>
      <c r="H457" s="192"/>
      <c r="I457" s="182"/>
    </row>
    <row r="458" spans="1:9" ht="19.95" customHeight="1" x14ac:dyDescent="0.3">
      <c r="A458" s="45"/>
      <c r="B458" s="45"/>
      <c r="C458" s="526"/>
      <c r="D458" s="7" t="s">
        <v>666</v>
      </c>
      <c r="E458" s="7"/>
      <c r="F458" s="45"/>
      <c r="G458" s="80"/>
      <c r="H458" s="192"/>
      <c r="I458" s="182"/>
    </row>
    <row r="459" spans="1:9" ht="19.95" customHeight="1" x14ac:dyDescent="0.3">
      <c r="A459" s="45" t="s">
        <v>820</v>
      </c>
      <c r="B459" s="45"/>
      <c r="C459" s="526"/>
      <c r="D459" s="7" t="s">
        <v>668</v>
      </c>
      <c r="E459" s="7" t="s">
        <v>669</v>
      </c>
      <c r="F459" s="525" t="s">
        <v>376</v>
      </c>
      <c r="G459" s="109">
        <v>0.75</v>
      </c>
      <c r="H459" s="193"/>
      <c r="I459" s="185"/>
    </row>
    <row r="460" spans="1:9" ht="19.95" customHeight="1" x14ac:dyDescent="0.3">
      <c r="A460" s="45" t="s">
        <v>821</v>
      </c>
      <c r="B460" s="45"/>
      <c r="C460" s="526"/>
      <c r="D460" s="7" t="s">
        <v>671</v>
      </c>
      <c r="E460" s="7" t="s">
        <v>672</v>
      </c>
      <c r="F460" s="525" t="s">
        <v>376</v>
      </c>
      <c r="G460" s="109">
        <v>0.75</v>
      </c>
      <c r="H460" s="193"/>
      <c r="I460" s="185"/>
    </row>
    <row r="461" spans="1:9" ht="19.95" customHeight="1" x14ac:dyDescent="0.25">
      <c r="A461" s="79" t="s">
        <v>822</v>
      </c>
      <c r="B461" s="110" t="s">
        <v>674</v>
      </c>
      <c r="C461" s="111" t="s">
        <v>675</v>
      </c>
      <c r="D461" s="112"/>
      <c r="E461" s="112"/>
      <c r="F461" s="24"/>
      <c r="H461" s="183"/>
      <c r="I461" s="182"/>
    </row>
    <row r="462" spans="1:9" ht="19.95" customHeight="1" x14ac:dyDescent="0.3">
      <c r="A462" s="79"/>
      <c r="B462" s="79"/>
      <c r="C462" s="526" t="s">
        <v>668</v>
      </c>
      <c r="D462" s="7" t="s">
        <v>676</v>
      </c>
      <c r="E462" s="7"/>
      <c r="F462" s="45"/>
      <c r="G462" s="107"/>
      <c r="H462" s="192"/>
      <c r="I462" s="182"/>
    </row>
    <row r="463" spans="1:9" ht="19.95" customHeight="1" x14ac:dyDescent="0.3">
      <c r="A463" s="79" t="s">
        <v>823</v>
      </c>
      <c r="B463" s="79"/>
      <c r="C463" s="526"/>
      <c r="D463" s="7" t="s">
        <v>668</v>
      </c>
      <c r="E463" s="7" t="s">
        <v>678</v>
      </c>
      <c r="F463" s="82" t="s">
        <v>679</v>
      </c>
      <c r="G463" s="107">
        <v>1</v>
      </c>
      <c r="H463" s="192">
        <v>20000</v>
      </c>
      <c r="I463" s="182">
        <f>G463*H463</f>
        <v>20000</v>
      </c>
    </row>
    <row r="464" spans="1:9" ht="19.95" customHeight="1" x14ac:dyDescent="0.3">
      <c r="A464" s="79"/>
      <c r="B464" s="79"/>
      <c r="C464" s="526"/>
      <c r="D464" s="7"/>
      <c r="E464" s="527" t="s">
        <v>680</v>
      </c>
      <c r="F464" s="45" t="s">
        <v>6</v>
      </c>
      <c r="G464" s="107"/>
      <c r="I464" s="185"/>
    </row>
    <row r="465" spans="1:9" ht="19.95" customHeight="1" x14ac:dyDescent="0.3">
      <c r="A465" s="79"/>
      <c r="B465" s="79"/>
      <c r="C465" s="526"/>
      <c r="D465" s="7"/>
      <c r="E465" s="527" t="s">
        <v>681</v>
      </c>
      <c r="F465" s="45"/>
      <c r="G465" s="107"/>
      <c r="I465" s="185"/>
    </row>
    <row r="466" spans="1:9" ht="19.95" customHeight="1" x14ac:dyDescent="0.3">
      <c r="A466" s="79" t="s">
        <v>824</v>
      </c>
      <c r="B466" s="79"/>
      <c r="C466" s="526"/>
      <c r="D466" s="7" t="s">
        <v>671</v>
      </c>
      <c r="E466" s="527" t="s">
        <v>683</v>
      </c>
      <c r="F466" s="45" t="s">
        <v>22</v>
      </c>
      <c r="G466" s="107"/>
      <c r="H466" s="194">
        <f>H463</f>
        <v>20000</v>
      </c>
      <c r="I466" s="185"/>
    </row>
    <row r="467" spans="1:9" ht="19.95" customHeight="1" x14ac:dyDescent="0.3">
      <c r="A467" s="79"/>
      <c r="B467" s="79"/>
      <c r="C467" s="526"/>
      <c r="D467" s="7"/>
      <c r="E467" s="527" t="s">
        <v>684</v>
      </c>
      <c r="F467" s="45"/>
      <c r="G467" s="107"/>
      <c r="I467" s="185"/>
    </row>
    <row r="468" spans="1:9" ht="19.95" customHeight="1" x14ac:dyDescent="0.3">
      <c r="A468" s="79"/>
      <c r="B468" s="79"/>
      <c r="C468" s="526" t="s">
        <v>671</v>
      </c>
      <c r="D468" s="7" t="s">
        <v>685</v>
      </c>
      <c r="E468" s="527"/>
      <c r="F468" s="45"/>
      <c r="G468" s="107"/>
      <c r="I468" s="185"/>
    </row>
    <row r="469" spans="1:9" ht="19.95" customHeight="1" x14ac:dyDescent="0.3">
      <c r="A469" s="79"/>
      <c r="B469" s="79"/>
      <c r="C469" s="526"/>
      <c r="D469" s="7" t="s">
        <v>686</v>
      </c>
      <c r="E469" s="527"/>
      <c r="F469" s="45"/>
      <c r="G469" s="107"/>
      <c r="I469" s="185"/>
    </row>
    <row r="470" spans="1:9" ht="19.95" customHeight="1" x14ac:dyDescent="0.3">
      <c r="A470" s="79"/>
      <c r="B470" s="79"/>
      <c r="C470" s="526"/>
      <c r="D470" s="113" t="s">
        <v>687</v>
      </c>
      <c r="E470" s="527"/>
      <c r="F470" s="45"/>
      <c r="G470" s="107"/>
      <c r="I470" s="185"/>
    </row>
    <row r="471" spans="1:9" ht="19.95" customHeight="1" x14ac:dyDescent="0.3">
      <c r="A471" s="79" t="s">
        <v>825</v>
      </c>
      <c r="B471" s="79"/>
      <c r="C471" s="526"/>
      <c r="D471" s="7" t="s">
        <v>668</v>
      </c>
      <c r="E471" s="527" t="s">
        <v>689</v>
      </c>
      <c r="F471" s="525" t="s">
        <v>33</v>
      </c>
      <c r="G471" s="107">
        <v>25</v>
      </c>
      <c r="I471" s="185"/>
    </row>
    <row r="472" spans="1:9" ht="19.95" customHeight="1" x14ac:dyDescent="0.3">
      <c r="A472" s="79"/>
      <c r="B472" s="79"/>
      <c r="C472" s="526" t="s">
        <v>690</v>
      </c>
      <c r="D472" s="1" t="s">
        <v>691</v>
      </c>
      <c r="E472" s="527"/>
      <c r="F472" s="525"/>
      <c r="G472" s="107"/>
      <c r="I472" s="185"/>
    </row>
    <row r="473" spans="1:9" ht="19.95" customHeight="1" x14ac:dyDescent="0.3">
      <c r="A473" s="79"/>
      <c r="B473" s="79"/>
      <c r="C473" s="526"/>
      <c r="D473" s="1" t="s">
        <v>692</v>
      </c>
      <c r="E473" s="527"/>
      <c r="F473" s="525"/>
      <c r="G473" s="107"/>
      <c r="I473" s="185"/>
    </row>
    <row r="474" spans="1:9" ht="19.95" customHeight="1" x14ac:dyDescent="0.3">
      <c r="A474" s="79" t="s">
        <v>826</v>
      </c>
      <c r="B474" s="79"/>
      <c r="C474" s="526"/>
      <c r="D474" s="7" t="s">
        <v>668</v>
      </c>
      <c r="E474" s="115" t="s">
        <v>694</v>
      </c>
      <c r="F474" s="116" t="s">
        <v>33</v>
      </c>
      <c r="G474" s="107">
        <v>30</v>
      </c>
      <c r="I474" s="185"/>
    </row>
    <row r="475" spans="1:9" ht="19.95" customHeight="1" x14ac:dyDescent="0.3">
      <c r="A475" s="79"/>
      <c r="B475" s="79"/>
      <c r="C475" s="526"/>
      <c r="D475" s="7"/>
      <c r="E475" s="117" t="s">
        <v>695</v>
      </c>
      <c r="F475" s="525"/>
      <c r="G475" s="114"/>
      <c r="H475" s="195"/>
      <c r="I475" s="185"/>
    </row>
    <row r="476" spans="1:9" ht="19.95" customHeight="1" x14ac:dyDescent="0.3">
      <c r="A476" s="79"/>
      <c r="B476" s="79"/>
      <c r="C476" s="526"/>
      <c r="D476" s="7"/>
      <c r="E476" s="115" t="s">
        <v>696</v>
      </c>
      <c r="F476" s="525"/>
      <c r="G476" s="114"/>
      <c r="H476" s="195"/>
      <c r="I476" s="185"/>
    </row>
    <row r="477" spans="1:9" ht="19.95" customHeight="1" x14ac:dyDescent="0.3">
      <c r="A477" s="79"/>
      <c r="B477" s="79"/>
      <c r="C477" s="526"/>
      <c r="D477" s="7"/>
      <c r="E477" s="115" t="s">
        <v>697</v>
      </c>
      <c r="F477" s="525"/>
      <c r="G477" s="114"/>
      <c r="H477" s="195"/>
      <c r="I477" s="185"/>
    </row>
    <row r="478" spans="1:9" ht="19.95" customHeight="1" x14ac:dyDescent="0.3">
      <c r="A478" s="79"/>
      <c r="B478" s="79"/>
      <c r="C478" s="526"/>
      <c r="D478" s="7"/>
      <c r="E478" s="115" t="s">
        <v>698</v>
      </c>
      <c r="F478" s="525"/>
      <c r="G478" s="114"/>
      <c r="H478" s="195"/>
      <c r="I478" s="185"/>
    </row>
    <row r="479" spans="1:9" ht="19.95" customHeight="1" x14ac:dyDescent="0.3">
      <c r="A479" s="79"/>
      <c r="B479" s="79"/>
      <c r="C479" s="526"/>
      <c r="D479" s="7"/>
      <c r="E479" s="115" t="s">
        <v>699</v>
      </c>
      <c r="F479" s="525"/>
      <c r="G479" s="114"/>
      <c r="H479" s="195"/>
      <c r="I479" s="185"/>
    </row>
    <row r="480" spans="1:9" ht="19.95" customHeight="1" x14ac:dyDescent="0.3">
      <c r="A480" s="79"/>
      <c r="B480" s="79"/>
      <c r="C480" s="526"/>
      <c r="D480" s="7"/>
      <c r="E480" s="115" t="s">
        <v>700</v>
      </c>
      <c r="F480" s="525"/>
      <c r="G480" s="114"/>
      <c r="H480" s="195"/>
      <c r="I480" s="185"/>
    </row>
    <row r="481" spans="1:9" ht="19.95" customHeight="1" x14ac:dyDescent="0.3">
      <c r="A481" s="79"/>
      <c r="B481" s="79"/>
      <c r="C481" s="526"/>
      <c r="D481" s="7"/>
      <c r="E481" s="115" t="s">
        <v>701</v>
      </c>
      <c r="F481" s="525"/>
      <c r="G481" s="114"/>
      <c r="H481" s="195"/>
      <c r="I481" s="185"/>
    </row>
    <row r="482" spans="1:9" ht="19.95" customHeight="1" x14ac:dyDescent="0.3">
      <c r="A482" s="79"/>
      <c r="B482" s="79"/>
      <c r="C482" s="526"/>
      <c r="D482" s="7"/>
      <c r="E482" s="117" t="s">
        <v>702</v>
      </c>
      <c r="F482" s="525"/>
      <c r="G482" s="114"/>
      <c r="H482" s="195"/>
      <c r="I482" s="185"/>
    </row>
    <row r="483" spans="1:9" ht="19.95" customHeight="1" x14ac:dyDescent="0.3">
      <c r="A483" s="79"/>
      <c r="B483" s="79"/>
      <c r="C483" s="526" t="s">
        <v>703</v>
      </c>
      <c r="D483" s="7" t="s">
        <v>704</v>
      </c>
      <c r="E483" s="527"/>
      <c r="F483" s="525"/>
      <c r="G483" s="114"/>
      <c r="H483" s="195"/>
      <c r="I483" s="185"/>
    </row>
    <row r="484" spans="1:9" ht="19.95" customHeight="1" x14ac:dyDescent="0.3">
      <c r="A484" s="79"/>
      <c r="B484" s="79"/>
      <c r="C484" s="526"/>
      <c r="D484" s="7" t="s">
        <v>705</v>
      </c>
      <c r="E484" s="527"/>
      <c r="F484" s="525"/>
      <c r="G484" s="114"/>
      <c r="H484" s="195"/>
      <c r="I484" s="185"/>
    </row>
    <row r="485" spans="1:9" ht="19.95" customHeight="1" x14ac:dyDescent="0.3">
      <c r="A485" s="79"/>
      <c r="B485" s="79"/>
      <c r="C485" s="526"/>
      <c r="D485" s="7" t="s">
        <v>706</v>
      </c>
      <c r="E485" s="527"/>
      <c r="F485" s="525"/>
      <c r="G485" s="114"/>
      <c r="H485" s="195"/>
      <c r="I485" s="185"/>
    </row>
    <row r="486" spans="1:9" ht="34.200000000000003" customHeight="1" x14ac:dyDescent="0.25">
      <c r="A486" s="79" t="s">
        <v>827</v>
      </c>
      <c r="B486" s="79"/>
      <c r="C486" s="564"/>
      <c r="D486" s="6" t="s">
        <v>668</v>
      </c>
      <c r="E486" s="565" t="s">
        <v>708</v>
      </c>
      <c r="F486" s="566" t="s">
        <v>709</v>
      </c>
      <c r="G486" s="567" t="s">
        <v>710</v>
      </c>
      <c r="H486" s="195"/>
      <c r="I486" s="185"/>
    </row>
    <row r="487" spans="1:9" s="519" customFormat="1" ht="27" customHeight="1" x14ac:dyDescent="0.3">
      <c r="A487" s="283" t="s">
        <v>1317</v>
      </c>
      <c r="B487" s="283"/>
      <c r="C487" s="283"/>
      <c r="D487" s="283"/>
      <c r="E487" s="283"/>
      <c r="F487" s="283"/>
      <c r="G487" s="283"/>
      <c r="H487" s="283"/>
      <c r="I487" s="187"/>
    </row>
    <row r="488" spans="1:9" s="519" customFormat="1" ht="27" customHeight="1" x14ac:dyDescent="0.3">
      <c r="A488" s="516" t="s">
        <v>1329</v>
      </c>
      <c r="B488" s="516"/>
      <c r="C488" s="516"/>
      <c r="D488" s="516"/>
      <c r="E488" s="516"/>
      <c r="F488" s="516"/>
      <c r="G488" s="516"/>
      <c r="H488" s="516"/>
      <c r="I488" s="516"/>
    </row>
    <row r="489" spans="1:9" ht="27" customHeight="1" x14ac:dyDescent="0.3">
      <c r="A489" s="87" t="s">
        <v>290</v>
      </c>
      <c r="B489" s="87" t="s">
        <v>291</v>
      </c>
      <c r="C489" s="517" t="s">
        <v>113</v>
      </c>
      <c r="D489" s="517"/>
      <c r="E489" s="517"/>
      <c r="F489" s="87" t="s">
        <v>2</v>
      </c>
      <c r="G489" s="88" t="s">
        <v>3</v>
      </c>
      <c r="H489" s="177" t="s">
        <v>4</v>
      </c>
      <c r="I489" s="178" t="s">
        <v>185</v>
      </c>
    </row>
    <row r="490" spans="1:9" ht="27" customHeight="1" x14ac:dyDescent="0.3">
      <c r="A490" s="568" t="s">
        <v>1324</v>
      </c>
      <c r="B490" s="259"/>
      <c r="C490" s="259"/>
      <c r="D490" s="259"/>
      <c r="E490" s="259"/>
      <c r="F490" s="259"/>
      <c r="G490" s="259"/>
      <c r="H490" s="569"/>
      <c r="I490" s="570"/>
    </row>
    <row r="491" spans="1:9" ht="27" customHeight="1" x14ac:dyDescent="0.3">
      <c r="A491" s="208"/>
      <c r="B491" s="515"/>
      <c r="C491" s="526" t="s">
        <v>711</v>
      </c>
      <c r="D491" s="7" t="s">
        <v>712</v>
      </c>
      <c r="E491" s="527"/>
      <c r="F491" s="515"/>
      <c r="G491" s="208"/>
      <c r="H491" s="515"/>
      <c r="I491" s="189"/>
    </row>
    <row r="492" spans="1:9" ht="27" customHeight="1" x14ac:dyDescent="0.3">
      <c r="A492" s="518"/>
      <c r="B492" s="515"/>
      <c r="C492" s="526"/>
      <c r="D492" s="7" t="s">
        <v>705</v>
      </c>
      <c r="E492" s="527"/>
      <c r="F492" s="515"/>
      <c r="G492" s="518"/>
      <c r="H492" s="515"/>
      <c r="I492" s="189"/>
    </row>
    <row r="493" spans="1:9" ht="27" customHeight="1" x14ac:dyDescent="0.3">
      <c r="A493" s="518"/>
      <c r="B493" s="515"/>
      <c r="C493" s="526"/>
      <c r="D493" s="7" t="s">
        <v>706</v>
      </c>
      <c r="E493" s="527"/>
      <c r="F493" s="515"/>
      <c r="G493" s="518"/>
      <c r="H493" s="515"/>
      <c r="I493" s="189"/>
    </row>
    <row r="494" spans="1:9" ht="19.95" customHeight="1" x14ac:dyDescent="0.3">
      <c r="A494" s="45" t="s">
        <v>828</v>
      </c>
      <c r="B494" s="559" t="s">
        <v>400</v>
      </c>
      <c r="C494" s="111" t="s">
        <v>714</v>
      </c>
      <c r="D494" s="7"/>
      <c r="E494" s="527"/>
      <c r="F494" s="525"/>
      <c r="G494" s="118"/>
      <c r="H494" s="193"/>
      <c r="I494" s="185"/>
    </row>
    <row r="495" spans="1:9" ht="19.95" customHeight="1" x14ac:dyDescent="0.3">
      <c r="A495" s="79" t="s">
        <v>829</v>
      </c>
      <c r="B495" s="79"/>
      <c r="C495" s="526" t="s">
        <v>668</v>
      </c>
      <c r="D495" s="7" t="s">
        <v>716</v>
      </c>
      <c r="E495" s="527"/>
      <c r="F495" s="525" t="s">
        <v>29</v>
      </c>
      <c r="G495" s="118">
        <v>5</v>
      </c>
      <c r="I495" s="185"/>
    </row>
    <row r="496" spans="1:9" ht="19.95" customHeight="1" x14ac:dyDescent="0.3">
      <c r="A496" s="72"/>
      <c r="B496" s="79" t="s">
        <v>717</v>
      </c>
      <c r="C496" s="526" t="s">
        <v>718</v>
      </c>
      <c r="D496" s="7" t="s">
        <v>719</v>
      </c>
      <c r="E496" s="527"/>
      <c r="F496" s="525"/>
      <c r="G496" s="114"/>
      <c r="I496" s="185"/>
    </row>
    <row r="497" spans="1:9" ht="19.95" customHeight="1" x14ac:dyDescent="0.3">
      <c r="A497" s="72"/>
      <c r="B497" s="79"/>
      <c r="C497" s="526"/>
      <c r="D497" s="7" t="s">
        <v>720</v>
      </c>
      <c r="E497" s="527"/>
      <c r="F497" s="525"/>
      <c r="G497" s="114"/>
      <c r="I497" s="185"/>
    </row>
    <row r="498" spans="1:9" ht="19.95" customHeight="1" x14ac:dyDescent="0.3">
      <c r="A498" s="79" t="s">
        <v>830</v>
      </c>
      <c r="B498" s="79"/>
      <c r="C498" s="526"/>
      <c r="D498" s="7" t="s">
        <v>668</v>
      </c>
      <c r="E498" s="527" t="s">
        <v>722</v>
      </c>
      <c r="F498" s="525" t="s">
        <v>723</v>
      </c>
      <c r="G498" s="114">
        <v>120</v>
      </c>
      <c r="I498" s="185"/>
    </row>
    <row r="499" spans="1:9" ht="19.95" customHeight="1" x14ac:dyDescent="0.3">
      <c r="A499" s="72"/>
      <c r="B499" s="79"/>
      <c r="C499" s="526"/>
      <c r="D499" s="7" t="s">
        <v>671</v>
      </c>
      <c r="E499" s="527" t="s">
        <v>724</v>
      </c>
      <c r="F499" s="525"/>
      <c r="G499" s="114"/>
      <c r="H499" s="195"/>
      <c r="I499" s="185"/>
    </row>
    <row r="500" spans="1:9" ht="19.95" customHeight="1" x14ac:dyDescent="0.3">
      <c r="A500" s="72"/>
      <c r="B500" s="79"/>
      <c r="C500" s="526"/>
      <c r="D500" s="7"/>
      <c r="E500" s="119" t="s">
        <v>725</v>
      </c>
      <c r="F500" s="525"/>
      <c r="G500" s="118"/>
      <c r="H500" s="193"/>
      <c r="I500" s="185"/>
    </row>
    <row r="501" spans="1:9" ht="19.95" customHeight="1" x14ac:dyDescent="0.3">
      <c r="A501" s="79" t="s">
        <v>831</v>
      </c>
      <c r="B501" s="79"/>
      <c r="C501" s="526"/>
      <c r="D501" s="7"/>
      <c r="E501" s="120" t="s">
        <v>727</v>
      </c>
      <c r="F501" s="525" t="s">
        <v>723</v>
      </c>
      <c r="G501" s="118" t="s">
        <v>710</v>
      </c>
      <c r="H501" s="193"/>
      <c r="I501" s="185"/>
    </row>
    <row r="502" spans="1:9" ht="19.95" customHeight="1" x14ac:dyDescent="0.3">
      <c r="A502" s="79" t="s">
        <v>832</v>
      </c>
      <c r="B502" s="79"/>
      <c r="C502" s="526"/>
      <c r="D502" s="7" t="s">
        <v>690</v>
      </c>
      <c r="E502" s="527" t="s">
        <v>729</v>
      </c>
      <c r="F502" s="525" t="s">
        <v>723</v>
      </c>
      <c r="G502" s="118" t="s">
        <v>710</v>
      </c>
      <c r="H502" s="193"/>
      <c r="I502" s="185"/>
    </row>
    <row r="503" spans="1:9" ht="19.95" customHeight="1" x14ac:dyDescent="0.3">
      <c r="A503" s="79" t="s">
        <v>833</v>
      </c>
      <c r="B503" s="79"/>
      <c r="C503" s="526"/>
      <c r="D503" s="7" t="s">
        <v>703</v>
      </c>
      <c r="E503" s="527" t="s">
        <v>731</v>
      </c>
      <c r="F503" s="525" t="s">
        <v>723</v>
      </c>
      <c r="G503" s="118" t="s">
        <v>710</v>
      </c>
      <c r="H503" s="193"/>
      <c r="I503" s="185"/>
    </row>
    <row r="504" spans="1:9" ht="19.95" customHeight="1" x14ac:dyDescent="0.3">
      <c r="A504" s="79" t="s">
        <v>834</v>
      </c>
      <c r="B504" s="79" t="s">
        <v>733</v>
      </c>
      <c r="C504" s="111" t="s">
        <v>734</v>
      </c>
      <c r="D504" s="7"/>
      <c r="E504" s="527"/>
      <c r="F504" s="525"/>
      <c r="G504" s="118"/>
      <c r="H504" s="193"/>
      <c r="I504" s="185"/>
    </row>
    <row r="505" spans="1:9" ht="19.95" customHeight="1" x14ac:dyDescent="0.3">
      <c r="A505" s="72"/>
      <c r="B505" s="79"/>
      <c r="C505" s="526" t="s">
        <v>668</v>
      </c>
      <c r="D505" s="7" t="s">
        <v>735</v>
      </c>
      <c r="E505" s="527"/>
      <c r="F505" s="525"/>
      <c r="G505" s="118"/>
      <c r="H505" s="193"/>
      <c r="I505" s="185"/>
    </row>
    <row r="506" spans="1:9" ht="19.95" customHeight="1" x14ac:dyDescent="0.3">
      <c r="A506" s="72"/>
      <c r="B506" s="79"/>
      <c r="C506" s="526"/>
      <c r="D506" s="113" t="s">
        <v>736</v>
      </c>
      <c r="E506" s="527"/>
      <c r="F506" s="525"/>
      <c r="G506" s="118"/>
      <c r="H506" s="193"/>
      <c r="I506" s="185"/>
    </row>
    <row r="507" spans="1:9" ht="19.95" customHeight="1" x14ac:dyDescent="0.3">
      <c r="A507" s="79" t="s">
        <v>835</v>
      </c>
      <c r="B507" s="79"/>
      <c r="C507" s="526"/>
      <c r="D507" s="7" t="s">
        <v>668</v>
      </c>
      <c r="E507" s="527" t="s">
        <v>738</v>
      </c>
      <c r="F507" s="525" t="s">
        <v>33</v>
      </c>
      <c r="G507" s="114">
        <f>(5*15*4)/4</f>
        <v>75</v>
      </c>
      <c r="I507" s="185"/>
    </row>
    <row r="508" spans="1:9" ht="19.95" customHeight="1" x14ac:dyDescent="0.3">
      <c r="A508" s="72"/>
      <c r="B508" s="79"/>
      <c r="C508" s="526"/>
      <c r="D508" s="7"/>
      <c r="E508" s="527" t="s">
        <v>739</v>
      </c>
      <c r="F508" s="525"/>
      <c r="G508" s="118"/>
      <c r="H508" s="193"/>
      <c r="I508" s="185"/>
    </row>
    <row r="509" spans="1:9" ht="19.95" customHeight="1" x14ac:dyDescent="0.3">
      <c r="A509" s="72"/>
      <c r="B509" s="79"/>
      <c r="C509" s="526" t="s">
        <v>671</v>
      </c>
      <c r="D509" s="7" t="s">
        <v>740</v>
      </c>
      <c r="E509" s="527"/>
      <c r="F509" s="525"/>
      <c r="G509" s="118"/>
      <c r="H509" s="193"/>
      <c r="I509" s="185"/>
    </row>
    <row r="510" spans="1:9" ht="19.95" customHeight="1" x14ac:dyDescent="0.3">
      <c r="A510" s="72"/>
      <c r="B510" s="79"/>
      <c r="C510" s="526"/>
      <c r="D510" s="7" t="s">
        <v>741</v>
      </c>
      <c r="E510" s="527"/>
      <c r="F510" s="525"/>
      <c r="G510" s="118"/>
      <c r="H510" s="193"/>
      <c r="I510" s="185"/>
    </row>
    <row r="511" spans="1:9" ht="19.95" customHeight="1" x14ac:dyDescent="0.3">
      <c r="A511" s="79" t="s">
        <v>836</v>
      </c>
      <c r="B511" s="79"/>
      <c r="C511" s="526"/>
      <c r="D511" s="7" t="s">
        <v>668</v>
      </c>
      <c r="E511" s="527" t="s">
        <v>743</v>
      </c>
      <c r="F511" s="525" t="s">
        <v>709</v>
      </c>
      <c r="G511" s="118" t="s">
        <v>710</v>
      </c>
      <c r="H511" s="193" t="s">
        <v>710</v>
      </c>
      <c r="I511" s="185"/>
    </row>
    <row r="512" spans="1:9" ht="19.95" customHeight="1" x14ac:dyDescent="0.3">
      <c r="A512" s="79" t="s">
        <v>837</v>
      </c>
      <c r="B512" s="79" t="s">
        <v>745</v>
      </c>
      <c r="C512" s="111" t="s">
        <v>746</v>
      </c>
      <c r="D512" s="7"/>
      <c r="E512" s="120"/>
      <c r="F512" s="525"/>
      <c r="G512" s="114"/>
      <c r="H512" s="195"/>
      <c r="I512" s="185"/>
    </row>
    <row r="513" spans="1:9" ht="19.95" customHeight="1" x14ac:dyDescent="0.3">
      <c r="A513" s="72"/>
      <c r="B513" s="79"/>
      <c r="C513" s="528" t="s">
        <v>668</v>
      </c>
      <c r="D513" s="7" t="s">
        <v>747</v>
      </c>
      <c r="E513" s="527"/>
      <c r="F513" s="525"/>
      <c r="G513" s="114"/>
      <c r="H513" s="195"/>
      <c r="I513" s="185"/>
    </row>
    <row r="514" spans="1:9" ht="19.95" customHeight="1" x14ac:dyDescent="0.3">
      <c r="A514" s="72"/>
      <c r="B514" s="79"/>
      <c r="C514" s="526"/>
      <c r="D514" s="7" t="s">
        <v>748</v>
      </c>
      <c r="E514" s="527"/>
      <c r="F514" s="525"/>
      <c r="G514" s="114"/>
      <c r="H514" s="195"/>
      <c r="I514" s="185"/>
    </row>
    <row r="515" spans="1:9" ht="19.95" customHeight="1" x14ac:dyDescent="0.3">
      <c r="A515" s="72"/>
      <c r="B515" s="79"/>
      <c r="C515" s="526"/>
      <c r="D515" s="7" t="s">
        <v>749</v>
      </c>
      <c r="E515" s="527"/>
      <c r="F515" s="525"/>
      <c r="G515" s="114"/>
      <c r="H515" s="195"/>
      <c r="I515" s="185"/>
    </row>
    <row r="516" spans="1:9" ht="19.95" customHeight="1" x14ac:dyDescent="0.3">
      <c r="A516" s="72"/>
      <c r="B516" s="79"/>
      <c r="C516" s="526"/>
      <c r="D516" s="529" t="s">
        <v>668</v>
      </c>
      <c r="E516" s="117" t="s">
        <v>750</v>
      </c>
      <c r="F516" s="525"/>
      <c r="G516" s="114"/>
      <c r="H516" s="195"/>
      <c r="I516" s="185"/>
    </row>
    <row r="517" spans="1:9" ht="19.95" customHeight="1" x14ac:dyDescent="0.3">
      <c r="A517" s="79" t="s">
        <v>838</v>
      </c>
      <c r="B517" s="79"/>
      <c r="C517" s="111"/>
      <c r="D517" s="7"/>
      <c r="E517" s="115" t="s">
        <v>752</v>
      </c>
      <c r="F517" s="525" t="s">
        <v>36</v>
      </c>
      <c r="G517" s="118">
        <v>30</v>
      </c>
      <c r="I517" s="185"/>
    </row>
    <row r="518" spans="1:9" ht="19.95" customHeight="1" x14ac:dyDescent="0.3">
      <c r="A518" s="72"/>
      <c r="B518" s="79"/>
      <c r="C518" s="111"/>
      <c r="D518" s="7"/>
      <c r="E518" s="117" t="s">
        <v>753</v>
      </c>
      <c r="F518" s="525"/>
      <c r="G518" s="118"/>
      <c r="H518" s="195"/>
      <c r="I518" s="185"/>
    </row>
    <row r="519" spans="1:9" ht="27" customHeight="1" x14ac:dyDescent="0.3">
      <c r="A519" s="283" t="s">
        <v>1317</v>
      </c>
      <c r="B519" s="283"/>
      <c r="C519" s="283"/>
      <c r="D519" s="283"/>
      <c r="E519" s="283"/>
      <c r="F519" s="283"/>
      <c r="G519" s="283"/>
      <c r="H519" s="283"/>
      <c r="I519" s="187"/>
    </row>
    <row r="520" spans="1:9" ht="27" customHeight="1" x14ac:dyDescent="0.3">
      <c r="A520" s="516" t="s">
        <v>1329</v>
      </c>
      <c r="B520" s="516"/>
      <c r="C520" s="516"/>
      <c r="D520" s="516"/>
      <c r="E520" s="516"/>
      <c r="F520" s="516"/>
      <c r="G520" s="516"/>
      <c r="H520" s="516"/>
      <c r="I520" s="516"/>
    </row>
    <row r="521" spans="1:9" ht="27" customHeight="1" x14ac:dyDescent="0.3">
      <c r="A521" s="87" t="s">
        <v>290</v>
      </c>
      <c r="B521" s="87" t="s">
        <v>291</v>
      </c>
      <c r="C521" s="517" t="s">
        <v>113</v>
      </c>
      <c r="D521" s="517"/>
      <c r="E521" s="517"/>
      <c r="F521" s="87" t="s">
        <v>2</v>
      </c>
      <c r="G521" s="88" t="s">
        <v>3</v>
      </c>
      <c r="H521" s="177" t="s">
        <v>4</v>
      </c>
      <c r="I521" s="178" t="s">
        <v>185</v>
      </c>
    </row>
    <row r="522" spans="1:9" ht="27" customHeight="1" x14ac:dyDescent="0.3">
      <c r="A522" s="292" t="s">
        <v>1324</v>
      </c>
      <c r="B522" s="293"/>
      <c r="C522" s="293"/>
      <c r="D522" s="293"/>
      <c r="E522" s="293"/>
      <c r="F522" s="293"/>
      <c r="G522" s="293"/>
      <c r="H522" s="294"/>
      <c r="I522" s="187"/>
    </row>
    <row r="523" spans="1:9" ht="19.95" customHeight="1" x14ac:dyDescent="0.3">
      <c r="A523" s="72"/>
      <c r="B523" s="79"/>
      <c r="C523" s="111"/>
      <c r="D523" s="7"/>
      <c r="E523" s="117" t="s">
        <v>754</v>
      </c>
      <c r="F523" s="525"/>
      <c r="G523" s="118"/>
      <c r="H523" s="195"/>
      <c r="I523" s="185"/>
    </row>
    <row r="524" spans="1:9" ht="19.95" customHeight="1" x14ac:dyDescent="0.3">
      <c r="A524" s="72"/>
      <c r="B524" s="79"/>
      <c r="C524" s="111"/>
      <c r="D524" s="7"/>
      <c r="E524" s="115" t="s">
        <v>755</v>
      </c>
      <c r="F524" s="525"/>
      <c r="G524" s="114"/>
      <c r="H524" s="195"/>
      <c r="I524" s="185"/>
    </row>
    <row r="525" spans="1:9" ht="19.95" customHeight="1" x14ac:dyDescent="0.3">
      <c r="A525" s="72"/>
      <c r="B525" s="79"/>
      <c r="C525" s="526"/>
      <c r="D525" s="529"/>
      <c r="E525" s="117" t="s">
        <v>756</v>
      </c>
      <c r="F525" s="525"/>
      <c r="G525" s="114"/>
      <c r="H525" s="195"/>
      <c r="I525" s="185"/>
    </row>
    <row r="526" spans="1:9" ht="19.95" customHeight="1" x14ac:dyDescent="0.3">
      <c r="A526" s="79" t="s">
        <v>839</v>
      </c>
      <c r="B526" s="79" t="s">
        <v>758</v>
      </c>
      <c r="C526" s="111"/>
      <c r="D526" s="529" t="s">
        <v>668</v>
      </c>
      <c r="E526" s="117" t="s">
        <v>759</v>
      </c>
      <c r="F526" s="525"/>
      <c r="G526" s="114"/>
      <c r="H526" s="195"/>
      <c r="I526" s="185"/>
    </row>
    <row r="527" spans="1:9" ht="19.95" customHeight="1" x14ac:dyDescent="0.3">
      <c r="A527" s="72"/>
      <c r="B527" s="79"/>
      <c r="C527" s="111"/>
      <c r="D527" s="7"/>
      <c r="E527" s="115" t="s">
        <v>760</v>
      </c>
      <c r="F527" s="533" t="s">
        <v>36</v>
      </c>
      <c r="G527" s="118">
        <v>30</v>
      </c>
      <c r="I527" s="185"/>
    </row>
    <row r="528" spans="1:9" ht="19.95" customHeight="1" x14ac:dyDescent="0.3">
      <c r="A528" s="72"/>
      <c r="B528" s="79"/>
      <c r="C528" s="111"/>
      <c r="D528" s="7"/>
      <c r="E528" s="117" t="s">
        <v>761</v>
      </c>
      <c r="F528" s="533"/>
      <c r="G528" s="114"/>
      <c r="H528" s="195"/>
      <c r="I528" s="185"/>
    </row>
    <row r="529" spans="1:9" ht="19.95" customHeight="1" x14ac:dyDescent="0.3">
      <c r="A529" s="72"/>
      <c r="B529" s="79"/>
      <c r="C529" s="111"/>
      <c r="D529" s="7"/>
      <c r="E529" s="117" t="s">
        <v>762</v>
      </c>
      <c r="F529" s="533"/>
      <c r="G529" s="531"/>
      <c r="H529" s="532"/>
      <c r="I529" s="185"/>
    </row>
    <row r="530" spans="1:9" ht="19.95" customHeight="1" x14ac:dyDescent="0.3">
      <c r="A530" s="79" t="s">
        <v>840</v>
      </c>
      <c r="B530" s="79" t="s">
        <v>764</v>
      </c>
      <c r="C530" s="111" t="s">
        <v>765</v>
      </c>
      <c r="D530" s="125"/>
      <c r="E530" s="527"/>
      <c r="F530" s="533"/>
      <c r="G530" s="114"/>
      <c r="H530" s="195"/>
      <c r="I530" s="185"/>
    </row>
    <row r="531" spans="1:9" ht="16.2" customHeight="1" x14ac:dyDescent="0.3">
      <c r="A531" s="72"/>
      <c r="B531" s="79"/>
      <c r="C531" s="111" t="s">
        <v>766</v>
      </c>
      <c r="D531" s="125"/>
      <c r="E531" s="527"/>
      <c r="F531" s="533"/>
      <c r="G531" s="114"/>
      <c r="H531" s="195"/>
      <c r="I531" s="185"/>
    </row>
    <row r="532" spans="1:9" ht="19.95" customHeight="1" x14ac:dyDescent="0.3">
      <c r="A532" s="72"/>
      <c r="B532" s="79"/>
      <c r="C532" s="111" t="s">
        <v>767</v>
      </c>
      <c r="D532" s="125"/>
      <c r="E532" s="527"/>
      <c r="F532" s="533"/>
      <c r="G532" s="114"/>
      <c r="H532" s="195"/>
      <c r="I532" s="185"/>
    </row>
    <row r="533" spans="1:9" ht="19.95" customHeight="1" x14ac:dyDescent="0.3">
      <c r="A533" s="72"/>
      <c r="B533" s="79"/>
      <c r="C533" s="111" t="s">
        <v>768</v>
      </c>
      <c r="D533" s="125"/>
      <c r="E533" s="527"/>
      <c r="F533" s="533" t="s">
        <v>36</v>
      </c>
      <c r="G533" s="118">
        <v>30</v>
      </c>
      <c r="I533" s="185"/>
    </row>
    <row r="534" spans="1:9" ht="19.95" customHeight="1" x14ac:dyDescent="0.3">
      <c r="A534" s="79" t="s">
        <v>841</v>
      </c>
      <c r="B534" s="79" t="s">
        <v>770</v>
      </c>
      <c r="C534" s="111" t="s">
        <v>771</v>
      </c>
      <c r="D534" s="125"/>
      <c r="E534" s="527"/>
      <c r="F534" s="533"/>
      <c r="G534" s="114"/>
      <c r="H534" s="195"/>
      <c r="I534" s="185"/>
    </row>
    <row r="535" spans="1:9" ht="19.95" customHeight="1" x14ac:dyDescent="0.3">
      <c r="A535" s="72"/>
      <c r="B535" s="79"/>
      <c r="C535" s="528" t="s">
        <v>668</v>
      </c>
      <c r="D535" s="7" t="s">
        <v>772</v>
      </c>
      <c r="E535" s="527"/>
      <c r="F535" s="533"/>
      <c r="G535" s="114"/>
      <c r="H535" s="195"/>
      <c r="I535" s="185"/>
    </row>
    <row r="536" spans="1:9" ht="19.95" customHeight="1" x14ac:dyDescent="0.3">
      <c r="A536" s="72"/>
      <c r="B536" s="79"/>
      <c r="C536" s="526"/>
      <c r="D536" s="7" t="s">
        <v>773</v>
      </c>
      <c r="E536" s="527"/>
      <c r="F536" s="533"/>
      <c r="G536" s="114"/>
      <c r="H536" s="195"/>
      <c r="I536" s="185"/>
    </row>
    <row r="537" spans="1:9" ht="19.95" customHeight="1" x14ac:dyDescent="0.3">
      <c r="A537" s="79" t="s">
        <v>842</v>
      </c>
      <c r="B537" s="79"/>
      <c r="C537" s="526"/>
      <c r="D537" s="529" t="s">
        <v>668</v>
      </c>
      <c r="E537" s="119" t="s">
        <v>775</v>
      </c>
      <c r="F537" s="533" t="s">
        <v>36</v>
      </c>
      <c r="G537" s="114">
        <v>30</v>
      </c>
      <c r="I537" s="185"/>
    </row>
    <row r="538" spans="1:9" ht="19.95" customHeight="1" x14ac:dyDescent="0.3">
      <c r="A538" s="72"/>
      <c r="B538" s="79"/>
      <c r="C538" s="526"/>
      <c r="D538" s="529" t="s">
        <v>671</v>
      </c>
      <c r="E538" s="527" t="s">
        <v>776</v>
      </c>
      <c r="F538" s="533"/>
      <c r="G538" s="114"/>
      <c r="H538" s="195"/>
      <c r="I538" s="185"/>
    </row>
    <row r="539" spans="1:9" ht="19.95" customHeight="1" x14ac:dyDescent="0.3">
      <c r="A539" s="72"/>
      <c r="B539" s="79"/>
      <c r="C539" s="528" t="s">
        <v>671</v>
      </c>
      <c r="D539" s="7" t="s">
        <v>777</v>
      </c>
      <c r="E539" s="527"/>
      <c r="F539" s="533"/>
      <c r="G539" s="114"/>
      <c r="H539" s="195"/>
      <c r="I539" s="185"/>
    </row>
    <row r="540" spans="1:9" ht="19.95" customHeight="1" x14ac:dyDescent="0.3">
      <c r="A540" s="72"/>
      <c r="B540" s="79"/>
      <c r="C540" s="526"/>
      <c r="D540" s="7" t="s">
        <v>778</v>
      </c>
      <c r="E540" s="527"/>
      <c r="F540" s="533"/>
      <c r="G540" s="114"/>
      <c r="H540" s="195"/>
      <c r="I540" s="185"/>
    </row>
    <row r="541" spans="1:9" ht="19.95" customHeight="1" x14ac:dyDescent="0.3">
      <c r="A541" s="72"/>
      <c r="B541" s="79"/>
      <c r="C541" s="526"/>
      <c r="D541" s="7" t="s">
        <v>779</v>
      </c>
      <c r="E541" s="527"/>
      <c r="F541" s="533"/>
      <c r="G541" s="114"/>
      <c r="H541" s="195"/>
      <c r="I541" s="185"/>
    </row>
    <row r="542" spans="1:9" ht="19.95" customHeight="1" x14ac:dyDescent="0.3">
      <c r="A542" s="79" t="s">
        <v>843</v>
      </c>
      <c r="B542" s="79"/>
      <c r="C542" s="111"/>
      <c r="D542" s="529" t="s">
        <v>668</v>
      </c>
      <c r="E542" s="119" t="s">
        <v>775</v>
      </c>
      <c r="F542" s="533" t="s">
        <v>36</v>
      </c>
      <c r="G542" s="114">
        <v>30</v>
      </c>
      <c r="I542" s="185"/>
    </row>
    <row r="543" spans="1:9" ht="19.95" customHeight="1" x14ac:dyDescent="0.3">
      <c r="A543" s="72"/>
      <c r="B543" s="79"/>
      <c r="C543" s="526"/>
      <c r="D543" s="529" t="s">
        <v>671</v>
      </c>
      <c r="E543" s="527" t="s">
        <v>776</v>
      </c>
      <c r="F543" s="533"/>
      <c r="G543" s="114"/>
      <c r="H543" s="195"/>
      <c r="I543" s="185"/>
    </row>
    <row r="544" spans="1:9" ht="25.95" customHeight="1" x14ac:dyDescent="0.25">
      <c r="A544" s="79" t="s">
        <v>844</v>
      </c>
      <c r="B544" s="79" t="s">
        <v>782</v>
      </c>
      <c r="C544" s="295" t="s">
        <v>783</v>
      </c>
      <c r="D544" s="296"/>
      <c r="E544" s="297"/>
      <c r="F544" s="533"/>
      <c r="G544" s="128"/>
      <c r="H544" s="199"/>
      <c r="I544" s="182"/>
    </row>
    <row r="545" spans="1:9" ht="19.95" customHeight="1" x14ac:dyDescent="0.25">
      <c r="A545" s="79" t="s">
        <v>845</v>
      </c>
      <c r="B545" s="79" t="s">
        <v>785</v>
      </c>
      <c r="C545" s="129" t="s">
        <v>786</v>
      </c>
      <c r="D545" s="1"/>
      <c r="E545" s="1"/>
      <c r="F545" s="533" t="s">
        <v>787</v>
      </c>
      <c r="G545" s="118">
        <v>1</v>
      </c>
      <c r="I545" s="185"/>
    </row>
    <row r="546" spans="1:9" ht="39" customHeight="1" x14ac:dyDescent="0.25">
      <c r="A546" s="72" t="s">
        <v>846</v>
      </c>
      <c r="B546" s="131"/>
      <c r="C546" s="295" t="s">
        <v>847</v>
      </c>
      <c r="D546" s="296"/>
      <c r="E546" s="297"/>
      <c r="F546" s="132"/>
      <c r="G546" s="133"/>
      <c r="H546" s="200"/>
      <c r="I546" s="182"/>
    </row>
    <row r="547" spans="1:9" ht="33" customHeight="1" x14ac:dyDescent="0.25">
      <c r="A547" s="79" t="s">
        <v>848</v>
      </c>
      <c r="B547" s="131" t="s">
        <v>849</v>
      </c>
      <c r="C547" s="295" t="s">
        <v>31</v>
      </c>
      <c r="D547" s="296"/>
      <c r="E547" s="297"/>
      <c r="F547" s="133"/>
      <c r="G547" s="133"/>
      <c r="H547" s="200"/>
      <c r="I547" s="182"/>
    </row>
    <row r="548" spans="1:9" ht="60" customHeight="1" x14ac:dyDescent="0.3">
      <c r="A548" s="79" t="s">
        <v>850</v>
      </c>
      <c r="B548" s="533"/>
      <c r="C548" s="534" t="s">
        <v>851</v>
      </c>
      <c r="D548" s="535"/>
      <c r="E548" s="536"/>
      <c r="F548" s="533" t="s">
        <v>36</v>
      </c>
      <c r="G548" s="134">
        <v>130</v>
      </c>
      <c r="I548" s="201"/>
    </row>
    <row r="549" spans="1:9" ht="45.6" customHeight="1" x14ac:dyDescent="0.3">
      <c r="A549" s="79"/>
      <c r="B549" s="533"/>
      <c r="C549" s="534" t="s">
        <v>852</v>
      </c>
      <c r="D549" s="535"/>
      <c r="E549" s="536"/>
      <c r="F549" s="135"/>
      <c r="G549" s="537"/>
      <c r="I549" s="185"/>
    </row>
    <row r="550" spans="1:9" ht="43.2" customHeight="1" x14ac:dyDescent="0.3">
      <c r="A550" s="79" t="s">
        <v>853</v>
      </c>
      <c r="B550" s="533"/>
      <c r="C550" s="534" t="s">
        <v>854</v>
      </c>
      <c r="D550" s="535"/>
      <c r="E550" s="536"/>
      <c r="F550" s="533" t="s">
        <v>310</v>
      </c>
      <c r="G550" s="85">
        <v>1</v>
      </c>
      <c r="H550" s="183"/>
      <c r="I550" s="201"/>
    </row>
    <row r="551" spans="1:9" ht="27" customHeight="1" x14ac:dyDescent="0.3">
      <c r="A551" s="283" t="s">
        <v>1317</v>
      </c>
      <c r="B551" s="283"/>
      <c r="C551" s="283"/>
      <c r="D551" s="283"/>
      <c r="E551" s="283"/>
      <c r="F551" s="283"/>
      <c r="G551" s="283"/>
      <c r="H551" s="283"/>
      <c r="I551" s="187"/>
    </row>
    <row r="552" spans="1:9" ht="27" customHeight="1" x14ac:dyDescent="0.3">
      <c r="A552" s="516" t="s">
        <v>1329</v>
      </c>
      <c r="B552" s="516"/>
      <c r="C552" s="516"/>
      <c r="D552" s="516"/>
      <c r="E552" s="516"/>
      <c r="F552" s="516"/>
      <c r="G552" s="516"/>
      <c r="H552" s="516"/>
      <c r="I552" s="516"/>
    </row>
    <row r="553" spans="1:9" ht="27" customHeight="1" x14ac:dyDescent="0.3">
      <c r="A553" s="87" t="s">
        <v>290</v>
      </c>
      <c r="B553" s="87" t="s">
        <v>291</v>
      </c>
      <c r="C553" s="517" t="s">
        <v>113</v>
      </c>
      <c r="D553" s="517"/>
      <c r="E553" s="517"/>
      <c r="F553" s="87" t="s">
        <v>2</v>
      </c>
      <c r="G553" s="88" t="s">
        <v>3</v>
      </c>
      <c r="H553" s="177" t="s">
        <v>4</v>
      </c>
      <c r="I553" s="178" t="s">
        <v>185</v>
      </c>
    </row>
    <row r="554" spans="1:9" ht="27" customHeight="1" x14ac:dyDescent="0.3">
      <c r="A554" s="292" t="s">
        <v>1324</v>
      </c>
      <c r="B554" s="293"/>
      <c r="C554" s="293"/>
      <c r="D554" s="293"/>
      <c r="E554" s="293"/>
      <c r="F554" s="293"/>
      <c r="G554" s="293"/>
      <c r="H554" s="294"/>
      <c r="I554" s="187"/>
    </row>
    <row r="555" spans="1:9" ht="34.799999999999997" customHeight="1" x14ac:dyDescent="0.3">
      <c r="A555" s="79" t="s">
        <v>855</v>
      </c>
      <c r="B555" s="533"/>
      <c r="C555" s="301" t="s">
        <v>856</v>
      </c>
      <c r="D555" s="302"/>
      <c r="E555" s="303"/>
      <c r="F555" s="45" t="s">
        <v>81</v>
      </c>
      <c r="G555" s="134">
        <v>13</v>
      </c>
      <c r="I555" s="201"/>
    </row>
    <row r="556" spans="1:9" ht="26.4" customHeight="1" x14ac:dyDescent="0.25">
      <c r="A556" s="79" t="s">
        <v>857</v>
      </c>
      <c r="B556" s="209"/>
      <c r="C556" s="295" t="s">
        <v>858</v>
      </c>
      <c r="D556" s="296"/>
      <c r="E556" s="297"/>
      <c r="F556" s="538"/>
      <c r="G556" s="537"/>
      <c r="H556" s="200"/>
      <c r="I556" s="182"/>
    </row>
    <row r="557" spans="1:9" ht="30" customHeight="1" x14ac:dyDescent="0.25">
      <c r="A557" s="79"/>
      <c r="B557" s="539"/>
      <c r="C557" s="534" t="s">
        <v>859</v>
      </c>
      <c r="D557" s="535"/>
      <c r="E557" s="536"/>
      <c r="F557" s="537"/>
      <c r="G557" s="537"/>
      <c r="H557" s="200"/>
      <c r="I557" s="182"/>
    </row>
    <row r="558" spans="1:9" ht="39.6" customHeight="1" x14ac:dyDescent="0.3">
      <c r="A558" s="79" t="s">
        <v>860</v>
      </c>
      <c r="B558" s="540"/>
      <c r="C558" s="541" t="s">
        <v>861</v>
      </c>
      <c r="D558" s="542"/>
      <c r="E558" s="543"/>
      <c r="F558" s="544" t="s">
        <v>29</v>
      </c>
      <c r="G558" s="134">
        <v>160</v>
      </c>
      <c r="I558" s="201"/>
    </row>
    <row r="559" spans="1:9" ht="49.2" customHeight="1" x14ac:dyDescent="0.3">
      <c r="A559" s="79" t="s">
        <v>862</v>
      </c>
      <c r="B559" s="540"/>
      <c r="C559" s="541" t="s">
        <v>863</v>
      </c>
      <c r="D559" s="542"/>
      <c r="E559" s="543"/>
      <c r="F559" s="544" t="s">
        <v>29</v>
      </c>
      <c r="G559" s="134">
        <v>23</v>
      </c>
      <c r="I559" s="201"/>
    </row>
    <row r="560" spans="1:9" ht="47.4" customHeight="1" x14ac:dyDescent="0.3">
      <c r="A560" s="79" t="s">
        <v>864</v>
      </c>
      <c r="B560" s="540"/>
      <c r="C560" s="534" t="s">
        <v>865</v>
      </c>
      <c r="D560" s="535"/>
      <c r="E560" s="536"/>
      <c r="F560" s="533" t="s">
        <v>29</v>
      </c>
      <c r="G560" s="134">
        <v>36</v>
      </c>
      <c r="H560" s="545"/>
      <c r="I560" s="201"/>
    </row>
    <row r="561" spans="1:9" ht="34.200000000000003" customHeight="1" x14ac:dyDescent="0.3">
      <c r="A561" s="79" t="s">
        <v>866</v>
      </c>
      <c r="B561" s="540"/>
      <c r="C561" s="534" t="s">
        <v>867</v>
      </c>
      <c r="D561" s="535"/>
      <c r="E561" s="536"/>
      <c r="F561" s="533" t="s">
        <v>868</v>
      </c>
      <c r="G561" s="134">
        <v>1</v>
      </c>
      <c r="H561" s="545"/>
      <c r="I561" s="201"/>
    </row>
    <row r="562" spans="1:9" ht="91.8" customHeight="1" x14ac:dyDescent="0.3">
      <c r="A562" s="79" t="s">
        <v>869</v>
      </c>
      <c r="B562" s="539"/>
      <c r="C562" s="546" t="s">
        <v>870</v>
      </c>
      <c r="D562" s="547"/>
      <c r="E562" s="548"/>
      <c r="F562" s="533" t="s">
        <v>29</v>
      </c>
      <c r="G562" s="134">
        <v>160</v>
      </c>
      <c r="H562" s="545"/>
      <c r="I562" s="201"/>
    </row>
    <row r="563" spans="1:9" ht="28.2" customHeight="1" x14ac:dyDescent="0.3">
      <c r="A563" s="79" t="s">
        <v>871</v>
      </c>
      <c r="B563" s="539"/>
      <c r="C563" s="534" t="s">
        <v>872</v>
      </c>
      <c r="D563" s="535"/>
      <c r="E563" s="536"/>
      <c r="F563" s="533" t="s">
        <v>29</v>
      </c>
      <c r="G563" s="134">
        <v>7</v>
      </c>
      <c r="H563" s="545"/>
      <c r="I563" s="201"/>
    </row>
    <row r="564" spans="1:9" ht="34.200000000000003" customHeight="1" x14ac:dyDescent="0.3">
      <c r="A564" s="79" t="s">
        <v>873</v>
      </c>
      <c r="B564" s="539"/>
      <c r="C564" s="534" t="s">
        <v>874</v>
      </c>
      <c r="D564" s="535"/>
      <c r="E564" s="536"/>
      <c r="F564" s="533" t="s">
        <v>29</v>
      </c>
      <c r="G564" s="134">
        <v>16</v>
      </c>
      <c r="H564" s="203"/>
      <c r="I564" s="201"/>
    </row>
    <row r="565" spans="1:9" ht="19.95" customHeight="1" x14ac:dyDescent="0.25">
      <c r="A565" s="79" t="s">
        <v>875</v>
      </c>
      <c r="B565" s="539"/>
      <c r="C565" s="534" t="s">
        <v>876</v>
      </c>
      <c r="D565" s="535"/>
      <c r="E565" s="536"/>
      <c r="F565" s="533"/>
      <c r="G565" s="134"/>
      <c r="H565" s="200"/>
      <c r="I565" s="182"/>
    </row>
    <row r="566" spans="1:9" ht="19.95" customHeight="1" x14ac:dyDescent="0.3">
      <c r="A566" s="79" t="s">
        <v>877</v>
      </c>
      <c r="B566" s="539"/>
      <c r="C566" s="534" t="s">
        <v>878</v>
      </c>
      <c r="D566" s="535"/>
      <c r="E566" s="536"/>
      <c r="F566" s="533" t="s">
        <v>36</v>
      </c>
      <c r="G566" s="134">
        <v>25</v>
      </c>
      <c r="H566" s="545"/>
      <c r="I566" s="201"/>
    </row>
    <row r="567" spans="1:9" ht="19.95" customHeight="1" x14ac:dyDescent="0.3">
      <c r="A567" s="79" t="s">
        <v>879</v>
      </c>
      <c r="B567" s="539"/>
      <c r="C567" s="534" t="s">
        <v>880</v>
      </c>
      <c r="D567" s="535"/>
      <c r="E567" s="536"/>
      <c r="F567" s="533" t="s">
        <v>36</v>
      </c>
      <c r="G567" s="134">
        <v>38</v>
      </c>
      <c r="H567" s="545"/>
      <c r="I567" s="201"/>
    </row>
    <row r="568" spans="1:9" ht="19.95" customHeight="1" x14ac:dyDescent="0.25">
      <c r="A568" s="79"/>
      <c r="B568" s="539"/>
      <c r="C568" s="534" t="s">
        <v>881</v>
      </c>
      <c r="D568" s="535"/>
      <c r="E568" s="536"/>
      <c r="F568" s="533"/>
      <c r="G568" s="134"/>
      <c r="H568" s="200"/>
      <c r="I568" s="182"/>
    </row>
    <row r="569" spans="1:9" ht="78.599999999999994" customHeight="1" x14ac:dyDescent="0.3">
      <c r="A569" s="79" t="s">
        <v>882</v>
      </c>
      <c r="B569" s="539"/>
      <c r="C569" s="534" t="s">
        <v>883</v>
      </c>
      <c r="D569" s="535"/>
      <c r="E569" s="536"/>
      <c r="F569" s="533" t="s">
        <v>36</v>
      </c>
      <c r="G569" s="134">
        <v>140</v>
      </c>
      <c r="H569" s="545"/>
      <c r="I569" s="201"/>
    </row>
    <row r="570" spans="1:9" ht="28.2" customHeight="1" x14ac:dyDescent="0.3">
      <c r="A570" s="79" t="s">
        <v>884</v>
      </c>
      <c r="B570" s="539"/>
      <c r="C570" s="534" t="s">
        <v>885</v>
      </c>
      <c r="D570" s="535"/>
      <c r="E570" s="536"/>
      <c r="F570" s="533" t="s">
        <v>36</v>
      </c>
      <c r="G570" s="134">
        <v>140</v>
      </c>
      <c r="H570" s="545"/>
      <c r="I570" s="201"/>
    </row>
    <row r="571" spans="1:9" ht="19.95" customHeight="1" x14ac:dyDescent="0.3">
      <c r="A571" s="79" t="s">
        <v>886</v>
      </c>
      <c r="B571" s="539"/>
      <c r="C571" s="534" t="s">
        <v>887</v>
      </c>
      <c r="D571" s="535"/>
      <c r="E571" s="536"/>
      <c r="F571" s="533" t="s">
        <v>36</v>
      </c>
      <c r="G571" s="134">
        <v>13</v>
      </c>
      <c r="H571" s="545"/>
      <c r="I571" s="201"/>
    </row>
    <row r="572" spans="1:9" ht="19.95" customHeight="1" x14ac:dyDescent="0.25">
      <c r="A572" s="79"/>
      <c r="B572" s="539"/>
      <c r="C572" s="534" t="s">
        <v>888</v>
      </c>
      <c r="D572" s="535"/>
      <c r="E572" s="536"/>
      <c r="F572" s="537"/>
      <c r="G572" s="140"/>
      <c r="H572" s="200"/>
      <c r="I572" s="182"/>
    </row>
    <row r="573" spans="1:9" ht="19.95" customHeight="1" x14ac:dyDescent="0.25">
      <c r="A573" s="79"/>
      <c r="B573" s="539"/>
      <c r="C573" s="534" t="s">
        <v>889</v>
      </c>
      <c r="D573" s="535"/>
      <c r="E573" s="536"/>
      <c r="F573" s="537"/>
      <c r="G573" s="140"/>
      <c r="H573" s="200"/>
      <c r="I573" s="182"/>
    </row>
    <row r="574" spans="1:9" ht="19.95" customHeight="1" x14ac:dyDescent="0.3">
      <c r="A574" s="79" t="s">
        <v>890</v>
      </c>
      <c r="B574" s="539"/>
      <c r="C574" s="534" t="s">
        <v>891</v>
      </c>
      <c r="D574" s="535"/>
      <c r="E574" s="536"/>
      <c r="F574" s="533" t="s">
        <v>36</v>
      </c>
      <c r="G574" s="134">
        <v>50</v>
      </c>
      <c r="H574" s="545"/>
      <c r="I574" s="201"/>
    </row>
    <row r="575" spans="1:9" ht="33.6" customHeight="1" x14ac:dyDescent="0.3">
      <c r="A575" s="79"/>
      <c r="B575" s="539"/>
      <c r="C575" s="534" t="s">
        <v>892</v>
      </c>
      <c r="D575" s="535"/>
      <c r="E575" s="536"/>
      <c r="F575" s="533"/>
      <c r="G575" s="134"/>
      <c r="H575" s="545"/>
      <c r="I575" s="201"/>
    </row>
    <row r="576" spans="1:9" ht="27" customHeight="1" x14ac:dyDescent="0.3">
      <c r="A576" s="283" t="s">
        <v>1317</v>
      </c>
      <c r="B576" s="283"/>
      <c r="C576" s="283"/>
      <c r="D576" s="283"/>
      <c r="E576" s="283"/>
      <c r="F576" s="283"/>
      <c r="G576" s="283"/>
      <c r="H576" s="283"/>
      <c r="I576" s="187"/>
    </row>
    <row r="577" spans="1:9" ht="27" customHeight="1" x14ac:dyDescent="0.3">
      <c r="A577" s="516" t="s">
        <v>1329</v>
      </c>
      <c r="B577" s="516"/>
      <c r="C577" s="516"/>
      <c r="D577" s="516"/>
      <c r="E577" s="516"/>
      <c r="F577" s="516"/>
      <c r="G577" s="516"/>
      <c r="H577" s="516"/>
      <c r="I577" s="516"/>
    </row>
    <row r="578" spans="1:9" ht="27" customHeight="1" x14ac:dyDescent="0.3">
      <c r="A578" s="87" t="s">
        <v>290</v>
      </c>
      <c r="B578" s="87" t="s">
        <v>291</v>
      </c>
      <c r="C578" s="517" t="s">
        <v>113</v>
      </c>
      <c r="D578" s="517"/>
      <c r="E578" s="517"/>
      <c r="F578" s="87" t="s">
        <v>2</v>
      </c>
      <c r="G578" s="88" t="s">
        <v>3</v>
      </c>
      <c r="H578" s="177" t="s">
        <v>4</v>
      </c>
      <c r="I578" s="178" t="s">
        <v>185</v>
      </c>
    </row>
    <row r="579" spans="1:9" ht="27" customHeight="1" x14ac:dyDescent="0.3">
      <c r="A579" s="292" t="s">
        <v>1324</v>
      </c>
      <c r="B579" s="293"/>
      <c r="C579" s="293"/>
      <c r="D579" s="293"/>
      <c r="E579" s="293"/>
      <c r="F579" s="293"/>
      <c r="G579" s="293"/>
      <c r="H579" s="294"/>
      <c r="I579" s="187"/>
    </row>
    <row r="580" spans="1:9" ht="19.95" customHeight="1" x14ac:dyDescent="0.3">
      <c r="A580" s="79" t="s">
        <v>893</v>
      </c>
      <c r="B580" s="539"/>
      <c r="C580" s="534" t="s">
        <v>894</v>
      </c>
      <c r="D580" s="535"/>
      <c r="E580" s="536"/>
      <c r="F580" s="533" t="s">
        <v>36</v>
      </c>
      <c r="G580" s="134">
        <v>55</v>
      </c>
      <c r="H580" s="545"/>
      <c r="I580" s="201"/>
    </row>
    <row r="581" spans="1:9" ht="19.95" customHeight="1" x14ac:dyDescent="0.3">
      <c r="A581" s="79"/>
      <c r="B581" s="539"/>
      <c r="C581" s="534" t="s">
        <v>895</v>
      </c>
      <c r="D581" s="535"/>
      <c r="E581" s="536"/>
      <c r="F581" s="533"/>
      <c r="G581" s="134"/>
      <c r="H581" s="545"/>
      <c r="I581" s="201"/>
    </row>
    <row r="582" spans="1:9" ht="19.95" customHeight="1" x14ac:dyDescent="0.3">
      <c r="A582" s="79"/>
      <c r="B582" s="549"/>
      <c r="C582" s="534" t="s">
        <v>896</v>
      </c>
      <c r="D582" s="535"/>
      <c r="E582" s="536"/>
      <c r="F582" s="533"/>
      <c r="G582" s="134"/>
      <c r="H582" s="545"/>
      <c r="I582" s="201"/>
    </row>
    <row r="583" spans="1:9" ht="26.4" customHeight="1" x14ac:dyDescent="0.3">
      <c r="A583" s="79" t="s">
        <v>897</v>
      </c>
      <c r="B583" s="549"/>
      <c r="C583" s="534" t="s">
        <v>898</v>
      </c>
      <c r="D583" s="535"/>
      <c r="E583" s="536"/>
      <c r="F583" s="533" t="s">
        <v>376</v>
      </c>
      <c r="G583" s="134">
        <v>2</v>
      </c>
      <c r="H583" s="545"/>
      <c r="I583" s="201"/>
    </row>
    <row r="584" spans="1:9" ht="34.200000000000003" customHeight="1" x14ac:dyDescent="0.3">
      <c r="A584" s="79" t="s">
        <v>899</v>
      </c>
      <c r="B584" s="549"/>
      <c r="C584" s="534" t="s">
        <v>900</v>
      </c>
      <c r="D584" s="535"/>
      <c r="E584" s="536"/>
      <c r="F584" s="533" t="s">
        <v>29</v>
      </c>
      <c r="G584" s="134">
        <v>13</v>
      </c>
      <c r="H584" s="545"/>
      <c r="I584" s="201"/>
    </row>
    <row r="585" spans="1:9" ht="33" customHeight="1" x14ac:dyDescent="0.3">
      <c r="A585" s="79" t="s">
        <v>901</v>
      </c>
      <c r="B585" s="549"/>
      <c r="C585" s="534" t="s">
        <v>902</v>
      </c>
      <c r="D585" s="535"/>
      <c r="E585" s="536"/>
      <c r="F585" s="533" t="s">
        <v>29</v>
      </c>
      <c r="G585" s="134">
        <v>7</v>
      </c>
      <c r="H585" s="545"/>
      <c r="I585" s="201"/>
    </row>
    <row r="586" spans="1:9" ht="52.2" customHeight="1" x14ac:dyDescent="0.3">
      <c r="A586" s="79" t="s">
        <v>903</v>
      </c>
      <c r="B586" s="549"/>
      <c r="C586" s="534" t="s">
        <v>904</v>
      </c>
      <c r="D586" s="535"/>
      <c r="E586" s="536"/>
      <c r="F586" s="533" t="s">
        <v>905</v>
      </c>
      <c r="G586" s="134">
        <v>4</v>
      </c>
      <c r="H586" s="545"/>
      <c r="I586" s="201"/>
    </row>
    <row r="587" spans="1:9" ht="37.799999999999997" customHeight="1" x14ac:dyDescent="0.3">
      <c r="A587" s="79" t="s">
        <v>906</v>
      </c>
      <c r="B587" s="549"/>
      <c r="C587" s="534" t="s">
        <v>907</v>
      </c>
      <c r="D587" s="535"/>
      <c r="E587" s="536"/>
      <c r="F587" s="533" t="s">
        <v>33</v>
      </c>
      <c r="G587" s="134">
        <v>170</v>
      </c>
      <c r="H587" s="545"/>
      <c r="I587" s="201"/>
    </row>
    <row r="588" spans="1:9" ht="29.4" customHeight="1" x14ac:dyDescent="0.3">
      <c r="A588" s="79" t="s">
        <v>908</v>
      </c>
      <c r="B588" s="549"/>
      <c r="C588" s="534" t="s">
        <v>909</v>
      </c>
      <c r="D588" s="535"/>
      <c r="E588" s="536"/>
      <c r="F588" s="533" t="s">
        <v>33</v>
      </c>
      <c r="G588" s="134">
        <v>100</v>
      </c>
      <c r="H588" s="545"/>
      <c r="I588" s="201"/>
    </row>
    <row r="589" spans="1:9" ht="19.95" customHeight="1" x14ac:dyDescent="0.3">
      <c r="A589" s="79"/>
      <c r="B589" s="549"/>
      <c r="C589" s="534" t="s">
        <v>910</v>
      </c>
      <c r="D589" s="535"/>
      <c r="E589" s="536"/>
      <c r="F589" s="550"/>
      <c r="G589" s="134"/>
      <c r="H589" s="551"/>
      <c r="I589" s="552"/>
    </row>
    <row r="590" spans="1:9" ht="19.95" customHeight="1" x14ac:dyDescent="0.3">
      <c r="A590" s="79" t="s">
        <v>911</v>
      </c>
      <c r="B590" s="549"/>
      <c r="C590" s="534" t="s">
        <v>912</v>
      </c>
      <c r="D590" s="535"/>
      <c r="E590" s="536"/>
      <c r="F590" s="533" t="s">
        <v>29</v>
      </c>
      <c r="G590" s="134">
        <v>20</v>
      </c>
      <c r="H590" s="545"/>
      <c r="I590" s="201"/>
    </row>
    <row r="591" spans="1:9" ht="28.2" customHeight="1" x14ac:dyDescent="0.3">
      <c r="A591" s="79" t="s">
        <v>913</v>
      </c>
      <c r="B591" s="549"/>
      <c r="C591" s="534" t="s">
        <v>914</v>
      </c>
      <c r="D591" s="535"/>
      <c r="E591" s="536"/>
      <c r="F591" s="533" t="s">
        <v>29</v>
      </c>
      <c r="G591" s="134">
        <v>2</v>
      </c>
      <c r="H591" s="545"/>
      <c r="I591" s="201"/>
    </row>
    <row r="592" spans="1:9" ht="19.95" customHeight="1" x14ac:dyDescent="0.3">
      <c r="A592" s="79" t="s">
        <v>915</v>
      </c>
      <c r="B592" s="549"/>
      <c r="C592" s="534" t="s">
        <v>916</v>
      </c>
      <c r="D592" s="535"/>
      <c r="E592" s="536"/>
      <c r="F592" s="533" t="s">
        <v>29</v>
      </c>
      <c r="G592" s="134">
        <v>1</v>
      </c>
      <c r="H592" s="545"/>
      <c r="I592" s="201"/>
    </row>
    <row r="593" spans="1:9" ht="19.95" customHeight="1" x14ac:dyDescent="0.3">
      <c r="A593" s="79" t="s">
        <v>917</v>
      </c>
      <c r="B593" s="549"/>
      <c r="C593" s="295" t="s">
        <v>918</v>
      </c>
      <c r="D593" s="296"/>
      <c r="E593" s="297"/>
      <c r="F593" s="533"/>
      <c r="G593" s="134"/>
      <c r="H593" s="545"/>
      <c r="I593" s="552"/>
    </row>
    <row r="594" spans="1:9" ht="52.8" customHeight="1" x14ac:dyDescent="0.3">
      <c r="A594" s="79" t="s">
        <v>919</v>
      </c>
      <c r="B594" s="549"/>
      <c r="C594" s="534" t="s">
        <v>920</v>
      </c>
      <c r="D594" s="535"/>
      <c r="E594" s="536"/>
      <c r="F594" s="533" t="s">
        <v>36</v>
      </c>
      <c r="G594" s="134">
        <v>140</v>
      </c>
      <c r="H594" s="545"/>
      <c r="I594" s="201"/>
    </row>
    <row r="595" spans="1:9" ht="45.6" customHeight="1" x14ac:dyDescent="0.3">
      <c r="A595" s="79"/>
      <c r="B595" s="549"/>
      <c r="C595" s="534" t="s">
        <v>921</v>
      </c>
      <c r="D595" s="535"/>
      <c r="E595" s="536"/>
      <c r="F595" s="533"/>
      <c r="G595" s="134"/>
      <c r="H595" s="545"/>
      <c r="I595" s="552"/>
    </row>
    <row r="596" spans="1:9" ht="19.95" customHeight="1" x14ac:dyDescent="0.3">
      <c r="A596" s="79" t="s">
        <v>922</v>
      </c>
      <c r="B596" s="549"/>
      <c r="C596" s="534" t="s">
        <v>923</v>
      </c>
      <c r="D596" s="535"/>
      <c r="E596" s="536"/>
      <c r="F596" s="533" t="s">
        <v>33</v>
      </c>
      <c r="G596" s="134">
        <v>95</v>
      </c>
      <c r="H596" s="545"/>
      <c r="I596" s="201"/>
    </row>
    <row r="597" spans="1:9" ht="19.95" customHeight="1" x14ac:dyDescent="0.3">
      <c r="A597" s="79" t="s">
        <v>924</v>
      </c>
      <c r="B597" s="549"/>
      <c r="C597" s="534" t="s">
        <v>925</v>
      </c>
      <c r="D597" s="535"/>
      <c r="E597" s="536"/>
      <c r="F597" s="533" t="s">
        <v>33</v>
      </c>
      <c r="G597" s="134">
        <v>50</v>
      </c>
      <c r="H597" s="545"/>
      <c r="I597" s="201"/>
    </row>
    <row r="598" spans="1:9" ht="19.95" customHeight="1" x14ac:dyDescent="0.3">
      <c r="A598" s="79" t="s">
        <v>926</v>
      </c>
      <c r="B598" s="549"/>
      <c r="C598" s="295" t="s">
        <v>927</v>
      </c>
      <c r="D598" s="296"/>
      <c r="E598" s="297"/>
      <c r="F598" s="533"/>
      <c r="G598" s="134"/>
      <c r="H598" s="545"/>
      <c r="I598" s="552"/>
    </row>
    <row r="599" spans="1:9" ht="19.95" customHeight="1" x14ac:dyDescent="0.3">
      <c r="A599" s="79" t="s">
        <v>928</v>
      </c>
      <c r="B599" s="549"/>
      <c r="C599" s="534" t="s">
        <v>929</v>
      </c>
      <c r="D599" s="535"/>
      <c r="E599" s="536"/>
      <c r="F599" s="533" t="s">
        <v>36</v>
      </c>
      <c r="G599" s="134">
        <v>140</v>
      </c>
      <c r="H599" s="545"/>
      <c r="I599" s="201"/>
    </row>
    <row r="600" spans="1:9" ht="19.95" customHeight="1" x14ac:dyDescent="0.3">
      <c r="A600" s="79" t="s">
        <v>930</v>
      </c>
      <c r="B600" s="549"/>
      <c r="C600" s="534" t="s">
        <v>931</v>
      </c>
      <c r="D600" s="535"/>
      <c r="E600" s="536"/>
      <c r="F600" s="533" t="s">
        <v>36</v>
      </c>
      <c r="G600" s="134">
        <v>150</v>
      </c>
      <c r="H600" s="545"/>
      <c r="I600" s="201"/>
    </row>
    <row r="601" spans="1:9" ht="19.95" customHeight="1" x14ac:dyDescent="0.3">
      <c r="A601" s="79" t="s">
        <v>932</v>
      </c>
      <c r="B601" s="549"/>
      <c r="C601" s="534" t="s">
        <v>933</v>
      </c>
      <c r="D601" s="535"/>
      <c r="E601" s="536"/>
      <c r="F601" s="533" t="s">
        <v>33</v>
      </c>
      <c r="G601" s="134">
        <v>300</v>
      </c>
      <c r="H601" s="545"/>
      <c r="I601" s="201"/>
    </row>
    <row r="602" spans="1:9" ht="19.95" customHeight="1" x14ac:dyDescent="0.3">
      <c r="A602" s="79" t="s">
        <v>934</v>
      </c>
      <c r="B602" s="549"/>
      <c r="C602" s="534" t="s">
        <v>935</v>
      </c>
      <c r="D602" s="535"/>
      <c r="E602" s="536"/>
      <c r="F602" s="533" t="s">
        <v>33</v>
      </c>
      <c r="G602" s="134">
        <v>135</v>
      </c>
      <c r="H602" s="545"/>
      <c r="I602" s="201"/>
    </row>
    <row r="603" spans="1:9" ht="19.95" customHeight="1" x14ac:dyDescent="0.3">
      <c r="A603" s="79" t="s">
        <v>936</v>
      </c>
      <c r="B603" s="549"/>
      <c r="C603" s="534" t="s">
        <v>937</v>
      </c>
      <c r="D603" s="535"/>
      <c r="E603" s="536"/>
      <c r="F603" s="533" t="s">
        <v>554</v>
      </c>
      <c r="G603" s="134">
        <v>8</v>
      </c>
      <c r="H603" s="545"/>
      <c r="I603" s="201"/>
    </row>
    <row r="604" spans="1:9" ht="43.8" customHeight="1" x14ac:dyDescent="0.3">
      <c r="A604" s="79" t="s">
        <v>938</v>
      </c>
      <c r="B604" s="549"/>
      <c r="C604" s="534" t="s">
        <v>939</v>
      </c>
      <c r="D604" s="535"/>
      <c r="E604" s="536"/>
      <c r="F604" s="553" t="s">
        <v>33</v>
      </c>
      <c r="G604" s="134">
        <v>9</v>
      </c>
      <c r="H604" s="545"/>
      <c r="I604" s="201"/>
    </row>
    <row r="605" spans="1:9" ht="27" customHeight="1" x14ac:dyDescent="0.3">
      <c r="A605" s="283" t="s">
        <v>1317</v>
      </c>
      <c r="B605" s="283"/>
      <c r="C605" s="283"/>
      <c r="D605" s="283"/>
      <c r="E605" s="283"/>
      <c r="F605" s="283"/>
      <c r="G605" s="283"/>
      <c r="H605" s="283"/>
      <c r="I605" s="187"/>
    </row>
    <row r="606" spans="1:9" ht="27" customHeight="1" x14ac:dyDescent="0.3">
      <c r="A606" s="516" t="s">
        <v>1329</v>
      </c>
      <c r="B606" s="516"/>
      <c r="C606" s="516"/>
      <c r="D606" s="516"/>
      <c r="E606" s="516"/>
      <c r="F606" s="516"/>
      <c r="G606" s="516"/>
      <c r="H606" s="516"/>
      <c r="I606" s="516"/>
    </row>
    <row r="607" spans="1:9" ht="27" customHeight="1" x14ac:dyDescent="0.3">
      <c r="A607" s="87" t="s">
        <v>290</v>
      </c>
      <c r="B607" s="87" t="s">
        <v>291</v>
      </c>
      <c r="C607" s="517" t="s">
        <v>113</v>
      </c>
      <c r="D607" s="517"/>
      <c r="E607" s="517"/>
      <c r="F607" s="87" t="s">
        <v>2</v>
      </c>
      <c r="G607" s="88" t="s">
        <v>3</v>
      </c>
      <c r="H607" s="177" t="s">
        <v>4</v>
      </c>
      <c r="I607" s="178" t="s">
        <v>185</v>
      </c>
    </row>
    <row r="608" spans="1:9" ht="27" customHeight="1" x14ac:dyDescent="0.3">
      <c r="A608" s="292" t="s">
        <v>1324</v>
      </c>
      <c r="B608" s="293"/>
      <c r="C608" s="293"/>
      <c r="D608" s="293"/>
      <c r="E608" s="293"/>
      <c r="F608" s="293"/>
      <c r="G608" s="293"/>
      <c r="H608" s="294"/>
      <c r="I608" s="187"/>
    </row>
    <row r="609" spans="1:9" ht="27" customHeight="1" x14ac:dyDescent="0.3">
      <c r="A609" s="79" t="s">
        <v>940</v>
      </c>
      <c r="B609" s="549"/>
      <c r="C609" s="534" t="s">
        <v>941</v>
      </c>
      <c r="D609" s="535"/>
      <c r="E609" s="536"/>
      <c r="F609" s="553" t="s">
        <v>33</v>
      </c>
      <c r="G609" s="134">
        <v>12</v>
      </c>
      <c r="H609" s="222"/>
      <c r="I609" s="189"/>
    </row>
    <row r="610" spans="1:9" ht="66.599999999999994" customHeight="1" x14ac:dyDescent="0.3">
      <c r="A610" s="79" t="s">
        <v>942</v>
      </c>
      <c r="B610" s="549"/>
      <c r="C610" s="534" t="s">
        <v>943</v>
      </c>
      <c r="D610" s="535"/>
      <c r="E610" s="536"/>
      <c r="F610" s="533" t="s">
        <v>33</v>
      </c>
      <c r="G610" s="134">
        <v>30</v>
      </c>
      <c r="H610" s="545"/>
      <c r="I610" s="201"/>
    </row>
    <row r="611" spans="1:9" ht="19.95" customHeight="1" x14ac:dyDescent="0.3">
      <c r="A611" s="79" t="s">
        <v>944</v>
      </c>
      <c r="B611" s="549"/>
      <c r="C611" s="295" t="s">
        <v>945</v>
      </c>
      <c r="D611" s="296"/>
      <c r="E611" s="297"/>
      <c r="F611" s="533"/>
      <c r="G611" s="134"/>
      <c r="H611" s="545"/>
      <c r="I611" s="552"/>
    </row>
    <row r="612" spans="1:9" ht="19.95" customHeight="1" x14ac:dyDescent="0.3">
      <c r="A612" s="79"/>
      <c r="B612" s="549"/>
      <c r="C612" s="534" t="s">
        <v>946</v>
      </c>
      <c r="D612" s="535"/>
      <c r="E612" s="536"/>
      <c r="F612" s="533"/>
      <c r="G612" s="134"/>
      <c r="H612" s="545"/>
      <c r="I612" s="201"/>
    </row>
    <row r="613" spans="1:9" ht="19.95" customHeight="1" x14ac:dyDescent="0.3">
      <c r="A613" s="79" t="s">
        <v>947</v>
      </c>
      <c r="B613" s="549"/>
      <c r="C613" s="534" t="s">
        <v>948</v>
      </c>
      <c r="D613" s="535"/>
      <c r="E613" s="536"/>
      <c r="F613" s="533" t="s">
        <v>36</v>
      </c>
      <c r="G613" s="134">
        <v>110</v>
      </c>
      <c r="H613" s="545"/>
      <c r="I613" s="201"/>
    </row>
    <row r="614" spans="1:9" ht="19.95" customHeight="1" x14ac:dyDescent="0.3">
      <c r="A614" s="79" t="s">
        <v>949</v>
      </c>
      <c r="B614" s="549"/>
      <c r="C614" s="534" t="s">
        <v>950</v>
      </c>
      <c r="D614" s="535"/>
      <c r="E614" s="536"/>
      <c r="F614" s="533" t="s">
        <v>36</v>
      </c>
      <c r="G614" s="134">
        <v>22</v>
      </c>
      <c r="H614" s="545"/>
      <c r="I614" s="201"/>
    </row>
    <row r="615" spans="1:9" ht="19.95" customHeight="1" x14ac:dyDescent="0.3">
      <c r="A615" s="79" t="s">
        <v>951</v>
      </c>
      <c r="B615" s="549"/>
      <c r="C615" s="534" t="s">
        <v>952</v>
      </c>
      <c r="D615" s="535"/>
      <c r="E615" s="536"/>
      <c r="F615" s="533" t="s">
        <v>33</v>
      </c>
      <c r="G615" s="134">
        <v>120</v>
      </c>
      <c r="H615" s="545"/>
      <c r="I615" s="201"/>
    </row>
    <row r="616" spans="1:9" ht="19.95" customHeight="1" x14ac:dyDescent="0.3">
      <c r="A616" s="79" t="s">
        <v>953</v>
      </c>
      <c r="B616" s="549"/>
      <c r="C616" s="295" t="s">
        <v>954</v>
      </c>
      <c r="D616" s="296"/>
      <c r="E616" s="297"/>
      <c r="F616" s="533"/>
      <c r="G616" s="134"/>
      <c r="H616" s="545"/>
      <c r="I616" s="552"/>
    </row>
    <row r="617" spans="1:9" ht="19.95" customHeight="1" x14ac:dyDescent="0.3">
      <c r="A617" s="79"/>
      <c r="B617" s="549"/>
      <c r="C617" s="534" t="s">
        <v>955</v>
      </c>
      <c r="D617" s="535"/>
      <c r="E617" s="536"/>
      <c r="F617" s="533"/>
      <c r="G617" s="134"/>
      <c r="H617" s="545"/>
      <c r="I617" s="201"/>
    </row>
    <row r="618" spans="1:9" ht="19.95" customHeight="1" x14ac:dyDescent="0.3">
      <c r="A618" s="79" t="s">
        <v>956</v>
      </c>
      <c r="B618" s="549"/>
      <c r="C618" s="534" t="s">
        <v>957</v>
      </c>
      <c r="D618" s="535"/>
      <c r="E618" s="536"/>
      <c r="F618" s="533" t="s">
        <v>36</v>
      </c>
      <c r="G618" s="134">
        <v>110</v>
      </c>
      <c r="H618" s="545"/>
      <c r="I618" s="201"/>
    </row>
    <row r="619" spans="1:9" ht="19.95" customHeight="1" x14ac:dyDescent="0.3">
      <c r="A619" s="79" t="s">
        <v>958</v>
      </c>
      <c r="B619" s="549"/>
      <c r="C619" s="534" t="s">
        <v>959</v>
      </c>
      <c r="D619" s="535"/>
      <c r="E619" s="536"/>
      <c r="F619" s="533" t="s">
        <v>36</v>
      </c>
      <c r="G619" s="134">
        <v>110</v>
      </c>
      <c r="H619" s="545"/>
      <c r="I619" s="201"/>
    </row>
    <row r="620" spans="1:9" ht="19.95" customHeight="1" x14ac:dyDescent="0.3">
      <c r="A620" s="79"/>
      <c r="B620" s="549"/>
      <c r="C620" s="534" t="s">
        <v>960</v>
      </c>
      <c r="D620" s="535"/>
      <c r="E620" s="536"/>
      <c r="F620" s="533"/>
      <c r="G620" s="134"/>
      <c r="H620" s="545"/>
      <c r="I620" s="201"/>
    </row>
    <row r="621" spans="1:9" ht="19.95" customHeight="1" x14ac:dyDescent="0.3">
      <c r="A621" s="79" t="s">
        <v>961</v>
      </c>
      <c r="B621" s="549"/>
      <c r="C621" s="534" t="s">
        <v>962</v>
      </c>
      <c r="D621" s="535"/>
      <c r="E621" s="536"/>
      <c r="F621" s="533" t="s">
        <v>36</v>
      </c>
      <c r="G621" s="134">
        <v>0</v>
      </c>
      <c r="H621" s="545"/>
      <c r="I621" s="201"/>
    </row>
    <row r="622" spans="1:9" ht="19.95" customHeight="1" x14ac:dyDescent="0.3">
      <c r="A622" s="79" t="s">
        <v>963</v>
      </c>
      <c r="B622" s="549"/>
      <c r="C622" s="534" t="s">
        <v>964</v>
      </c>
      <c r="D622" s="535"/>
      <c r="E622" s="536"/>
      <c r="F622" s="533" t="s">
        <v>36</v>
      </c>
      <c r="G622" s="134">
        <v>0</v>
      </c>
      <c r="H622" s="545"/>
      <c r="I622" s="201"/>
    </row>
    <row r="623" spans="1:9" ht="19.95" customHeight="1" x14ac:dyDescent="0.3">
      <c r="A623" s="79" t="s">
        <v>965</v>
      </c>
      <c r="B623" s="549"/>
      <c r="C623" s="534" t="s">
        <v>966</v>
      </c>
      <c r="D623" s="535"/>
      <c r="E623" s="536"/>
      <c r="F623" s="533" t="s">
        <v>36</v>
      </c>
      <c r="G623" s="134">
        <v>0</v>
      </c>
      <c r="H623" s="545"/>
      <c r="I623" s="201"/>
    </row>
    <row r="624" spans="1:9" ht="19.95" customHeight="1" x14ac:dyDescent="0.3">
      <c r="A624" s="79"/>
      <c r="B624" s="549"/>
      <c r="C624" s="534" t="s">
        <v>967</v>
      </c>
      <c r="D624" s="535"/>
      <c r="E624" s="536"/>
      <c r="F624" s="533"/>
      <c r="G624" s="134"/>
      <c r="H624" s="545"/>
      <c r="I624" s="201"/>
    </row>
    <row r="625" spans="1:9" ht="19.95" customHeight="1" x14ac:dyDescent="0.3">
      <c r="A625" s="79" t="s">
        <v>968</v>
      </c>
      <c r="B625" s="549"/>
      <c r="C625" s="534" t="s">
        <v>969</v>
      </c>
      <c r="D625" s="535"/>
      <c r="E625" s="536"/>
      <c r="F625" s="533" t="s">
        <v>36</v>
      </c>
      <c r="G625" s="134">
        <v>115</v>
      </c>
      <c r="H625" s="545"/>
      <c r="I625" s="201"/>
    </row>
    <row r="626" spans="1:9" ht="19.95" customHeight="1" x14ac:dyDescent="0.3">
      <c r="A626" s="79" t="s">
        <v>970</v>
      </c>
      <c r="B626" s="549"/>
      <c r="C626" s="295" t="s">
        <v>971</v>
      </c>
      <c r="D626" s="296"/>
      <c r="E626" s="297"/>
      <c r="F626" s="533"/>
      <c r="G626" s="134"/>
      <c r="H626" s="545"/>
      <c r="I626" s="552"/>
    </row>
    <row r="627" spans="1:9" ht="33" customHeight="1" x14ac:dyDescent="0.3">
      <c r="A627" s="79"/>
      <c r="B627" s="549"/>
      <c r="C627" s="534" t="s">
        <v>972</v>
      </c>
      <c r="D627" s="535"/>
      <c r="E627" s="536"/>
      <c r="F627" s="533"/>
      <c r="G627" s="134"/>
      <c r="H627" s="545"/>
      <c r="I627" s="201"/>
    </row>
    <row r="628" spans="1:9" ht="19.95" customHeight="1" x14ac:dyDescent="0.3">
      <c r="A628" s="79" t="s">
        <v>973</v>
      </c>
      <c r="B628" s="549"/>
      <c r="C628" s="534" t="s">
        <v>974</v>
      </c>
      <c r="D628" s="535"/>
      <c r="E628" s="536"/>
      <c r="F628" s="533" t="s">
        <v>554</v>
      </c>
      <c r="G628" s="134">
        <v>4</v>
      </c>
      <c r="H628" s="545"/>
      <c r="I628" s="201"/>
    </row>
    <row r="629" spans="1:9" ht="19.95" customHeight="1" x14ac:dyDescent="0.3">
      <c r="A629" s="79" t="s">
        <v>975</v>
      </c>
      <c r="B629" s="549"/>
      <c r="C629" s="534" t="s">
        <v>976</v>
      </c>
      <c r="D629" s="535"/>
      <c r="E629" s="536"/>
      <c r="F629" s="533" t="s">
        <v>33</v>
      </c>
      <c r="G629" s="134">
        <v>9</v>
      </c>
      <c r="H629" s="545"/>
      <c r="I629" s="201"/>
    </row>
    <row r="630" spans="1:9" ht="19.95" customHeight="1" x14ac:dyDescent="0.3">
      <c r="A630" s="79"/>
      <c r="B630" s="549"/>
      <c r="C630" s="534" t="s">
        <v>977</v>
      </c>
      <c r="D630" s="535"/>
      <c r="E630" s="536"/>
      <c r="F630" s="533"/>
      <c r="G630" s="134"/>
      <c r="H630" s="545"/>
      <c r="I630" s="201"/>
    </row>
    <row r="631" spans="1:9" ht="19.95" customHeight="1" x14ac:dyDescent="0.3">
      <c r="A631" s="79" t="s">
        <v>978</v>
      </c>
      <c r="B631" s="549"/>
      <c r="C631" s="534" t="s">
        <v>979</v>
      </c>
      <c r="D631" s="535"/>
      <c r="E631" s="536"/>
      <c r="F631" s="533" t="s">
        <v>36</v>
      </c>
      <c r="G631" s="134">
        <v>18</v>
      </c>
      <c r="H631" s="545"/>
      <c r="I631" s="201"/>
    </row>
    <row r="632" spans="1:9" ht="19.95" customHeight="1" x14ac:dyDescent="0.3">
      <c r="A632" s="79" t="s">
        <v>980</v>
      </c>
      <c r="B632" s="549"/>
      <c r="C632" s="534" t="s">
        <v>981</v>
      </c>
      <c r="D632" s="535"/>
      <c r="E632" s="536"/>
      <c r="F632" s="533" t="s">
        <v>36</v>
      </c>
      <c r="G632" s="134">
        <v>18</v>
      </c>
      <c r="H632" s="545"/>
      <c r="I632" s="201"/>
    </row>
    <row r="633" spans="1:9" ht="19.95" customHeight="1" x14ac:dyDescent="0.3">
      <c r="A633" s="79" t="s">
        <v>982</v>
      </c>
      <c r="B633" s="549"/>
      <c r="C633" s="534" t="s">
        <v>983</v>
      </c>
      <c r="D633" s="535"/>
      <c r="E633" s="536"/>
      <c r="F633" s="533" t="s">
        <v>36</v>
      </c>
      <c r="G633" s="134">
        <f>G632</f>
        <v>18</v>
      </c>
      <c r="H633" s="545"/>
      <c r="I633" s="201"/>
    </row>
    <row r="634" spans="1:9" ht="19.95" customHeight="1" x14ac:dyDescent="0.3">
      <c r="A634" s="79" t="s">
        <v>984</v>
      </c>
      <c r="B634" s="549"/>
      <c r="C634" s="534" t="s">
        <v>985</v>
      </c>
      <c r="D634" s="535"/>
      <c r="E634" s="536"/>
      <c r="F634" s="533" t="s">
        <v>36</v>
      </c>
      <c r="G634" s="134">
        <v>70</v>
      </c>
      <c r="H634" s="545"/>
      <c r="I634" s="201"/>
    </row>
    <row r="635" spans="1:9" ht="19.95" customHeight="1" x14ac:dyDescent="0.3">
      <c r="A635" s="79" t="s">
        <v>986</v>
      </c>
      <c r="B635" s="549"/>
      <c r="C635" s="534" t="s">
        <v>987</v>
      </c>
      <c r="D635" s="535"/>
      <c r="E635" s="536"/>
      <c r="F635" s="533" t="s">
        <v>36</v>
      </c>
      <c r="G635" s="134">
        <v>70</v>
      </c>
      <c r="H635" s="545"/>
      <c r="I635" s="201"/>
    </row>
    <row r="636" spans="1:9" ht="19.95" customHeight="1" x14ac:dyDescent="0.3">
      <c r="A636" s="79"/>
      <c r="B636" s="549"/>
      <c r="C636" s="534" t="s">
        <v>988</v>
      </c>
      <c r="D636" s="535"/>
      <c r="E636" s="536"/>
      <c r="F636" s="533"/>
      <c r="G636" s="134"/>
      <c r="H636" s="545"/>
      <c r="I636" s="201"/>
    </row>
    <row r="637" spans="1:9" ht="39.6" customHeight="1" x14ac:dyDescent="0.3">
      <c r="A637" s="79" t="s">
        <v>989</v>
      </c>
      <c r="B637" s="549"/>
      <c r="C637" s="534" t="s">
        <v>990</v>
      </c>
      <c r="D637" s="535"/>
      <c r="E637" s="536"/>
      <c r="F637" s="533" t="s">
        <v>36</v>
      </c>
      <c r="G637" s="134">
        <v>15</v>
      </c>
      <c r="H637" s="545"/>
      <c r="I637" s="201"/>
    </row>
    <row r="638" spans="1:9" ht="27" customHeight="1" x14ac:dyDescent="0.3">
      <c r="A638" s="283" t="s">
        <v>1317</v>
      </c>
      <c r="B638" s="283"/>
      <c r="C638" s="283"/>
      <c r="D638" s="283"/>
      <c r="E638" s="283"/>
      <c r="F638" s="283"/>
      <c r="G638" s="283"/>
      <c r="H638" s="283"/>
      <c r="I638" s="187"/>
    </row>
    <row r="639" spans="1:9" ht="27" customHeight="1" x14ac:dyDescent="0.3">
      <c r="A639" s="516" t="s">
        <v>1329</v>
      </c>
      <c r="B639" s="516"/>
      <c r="C639" s="516"/>
      <c r="D639" s="516"/>
      <c r="E639" s="516"/>
      <c r="F639" s="516"/>
      <c r="G639" s="516"/>
      <c r="H639" s="516"/>
      <c r="I639" s="516"/>
    </row>
    <row r="640" spans="1:9" ht="27" customHeight="1" x14ac:dyDescent="0.3">
      <c r="A640" s="87" t="s">
        <v>290</v>
      </c>
      <c r="B640" s="87" t="s">
        <v>291</v>
      </c>
      <c r="C640" s="517" t="s">
        <v>113</v>
      </c>
      <c r="D640" s="517"/>
      <c r="E640" s="517"/>
      <c r="F640" s="87" t="s">
        <v>2</v>
      </c>
      <c r="G640" s="88" t="s">
        <v>3</v>
      </c>
      <c r="H640" s="177" t="s">
        <v>4</v>
      </c>
      <c r="I640" s="178" t="s">
        <v>185</v>
      </c>
    </row>
    <row r="641" spans="1:9" ht="27" customHeight="1" x14ac:dyDescent="0.3">
      <c r="A641" s="292" t="s">
        <v>1324</v>
      </c>
      <c r="B641" s="293"/>
      <c r="C641" s="293"/>
      <c r="D641" s="293"/>
      <c r="E641" s="293"/>
      <c r="F641" s="293"/>
      <c r="G641" s="293"/>
      <c r="H641" s="294"/>
      <c r="I641" s="187"/>
    </row>
    <row r="642" spans="1:9" ht="33" customHeight="1" x14ac:dyDescent="0.3">
      <c r="A642" s="79" t="s">
        <v>991</v>
      </c>
      <c r="B642" s="549"/>
      <c r="C642" s="534" t="s">
        <v>992</v>
      </c>
      <c r="D642" s="535"/>
      <c r="E642" s="536"/>
      <c r="F642" s="533" t="s">
        <v>36</v>
      </c>
      <c r="G642" s="134">
        <f>G632</f>
        <v>18</v>
      </c>
      <c r="H642" s="545"/>
      <c r="I642" s="201"/>
    </row>
    <row r="643" spans="1:9" ht="36.6" customHeight="1" x14ac:dyDescent="0.3">
      <c r="A643" s="79" t="s">
        <v>993</v>
      </c>
      <c r="B643" s="549"/>
      <c r="C643" s="534" t="s">
        <v>994</v>
      </c>
      <c r="D643" s="535"/>
      <c r="E643" s="536"/>
      <c r="F643" s="533" t="s">
        <v>36</v>
      </c>
      <c r="G643" s="134">
        <v>15</v>
      </c>
      <c r="H643" s="545"/>
      <c r="I643" s="201"/>
    </row>
    <row r="644" spans="1:9" ht="19.95" customHeight="1" x14ac:dyDescent="0.3">
      <c r="A644" s="79" t="s">
        <v>995</v>
      </c>
      <c r="B644" s="549"/>
      <c r="C644" s="534" t="s">
        <v>996</v>
      </c>
      <c r="D644" s="535"/>
      <c r="E644" s="536"/>
      <c r="F644" s="533" t="s">
        <v>36</v>
      </c>
      <c r="G644" s="134">
        <f>G643</f>
        <v>15</v>
      </c>
      <c r="H644" s="545"/>
      <c r="I644" s="201"/>
    </row>
    <row r="645" spans="1:9" ht="19.95" customHeight="1" x14ac:dyDescent="0.3">
      <c r="A645" s="79" t="s">
        <v>997</v>
      </c>
      <c r="B645" s="549"/>
      <c r="C645" s="534" t="s">
        <v>998</v>
      </c>
      <c r="D645" s="535"/>
      <c r="E645" s="536"/>
      <c r="F645" s="533" t="s">
        <v>36</v>
      </c>
      <c r="G645" s="134">
        <f>G644</f>
        <v>15</v>
      </c>
      <c r="H645" s="545"/>
      <c r="I645" s="201"/>
    </row>
    <row r="646" spans="1:9" ht="19.95" customHeight="1" x14ac:dyDescent="0.3">
      <c r="A646" s="79"/>
      <c r="B646" s="549"/>
      <c r="C646" s="534" t="s">
        <v>999</v>
      </c>
      <c r="D646" s="535"/>
      <c r="E646" s="536"/>
      <c r="F646" s="533"/>
      <c r="G646" s="134"/>
      <c r="H646" s="545"/>
      <c r="I646" s="201"/>
    </row>
    <row r="647" spans="1:9" ht="27" customHeight="1" x14ac:dyDescent="0.3">
      <c r="A647" s="79"/>
      <c r="B647" s="549"/>
      <c r="C647" s="534" t="s">
        <v>1000</v>
      </c>
      <c r="D647" s="535"/>
      <c r="E647" s="536"/>
      <c r="F647" s="533"/>
      <c r="G647" s="134"/>
      <c r="H647" s="545"/>
      <c r="I647" s="201"/>
    </row>
    <row r="648" spans="1:9" ht="19.95" customHeight="1" x14ac:dyDescent="0.3">
      <c r="A648" s="79" t="s">
        <v>1001</v>
      </c>
      <c r="B648" s="549"/>
      <c r="C648" s="534" t="s">
        <v>1002</v>
      </c>
      <c r="D648" s="535"/>
      <c r="E648" s="536"/>
      <c r="F648" s="533" t="s">
        <v>36</v>
      </c>
      <c r="G648" s="134">
        <v>20</v>
      </c>
      <c r="H648" s="545"/>
      <c r="I648" s="201"/>
    </row>
    <row r="649" spans="1:9" ht="19.95" customHeight="1" x14ac:dyDescent="0.3">
      <c r="A649" s="79"/>
      <c r="B649" s="549"/>
      <c r="C649" s="534" t="s">
        <v>1003</v>
      </c>
      <c r="D649" s="535"/>
      <c r="E649" s="536"/>
      <c r="F649" s="533"/>
      <c r="G649" s="134"/>
      <c r="H649" s="545"/>
      <c r="I649" s="201"/>
    </row>
    <row r="650" spans="1:9" ht="34.200000000000003" customHeight="1" x14ac:dyDescent="0.3">
      <c r="A650" s="69"/>
      <c r="B650" s="549"/>
      <c r="C650" s="534" t="s">
        <v>1004</v>
      </c>
      <c r="D650" s="535"/>
      <c r="E650" s="536"/>
      <c r="F650" s="533"/>
      <c r="G650" s="134"/>
      <c r="H650" s="545"/>
      <c r="I650" s="201"/>
    </row>
    <row r="651" spans="1:9" ht="19.95" customHeight="1" x14ac:dyDescent="0.3">
      <c r="A651" s="79" t="s">
        <v>1005</v>
      </c>
      <c r="B651" s="549"/>
      <c r="C651" s="534" t="s">
        <v>1006</v>
      </c>
      <c r="D651" s="535"/>
      <c r="E651" s="536"/>
      <c r="F651" s="533" t="s">
        <v>554</v>
      </c>
      <c r="G651" s="134">
        <v>8</v>
      </c>
      <c r="H651" s="545"/>
      <c r="I651" s="201"/>
    </row>
    <row r="652" spans="1:9" ht="19.95" customHeight="1" x14ac:dyDescent="0.3">
      <c r="A652" s="79" t="s">
        <v>1007</v>
      </c>
      <c r="B652" s="549"/>
      <c r="C652" s="295" t="s">
        <v>1008</v>
      </c>
      <c r="D652" s="296"/>
      <c r="E652" s="297"/>
      <c r="F652" s="533"/>
      <c r="G652" s="134"/>
      <c r="H652" s="545"/>
      <c r="I652" s="552"/>
    </row>
    <row r="653" spans="1:9" ht="19.95" customHeight="1" x14ac:dyDescent="0.3">
      <c r="A653" s="79"/>
      <c r="B653" s="549"/>
      <c r="C653" s="534" t="s">
        <v>888</v>
      </c>
      <c r="D653" s="535"/>
      <c r="E653" s="536"/>
      <c r="F653" s="533"/>
      <c r="G653" s="134"/>
      <c r="H653" s="545"/>
      <c r="I653" s="201"/>
    </row>
    <row r="654" spans="1:9" ht="19.95" customHeight="1" x14ac:dyDescent="0.3">
      <c r="A654" s="79" t="s">
        <v>1009</v>
      </c>
      <c r="B654" s="549"/>
      <c r="C654" s="534" t="s">
        <v>1010</v>
      </c>
      <c r="D654" s="535"/>
      <c r="E654" s="536"/>
      <c r="F654" s="533" t="s">
        <v>36</v>
      </c>
      <c r="G654" s="134">
        <v>55</v>
      </c>
      <c r="H654" s="545"/>
      <c r="I654" s="201"/>
    </row>
    <row r="655" spans="1:9" ht="46.2" customHeight="1" x14ac:dyDescent="0.3">
      <c r="A655" s="79" t="s">
        <v>1011</v>
      </c>
      <c r="B655" s="549"/>
      <c r="C655" s="534" t="s">
        <v>1012</v>
      </c>
      <c r="D655" s="535"/>
      <c r="E655" s="536"/>
      <c r="F655" s="533" t="s">
        <v>36</v>
      </c>
      <c r="G655" s="134">
        <v>85</v>
      </c>
      <c r="H655" s="545"/>
      <c r="I655" s="201"/>
    </row>
    <row r="656" spans="1:9" ht="28.8" customHeight="1" x14ac:dyDescent="0.3">
      <c r="A656" s="79" t="s">
        <v>1013</v>
      </c>
      <c r="B656" s="549"/>
      <c r="C656" s="534" t="s">
        <v>1014</v>
      </c>
      <c r="D656" s="535"/>
      <c r="E656" s="536"/>
      <c r="F656" s="533" t="s">
        <v>36</v>
      </c>
      <c r="G656" s="134">
        <v>75</v>
      </c>
      <c r="H656" s="545"/>
      <c r="I656" s="201"/>
    </row>
    <row r="657" spans="1:9" ht="19.95" customHeight="1" x14ac:dyDescent="0.3">
      <c r="A657" s="79"/>
      <c r="B657" s="549"/>
      <c r="C657" s="534" t="s">
        <v>895</v>
      </c>
      <c r="D657" s="535"/>
      <c r="E657" s="536"/>
      <c r="F657" s="533"/>
      <c r="G657" s="134"/>
      <c r="H657" s="545"/>
      <c r="I657" s="201"/>
    </row>
    <row r="658" spans="1:9" ht="34.200000000000003" customHeight="1" x14ac:dyDescent="0.3">
      <c r="A658" s="79"/>
      <c r="B658" s="549"/>
      <c r="C658" s="534" t="s">
        <v>1015</v>
      </c>
      <c r="D658" s="535"/>
      <c r="E658" s="536"/>
      <c r="F658" s="533"/>
      <c r="G658" s="134"/>
      <c r="H658" s="545"/>
      <c r="I658" s="201"/>
    </row>
    <row r="659" spans="1:9" ht="19.95" customHeight="1" x14ac:dyDescent="0.3">
      <c r="A659" s="79" t="s">
        <v>1016</v>
      </c>
      <c r="B659" s="549"/>
      <c r="C659" s="534" t="s">
        <v>1017</v>
      </c>
      <c r="D659" s="535"/>
      <c r="E659" s="536"/>
      <c r="F659" s="533" t="s">
        <v>376</v>
      </c>
      <c r="G659" s="134">
        <v>2</v>
      </c>
      <c r="H659" s="545"/>
      <c r="I659" s="201"/>
    </row>
    <row r="660" spans="1:9" ht="32.4" customHeight="1" x14ac:dyDescent="0.3">
      <c r="A660" s="79" t="s">
        <v>1018</v>
      </c>
      <c r="B660" s="549"/>
      <c r="C660" s="534" t="s">
        <v>1019</v>
      </c>
      <c r="D660" s="535"/>
      <c r="E660" s="536"/>
      <c r="F660" s="533" t="s">
        <v>29</v>
      </c>
      <c r="G660" s="134">
        <v>20</v>
      </c>
      <c r="H660" s="545"/>
      <c r="I660" s="201"/>
    </row>
    <row r="661" spans="1:9" ht="45" customHeight="1" x14ac:dyDescent="0.3">
      <c r="A661" s="79" t="s">
        <v>1020</v>
      </c>
      <c r="B661" s="549"/>
      <c r="C661" s="534" t="s">
        <v>904</v>
      </c>
      <c r="D661" s="535"/>
      <c r="E661" s="536"/>
      <c r="F661" s="533" t="s">
        <v>905</v>
      </c>
      <c r="G661" s="134">
        <v>4</v>
      </c>
      <c r="H661" s="545"/>
      <c r="I661" s="201"/>
    </row>
    <row r="662" spans="1:9" ht="60" customHeight="1" x14ac:dyDescent="0.3">
      <c r="A662" s="79" t="s">
        <v>1021</v>
      </c>
      <c r="B662" s="549"/>
      <c r="C662" s="534" t="s">
        <v>1022</v>
      </c>
      <c r="D662" s="535"/>
      <c r="E662" s="536"/>
      <c r="F662" s="533" t="s">
        <v>36</v>
      </c>
      <c r="G662" s="134">
        <v>80</v>
      </c>
      <c r="H662" s="545"/>
      <c r="I662" s="201"/>
    </row>
    <row r="663" spans="1:9" ht="36" customHeight="1" x14ac:dyDescent="0.3">
      <c r="A663" s="79" t="s">
        <v>1023</v>
      </c>
      <c r="B663" s="549"/>
      <c r="C663" s="534" t="s">
        <v>1024</v>
      </c>
      <c r="D663" s="535"/>
      <c r="E663" s="536"/>
      <c r="F663" s="533" t="s">
        <v>33</v>
      </c>
      <c r="G663" s="134">
        <v>15</v>
      </c>
      <c r="H663" s="545"/>
      <c r="I663" s="201"/>
    </row>
    <row r="664" spans="1:9" ht="17.399999999999999" customHeight="1" x14ac:dyDescent="0.3">
      <c r="A664" s="79" t="s">
        <v>1025</v>
      </c>
      <c r="B664" s="549"/>
      <c r="C664" s="295" t="s">
        <v>1026</v>
      </c>
      <c r="D664" s="296"/>
      <c r="E664" s="297"/>
      <c r="F664" s="533"/>
      <c r="G664" s="134"/>
      <c r="H664" s="545"/>
      <c r="I664" s="201"/>
    </row>
    <row r="665" spans="1:9" ht="21" customHeight="1" x14ac:dyDescent="0.3">
      <c r="A665" s="79" t="s">
        <v>1027</v>
      </c>
      <c r="B665" s="549"/>
      <c r="C665" s="534" t="s">
        <v>1028</v>
      </c>
      <c r="D665" s="535"/>
      <c r="E665" s="536"/>
      <c r="F665" s="533" t="s">
        <v>554</v>
      </c>
      <c r="G665" s="134">
        <v>4</v>
      </c>
      <c r="H665" s="545"/>
      <c r="I665" s="201"/>
    </row>
    <row r="666" spans="1:9" ht="27.6" customHeight="1" x14ac:dyDescent="0.3">
      <c r="A666" s="79" t="s">
        <v>1029</v>
      </c>
      <c r="B666" s="549"/>
      <c r="C666" s="534" t="s">
        <v>1030</v>
      </c>
      <c r="D666" s="535"/>
      <c r="E666" s="536"/>
      <c r="F666" s="533" t="s">
        <v>554</v>
      </c>
      <c r="G666" s="134">
        <v>4</v>
      </c>
      <c r="H666" s="545"/>
      <c r="I666" s="201"/>
    </row>
    <row r="667" spans="1:9" ht="27.6" customHeight="1" x14ac:dyDescent="0.3">
      <c r="A667" s="283" t="s">
        <v>1317</v>
      </c>
      <c r="B667" s="283"/>
      <c r="C667" s="283"/>
      <c r="D667" s="283"/>
      <c r="E667" s="283"/>
      <c r="F667" s="283"/>
      <c r="G667" s="283"/>
      <c r="H667" s="283"/>
      <c r="I667" s="187"/>
    </row>
    <row r="668" spans="1:9" ht="27.6" customHeight="1" x14ac:dyDescent="0.3">
      <c r="A668" s="516" t="s">
        <v>1329</v>
      </c>
      <c r="B668" s="516"/>
      <c r="C668" s="516"/>
      <c r="D668" s="516"/>
      <c r="E668" s="516"/>
      <c r="F668" s="516"/>
      <c r="G668" s="516"/>
      <c r="H668" s="516"/>
      <c r="I668" s="516"/>
    </row>
    <row r="669" spans="1:9" ht="27.6" customHeight="1" x14ac:dyDescent="0.3">
      <c r="A669" s="87" t="s">
        <v>290</v>
      </c>
      <c r="B669" s="87" t="s">
        <v>291</v>
      </c>
      <c r="C669" s="517" t="s">
        <v>113</v>
      </c>
      <c r="D669" s="517"/>
      <c r="E669" s="517"/>
      <c r="F669" s="87" t="s">
        <v>2</v>
      </c>
      <c r="G669" s="88" t="s">
        <v>3</v>
      </c>
      <c r="H669" s="177" t="s">
        <v>4</v>
      </c>
      <c r="I669" s="178" t="s">
        <v>185</v>
      </c>
    </row>
    <row r="670" spans="1:9" ht="27.6" customHeight="1" x14ac:dyDescent="0.3">
      <c r="A670" s="292" t="s">
        <v>1324</v>
      </c>
      <c r="B670" s="293"/>
      <c r="C670" s="293"/>
      <c r="D670" s="293"/>
      <c r="E670" s="293"/>
      <c r="F670" s="293"/>
      <c r="G670" s="293"/>
      <c r="H670" s="294"/>
      <c r="I670" s="187"/>
    </row>
    <row r="671" spans="1:9" ht="27.6" customHeight="1" x14ac:dyDescent="0.25">
      <c r="A671" s="72" t="s">
        <v>1031</v>
      </c>
      <c r="B671" s="131"/>
      <c r="C671" s="295" t="s">
        <v>1032</v>
      </c>
      <c r="D671" s="296"/>
      <c r="E671" s="297"/>
      <c r="F671" s="132"/>
      <c r="G671" s="133"/>
      <c r="H671" s="200"/>
      <c r="I671" s="182"/>
    </row>
    <row r="672" spans="1:9" ht="27.6" customHeight="1" x14ac:dyDescent="0.25">
      <c r="A672" s="79" t="s">
        <v>1033</v>
      </c>
      <c r="B672" s="131" t="s">
        <v>849</v>
      </c>
      <c r="C672" s="295" t="s">
        <v>31</v>
      </c>
      <c r="D672" s="296"/>
      <c r="E672" s="297"/>
      <c r="F672" s="133"/>
      <c r="G672" s="133"/>
      <c r="H672" s="200"/>
      <c r="I672" s="182"/>
    </row>
    <row r="673" spans="1:9" ht="69.599999999999994" customHeight="1" x14ac:dyDescent="0.3">
      <c r="A673" s="79" t="s">
        <v>1034</v>
      </c>
      <c r="B673" s="533"/>
      <c r="C673" s="534" t="s">
        <v>851</v>
      </c>
      <c r="D673" s="535"/>
      <c r="E673" s="536"/>
      <c r="F673" s="533" t="s">
        <v>36</v>
      </c>
      <c r="G673" s="134">
        <v>120</v>
      </c>
      <c r="I673" s="201"/>
    </row>
    <row r="674" spans="1:9" ht="27.6" customHeight="1" x14ac:dyDescent="0.3">
      <c r="A674" s="79"/>
      <c r="B674" s="533"/>
      <c r="C674" s="534" t="s">
        <v>852</v>
      </c>
      <c r="D674" s="535"/>
      <c r="E674" s="536"/>
      <c r="F674" s="135"/>
      <c r="G674" s="537"/>
      <c r="I674" s="185"/>
    </row>
    <row r="675" spans="1:9" ht="27.6" customHeight="1" x14ac:dyDescent="0.3">
      <c r="A675" s="79" t="s">
        <v>1035</v>
      </c>
      <c r="B675" s="533"/>
      <c r="C675" s="534" t="s">
        <v>854</v>
      </c>
      <c r="D675" s="535"/>
      <c r="E675" s="536"/>
      <c r="F675" s="533" t="s">
        <v>310</v>
      </c>
      <c r="G675" s="85">
        <v>1</v>
      </c>
      <c r="H675" s="183"/>
      <c r="I675" s="201"/>
    </row>
    <row r="676" spans="1:9" ht="27.6" customHeight="1" x14ac:dyDescent="0.3">
      <c r="A676" s="79" t="s">
        <v>1036</v>
      </c>
      <c r="B676" s="533"/>
      <c r="C676" s="301" t="s">
        <v>856</v>
      </c>
      <c r="D676" s="302"/>
      <c r="E676" s="303"/>
      <c r="F676" s="45" t="s">
        <v>81</v>
      </c>
      <c r="G676" s="134">
        <v>11</v>
      </c>
      <c r="I676" s="201"/>
    </row>
    <row r="677" spans="1:9" ht="27.6" customHeight="1" x14ac:dyDescent="0.25">
      <c r="A677" s="79" t="s">
        <v>1037</v>
      </c>
      <c r="B677" s="209"/>
      <c r="C677" s="295" t="s">
        <v>858</v>
      </c>
      <c r="D677" s="572"/>
      <c r="E677" s="297"/>
      <c r="F677" s="538"/>
      <c r="G677" s="537"/>
      <c r="H677" s="200"/>
      <c r="I677" s="182"/>
    </row>
    <row r="678" spans="1:9" ht="27.6" customHeight="1" x14ac:dyDescent="0.25">
      <c r="A678" s="79"/>
      <c r="B678" s="539"/>
      <c r="C678" s="534" t="s">
        <v>859</v>
      </c>
      <c r="D678" s="571"/>
      <c r="E678" s="536"/>
      <c r="F678" s="537"/>
      <c r="G678" s="537"/>
      <c r="H678" s="200"/>
      <c r="I678" s="182"/>
    </row>
    <row r="679" spans="1:9" ht="44.4" customHeight="1" x14ac:dyDescent="0.3">
      <c r="A679" s="79" t="s">
        <v>1038</v>
      </c>
      <c r="B679" s="540"/>
      <c r="C679" s="541" t="s">
        <v>861</v>
      </c>
      <c r="D679" s="542"/>
      <c r="E679" s="543"/>
      <c r="F679" s="544" t="s">
        <v>29</v>
      </c>
      <c r="G679" s="134">
        <v>140</v>
      </c>
      <c r="I679" s="201"/>
    </row>
    <row r="680" spans="1:9" ht="51" customHeight="1" x14ac:dyDescent="0.3">
      <c r="A680" s="79" t="s">
        <v>1039</v>
      </c>
      <c r="B680" s="540"/>
      <c r="C680" s="541" t="s">
        <v>863</v>
      </c>
      <c r="D680" s="542"/>
      <c r="E680" s="543"/>
      <c r="F680" s="544" t="s">
        <v>29</v>
      </c>
      <c r="G680" s="134">
        <v>20</v>
      </c>
      <c r="I680" s="201"/>
    </row>
    <row r="681" spans="1:9" ht="48" customHeight="1" x14ac:dyDescent="0.3">
      <c r="A681" s="79" t="s">
        <v>1040</v>
      </c>
      <c r="B681" s="540"/>
      <c r="C681" s="534" t="s">
        <v>865</v>
      </c>
      <c r="D681" s="535"/>
      <c r="E681" s="536"/>
      <c r="F681" s="533" t="s">
        <v>29</v>
      </c>
      <c r="G681" s="134">
        <v>30</v>
      </c>
      <c r="H681" s="545"/>
      <c r="I681" s="201"/>
    </row>
    <row r="682" spans="1:9" ht="43.2" customHeight="1" x14ac:dyDescent="0.3">
      <c r="A682" s="79" t="s">
        <v>1041</v>
      </c>
      <c r="B682" s="540"/>
      <c r="C682" s="534" t="s">
        <v>867</v>
      </c>
      <c r="D682" s="535"/>
      <c r="E682" s="536"/>
      <c r="F682" s="533" t="s">
        <v>868</v>
      </c>
      <c r="G682" s="134">
        <v>1</v>
      </c>
      <c r="H682" s="545"/>
      <c r="I682" s="201"/>
    </row>
    <row r="683" spans="1:9" ht="96" customHeight="1" x14ac:dyDescent="0.3">
      <c r="A683" s="79" t="s">
        <v>1042</v>
      </c>
      <c r="B683" s="539"/>
      <c r="C683" s="546" t="s">
        <v>870</v>
      </c>
      <c r="D683" s="547"/>
      <c r="E683" s="548"/>
      <c r="F683" s="533" t="s">
        <v>29</v>
      </c>
      <c r="G683" s="134">
        <v>140</v>
      </c>
      <c r="H683" s="545"/>
      <c r="I683" s="201"/>
    </row>
    <row r="684" spans="1:9" ht="27.6" customHeight="1" x14ac:dyDescent="0.3">
      <c r="A684" s="79" t="s">
        <v>1043</v>
      </c>
      <c r="B684" s="539"/>
      <c r="C684" s="534" t="s">
        <v>872</v>
      </c>
      <c r="D684" s="535"/>
      <c r="E684" s="536"/>
      <c r="F684" s="533" t="s">
        <v>29</v>
      </c>
      <c r="G684" s="134">
        <v>5</v>
      </c>
      <c r="H684" s="545"/>
      <c r="I684" s="201"/>
    </row>
    <row r="685" spans="1:9" ht="36" customHeight="1" x14ac:dyDescent="0.3">
      <c r="A685" s="79" t="s">
        <v>1044</v>
      </c>
      <c r="B685" s="539"/>
      <c r="C685" s="534" t="s">
        <v>874</v>
      </c>
      <c r="D685" s="535"/>
      <c r="E685" s="536"/>
      <c r="F685" s="533" t="s">
        <v>29</v>
      </c>
      <c r="G685" s="134">
        <v>15</v>
      </c>
      <c r="H685" s="203"/>
      <c r="I685" s="201"/>
    </row>
    <row r="686" spans="1:9" ht="27.6" customHeight="1" x14ac:dyDescent="0.25">
      <c r="A686" s="79" t="s">
        <v>1045</v>
      </c>
      <c r="B686" s="539"/>
      <c r="C686" s="534" t="s">
        <v>876</v>
      </c>
      <c r="D686" s="535"/>
      <c r="E686" s="536"/>
      <c r="F686" s="533"/>
      <c r="G686" s="134"/>
      <c r="H686" s="200"/>
      <c r="I686" s="182"/>
    </row>
    <row r="687" spans="1:9" ht="27.6" customHeight="1" x14ac:dyDescent="0.3">
      <c r="A687" s="79" t="s">
        <v>1046</v>
      </c>
      <c r="B687" s="539"/>
      <c r="C687" s="534" t="s">
        <v>878</v>
      </c>
      <c r="D687" s="535"/>
      <c r="E687" s="536"/>
      <c r="F687" s="533" t="s">
        <v>36</v>
      </c>
      <c r="G687" s="134">
        <v>15</v>
      </c>
      <c r="H687" s="545"/>
      <c r="I687" s="201"/>
    </row>
    <row r="688" spans="1:9" ht="27.6" customHeight="1" x14ac:dyDescent="0.3">
      <c r="A688" s="79" t="s">
        <v>1047</v>
      </c>
      <c r="B688" s="539"/>
      <c r="C688" s="534" t="s">
        <v>880</v>
      </c>
      <c r="D688" s="535"/>
      <c r="E688" s="536"/>
      <c r="F688" s="533" t="s">
        <v>36</v>
      </c>
      <c r="G688" s="134">
        <v>25</v>
      </c>
      <c r="H688" s="545"/>
      <c r="I688" s="201"/>
    </row>
    <row r="689" spans="1:9" ht="27.6" customHeight="1" x14ac:dyDescent="0.3">
      <c r="A689" s="283" t="s">
        <v>1317</v>
      </c>
      <c r="B689" s="283"/>
      <c r="C689" s="283"/>
      <c r="D689" s="283"/>
      <c r="E689" s="283"/>
      <c r="F689" s="283"/>
      <c r="G689" s="283"/>
      <c r="H689" s="283"/>
      <c r="I689" s="187"/>
    </row>
    <row r="690" spans="1:9" ht="27.6" customHeight="1" x14ac:dyDescent="0.3">
      <c r="A690" s="516" t="s">
        <v>1329</v>
      </c>
      <c r="B690" s="516"/>
      <c r="C690" s="516"/>
      <c r="D690" s="516"/>
      <c r="E690" s="516"/>
      <c r="F690" s="516"/>
      <c r="G690" s="516"/>
      <c r="H690" s="516"/>
      <c r="I690" s="516"/>
    </row>
    <row r="691" spans="1:9" ht="27.6" customHeight="1" x14ac:dyDescent="0.3">
      <c r="A691" s="87" t="s">
        <v>290</v>
      </c>
      <c r="B691" s="87" t="s">
        <v>291</v>
      </c>
      <c r="C691" s="517" t="s">
        <v>113</v>
      </c>
      <c r="D691" s="517"/>
      <c r="E691" s="517"/>
      <c r="F691" s="87" t="s">
        <v>2</v>
      </c>
      <c r="G691" s="88" t="s">
        <v>3</v>
      </c>
      <c r="H691" s="177" t="s">
        <v>4</v>
      </c>
      <c r="I691" s="178" t="s">
        <v>185</v>
      </c>
    </row>
    <row r="692" spans="1:9" ht="27.6" customHeight="1" x14ac:dyDescent="0.3">
      <c r="A692" s="292" t="s">
        <v>1324</v>
      </c>
      <c r="B692" s="293"/>
      <c r="C692" s="293"/>
      <c r="D692" s="293"/>
      <c r="E692" s="293"/>
      <c r="F692" s="293"/>
      <c r="G692" s="293"/>
      <c r="H692" s="294"/>
      <c r="I692" s="187"/>
    </row>
    <row r="693" spans="1:9" ht="27.6" customHeight="1" x14ac:dyDescent="0.25">
      <c r="A693" s="79"/>
      <c r="B693" s="539"/>
      <c r="C693" s="534" t="s">
        <v>881</v>
      </c>
      <c r="D693" s="535"/>
      <c r="E693" s="536"/>
      <c r="F693" s="533"/>
      <c r="G693" s="134"/>
      <c r="H693" s="200"/>
      <c r="I693" s="182"/>
    </row>
    <row r="694" spans="1:9" ht="93" customHeight="1" x14ac:dyDescent="0.3">
      <c r="A694" s="79" t="s">
        <v>1048</v>
      </c>
      <c r="B694" s="539"/>
      <c r="C694" s="534" t="s">
        <v>883</v>
      </c>
      <c r="D694" s="535"/>
      <c r="E694" s="536"/>
      <c r="F694" s="533" t="s">
        <v>36</v>
      </c>
      <c r="G694" s="134">
        <v>120</v>
      </c>
      <c r="H694" s="545"/>
      <c r="I694" s="201"/>
    </row>
    <row r="695" spans="1:9" ht="27.6" customHeight="1" x14ac:dyDescent="0.3">
      <c r="A695" s="79" t="s">
        <v>1049</v>
      </c>
      <c r="B695" s="539"/>
      <c r="C695" s="534" t="s">
        <v>885</v>
      </c>
      <c r="D695" s="535"/>
      <c r="E695" s="536"/>
      <c r="F695" s="533" t="s">
        <v>36</v>
      </c>
      <c r="G695" s="134">
        <v>120</v>
      </c>
      <c r="H695" s="545"/>
      <c r="I695" s="201"/>
    </row>
    <row r="696" spans="1:9" ht="27.6" customHeight="1" x14ac:dyDescent="0.3">
      <c r="A696" s="79" t="s">
        <v>1050</v>
      </c>
      <c r="B696" s="539"/>
      <c r="C696" s="534" t="s">
        <v>887</v>
      </c>
      <c r="D696" s="535"/>
      <c r="E696" s="536"/>
      <c r="F696" s="533" t="s">
        <v>36</v>
      </c>
      <c r="G696" s="134">
        <v>10</v>
      </c>
      <c r="H696" s="545"/>
      <c r="I696" s="201"/>
    </row>
    <row r="697" spans="1:9" ht="27.6" customHeight="1" x14ac:dyDescent="0.25">
      <c r="A697" s="79"/>
      <c r="B697" s="539"/>
      <c r="C697" s="534" t="s">
        <v>888</v>
      </c>
      <c r="D697" s="535"/>
      <c r="E697" s="536"/>
      <c r="F697" s="537"/>
      <c r="G697" s="140"/>
      <c r="H697" s="200"/>
      <c r="I697" s="182"/>
    </row>
    <row r="698" spans="1:9" ht="27.6" customHeight="1" x14ac:dyDescent="0.25">
      <c r="A698" s="79"/>
      <c r="B698" s="539"/>
      <c r="C698" s="534" t="s">
        <v>889</v>
      </c>
      <c r="D698" s="535"/>
      <c r="E698" s="536"/>
      <c r="F698" s="537"/>
      <c r="G698" s="140"/>
      <c r="H698" s="200"/>
      <c r="I698" s="182"/>
    </row>
    <row r="699" spans="1:9" ht="27.6" customHeight="1" x14ac:dyDescent="0.3">
      <c r="A699" s="79" t="s">
        <v>1051</v>
      </c>
      <c r="B699" s="539"/>
      <c r="C699" s="534" t="s">
        <v>891</v>
      </c>
      <c r="D699" s="535"/>
      <c r="E699" s="536"/>
      <c r="F699" s="533" t="s">
        <v>36</v>
      </c>
      <c r="G699" s="134">
        <v>50</v>
      </c>
      <c r="H699" s="545"/>
      <c r="I699" s="201"/>
    </row>
    <row r="700" spans="1:9" ht="27.6" customHeight="1" x14ac:dyDescent="0.3">
      <c r="A700" s="79"/>
      <c r="B700" s="539"/>
      <c r="C700" s="534" t="s">
        <v>892</v>
      </c>
      <c r="D700" s="535"/>
      <c r="E700" s="536"/>
      <c r="F700" s="533"/>
      <c r="G700" s="134"/>
      <c r="H700" s="545"/>
      <c r="I700" s="201"/>
    </row>
    <row r="701" spans="1:9" ht="27.6" customHeight="1" x14ac:dyDescent="0.3">
      <c r="A701" s="79" t="s">
        <v>1052</v>
      </c>
      <c r="B701" s="539"/>
      <c r="C701" s="534" t="s">
        <v>894</v>
      </c>
      <c r="D701" s="535"/>
      <c r="E701" s="536"/>
      <c r="F701" s="533" t="s">
        <v>36</v>
      </c>
      <c r="G701" s="134">
        <v>55</v>
      </c>
      <c r="H701" s="545"/>
      <c r="I701" s="201"/>
    </row>
    <row r="702" spans="1:9" ht="27.6" customHeight="1" x14ac:dyDescent="0.3">
      <c r="A702" s="79"/>
      <c r="B702" s="539"/>
      <c r="C702" s="534" t="s">
        <v>895</v>
      </c>
      <c r="D702" s="535"/>
      <c r="E702" s="536"/>
      <c r="F702" s="533"/>
      <c r="G702" s="134"/>
      <c r="H702" s="545"/>
      <c r="I702" s="201"/>
    </row>
    <row r="703" spans="1:9" ht="27.6" customHeight="1" x14ac:dyDescent="0.3">
      <c r="A703" s="79"/>
      <c r="B703" s="549"/>
      <c r="C703" s="534" t="s">
        <v>896</v>
      </c>
      <c r="D703" s="535"/>
      <c r="E703" s="536"/>
      <c r="F703" s="533"/>
      <c r="G703" s="134"/>
      <c r="H703" s="545"/>
      <c r="I703" s="201"/>
    </row>
    <row r="704" spans="1:9" ht="27.6" customHeight="1" x14ac:dyDescent="0.3">
      <c r="A704" s="79" t="s">
        <v>1053</v>
      </c>
      <c r="B704" s="549"/>
      <c r="C704" s="534" t="s">
        <v>898</v>
      </c>
      <c r="D704" s="535"/>
      <c r="E704" s="536"/>
      <c r="F704" s="533" t="s">
        <v>376</v>
      </c>
      <c r="G704" s="134">
        <v>2</v>
      </c>
      <c r="H704" s="545"/>
      <c r="I704" s="201"/>
    </row>
    <row r="705" spans="1:9" ht="42" customHeight="1" x14ac:dyDescent="0.3">
      <c r="A705" s="79" t="s">
        <v>1054</v>
      </c>
      <c r="B705" s="549"/>
      <c r="C705" s="534" t="s">
        <v>900</v>
      </c>
      <c r="D705" s="535"/>
      <c r="E705" s="536"/>
      <c r="F705" s="533" t="s">
        <v>29</v>
      </c>
      <c r="G705" s="134">
        <v>12</v>
      </c>
      <c r="H705" s="545"/>
      <c r="I705" s="201"/>
    </row>
    <row r="706" spans="1:9" ht="42" customHeight="1" x14ac:dyDescent="0.3">
      <c r="A706" s="79" t="s">
        <v>1055</v>
      </c>
      <c r="B706" s="549"/>
      <c r="C706" s="534" t="s">
        <v>902</v>
      </c>
      <c r="D706" s="535"/>
      <c r="E706" s="536"/>
      <c r="F706" s="533" t="s">
        <v>29</v>
      </c>
      <c r="G706" s="134">
        <v>7</v>
      </c>
      <c r="H706" s="545"/>
      <c r="I706" s="201"/>
    </row>
    <row r="707" spans="1:9" ht="72.599999999999994" customHeight="1" x14ac:dyDescent="0.3">
      <c r="A707" s="79" t="s">
        <v>1056</v>
      </c>
      <c r="B707" s="549"/>
      <c r="C707" s="534" t="s">
        <v>904</v>
      </c>
      <c r="D707" s="535"/>
      <c r="E707" s="536"/>
      <c r="F707" s="533" t="s">
        <v>905</v>
      </c>
      <c r="G707" s="134">
        <v>4</v>
      </c>
      <c r="H707" s="545"/>
      <c r="I707" s="201"/>
    </row>
    <row r="708" spans="1:9" ht="27.6" customHeight="1" x14ac:dyDescent="0.3">
      <c r="A708" s="79" t="s">
        <v>1057</v>
      </c>
      <c r="B708" s="549"/>
      <c r="C708" s="534" t="s">
        <v>907</v>
      </c>
      <c r="D708" s="535"/>
      <c r="E708" s="536"/>
      <c r="F708" s="533" t="s">
        <v>33</v>
      </c>
      <c r="G708" s="134">
        <v>170</v>
      </c>
      <c r="H708" s="545"/>
      <c r="I708" s="201"/>
    </row>
    <row r="709" spans="1:9" ht="27.6" customHeight="1" x14ac:dyDescent="0.3">
      <c r="A709" s="79" t="s">
        <v>1058</v>
      </c>
      <c r="B709" s="549"/>
      <c r="C709" s="534" t="s">
        <v>909</v>
      </c>
      <c r="D709" s="535"/>
      <c r="E709" s="536"/>
      <c r="F709" s="533" t="s">
        <v>33</v>
      </c>
      <c r="G709" s="134">
        <v>100</v>
      </c>
      <c r="H709" s="545"/>
      <c r="I709" s="201"/>
    </row>
    <row r="710" spans="1:9" ht="27.6" customHeight="1" x14ac:dyDescent="0.3">
      <c r="A710" s="79"/>
      <c r="B710" s="549"/>
      <c r="C710" s="534" t="s">
        <v>910</v>
      </c>
      <c r="D710" s="535"/>
      <c r="E710" s="536"/>
      <c r="F710" s="550"/>
      <c r="G710" s="134"/>
      <c r="H710" s="551"/>
      <c r="I710" s="552"/>
    </row>
    <row r="711" spans="1:9" ht="27.6" customHeight="1" x14ac:dyDescent="0.3">
      <c r="A711" s="79" t="s">
        <v>1059</v>
      </c>
      <c r="B711" s="549"/>
      <c r="C711" s="534" t="s">
        <v>912</v>
      </c>
      <c r="D711" s="535"/>
      <c r="E711" s="536"/>
      <c r="F711" s="533" t="s">
        <v>29</v>
      </c>
      <c r="G711" s="134">
        <v>20</v>
      </c>
      <c r="H711" s="545"/>
      <c r="I711" s="201"/>
    </row>
    <row r="712" spans="1:9" ht="27.6" customHeight="1" x14ac:dyDescent="0.3">
      <c r="A712" s="79" t="s">
        <v>1060</v>
      </c>
      <c r="B712" s="549"/>
      <c r="C712" s="534" t="s">
        <v>914</v>
      </c>
      <c r="D712" s="535"/>
      <c r="E712" s="536"/>
      <c r="F712" s="533" t="s">
        <v>29</v>
      </c>
      <c r="G712" s="134">
        <v>2</v>
      </c>
      <c r="H712" s="545"/>
      <c r="I712" s="201"/>
    </row>
    <row r="713" spans="1:9" ht="27.6" customHeight="1" x14ac:dyDescent="0.3">
      <c r="A713" s="79" t="s">
        <v>1061</v>
      </c>
      <c r="B713" s="549"/>
      <c r="C713" s="534" t="s">
        <v>916</v>
      </c>
      <c r="D713" s="535"/>
      <c r="E713" s="536"/>
      <c r="F713" s="533" t="s">
        <v>29</v>
      </c>
      <c r="G713" s="134">
        <v>1</v>
      </c>
      <c r="H713" s="545"/>
      <c r="I713" s="201"/>
    </row>
    <row r="714" spans="1:9" s="519" customFormat="1" ht="27.6" customHeight="1" x14ac:dyDescent="0.3">
      <c r="A714" s="283" t="s">
        <v>1317</v>
      </c>
      <c r="B714" s="283"/>
      <c r="C714" s="283"/>
      <c r="D714" s="283"/>
      <c r="E714" s="283"/>
      <c r="F714" s="283"/>
      <c r="G714" s="283"/>
      <c r="H714" s="283"/>
      <c r="I714" s="187"/>
    </row>
    <row r="715" spans="1:9" ht="27.6" customHeight="1" x14ac:dyDescent="0.3">
      <c r="A715" s="516" t="s">
        <v>1329</v>
      </c>
      <c r="B715" s="516"/>
      <c r="C715" s="516"/>
      <c r="D715" s="516"/>
      <c r="E715" s="516"/>
      <c r="F715" s="516"/>
      <c r="G715" s="516"/>
      <c r="H715" s="516"/>
      <c r="I715" s="516"/>
    </row>
    <row r="716" spans="1:9" ht="27.6" customHeight="1" x14ac:dyDescent="0.3">
      <c r="A716" s="87" t="s">
        <v>290</v>
      </c>
      <c r="B716" s="87" t="s">
        <v>291</v>
      </c>
      <c r="C716" s="517" t="s">
        <v>113</v>
      </c>
      <c r="D716" s="517"/>
      <c r="E716" s="517"/>
      <c r="F716" s="87" t="s">
        <v>2</v>
      </c>
      <c r="G716" s="88" t="s">
        <v>3</v>
      </c>
      <c r="H716" s="177" t="s">
        <v>4</v>
      </c>
      <c r="I716" s="178" t="s">
        <v>185</v>
      </c>
    </row>
    <row r="717" spans="1:9" ht="27.6" customHeight="1" x14ac:dyDescent="0.3">
      <c r="A717" s="292" t="s">
        <v>1324</v>
      </c>
      <c r="B717" s="293"/>
      <c r="C717" s="293"/>
      <c r="D717" s="293"/>
      <c r="E717" s="293"/>
      <c r="F717" s="293"/>
      <c r="G717" s="293"/>
      <c r="H717" s="294"/>
      <c r="I717" s="187"/>
    </row>
    <row r="718" spans="1:9" ht="27.6" customHeight="1" x14ac:dyDescent="0.3">
      <c r="A718" s="79" t="s">
        <v>1062</v>
      </c>
      <c r="B718" s="549"/>
      <c r="C718" s="295" t="s">
        <v>918</v>
      </c>
      <c r="D718" s="296"/>
      <c r="E718" s="297"/>
      <c r="F718" s="533"/>
      <c r="G718" s="134"/>
      <c r="H718" s="545"/>
      <c r="I718" s="552"/>
    </row>
    <row r="719" spans="1:9" ht="63" customHeight="1" x14ac:dyDescent="0.3">
      <c r="A719" s="79" t="s">
        <v>1063</v>
      </c>
      <c r="B719" s="549"/>
      <c r="C719" s="534" t="s">
        <v>920</v>
      </c>
      <c r="D719" s="535"/>
      <c r="E719" s="536"/>
      <c r="F719" s="533" t="s">
        <v>36</v>
      </c>
      <c r="G719" s="134">
        <v>120</v>
      </c>
      <c r="H719" s="545"/>
      <c r="I719" s="201"/>
    </row>
    <row r="720" spans="1:9" ht="43.8" customHeight="1" x14ac:dyDescent="0.3">
      <c r="A720" s="79"/>
      <c r="B720" s="549"/>
      <c r="C720" s="534" t="s">
        <v>921</v>
      </c>
      <c r="D720" s="535"/>
      <c r="E720" s="536"/>
      <c r="F720" s="533"/>
      <c r="G720" s="134"/>
      <c r="H720" s="545"/>
      <c r="I720" s="552"/>
    </row>
    <row r="721" spans="1:9" ht="27.6" customHeight="1" x14ac:dyDescent="0.3">
      <c r="A721" s="79" t="s">
        <v>1064</v>
      </c>
      <c r="B721" s="549"/>
      <c r="C721" s="534" t="s">
        <v>923</v>
      </c>
      <c r="D721" s="535"/>
      <c r="E721" s="536"/>
      <c r="F721" s="533" t="s">
        <v>33</v>
      </c>
      <c r="G721" s="134">
        <v>60</v>
      </c>
      <c r="H721" s="545"/>
      <c r="I721" s="201"/>
    </row>
    <row r="722" spans="1:9" ht="27.6" customHeight="1" x14ac:dyDescent="0.3">
      <c r="A722" s="79" t="s">
        <v>1065</v>
      </c>
      <c r="B722" s="549"/>
      <c r="C722" s="534" t="s">
        <v>925</v>
      </c>
      <c r="D722" s="535"/>
      <c r="E722" s="536"/>
      <c r="F722" s="533" t="s">
        <v>33</v>
      </c>
      <c r="G722" s="134">
        <v>25</v>
      </c>
      <c r="H722" s="545"/>
      <c r="I722" s="201"/>
    </row>
    <row r="723" spans="1:9" ht="27.6" customHeight="1" x14ac:dyDescent="0.3">
      <c r="A723" s="79" t="s">
        <v>1066</v>
      </c>
      <c r="B723" s="549"/>
      <c r="C723" s="295" t="s">
        <v>927</v>
      </c>
      <c r="D723" s="296"/>
      <c r="E723" s="297"/>
      <c r="F723" s="533"/>
      <c r="G723" s="134"/>
      <c r="H723" s="545"/>
      <c r="I723" s="552"/>
    </row>
    <row r="724" spans="1:9" ht="27.6" customHeight="1" x14ac:dyDescent="0.3">
      <c r="A724" s="79" t="s">
        <v>1067</v>
      </c>
      <c r="B724" s="549"/>
      <c r="C724" s="534" t="s">
        <v>929</v>
      </c>
      <c r="D724" s="535"/>
      <c r="E724" s="536"/>
      <c r="F724" s="533" t="s">
        <v>36</v>
      </c>
      <c r="G724" s="134">
        <v>120</v>
      </c>
      <c r="H724" s="545"/>
      <c r="I724" s="201"/>
    </row>
    <row r="725" spans="1:9" ht="27.6" customHeight="1" x14ac:dyDescent="0.3">
      <c r="A725" s="79" t="s">
        <v>1068</v>
      </c>
      <c r="B725" s="549"/>
      <c r="C725" s="534" t="s">
        <v>931</v>
      </c>
      <c r="D725" s="535"/>
      <c r="E725" s="536"/>
      <c r="F725" s="533" t="s">
        <v>36</v>
      </c>
      <c r="G725" s="134">
        <v>120</v>
      </c>
      <c r="H725" s="545"/>
      <c r="I725" s="201"/>
    </row>
    <row r="726" spans="1:9" ht="27.6" customHeight="1" x14ac:dyDescent="0.3">
      <c r="A726" s="79" t="s">
        <v>1069</v>
      </c>
      <c r="B726" s="549"/>
      <c r="C726" s="534" t="s">
        <v>933</v>
      </c>
      <c r="D726" s="535"/>
      <c r="E726" s="536"/>
      <c r="F726" s="533" t="s">
        <v>33</v>
      </c>
      <c r="G726" s="134">
        <v>300</v>
      </c>
      <c r="H726" s="545"/>
      <c r="I726" s="201"/>
    </row>
    <row r="727" spans="1:9" ht="27.6" customHeight="1" x14ac:dyDescent="0.3">
      <c r="A727" s="79" t="s">
        <v>1070</v>
      </c>
      <c r="B727" s="549"/>
      <c r="C727" s="534" t="s">
        <v>935</v>
      </c>
      <c r="D727" s="535"/>
      <c r="E727" s="536"/>
      <c r="F727" s="533" t="s">
        <v>33</v>
      </c>
      <c r="G727" s="134">
        <v>135</v>
      </c>
      <c r="H727" s="545"/>
      <c r="I727" s="201"/>
    </row>
    <row r="728" spans="1:9" ht="27.6" customHeight="1" x14ac:dyDescent="0.3">
      <c r="A728" s="79" t="s">
        <v>1071</v>
      </c>
      <c r="B728" s="549"/>
      <c r="C728" s="534" t="s">
        <v>937</v>
      </c>
      <c r="D728" s="535"/>
      <c r="E728" s="536"/>
      <c r="F728" s="533" t="s">
        <v>554</v>
      </c>
      <c r="G728" s="134">
        <v>8</v>
      </c>
      <c r="H728" s="545"/>
      <c r="I728" s="201"/>
    </row>
    <row r="729" spans="1:9" ht="46.8" customHeight="1" x14ac:dyDescent="0.3">
      <c r="A729" s="79" t="s">
        <v>1072</v>
      </c>
      <c r="B729" s="549"/>
      <c r="C729" s="534" t="s">
        <v>939</v>
      </c>
      <c r="D729" s="535"/>
      <c r="E729" s="536"/>
      <c r="F729" s="553" t="s">
        <v>33</v>
      </c>
      <c r="G729" s="134">
        <v>9</v>
      </c>
      <c r="H729" s="545"/>
      <c r="I729" s="201"/>
    </row>
    <row r="730" spans="1:9" ht="47.4" customHeight="1" x14ac:dyDescent="0.3">
      <c r="A730" s="79" t="s">
        <v>1073</v>
      </c>
      <c r="B730" s="549"/>
      <c r="C730" s="534" t="s">
        <v>941</v>
      </c>
      <c r="D730" s="535"/>
      <c r="E730" s="536"/>
      <c r="F730" s="553" t="s">
        <v>33</v>
      </c>
      <c r="G730" s="134">
        <v>12</v>
      </c>
      <c r="H730" s="545"/>
      <c r="I730" s="201"/>
    </row>
    <row r="731" spans="1:9" ht="65.400000000000006" customHeight="1" x14ac:dyDescent="0.3">
      <c r="A731" s="79" t="s">
        <v>1074</v>
      </c>
      <c r="B731" s="549"/>
      <c r="C731" s="534" t="s">
        <v>943</v>
      </c>
      <c r="D731" s="535"/>
      <c r="E731" s="536"/>
      <c r="F731" s="533" t="s">
        <v>33</v>
      </c>
      <c r="G731" s="134">
        <v>30</v>
      </c>
      <c r="H731" s="545"/>
      <c r="I731" s="201"/>
    </row>
    <row r="732" spans="1:9" ht="27.6" customHeight="1" x14ac:dyDescent="0.3">
      <c r="A732" s="79" t="s">
        <v>1075</v>
      </c>
      <c r="B732" s="549"/>
      <c r="C732" s="295" t="s">
        <v>945</v>
      </c>
      <c r="D732" s="296"/>
      <c r="E732" s="297"/>
      <c r="F732" s="533"/>
      <c r="G732" s="134"/>
      <c r="H732" s="545"/>
      <c r="I732" s="552"/>
    </row>
    <row r="733" spans="1:9" ht="27.6" customHeight="1" x14ac:dyDescent="0.3">
      <c r="A733" s="79"/>
      <c r="B733" s="549"/>
      <c r="C733" s="534" t="s">
        <v>946</v>
      </c>
      <c r="D733" s="535"/>
      <c r="E733" s="536"/>
      <c r="F733" s="533"/>
      <c r="G733" s="134"/>
      <c r="H733" s="545"/>
      <c r="I733" s="201"/>
    </row>
    <row r="734" spans="1:9" ht="27.6" customHeight="1" x14ac:dyDescent="0.3">
      <c r="A734" s="79" t="s">
        <v>1076</v>
      </c>
      <c r="B734" s="549"/>
      <c r="C734" s="534" t="s">
        <v>948</v>
      </c>
      <c r="D734" s="535"/>
      <c r="E734" s="536"/>
      <c r="F734" s="533" t="s">
        <v>36</v>
      </c>
      <c r="G734" s="134">
        <v>110</v>
      </c>
      <c r="H734" s="545"/>
      <c r="I734" s="201"/>
    </row>
    <row r="735" spans="1:9" ht="27.6" customHeight="1" x14ac:dyDescent="0.3">
      <c r="A735" s="79" t="s">
        <v>1077</v>
      </c>
      <c r="B735" s="549"/>
      <c r="C735" s="534" t="s">
        <v>950</v>
      </c>
      <c r="D735" s="535"/>
      <c r="E735" s="536"/>
      <c r="F735" s="533" t="s">
        <v>36</v>
      </c>
      <c r="G735" s="134">
        <v>22</v>
      </c>
      <c r="H735" s="545"/>
      <c r="I735" s="201"/>
    </row>
    <row r="736" spans="1:9" ht="27.6" customHeight="1" x14ac:dyDescent="0.3">
      <c r="A736" s="79" t="s">
        <v>1078</v>
      </c>
      <c r="B736" s="549"/>
      <c r="C736" s="534" t="s">
        <v>952</v>
      </c>
      <c r="D736" s="535"/>
      <c r="E736" s="536"/>
      <c r="F736" s="533" t="s">
        <v>33</v>
      </c>
      <c r="G736" s="134">
        <v>120</v>
      </c>
      <c r="H736" s="545"/>
      <c r="I736" s="201"/>
    </row>
    <row r="737" spans="1:9" ht="27.6" customHeight="1" x14ac:dyDescent="0.3">
      <c r="A737" s="283" t="s">
        <v>1317</v>
      </c>
      <c r="B737" s="283"/>
      <c r="C737" s="283"/>
      <c r="D737" s="283"/>
      <c r="E737" s="283"/>
      <c r="F737" s="283"/>
      <c r="G737" s="283"/>
      <c r="H737" s="283"/>
      <c r="I737" s="187"/>
    </row>
    <row r="738" spans="1:9" ht="27.6" customHeight="1" x14ac:dyDescent="0.3">
      <c r="A738" s="516" t="s">
        <v>1329</v>
      </c>
      <c r="B738" s="516"/>
      <c r="C738" s="516"/>
      <c r="D738" s="516"/>
      <c r="E738" s="516"/>
      <c r="F738" s="516"/>
      <c r="G738" s="516"/>
      <c r="H738" s="516"/>
      <c r="I738" s="516"/>
    </row>
    <row r="739" spans="1:9" ht="27.6" customHeight="1" x14ac:dyDescent="0.3">
      <c r="A739" s="87" t="s">
        <v>290</v>
      </c>
      <c r="B739" s="87" t="s">
        <v>291</v>
      </c>
      <c r="C739" s="517" t="s">
        <v>113</v>
      </c>
      <c r="D739" s="517"/>
      <c r="E739" s="517"/>
      <c r="F739" s="87" t="s">
        <v>2</v>
      </c>
      <c r="G739" s="88" t="s">
        <v>3</v>
      </c>
      <c r="H739" s="177" t="s">
        <v>4</v>
      </c>
      <c r="I739" s="178" t="s">
        <v>185</v>
      </c>
    </row>
    <row r="740" spans="1:9" ht="27.6" customHeight="1" x14ac:dyDescent="0.3">
      <c r="A740" s="292" t="s">
        <v>1324</v>
      </c>
      <c r="B740" s="293"/>
      <c r="C740" s="293"/>
      <c r="D740" s="293"/>
      <c r="E740" s="293"/>
      <c r="F740" s="293"/>
      <c r="G740" s="293"/>
      <c r="H740" s="294"/>
      <c r="I740" s="187"/>
    </row>
    <row r="741" spans="1:9" ht="27.6" customHeight="1" x14ac:dyDescent="0.3">
      <c r="A741" s="79" t="s">
        <v>1079</v>
      </c>
      <c r="B741" s="549"/>
      <c r="C741" s="295" t="s">
        <v>954</v>
      </c>
      <c r="D741" s="296"/>
      <c r="E741" s="297"/>
      <c r="F741" s="533"/>
      <c r="G741" s="134"/>
      <c r="H741" s="545"/>
      <c r="I741" s="552"/>
    </row>
    <row r="742" spans="1:9" ht="27.6" customHeight="1" x14ac:dyDescent="0.3">
      <c r="A742" s="79"/>
      <c r="B742" s="549"/>
      <c r="C742" s="534" t="s">
        <v>955</v>
      </c>
      <c r="D742" s="535"/>
      <c r="E742" s="536"/>
      <c r="F742" s="533"/>
      <c r="G742" s="134"/>
      <c r="H742" s="545"/>
      <c r="I742" s="201"/>
    </row>
    <row r="743" spans="1:9" ht="27.6" customHeight="1" x14ac:dyDescent="0.3">
      <c r="A743" s="79" t="s">
        <v>1080</v>
      </c>
      <c r="B743" s="549"/>
      <c r="C743" s="534" t="s">
        <v>957</v>
      </c>
      <c r="D743" s="535"/>
      <c r="E743" s="536"/>
      <c r="F743" s="533" t="s">
        <v>36</v>
      </c>
      <c r="G743" s="134">
        <v>110</v>
      </c>
      <c r="H743" s="545"/>
      <c r="I743" s="201"/>
    </row>
    <row r="744" spans="1:9" ht="27.6" customHeight="1" x14ac:dyDescent="0.3">
      <c r="A744" s="79" t="s">
        <v>1081</v>
      </c>
      <c r="B744" s="549"/>
      <c r="C744" s="534" t="s">
        <v>959</v>
      </c>
      <c r="D744" s="535"/>
      <c r="E744" s="536"/>
      <c r="F744" s="533" t="s">
        <v>36</v>
      </c>
      <c r="G744" s="134">
        <v>110</v>
      </c>
      <c r="H744" s="545"/>
      <c r="I744" s="201"/>
    </row>
    <row r="745" spans="1:9" ht="27.6" customHeight="1" x14ac:dyDescent="0.3">
      <c r="A745" s="79"/>
      <c r="B745" s="549"/>
      <c r="C745" s="534" t="s">
        <v>960</v>
      </c>
      <c r="D745" s="535"/>
      <c r="E745" s="536"/>
      <c r="F745" s="533"/>
      <c r="G745" s="134"/>
      <c r="H745" s="545"/>
      <c r="I745" s="201"/>
    </row>
    <row r="746" spans="1:9" ht="27.6" customHeight="1" x14ac:dyDescent="0.3">
      <c r="A746" s="79" t="s">
        <v>1082</v>
      </c>
      <c r="B746" s="549"/>
      <c r="C746" s="534" t="s">
        <v>962</v>
      </c>
      <c r="D746" s="535"/>
      <c r="E746" s="536"/>
      <c r="F746" s="533" t="s">
        <v>36</v>
      </c>
      <c r="G746" s="134">
        <v>0</v>
      </c>
      <c r="H746" s="545"/>
      <c r="I746" s="201"/>
    </row>
    <row r="747" spans="1:9" ht="27.6" customHeight="1" x14ac:dyDescent="0.3">
      <c r="A747" s="79" t="s">
        <v>1083</v>
      </c>
      <c r="B747" s="549"/>
      <c r="C747" s="534" t="s">
        <v>964</v>
      </c>
      <c r="D747" s="535"/>
      <c r="E747" s="536"/>
      <c r="F747" s="533" t="s">
        <v>36</v>
      </c>
      <c r="G747" s="134">
        <v>0</v>
      </c>
      <c r="H747" s="545"/>
      <c r="I747" s="201"/>
    </row>
    <row r="748" spans="1:9" ht="27.6" customHeight="1" x14ac:dyDescent="0.3">
      <c r="A748" s="79" t="s">
        <v>1084</v>
      </c>
      <c r="B748" s="549"/>
      <c r="C748" s="534" t="s">
        <v>966</v>
      </c>
      <c r="D748" s="535"/>
      <c r="E748" s="536"/>
      <c r="F748" s="533" t="s">
        <v>36</v>
      </c>
      <c r="G748" s="134">
        <v>0</v>
      </c>
      <c r="H748" s="545"/>
      <c r="I748" s="201"/>
    </row>
    <row r="749" spans="1:9" ht="27.6" customHeight="1" x14ac:dyDescent="0.3">
      <c r="A749" s="79"/>
      <c r="B749" s="549"/>
      <c r="C749" s="534" t="s">
        <v>967</v>
      </c>
      <c r="D749" s="535"/>
      <c r="E749" s="536"/>
      <c r="F749" s="533"/>
      <c r="G749" s="134"/>
      <c r="H749" s="545"/>
      <c r="I749" s="201"/>
    </row>
    <row r="750" spans="1:9" ht="18" customHeight="1" x14ac:dyDescent="0.3">
      <c r="A750" s="79" t="s">
        <v>1085</v>
      </c>
      <c r="B750" s="549"/>
      <c r="C750" s="534" t="s">
        <v>969</v>
      </c>
      <c r="D750" s="535"/>
      <c r="E750" s="536"/>
      <c r="F750" s="533" t="s">
        <v>36</v>
      </c>
      <c r="G750" s="134">
        <v>115</v>
      </c>
      <c r="H750" s="545"/>
      <c r="I750" s="201"/>
    </row>
    <row r="751" spans="1:9" ht="14.4" customHeight="1" x14ac:dyDescent="0.3">
      <c r="A751" s="79" t="s">
        <v>1086</v>
      </c>
      <c r="B751" s="549"/>
      <c r="C751" s="295" t="s">
        <v>971</v>
      </c>
      <c r="D751" s="296"/>
      <c r="E751" s="297"/>
      <c r="F751" s="533"/>
      <c r="G751" s="134"/>
      <c r="H751" s="545"/>
      <c r="I751" s="552"/>
    </row>
    <row r="752" spans="1:9" ht="42" customHeight="1" x14ac:dyDescent="0.3">
      <c r="A752" s="79"/>
      <c r="B752" s="549"/>
      <c r="C752" s="534" t="s">
        <v>972</v>
      </c>
      <c r="D752" s="535"/>
      <c r="E752" s="536"/>
      <c r="F752" s="533"/>
      <c r="G752" s="134"/>
      <c r="H752" s="545"/>
      <c r="I752" s="201"/>
    </row>
    <row r="753" spans="1:9" ht="16.2" customHeight="1" x14ac:dyDescent="0.3">
      <c r="A753" s="79" t="s">
        <v>1087</v>
      </c>
      <c r="B753" s="549"/>
      <c r="C753" s="534" t="s">
        <v>974</v>
      </c>
      <c r="D753" s="535"/>
      <c r="E753" s="536"/>
      <c r="F753" s="533" t="s">
        <v>554</v>
      </c>
      <c r="G753" s="134">
        <v>4</v>
      </c>
      <c r="H753" s="545"/>
      <c r="I753" s="201"/>
    </row>
    <row r="754" spans="1:9" ht="25.8" customHeight="1" x14ac:dyDescent="0.3">
      <c r="A754" s="79" t="s">
        <v>1088</v>
      </c>
      <c r="B754" s="549"/>
      <c r="C754" s="534" t="s">
        <v>976</v>
      </c>
      <c r="D754" s="535"/>
      <c r="E754" s="536"/>
      <c r="F754" s="533" t="s">
        <v>33</v>
      </c>
      <c r="G754" s="134">
        <v>9</v>
      </c>
      <c r="H754" s="545"/>
      <c r="I754" s="201"/>
    </row>
    <row r="755" spans="1:9" ht="13.95" customHeight="1" x14ac:dyDescent="0.3">
      <c r="A755" s="79"/>
      <c r="B755" s="549"/>
      <c r="C755" s="534" t="s">
        <v>977</v>
      </c>
      <c r="D755" s="535"/>
      <c r="E755" s="536"/>
      <c r="F755" s="533"/>
      <c r="G755" s="134"/>
      <c r="H755" s="545"/>
      <c r="I755" s="201"/>
    </row>
    <row r="756" spans="1:9" ht="23.4" customHeight="1" x14ac:dyDescent="0.3">
      <c r="A756" s="79" t="s">
        <v>1089</v>
      </c>
      <c r="B756" s="549"/>
      <c r="C756" s="534" t="s">
        <v>979</v>
      </c>
      <c r="D756" s="535"/>
      <c r="E756" s="536"/>
      <c r="F756" s="533" t="s">
        <v>36</v>
      </c>
      <c r="G756" s="134">
        <v>18</v>
      </c>
      <c r="H756" s="545"/>
      <c r="I756" s="201"/>
    </row>
    <row r="757" spans="1:9" ht="20.399999999999999" customHeight="1" x14ac:dyDescent="0.3">
      <c r="A757" s="79" t="s">
        <v>1090</v>
      </c>
      <c r="B757" s="549"/>
      <c r="C757" s="534" t="s">
        <v>981</v>
      </c>
      <c r="D757" s="535"/>
      <c r="E757" s="536"/>
      <c r="F757" s="533" t="s">
        <v>36</v>
      </c>
      <c r="G757" s="134">
        <v>18</v>
      </c>
      <c r="H757" s="545"/>
      <c r="I757" s="201"/>
    </row>
    <row r="758" spans="1:9" ht="25.8" customHeight="1" x14ac:dyDescent="0.3">
      <c r="A758" s="79" t="s">
        <v>1091</v>
      </c>
      <c r="B758" s="549"/>
      <c r="C758" s="534" t="s">
        <v>983</v>
      </c>
      <c r="D758" s="535"/>
      <c r="E758" s="536"/>
      <c r="F758" s="533" t="s">
        <v>36</v>
      </c>
      <c r="G758" s="134">
        <f>G757</f>
        <v>18</v>
      </c>
      <c r="H758" s="545"/>
      <c r="I758" s="201"/>
    </row>
    <row r="759" spans="1:9" ht="29.4" customHeight="1" x14ac:dyDescent="0.3">
      <c r="A759" s="79" t="s">
        <v>1092</v>
      </c>
      <c r="B759" s="549"/>
      <c r="C759" s="534" t="s">
        <v>985</v>
      </c>
      <c r="D759" s="535"/>
      <c r="E759" s="536"/>
      <c r="F759" s="533" t="s">
        <v>36</v>
      </c>
      <c r="G759" s="134">
        <v>70</v>
      </c>
      <c r="H759" s="545"/>
      <c r="I759" s="201"/>
    </row>
    <row r="760" spans="1:9" ht="30" customHeight="1" x14ac:dyDescent="0.3">
      <c r="A760" s="79" t="s">
        <v>1093</v>
      </c>
      <c r="B760" s="549"/>
      <c r="C760" s="534" t="s">
        <v>987</v>
      </c>
      <c r="D760" s="535"/>
      <c r="E760" s="536"/>
      <c r="F760" s="533" t="s">
        <v>36</v>
      </c>
      <c r="G760" s="134">
        <v>70</v>
      </c>
      <c r="H760" s="545"/>
      <c r="I760" s="201"/>
    </row>
    <row r="761" spans="1:9" ht="17.399999999999999" customHeight="1" x14ac:dyDescent="0.3">
      <c r="A761" s="79"/>
      <c r="B761" s="549"/>
      <c r="C761" s="534" t="s">
        <v>988</v>
      </c>
      <c r="D761" s="535"/>
      <c r="E761" s="536"/>
      <c r="F761" s="533"/>
      <c r="G761" s="134"/>
      <c r="H761" s="545"/>
      <c r="I761" s="201"/>
    </row>
    <row r="762" spans="1:9" ht="27.6" customHeight="1" x14ac:dyDescent="0.3">
      <c r="A762" s="79" t="s">
        <v>1094</v>
      </c>
      <c r="B762" s="549"/>
      <c r="C762" s="534" t="s">
        <v>990</v>
      </c>
      <c r="D762" s="535"/>
      <c r="E762" s="536"/>
      <c r="F762" s="533" t="s">
        <v>36</v>
      </c>
      <c r="G762" s="134">
        <v>15</v>
      </c>
      <c r="H762" s="545"/>
      <c r="I762" s="201"/>
    </row>
    <row r="763" spans="1:9" ht="27.6" customHeight="1" x14ac:dyDescent="0.3">
      <c r="A763" s="79" t="s">
        <v>1095</v>
      </c>
      <c r="B763" s="549"/>
      <c r="C763" s="534" t="s">
        <v>992</v>
      </c>
      <c r="D763" s="535"/>
      <c r="E763" s="536"/>
      <c r="F763" s="533" t="s">
        <v>36</v>
      </c>
      <c r="G763" s="134">
        <f>G757</f>
        <v>18</v>
      </c>
      <c r="H763" s="545"/>
      <c r="I763" s="201"/>
    </row>
    <row r="764" spans="1:9" ht="27.6" customHeight="1" x14ac:dyDescent="0.3">
      <c r="A764" s="79" t="s">
        <v>1096</v>
      </c>
      <c r="B764" s="549"/>
      <c r="C764" s="534" t="s">
        <v>994</v>
      </c>
      <c r="D764" s="535"/>
      <c r="E764" s="536"/>
      <c r="F764" s="533" t="s">
        <v>36</v>
      </c>
      <c r="G764" s="134">
        <v>15</v>
      </c>
      <c r="H764" s="545"/>
      <c r="I764" s="201"/>
    </row>
    <row r="765" spans="1:9" ht="27.6" customHeight="1" x14ac:dyDescent="0.3">
      <c r="A765" s="79" t="s">
        <v>1097</v>
      </c>
      <c r="B765" s="549"/>
      <c r="C765" s="534" t="s">
        <v>996</v>
      </c>
      <c r="D765" s="535"/>
      <c r="E765" s="536"/>
      <c r="F765" s="533" t="s">
        <v>36</v>
      </c>
      <c r="G765" s="134">
        <f>G764</f>
        <v>15</v>
      </c>
      <c r="H765" s="545"/>
      <c r="I765" s="201"/>
    </row>
    <row r="766" spans="1:9" ht="27.6" customHeight="1" x14ac:dyDescent="0.3">
      <c r="A766" s="79" t="s">
        <v>1098</v>
      </c>
      <c r="B766" s="549"/>
      <c r="C766" s="534" t="s">
        <v>998</v>
      </c>
      <c r="D766" s="535"/>
      <c r="E766" s="536"/>
      <c r="F766" s="533" t="s">
        <v>36</v>
      </c>
      <c r="G766" s="134">
        <f>G765</f>
        <v>15</v>
      </c>
      <c r="H766" s="545"/>
      <c r="I766" s="201"/>
    </row>
    <row r="767" spans="1:9" ht="27.6" customHeight="1" x14ac:dyDescent="0.3">
      <c r="A767" s="283" t="s">
        <v>1317</v>
      </c>
      <c r="B767" s="283"/>
      <c r="C767" s="283"/>
      <c r="D767" s="283"/>
      <c r="E767" s="283"/>
      <c r="F767" s="283"/>
      <c r="G767" s="283"/>
      <c r="H767" s="283"/>
      <c r="I767" s="187"/>
    </row>
    <row r="768" spans="1:9" ht="27.6" customHeight="1" x14ac:dyDescent="0.3">
      <c r="A768" s="516" t="s">
        <v>1329</v>
      </c>
      <c r="B768" s="516"/>
      <c r="C768" s="516"/>
      <c r="D768" s="516"/>
      <c r="E768" s="516"/>
      <c r="F768" s="516"/>
      <c r="G768" s="516"/>
      <c r="H768" s="516"/>
      <c r="I768" s="516"/>
    </row>
    <row r="769" spans="1:9" ht="27.6" customHeight="1" x14ac:dyDescent="0.3">
      <c r="A769" s="87" t="s">
        <v>290</v>
      </c>
      <c r="B769" s="87" t="s">
        <v>291</v>
      </c>
      <c r="C769" s="517" t="s">
        <v>113</v>
      </c>
      <c r="D769" s="517"/>
      <c r="E769" s="517"/>
      <c r="F769" s="87" t="s">
        <v>2</v>
      </c>
      <c r="G769" s="88" t="s">
        <v>3</v>
      </c>
      <c r="H769" s="177" t="s">
        <v>4</v>
      </c>
      <c r="I769" s="178" t="s">
        <v>185</v>
      </c>
    </row>
    <row r="770" spans="1:9" ht="27.6" customHeight="1" x14ac:dyDescent="0.3">
      <c r="A770" s="292" t="s">
        <v>1324</v>
      </c>
      <c r="B770" s="293"/>
      <c r="C770" s="293"/>
      <c r="D770" s="293"/>
      <c r="E770" s="293"/>
      <c r="F770" s="293"/>
      <c r="G770" s="293"/>
      <c r="H770" s="294"/>
      <c r="I770" s="187"/>
    </row>
    <row r="771" spans="1:9" ht="27.6" customHeight="1" x14ac:dyDescent="0.3">
      <c r="A771" s="79"/>
      <c r="B771" s="549"/>
      <c r="C771" s="534" t="s">
        <v>999</v>
      </c>
      <c r="D771" s="535"/>
      <c r="E771" s="536"/>
      <c r="F771" s="533"/>
      <c r="G771" s="134"/>
      <c r="H771" s="545"/>
      <c r="I771" s="201"/>
    </row>
    <row r="772" spans="1:9" ht="52.2" customHeight="1" x14ac:dyDescent="0.3">
      <c r="A772" s="79"/>
      <c r="B772" s="549"/>
      <c r="C772" s="534" t="s">
        <v>1000</v>
      </c>
      <c r="D772" s="535"/>
      <c r="E772" s="536"/>
      <c r="F772" s="533"/>
      <c r="G772" s="134"/>
      <c r="H772" s="545"/>
      <c r="I772" s="201"/>
    </row>
    <row r="773" spans="1:9" ht="27.6" customHeight="1" x14ac:dyDescent="0.3">
      <c r="A773" s="79" t="s">
        <v>1099</v>
      </c>
      <c r="B773" s="549"/>
      <c r="C773" s="534" t="s">
        <v>1002</v>
      </c>
      <c r="D773" s="535"/>
      <c r="E773" s="536"/>
      <c r="F773" s="533" t="s">
        <v>36</v>
      </c>
      <c r="G773" s="134">
        <v>20</v>
      </c>
      <c r="H773" s="545"/>
      <c r="I773" s="201"/>
    </row>
    <row r="774" spans="1:9" ht="27.6" customHeight="1" x14ac:dyDescent="0.3">
      <c r="A774" s="79"/>
      <c r="B774" s="549"/>
      <c r="C774" s="534" t="s">
        <v>1003</v>
      </c>
      <c r="D774" s="535"/>
      <c r="E774" s="536"/>
      <c r="F774" s="533"/>
      <c r="G774" s="134"/>
      <c r="H774" s="545"/>
      <c r="I774" s="201"/>
    </row>
    <row r="775" spans="1:9" ht="27.6" customHeight="1" x14ac:dyDescent="0.3">
      <c r="A775" s="69"/>
      <c r="B775" s="549"/>
      <c r="C775" s="534" t="s">
        <v>1004</v>
      </c>
      <c r="D775" s="535"/>
      <c r="E775" s="536"/>
      <c r="F775" s="533"/>
      <c r="G775" s="134"/>
      <c r="H775" s="545"/>
      <c r="I775" s="201"/>
    </row>
    <row r="776" spans="1:9" ht="27.6" customHeight="1" x14ac:dyDescent="0.3">
      <c r="A776" s="79" t="s">
        <v>1100</v>
      </c>
      <c r="B776" s="549"/>
      <c r="C776" s="534" t="s">
        <v>1006</v>
      </c>
      <c r="D776" s="535"/>
      <c r="E776" s="536"/>
      <c r="F776" s="533" t="s">
        <v>554</v>
      </c>
      <c r="G776" s="134">
        <v>8</v>
      </c>
      <c r="H776" s="545"/>
      <c r="I776" s="201"/>
    </row>
    <row r="777" spans="1:9" ht="21.6" customHeight="1" x14ac:dyDescent="0.3">
      <c r="A777" s="79" t="s">
        <v>1101</v>
      </c>
      <c r="B777" s="549"/>
      <c r="C777" s="295" t="s">
        <v>1008</v>
      </c>
      <c r="D777" s="296"/>
      <c r="E777" s="297"/>
      <c r="F777" s="533"/>
      <c r="G777" s="134"/>
      <c r="H777" s="545"/>
      <c r="I777" s="552"/>
    </row>
    <row r="778" spans="1:9" ht="27.6" customHeight="1" x14ac:dyDescent="0.3">
      <c r="A778" s="79"/>
      <c r="B778" s="549"/>
      <c r="C778" s="534" t="s">
        <v>888</v>
      </c>
      <c r="D778" s="535"/>
      <c r="E778" s="536"/>
      <c r="F778" s="533"/>
      <c r="G778" s="134"/>
      <c r="H778" s="545"/>
      <c r="I778" s="201"/>
    </row>
    <row r="779" spans="1:9" ht="27.6" customHeight="1" x14ac:dyDescent="0.3">
      <c r="A779" s="79" t="s">
        <v>1102</v>
      </c>
      <c r="B779" s="549"/>
      <c r="C779" s="534" t="s">
        <v>1010</v>
      </c>
      <c r="D779" s="535"/>
      <c r="E779" s="536"/>
      <c r="F779" s="533" t="s">
        <v>36</v>
      </c>
      <c r="G779" s="134">
        <v>55</v>
      </c>
      <c r="H779" s="545"/>
      <c r="I779" s="201"/>
    </row>
    <row r="780" spans="1:9" ht="27.6" customHeight="1" x14ac:dyDescent="0.3">
      <c r="A780" s="79" t="s">
        <v>1103</v>
      </c>
      <c r="B780" s="549"/>
      <c r="C780" s="534" t="s">
        <v>1012</v>
      </c>
      <c r="D780" s="535"/>
      <c r="E780" s="536"/>
      <c r="F780" s="533" t="s">
        <v>36</v>
      </c>
      <c r="G780" s="134">
        <v>85</v>
      </c>
      <c r="H780" s="545"/>
      <c r="I780" s="201"/>
    </row>
    <row r="781" spans="1:9" ht="27.6" customHeight="1" x14ac:dyDescent="0.3">
      <c r="A781" s="79" t="s">
        <v>1104</v>
      </c>
      <c r="B781" s="549"/>
      <c r="C781" s="534" t="s">
        <v>1014</v>
      </c>
      <c r="D781" s="535"/>
      <c r="E781" s="536"/>
      <c r="F781" s="533" t="s">
        <v>36</v>
      </c>
      <c r="G781" s="134">
        <v>75</v>
      </c>
      <c r="H781" s="545"/>
      <c r="I781" s="201"/>
    </row>
    <row r="782" spans="1:9" ht="27.6" customHeight="1" x14ac:dyDescent="0.3">
      <c r="A782" s="79"/>
      <c r="B782" s="549"/>
      <c r="C782" s="534" t="s">
        <v>895</v>
      </c>
      <c r="D782" s="535"/>
      <c r="E782" s="536"/>
      <c r="F782" s="533"/>
      <c r="G782" s="134"/>
      <c r="H782" s="545"/>
      <c r="I782" s="201"/>
    </row>
    <row r="783" spans="1:9" ht="27.6" customHeight="1" x14ac:dyDescent="0.3">
      <c r="A783" s="79"/>
      <c r="B783" s="549"/>
      <c r="C783" s="534" t="s">
        <v>1015</v>
      </c>
      <c r="D783" s="535"/>
      <c r="E783" s="536"/>
      <c r="F783" s="533"/>
      <c r="G783" s="134"/>
      <c r="H783" s="545"/>
      <c r="I783" s="201"/>
    </row>
    <row r="784" spans="1:9" ht="27.6" customHeight="1" x14ac:dyDescent="0.3">
      <c r="A784" s="79" t="s">
        <v>1105</v>
      </c>
      <c r="B784" s="549"/>
      <c r="C784" s="534" t="s">
        <v>1017</v>
      </c>
      <c r="D784" s="535"/>
      <c r="E784" s="536"/>
      <c r="F784" s="533" t="s">
        <v>376</v>
      </c>
      <c r="G784" s="134">
        <v>2</v>
      </c>
      <c r="H784" s="545"/>
      <c r="I784" s="201"/>
    </row>
    <row r="785" spans="1:9" ht="27.6" customHeight="1" x14ac:dyDescent="0.3">
      <c r="A785" s="79" t="s">
        <v>1106</v>
      </c>
      <c r="B785" s="549"/>
      <c r="C785" s="534" t="s">
        <v>1019</v>
      </c>
      <c r="D785" s="535"/>
      <c r="E785" s="536"/>
      <c r="F785" s="533" t="s">
        <v>29</v>
      </c>
      <c r="G785" s="134">
        <v>20</v>
      </c>
      <c r="H785" s="545"/>
      <c r="I785" s="201"/>
    </row>
    <row r="786" spans="1:9" ht="59.4" customHeight="1" x14ac:dyDescent="0.3">
      <c r="A786" s="79" t="s">
        <v>1107</v>
      </c>
      <c r="B786" s="549"/>
      <c r="C786" s="534" t="s">
        <v>904</v>
      </c>
      <c r="D786" s="535"/>
      <c r="E786" s="536"/>
      <c r="F786" s="533" t="s">
        <v>905</v>
      </c>
      <c r="G786" s="134">
        <v>4</v>
      </c>
      <c r="H786" s="545"/>
      <c r="I786" s="201"/>
    </row>
    <row r="787" spans="1:9" ht="61.8" customHeight="1" x14ac:dyDescent="0.3">
      <c r="A787" s="79" t="s">
        <v>1108</v>
      </c>
      <c r="B787" s="549"/>
      <c r="C787" s="534" t="s">
        <v>1022</v>
      </c>
      <c r="D787" s="535"/>
      <c r="E787" s="536"/>
      <c r="F787" s="533" t="s">
        <v>36</v>
      </c>
      <c r="G787" s="134">
        <v>80</v>
      </c>
      <c r="H787" s="545"/>
      <c r="I787" s="201"/>
    </row>
    <row r="788" spans="1:9" ht="48" customHeight="1" x14ac:dyDescent="0.3">
      <c r="A788" s="79" t="s">
        <v>1109</v>
      </c>
      <c r="B788" s="549"/>
      <c r="C788" s="534" t="s">
        <v>1024</v>
      </c>
      <c r="D788" s="535"/>
      <c r="E788" s="536"/>
      <c r="F788" s="533" t="s">
        <v>33</v>
      </c>
      <c r="G788" s="134">
        <v>15</v>
      </c>
      <c r="H788" s="545"/>
      <c r="I788" s="201"/>
    </row>
    <row r="789" spans="1:9" ht="27.6" customHeight="1" x14ac:dyDescent="0.3">
      <c r="A789" s="79" t="s">
        <v>1110</v>
      </c>
      <c r="B789" s="549"/>
      <c r="C789" s="295" t="s">
        <v>1026</v>
      </c>
      <c r="D789" s="296"/>
      <c r="E789" s="297"/>
      <c r="F789" s="533"/>
      <c r="G789" s="134"/>
      <c r="H789" s="545"/>
      <c r="I789" s="201"/>
    </row>
    <row r="790" spans="1:9" ht="27.6" customHeight="1" x14ac:dyDescent="0.3">
      <c r="A790" s="79" t="s">
        <v>1111</v>
      </c>
      <c r="B790" s="549"/>
      <c r="C790" s="534" t="s">
        <v>1028</v>
      </c>
      <c r="D790" s="535"/>
      <c r="E790" s="536"/>
      <c r="F790" s="533" t="s">
        <v>554</v>
      </c>
      <c r="G790" s="134">
        <v>4</v>
      </c>
      <c r="H790" s="545"/>
      <c r="I790" s="201"/>
    </row>
    <row r="791" spans="1:9" ht="27.6" customHeight="1" x14ac:dyDescent="0.3">
      <c r="A791" s="79" t="s">
        <v>1112</v>
      </c>
      <c r="B791" s="549"/>
      <c r="C791" s="534" t="s">
        <v>1030</v>
      </c>
      <c r="D791" s="535"/>
      <c r="E791" s="536"/>
      <c r="F791" s="533" t="s">
        <v>554</v>
      </c>
      <c r="G791" s="134">
        <v>4</v>
      </c>
      <c r="H791" s="545"/>
      <c r="I791" s="201"/>
    </row>
    <row r="792" spans="1:9" ht="12.6" customHeight="1" x14ac:dyDescent="0.3">
      <c r="A792" s="79"/>
      <c r="B792" s="549"/>
      <c r="C792" s="554"/>
      <c r="D792" s="555"/>
      <c r="E792" s="556"/>
      <c r="F792" s="533"/>
      <c r="G792" s="147"/>
      <c r="H792" s="557"/>
      <c r="I792" s="207"/>
    </row>
    <row r="793" spans="1:9" ht="27.6" hidden="1" customHeight="1" x14ac:dyDescent="0.3">
      <c r="A793" s="79"/>
      <c r="B793" s="549"/>
      <c r="C793" s="554"/>
      <c r="D793" s="555"/>
      <c r="E793" s="556"/>
      <c r="F793" s="533"/>
      <c r="G793" s="147"/>
      <c r="H793" s="557"/>
      <c r="I793" s="207"/>
    </row>
    <row r="794" spans="1:9" ht="15.6" hidden="1" customHeight="1" x14ac:dyDescent="0.3">
      <c r="A794" s="79"/>
      <c r="B794" s="549"/>
      <c r="C794" s="554"/>
      <c r="D794" s="555"/>
      <c r="E794" s="556"/>
      <c r="F794" s="533"/>
      <c r="G794" s="147"/>
      <c r="H794" s="557"/>
      <c r="I794" s="207"/>
    </row>
    <row r="795" spans="1:9" ht="27.6" customHeight="1" x14ac:dyDescent="0.3">
      <c r="A795" s="316" t="s">
        <v>1330</v>
      </c>
      <c r="B795" s="316"/>
      <c r="C795" s="316"/>
      <c r="D795" s="316"/>
      <c r="E795" s="316"/>
      <c r="F795" s="316"/>
      <c r="G795" s="316"/>
      <c r="H795" s="316"/>
      <c r="I795" s="187"/>
    </row>
  </sheetData>
  <mergeCells count="544">
    <mergeCell ref="A605:H605"/>
    <mergeCell ref="C609:E609"/>
    <mergeCell ref="A606:I606"/>
    <mergeCell ref="C607:E607"/>
    <mergeCell ref="A608:H608"/>
    <mergeCell ref="A638:H638"/>
    <mergeCell ref="A452:H452"/>
    <mergeCell ref="A487:H487"/>
    <mergeCell ref="A488:I488"/>
    <mergeCell ref="C489:E489"/>
    <mergeCell ref="A490:H490"/>
    <mergeCell ref="A519:H519"/>
    <mergeCell ref="A418:I418"/>
    <mergeCell ref="C419:E419"/>
    <mergeCell ref="A420:H420"/>
    <mergeCell ref="A449:H449"/>
    <mergeCell ref="A450:I450"/>
    <mergeCell ref="C451:E451"/>
    <mergeCell ref="A340:H340"/>
    <mergeCell ref="A341:I341"/>
    <mergeCell ref="C342:E342"/>
    <mergeCell ref="A343:H343"/>
    <mergeCell ref="A379:H379"/>
    <mergeCell ref="A380:I380"/>
    <mergeCell ref="C38:E38"/>
    <mergeCell ref="A39:H39"/>
    <mergeCell ref="A63:H63"/>
    <mergeCell ref="A64:I64"/>
    <mergeCell ref="C66:E66"/>
    <mergeCell ref="A67:H67"/>
    <mergeCell ref="A795:H795"/>
    <mergeCell ref="C3:E3"/>
    <mergeCell ref="A16:H16"/>
    <mergeCell ref="A17:I17"/>
    <mergeCell ref="C18:E18"/>
    <mergeCell ref="A19:H19"/>
    <mergeCell ref="A36:H36"/>
    <mergeCell ref="A37:I37"/>
    <mergeCell ref="C786:E786"/>
    <mergeCell ref="C787:E787"/>
    <mergeCell ref="C788:E788"/>
    <mergeCell ref="C789:E789"/>
    <mergeCell ref="C790:E790"/>
    <mergeCell ref="C791:E791"/>
    <mergeCell ref="C780:E780"/>
    <mergeCell ref="C781:E781"/>
    <mergeCell ref="C782:E782"/>
    <mergeCell ref="C783:E783"/>
    <mergeCell ref="C784:E784"/>
    <mergeCell ref="C785:E785"/>
    <mergeCell ref="C774:E774"/>
    <mergeCell ref="C775:E775"/>
    <mergeCell ref="C776:E776"/>
    <mergeCell ref="C777:E777"/>
    <mergeCell ref="C778:E778"/>
    <mergeCell ref="C779:E779"/>
    <mergeCell ref="C765:E765"/>
    <mergeCell ref="C766:E766"/>
    <mergeCell ref="C771:E771"/>
    <mergeCell ref="C772:E772"/>
    <mergeCell ref="C773:E773"/>
    <mergeCell ref="A767:H767"/>
    <mergeCell ref="A768:I768"/>
    <mergeCell ref="C769:E769"/>
    <mergeCell ref="A770:H770"/>
    <mergeCell ref="C762:E762"/>
    <mergeCell ref="C763:E763"/>
    <mergeCell ref="C764:E764"/>
    <mergeCell ref="C756:E756"/>
    <mergeCell ref="C757:E757"/>
    <mergeCell ref="C758:E758"/>
    <mergeCell ref="C759:E759"/>
    <mergeCell ref="C760:E760"/>
    <mergeCell ref="C761:E761"/>
    <mergeCell ref="C750:E750"/>
    <mergeCell ref="C751:E751"/>
    <mergeCell ref="C752:E752"/>
    <mergeCell ref="C753:E753"/>
    <mergeCell ref="C754:E754"/>
    <mergeCell ref="C755:E755"/>
    <mergeCell ref="C744:E744"/>
    <mergeCell ref="C745:E745"/>
    <mergeCell ref="C746:E746"/>
    <mergeCell ref="C747:E747"/>
    <mergeCell ref="C748:E748"/>
    <mergeCell ref="C749:E749"/>
    <mergeCell ref="C734:E734"/>
    <mergeCell ref="C735:E735"/>
    <mergeCell ref="C736:E736"/>
    <mergeCell ref="C741:E741"/>
    <mergeCell ref="C742:E742"/>
    <mergeCell ref="C743:E743"/>
    <mergeCell ref="A737:H737"/>
    <mergeCell ref="A738:I738"/>
    <mergeCell ref="C739:E739"/>
    <mergeCell ref="A740:H740"/>
    <mergeCell ref="C728:E728"/>
    <mergeCell ref="C729:E729"/>
    <mergeCell ref="C730:E730"/>
    <mergeCell ref="C731:E731"/>
    <mergeCell ref="C732:E732"/>
    <mergeCell ref="C733:E733"/>
    <mergeCell ref="C722:E722"/>
    <mergeCell ref="C723:E723"/>
    <mergeCell ref="C724:E724"/>
    <mergeCell ref="C725:E725"/>
    <mergeCell ref="C726:E726"/>
    <mergeCell ref="C727:E727"/>
    <mergeCell ref="C720:E720"/>
    <mergeCell ref="C721:E721"/>
    <mergeCell ref="C710:E710"/>
    <mergeCell ref="C711:E711"/>
    <mergeCell ref="C712:E712"/>
    <mergeCell ref="C713:E713"/>
    <mergeCell ref="C718:E718"/>
    <mergeCell ref="C719:E719"/>
    <mergeCell ref="A714:H714"/>
    <mergeCell ref="A715:I715"/>
    <mergeCell ref="C716:E716"/>
    <mergeCell ref="A717:H717"/>
    <mergeCell ref="C704:E704"/>
    <mergeCell ref="C705:E705"/>
    <mergeCell ref="C706:E706"/>
    <mergeCell ref="C707:E707"/>
    <mergeCell ref="C708:E708"/>
    <mergeCell ref="C709:E709"/>
    <mergeCell ref="C698:E698"/>
    <mergeCell ref="C699:E699"/>
    <mergeCell ref="C700:E700"/>
    <mergeCell ref="C701:E701"/>
    <mergeCell ref="C702:E702"/>
    <mergeCell ref="C703:E703"/>
    <mergeCell ref="C688:E688"/>
    <mergeCell ref="C693:E693"/>
    <mergeCell ref="C694:E694"/>
    <mergeCell ref="C695:E695"/>
    <mergeCell ref="C696:E696"/>
    <mergeCell ref="C697:E697"/>
    <mergeCell ref="A689:H689"/>
    <mergeCell ref="A690:I690"/>
    <mergeCell ref="C691:E691"/>
    <mergeCell ref="A692:H692"/>
    <mergeCell ref="C682:E682"/>
    <mergeCell ref="C683:E683"/>
    <mergeCell ref="C684:E684"/>
    <mergeCell ref="C685:E685"/>
    <mergeCell ref="C686:E686"/>
    <mergeCell ref="C687:E687"/>
    <mergeCell ref="C678:E678"/>
    <mergeCell ref="C679:E679"/>
    <mergeCell ref="C680:E680"/>
    <mergeCell ref="C681:E681"/>
    <mergeCell ref="C674:E674"/>
    <mergeCell ref="C675:E675"/>
    <mergeCell ref="C676:E676"/>
    <mergeCell ref="C677:E677"/>
    <mergeCell ref="C664:E664"/>
    <mergeCell ref="C665:E665"/>
    <mergeCell ref="C666:E666"/>
    <mergeCell ref="C671:E671"/>
    <mergeCell ref="C672:E672"/>
    <mergeCell ref="C673:E673"/>
    <mergeCell ref="A667:H667"/>
    <mergeCell ref="A668:I668"/>
    <mergeCell ref="C669:E669"/>
    <mergeCell ref="A670:H670"/>
    <mergeCell ref="C658:E658"/>
    <mergeCell ref="C659:E659"/>
    <mergeCell ref="C660:E660"/>
    <mergeCell ref="C661:E661"/>
    <mergeCell ref="C662:E662"/>
    <mergeCell ref="C663:E663"/>
    <mergeCell ref="C652:E652"/>
    <mergeCell ref="C653:E653"/>
    <mergeCell ref="C654:E654"/>
    <mergeCell ref="C655:E655"/>
    <mergeCell ref="C656:E656"/>
    <mergeCell ref="C657:E657"/>
    <mergeCell ref="C646:E646"/>
    <mergeCell ref="C647:E647"/>
    <mergeCell ref="C648:E648"/>
    <mergeCell ref="C649:E649"/>
    <mergeCell ref="C650:E650"/>
    <mergeCell ref="C651:E651"/>
    <mergeCell ref="C636:E636"/>
    <mergeCell ref="C637:E637"/>
    <mergeCell ref="C642:E642"/>
    <mergeCell ref="C643:E643"/>
    <mergeCell ref="C644:E644"/>
    <mergeCell ref="C645:E645"/>
    <mergeCell ref="A639:I639"/>
    <mergeCell ref="C640:E640"/>
    <mergeCell ref="A641:H641"/>
    <mergeCell ref="C630:E630"/>
    <mergeCell ref="C631:E631"/>
    <mergeCell ref="C632:E632"/>
    <mergeCell ref="C633:E633"/>
    <mergeCell ref="C634:E634"/>
    <mergeCell ref="C635:E635"/>
    <mergeCell ref="C625:E625"/>
    <mergeCell ref="C626:E626"/>
    <mergeCell ref="C627:E627"/>
    <mergeCell ref="C628:E628"/>
    <mergeCell ref="C629:E629"/>
    <mergeCell ref="C622:E622"/>
    <mergeCell ref="C623:E623"/>
    <mergeCell ref="C624:E624"/>
    <mergeCell ref="C616:E616"/>
    <mergeCell ref="C617:E617"/>
    <mergeCell ref="C618:E618"/>
    <mergeCell ref="C619:E619"/>
    <mergeCell ref="C620:E620"/>
    <mergeCell ref="C621:E621"/>
    <mergeCell ref="C610:E610"/>
    <mergeCell ref="C611:E611"/>
    <mergeCell ref="C612:E612"/>
    <mergeCell ref="C613:E613"/>
    <mergeCell ref="C614:E614"/>
    <mergeCell ref="C615:E615"/>
    <mergeCell ref="C600:E600"/>
    <mergeCell ref="C601:E601"/>
    <mergeCell ref="C602:E602"/>
    <mergeCell ref="C603:E603"/>
    <mergeCell ref="C604:E604"/>
    <mergeCell ref="C594:E594"/>
    <mergeCell ref="C595:E595"/>
    <mergeCell ref="C596:E596"/>
    <mergeCell ref="C597:E597"/>
    <mergeCell ref="C598:E598"/>
    <mergeCell ref="C599:E599"/>
    <mergeCell ref="C588:E588"/>
    <mergeCell ref="C589:E589"/>
    <mergeCell ref="C590:E590"/>
    <mergeCell ref="C591:E591"/>
    <mergeCell ref="C592:E592"/>
    <mergeCell ref="C593:E593"/>
    <mergeCell ref="C582:E582"/>
    <mergeCell ref="C583:E583"/>
    <mergeCell ref="C584:E584"/>
    <mergeCell ref="C585:E585"/>
    <mergeCell ref="C586:E586"/>
    <mergeCell ref="C587:E587"/>
    <mergeCell ref="C572:E572"/>
    <mergeCell ref="C573:E573"/>
    <mergeCell ref="C574:E574"/>
    <mergeCell ref="C575:E575"/>
    <mergeCell ref="C580:E580"/>
    <mergeCell ref="C581:E581"/>
    <mergeCell ref="A576:H576"/>
    <mergeCell ref="A577:I577"/>
    <mergeCell ref="C578:E578"/>
    <mergeCell ref="A579:H579"/>
    <mergeCell ref="C570:E570"/>
    <mergeCell ref="C571:E571"/>
    <mergeCell ref="C564:E564"/>
    <mergeCell ref="C565:E565"/>
    <mergeCell ref="C566:E566"/>
    <mergeCell ref="C567:E567"/>
    <mergeCell ref="C568:E568"/>
    <mergeCell ref="C569:E569"/>
    <mergeCell ref="C558:E558"/>
    <mergeCell ref="C559:E559"/>
    <mergeCell ref="C560:E560"/>
    <mergeCell ref="C561:E561"/>
    <mergeCell ref="C562:E562"/>
    <mergeCell ref="C563:E563"/>
    <mergeCell ref="C548:E548"/>
    <mergeCell ref="C549:E549"/>
    <mergeCell ref="C550:E550"/>
    <mergeCell ref="C555:E555"/>
    <mergeCell ref="C556:E556"/>
    <mergeCell ref="C557:E557"/>
    <mergeCell ref="A551:H551"/>
    <mergeCell ref="A552:I552"/>
    <mergeCell ref="C553:E553"/>
    <mergeCell ref="A554:H554"/>
    <mergeCell ref="A520:I520"/>
    <mergeCell ref="C521:E521"/>
    <mergeCell ref="A522:H522"/>
    <mergeCell ref="C544:E544"/>
    <mergeCell ref="C546:E546"/>
    <mergeCell ref="C547:E547"/>
    <mergeCell ref="C455:E455"/>
    <mergeCell ref="C360:E360"/>
    <mergeCell ref="C453:E453"/>
    <mergeCell ref="C381:E381"/>
    <mergeCell ref="A382:H382"/>
    <mergeCell ref="A417:H417"/>
    <mergeCell ref="A306:H306"/>
    <mergeCell ref="A307:I307"/>
    <mergeCell ref="C308:E308"/>
    <mergeCell ref="A309:H309"/>
    <mergeCell ref="A266:I266"/>
    <mergeCell ref="C267:E267"/>
    <mergeCell ref="C268:E268"/>
    <mergeCell ref="C269:E269"/>
    <mergeCell ref="C260:E260"/>
    <mergeCell ref="C261:E261"/>
    <mergeCell ref="C262:E262"/>
    <mergeCell ref="C263:E263"/>
    <mergeCell ref="C264:E264"/>
    <mergeCell ref="A265:H265"/>
    <mergeCell ref="C254:E254"/>
    <mergeCell ref="C255:E255"/>
    <mergeCell ref="C256:E256"/>
    <mergeCell ref="C257:E257"/>
    <mergeCell ref="C258:E258"/>
    <mergeCell ref="C259:E259"/>
    <mergeCell ref="C248:E248"/>
    <mergeCell ref="A249:H249"/>
    <mergeCell ref="A250:I250"/>
    <mergeCell ref="C251:E251"/>
    <mergeCell ref="A252:H252"/>
    <mergeCell ref="C253:E253"/>
    <mergeCell ref="C242:E242"/>
    <mergeCell ref="C243:E243"/>
    <mergeCell ref="C244:E244"/>
    <mergeCell ref="C245:E245"/>
    <mergeCell ref="C246:E246"/>
    <mergeCell ref="C247:E247"/>
    <mergeCell ref="C232:E232"/>
    <mergeCell ref="C237:E237"/>
    <mergeCell ref="C238:E238"/>
    <mergeCell ref="C239:E239"/>
    <mergeCell ref="C240:E240"/>
    <mergeCell ref="C241:E241"/>
    <mergeCell ref="A233:H233"/>
    <mergeCell ref="A234:I234"/>
    <mergeCell ref="C235:E235"/>
    <mergeCell ref="A236:H236"/>
    <mergeCell ref="C226:E226"/>
    <mergeCell ref="C227:E227"/>
    <mergeCell ref="C228:E228"/>
    <mergeCell ref="C229:E229"/>
    <mergeCell ref="C230:E230"/>
    <mergeCell ref="C231:E231"/>
    <mergeCell ref="A221:H221"/>
    <mergeCell ref="C218:E218"/>
    <mergeCell ref="C219:E219"/>
    <mergeCell ref="C220:E220"/>
    <mergeCell ref="C225:E225"/>
    <mergeCell ref="A222:I222"/>
    <mergeCell ref="C223:E223"/>
    <mergeCell ref="A224:H224"/>
    <mergeCell ref="C214:E214"/>
    <mergeCell ref="C215:E215"/>
    <mergeCell ref="C216:E216"/>
    <mergeCell ref="C217:E217"/>
    <mergeCell ref="C204:E204"/>
    <mergeCell ref="C205:E205"/>
    <mergeCell ref="C206:E206"/>
    <mergeCell ref="C207:E207"/>
    <mergeCell ref="C212:E212"/>
    <mergeCell ref="C213:E213"/>
    <mergeCell ref="A208:H208"/>
    <mergeCell ref="A209:I209"/>
    <mergeCell ref="C210:E210"/>
    <mergeCell ref="A211:H211"/>
    <mergeCell ref="C198:E198"/>
    <mergeCell ref="C199:E199"/>
    <mergeCell ref="C200:E200"/>
    <mergeCell ref="C201:E201"/>
    <mergeCell ref="C202:E202"/>
    <mergeCell ref="C203:E203"/>
    <mergeCell ref="A191:H191"/>
    <mergeCell ref="A192:I192"/>
    <mergeCell ref="C193:E193"/>
    <mergeCell ref="C195:E195"/>
    <mergeCell ref="C196:E196"/>
    <mergeCell ref="C197:E197"/>
    <mergeCell ref="C186:E186"/>
    <mergeCell ref="C187:E187"/>
    <mergeCell ref="C188:E188"/>
    <mergeCell ref="C189:E189"/>
    <mergeCell ref="C190:E190"/>
    <mergeCell ref="C183:E183"/>
    <mergeCell ref="C184:E184"/>
    <mergeCell ref="C185:E185"/>
    <mergeCell ref="C177:E177"/>
    <mergeCell ref="C178:E178"/>
    <mergeCell ref="C179:E179"/>
    <mergeCell ref="C180:E180"/>
    <mergeCell ref="C181:E181"/>
    <mergeCell ref="C182:E182"/>
    <mergeCell ref="C167:E167"/>
    <mergeCell ref="C168:E168"/>
    <mergeCell ref="C169:E169"/>
    <mergeCell ref="C170:E170"/>
    <mergeCell ref="C171:E171"/>
    <mergeCell ref="C176:E176"/>
    <mergeCell ref="A172:H172"/>
    <mergeCell ref="A173:I173"/>
    <mergeCell ref="C174:E174"/>
    <mergeCell ref="A175:H175"/>
    <mergeCell ref="C161:E161"/>
    <mergeCell ref="C162:E162"/>
    <mergeCell ref="C163:E163"/>
    <mergeCell ref="C164:E164"/>
    <mergeCell ref="C165:E165"/>
    <mergeCell ref="C166:E166"/>
    <mergeCell ref="C151:E151"/>
    <mergeCell ref="C152:E152"/>
    <mergeCell ref="C153:E153"/>
    <mergeCell ref="C158:E158"/>
    <mergeCell ref="C159:E159"/>
    <mergeCell ref="C160:E160"/>
    <mergeCell ref="A154:H154"/>
    <mergeCell ref="A155:I155"/>
    <mergeCell ref="C156:E156"/>
    <mergeCell ref="A157:H157"/>
    <mergeCell ref="C146:E146"/>
    <mergeCell ref="C147:E147"/>
    <mergeCell ref="C148:E148"/>
    <mergeCell ref="C149:E149"/>
    <mergeCell ref="C150:E150"/>
    <mergeCell ref="C143:E143"/>
    <mergeCell ref="C144:E144"/>
    <mergeCell ref="C145:E145"/>
    <mergeCell ref="C136:E136"/>
    <mergeCell ref="A137:H137"/>
    <mergeCell ref="A138:I138"/>
    <mergeCell ref="C139:E139"/>
    <mergeCell ref="C141:E141"/>
    <mergeCell ref="C142:E142"/>
    <mergeCell ref="C130:E130"/>
    <mergeCell ref="C131:E131"/>
    <mergeCell ref="C132:E132"/>
    <mergeCell ref="C133:E133"/>
    <mergeCell ref="C134:E134"/>
    <mergeCell ref="C135:E135"/>
    <mergeCell ref="A124:I124"/>
    <mergeCell ref="C125:E125"/>
    <mergeCell ref="C126:E126"/>
    <mergeCell ref="C127:E127"/>
    <mergeCell ref="C128:E128"/>
    <mergeCell ref="C129:E129"/>
    <mergeCell ref="C118:E118"/>
    <mergeCell ref="C119:E119"/>
    <mergeCell ref="C120:E120"/>
    <mergeCell ref="C121:E121"/>
    <mergeCell ref="C122:E122"/>
    <mergeCell ref="A123:H123"/>
    <mergeCell ref="C113:E113"/>
    <mergeCell ref="D114:E114"/>
    <mergeCell ref="C115:E115"/>
    <mergeCell ref="C116:E116"/>
    <mergeCell ref="C117:E117"/>
    <mergeCell ref="D110:E110"/>
    <mergeCell ref="C111:E111"/>
    <mergeCell ref="C112:E112"/>
    <mergeCell ref="C104:E104"/>
    <mergeCell ref="C105:E105"/>
    <mergeCell ref="C106:E106"/>
    <mergeCell ref="D107:E107"/>
    <mergeCell ref="D108:E108"/>
    <mergeCell ref="C109:E109"/>
    <mergeCell ref="C98:E98"/>
    <mergeCell ref="C99:E99"/>
    <mergeCell ref="C100:E100"/>
    <mergeCell ref="C101:E101"/>
    <mergeCell ref="C102:E102"/>
    <mergeCell ref="C103:E103"/>
    <mergeCell ref="C88:E88"/>
    <mergeCell ref="C89:E89"/>
    <mergeCell ref="C90:E90"/>
    <mergeCell ref="C96:E96"/>
    <mergeCell ref="C97:E97"/>
    <mergeCell ref="A91:H91"/>
    <mergeCell ref="A92:I92"/>
    <mergeCell ref="C94:E94"/>
    <mergeCell ref="A95:H95"/>
    <mergeCell ref="C82:E82"/>
    <mergeCell ref="C83:E83"/>
    <mergeCell ref="C84:E84"/>
    <mergeCell ref="C85:E85"/>
    <mergeCell ref="C86:E86"/>
    <mergeCell ref="C87:E87"/>
    <mergeCell ref="C76:E76"/>
    <mergeCell ref="C77:E77"/>
    <mergeCell ref="C78:E78"/>
    <mergeCell ref="C79:E79"/>
    <mergeCell ref="C80:E80"/>
    <mergeCell ref="C81:E81"/>
    <mergeCell ref="C70:E70"/>
    <mergeCell ref="C71:E71"/>
    <mergeCell ref="C72:E72"/>
    <mergeCell ref="C73:E73"/>
    <mergeCell ref="C74:E74"/>
    <mergeCell ref="C75:E75"/>
    <mergeCell ref="C60:E60"/>
    <mergeCell ref="C61:E61"/>
    <mergeCell ref="C62:E62"/>
    <mergeCell ref="C68:E68"/>
    <mergeCell ref="C69:E69"/>
    <mergeCell ref="C54:E54"/>
    <mergeCell ref="C55:E55"/>
    <mergeCell ref="C56:E56"/>
    <mergeCell ref="C57:E57"/>
    <mergeCell ref="C58:E58"/>
    <mergeCell ref="C59:E59"/>
    <mergeCell ref="C48:E48"/>
    <mergeCell ref="C49:E49"/>
    <mergeCell ref="C50:E50"/>
    <mergeCell ref="C51:E51"/>
    <mergeCell ref="C52:E52"/>
    <mergeCell ref="C53:E53"/>
    <mergeCell ref="C46:E46"/>
    <mergeCell ref="C47:E47"/>
    <mergeCell ref="C40:E40"/>
    <mergeCell ref="C41:E41"/>
    <mergeCell ref="C42:E42"/>
    <mergeCell ref="C43:E43"/>
    <mergeCell ref="C44:E44"/>
    <mergeCell ref="C45:E45"/>
    <mergeCell ref="C30:E30"/>
    <mergeCell ref="C31:E31"/>
    <mergeCell ref="C32:E32"/>
    <mergeCell ref="C33:E33"/>
    <mergeCell ref="C34:E34"/>
    <mergeCell ref="C35:E35"/>
    <mergeCell ref="C24:E24"/>
    <mergeCell ref="C25:E25"/>
    <mergeCell ref="C26:E26"/>
    <mergeCell ref="C27:E27"/>
    <mergeCell ref="C28:E28"/>
    <mergeCell ref="C29:E29"/>
    <mergeCell ref="C14:E14"/>
    <mergeCell ref="C15:E15"/>
    <mergeCell ref="C20:E20"/>
    <mergeCell ref="C21:E21"/>
    <mergeCell ref="C22:E22"/>
    <mergeCell ref="C23:E23"/>
    <mergeCell ref="C8:E8"/>
    <mergeCell ref="C9:E9"/>
    <mergeCell ref="C10:E10"/>
    <mergeCell ref="C11:E11"/>
    <mergeCell ref="C12:E12"/>
    <mergeCell ref="C13:E13"/>
    <mergeCell ref="A1:I1"/>
    <mergeCell ref="C2:E2"/>
    <mergeCell ref="C4:E4"/>
    <mergeCell ref="C5:E5"/>
    <mergeCell ref="C6:E6"/>
    <mergeCell ref="C7:E7"/>
  </mergeCells>
  <phoneticPr fontId="6" type="noConversion"/>
  <pageMargins left="0.7" right="0.7" top="0.75" bottom="0.75" header="0.3" footer="0.3"/>
  <pageSetup paperSize="9" scale="75" orientation="portrait" r:id="rId1"/>
  <rowBreaks count="30" manualBreakCount="30">
    <brk id="16" max="16383" man="1"/>
    <brk id="36" max="16383" man="1"/>
    <brk id="63" max="16383" man="1"/>
    <brk id="91" max="16383" man="1"/>
    <brk id="123" max="16383" man="1"/>
    <brk id="137" max="16383" man="1"/>
    <brk id="154" max="16383" man="1"/>
    <brk id="172" max="16383" man="1"/>
    <brk id="191" max="16383" man="1"/>
    <brk id="208" max="16383" man="1"/>
    <brk id="221" max="16383" man="1"/>
    <brk id="233" max="16383" man="1"/>
    <brk id="249" max="16383" man="1"/>
    <brk id="265" max="16383" man="1"/>
    <brk id="306" max="16383" man="1"/>
    <brk id="340" max="16383" man="1"/>
    <brk id="379" max="16383" man="1"/>
    <brk id="417" max="16383" man="1"/>
    <brk id="449" max="16383" man="1"/>
    <brk id="487" max="16383" man="1"/>
    <brk id="519" max="16383" man="1"/>
    <brk id="551" max="16383" man="1"/>
    <brk id="576" max="16383" man="1"/>
    <brk id="605" max="16383" man="1"/>
    <brk id="638" max="16383" man="1"/>
    <brk id="667" max="16383" man="1"/>
    <brk id="689" max="16383" man="1"/>
    <brk id="714" max="16383" man="1"/>
    <brk id="737" max="16383" man="1"/>
    <brk id="767"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6A0DF5-EDD7-4555-8F72-8B647692741A}">
  <dimension ref="A1:I521"/>
  <sheetViews>
    <sheetView showGridLines="0" view="pageBreakPreview" topLeftCell="A323" zoomScaleNormal="100" zoomScaleSheetLayoutView="100" workbookViewId="0">
      <selection activeCell="G333" sqref="G333"/>
    </sheetView>
  </sheetViews>
  <sheetFormatPr defaultColWidth="8.88671875" defaultRowHeight="13.8" x14ac:dyDescent="0.3"/>
  <cols>
    <col min="1" max="1" width="9.44140625" style="30" customWidth="1"/>
    <col min="2" max="2" width="10.6640625" style="22" customWidth="1"/>
    <col min="3" max="3" width="36.109375" style="56" customWidth="1"/>
    <col min="4" max="4" width="6.33203125" style="31" customWidth="1"/>
    <col min="5" max="5" width="6.88671875" style="32" customWidth="1"/>
    <col min="6" max="6" width="9.44140625" style="63" customWidth="1"/>
    <col min="7" max="7" width="16.109375" style="33" customWidth="1"/>
    <col min="8" max="8" width="15.33203125" style="6" bestFit="1" customWidth="1"/>
    <col min="9" max="16384" width="8.88671875" style="7"/>
  </cols>
  <sheetData>
    <row r="1" spans="1:8" s="502" customFormat="1" ht="25.5" customHeight="1" x14ac:dyDescent="0.3">
      <c r="A1" s="500" t="s">
        <v>162</v>
      </c>
      <c r="B1" s="500"/>
      <c r="C1" s="500"/>
      <c r="D1" s="500"/>
      <c r="E1" s="500"/>
      <c r="F1" s="500"/>
      <c r="G1" s="500"/>
      <c r="H1" s="501"/>
    </row>
    <row r="2" spans="1:8" s="1" customFormat="1" ht="25.5" customHeight="1" x14ac:dyDescent="0.25">
      <c r="A2" s="48" t="s">
        <v>0</v>
      </c>
      <c r="B2" s="49" t="s">
        <v>1</v>
      </c>
      <c r="C2" s="49" t="s">
        <v>113</v>
      </c>
      <c r="D2" s="49" t="s">
        <v>2</v>
      </c>
      <c r="E2" s="49" t="s">
        <v>3</v>
      </c>
      <c r="F2" s="57" t="s">
        <v>4</v>
      </c>
      <c r="G2" s="50" t="s">
        <v>5</v>
      </c>
      <c r="H2" s="6"/>
    </row>
    <row r="3" spans="1:8" s="6" customFormat="1" x14ac:dyDescent="0.3">
      <c r="A3" s="3"/>
      <c r="B3" s="4"/>
      <c r="C3" s="9"/>
      <c r="D3" s="4"/>
      <c r="E3" s="4"/>
      <c r="F3" s="58"/>
      <c r="G3" s="5"/>
    </row>
    <row r="4" spans="1:8" x14ac:dyDescent="0.3">
      <c r="A4" s="19" t="s">
        <v>163</v>
      </c>
      <c r="B4" s="42" t="s">
        <v>30</v>
      </c>
      <c r="C4" s="41" t="s">
        <v>31</v>
      </c>
      <c r="D4" s="13"/>
      <c r="E4" s="15"/>
      <c r="F4" s="59"/>
      <c r="G4" s="16"/>
    </row>
    <row r="5" spans="1:8" x14ac:dyDescent="0.3">
      <c r="A5" s="13"/>
      <c r="B5" s="14"/>
      <c r="C5" s="18"/>
      <c r="D5" s="13"/>
      <c r="E5" s="15"/>
      <c r="F5" s="59"/>
      <c r="G5" s="17"/>
    </row>
    <row r="6" spans="1:8" ht="26.4" x14ac:dyDescent="0.3">
      <c r="A6" s="13" t="s">
        <v>166</v>
      </c>
      <c r="B6" s="14" t="s">
        <v>32</v>
      </c>
      <c r="C6" s="18" t="s">
        <v>164</v>
      </c>
      <c r="D6" s="13" t="s">
        <v>33</v>
      </c>
      <c r="E6" s="15">
        <v>240</v>
      </c>
      <c r="F6" s="60"/>
      <c r="G6" s="17"/>
    </row>
    <row r="7" spans="1:8" x14ac:dyDescent="0.3">
      <c r="A7" s="13"/>
      <c r="B7" s="14"/>
      <c r="C7" s="18"/>
      <c r="D7" s="13"/>
      <c r="E7" s="15"/>
      <c r="F7" s="59"/>
      <c r="G7" s="17"/>
    </row>
    <row r="8" spans="1:8" ht="26.4" x14ac:dyDescent="0.3">
      <c r="A8" s="13" t="s">
        <v>167</v>
      </c>
      <c r="B8" s="14" t="s">
        <v>34</v>
      </c>
      <c r="C8" s="18" t="s">
        <v>145</v>
      </c>
      <c r="D8" s="13" t="s">
        <v>35</v>
      </c>
      <c r="E8" s="15" t="s">
        <v>161</v>
      </c>
      <c r="F8" s="60"/>
      <c r="G8" s="17"/>
    </row>
    <row r="9" spans="1:8" x14ac:dyDescent="0.3">
      <c r="A9" s="13"/>
      <c r="B9" s="14"/>
      <c r="C9" s="18"/>
      <c r="D9" s="13"/>
      <c r="E9" s="15"/>
      <c r="F9" s="59"/>
      <c r="G9" s="17"/>
    </row>
    <row r="10" spans="1:8" ht="39.6" x14ac:dyDescent="0.3">
      <c r="A10" s="13" t="s">
        <v>168</v>
      </c>
      <c r="B10" s="13" t="s">
        <v>146</v>
      </c>
      <c r="C10" s="18" t="s">
        <v>204</v>
      </c>
      <c r="D10" s="13" t="s">
        <v>36</v>
      </c>
      <c r="E10" s="15">
        <v>480</v>
      </c>
      <c r="F10" s="60"/>
      <c r="G10" s="17"/>
    </row>
    <row r="11" spans="1:8" x14ac:dyDescent="0.3">
      <c r="A11" s="13"/>
      <c r="B11" s="14"/>
      <c r="C11" s="18"/>
      <c r="D11" s="13"/>
      <c r="E11" s="15"/>
      <c r="F11" s="59"/>
      <c r="G11" s="17"/>
    </row>
    <row r="12" spans="1:8" x14ac:dyDescent="0.3">
      <c r="A12" s="19" t="s">
        <v>169</v>
      </c>
      <c r="B12" s="42" t="s">
        <v>37</v>
      </c>
      <c r="C12" s="41" t="s">
        <v>38</v>
      </c>
      <c r="D12" s="13"/>
      <c r="E12" s="15"/>
      <c r="F12" s="59"/>
      <c r="G12" s="17"/>
    </row>
    <row r="13" spans="1:8" x14ac:dyDescent="0.3">
      <c r="A13" s="13"/>
      <c r="B13" s="14"/>
      <c r="C13" s="18"/>
      <c r="D13" s="13"/>
      <c r="E13" s="15"/>
      <c r="F13" s="59"/>
      <c r="G13" s="17"/>
    </row>
    <row r="14" spans="1:8" ht="42" customHeight="1" x14ac:dyDescent="0.3">
      <c r="A14" s="13"/>
      <c r="B14" s="13" t="s">
        <v>39</v>
      </c>
      <c r="C14" s="18" t="s">
        <v>106</v>
      </c>
      <c r="D14" s="18"/>
      <c r="E14" s="18"/>
      <c r="F14" s="18"/>
      <c r="G14" s="17"/>
    </row>
    <row r="15" spans="1:8" ht="12" customHeight="1" x14ac:dyDescent="0.3">
      <c r="A15" s="13"/>
      <c r="B15" s="14"/>
      <c r="C15" s="41"/>
      <c r="D15" s="13"/>
      <c r="E15" s="15"/>
      <c r="F15" s="59"/>
      <c r="G15" s="17"/>
    </row>
    <row r="16" spans="1:8" ht="12" customHeight="1" x14ac:dyDescent="0.3">
      <c r="A16" s="13" t="s">
        <v>170</v>
      </c>
      <c r="B16" s="14"/>
      <c r="C16" s="18" t="s">
        <v>147</v>
      </c>
      <c r="D16" s="13" t="s">
        <v>81</v>
      </c>
      <c r="E16" s="15">
        <v>50</v>
      </c>
      <c r="F16" s="60"/>
      <c r="G16" s="17"/>
    </row>
    <row r="17" spans="1:8" ht="12" customHeight="1" x14ac:dyDescent="0.3">
      <c r="A17" s="13"/>
      <c r="B17" s="14"/>
      <c r="C17" s="18"/>
      <c r="D17" s="13"/>
      <c r="E17" s="15"/>
      <c r="F17" s="59"/>
      <c r="G17" s="17"/>
    </row>
    <row r="18" spans="1:8" ht="12" customHeight="1" x14ac:dyDescent="0.3">
      <c r="A18" s="13" t="s">
        <v>171</v>
      </c>
      <c r="B18" s="14"/>
      <c r="C18" s="18" t="s">
        <v>148</v>
      </c>
      <c r="D18" s="13" t="s">
        <v>81</v>
      </c>
      <c r="E18" s="15">
        <v>1000</v>
      </c>
      <c r="F18" s="60"/>
      <c r="G18" s="17"/>
    </row>
    <row r="19" spans="1:8" ht="12" customHeight="1" x14ac:dyDescent="0.3">
      <c r="A19" s="13"/>
      <c r="B19" s="14"/>
      <c r="C19" s="18"/>
      <c r="D19" s="13"/>
      <c r="E19" s="15"/>
      <c r="F19" s="60"/>
      <c r="G19" s="17"/>
      <c r="H19" s="40"/>
    </row>
    <row r="20" spans="1:8" ht="12" customHeight="1" x14ac:dyDescent="0.3">
      <c r="A20" s="13" t="s">
        <v>172</v>
      </c>
      <c r="B20" s="14"/>
      <c r="C20" s="18" t="s">
        <v>149</v>
      </c>
      <c r="D20" s="13" t="s">
        <v>81</v>
      </c>
      <c r="E20" s="15">
        <v>200</v>
      </c>
      <c r="F20" s="60"/>
      <c r="G20" s="17"/>
    </row>
    <row r="21" spans="1:8" ht="12" customHeight="1" x14ac:dyDescent="0.3">
      <c r="A21" s="13"/>
      <c r="B21" s="14"/>
      <c r="C21" s="18"/>
      <c r="D21" s="13"/>
      <c r="E21" s="15"/>
      <c r="F21" s="60"/>
      <c r="G21" s="17"/>
    </row>
    <row r="22" spans="1:8" ht="12" customHeight="1" x14ac:dyDescent="0.3">
      <c r="A22" s="13" t="s">
        <v>173</v>
      </c>
      <c r="B22" s="14"/>
      <c r="C22" s="18" t="s">
        <v>150</v>
      </c>
      <c r="D22" s="13" t="s">
        <v>81</v>
      </c>
      <c r="E22" s="15">
        <v>10</v>
      </c>
      <c r="F22" s="60"/>
      <c r="G22" s="17"/>
    </row>
    <row r="23" spans="1:8" ht="12" customHeight="1" x14ac:dyDescent="0.3">
      <c r="A23" s="13"/>
      <c r="B23" s="14"/>
      <c r="C23" s="18"/>
      <c r="D23" s="13"/>
      <c r="E23" s="15"/>
      <c r="F23" s="60"/>
      <c r="G23" s="17"/>
    </row>
    <row r="24" spans="1:8" ht="12" customHeight="1" x14ac:dyDescent="0.3">
      <c r="A24" s="13"/>
      <c r="B24" s="52" t="s">
        <v>152</v>
      </c>
      <c r="C24" s="18" t="s">
        <v>107</v>
      </c>
      <c r="D24" s="13"/>
      <c r="E24" s="15"/>
      <c r="F24" s="59"/>
      <c r="G24" s="17"/>
    </row>
    <row r="25" spans="1:8" ht="12" customHeight="1" x14ac:dyDescent="0.3">
      <c r="A25" s="13"/>
      <c r="B25" s="14"/>
      <c r="C25" s="41"/>
      <c r="D25" s="13"/>
      <c r="E25" s="15"/>
      <c r="F25" s="59"/>
      <c r="G25" s="17"/>
    </row>
    <row r="26" spans="1:8" ht="12" customHeight="1" x14ac:dyDescent="0.3">
      <c r="A26" s="13" t="s">
        <v>265</v>
      </c>
      <c r="B26" s="14" t="s">
        <v>40</v>
      </c>
      <c r="C26" s="18" t="s">
        <v>69</v>
      </c>
      <c r="D26" s="13" t="s">
        <v>29</v>
      </c>
      <c r="E26" s="15">
        <v>20</v>
      </c>
      <c r="F26" s="60"/>
      <c r="G26" s="17"/>
    </row>
    <row r="27" spans="1:8" ht="12" customHeight="1" x14ac:dyDescent="0.3">
      <c r="A27" s="13"/>
      <c r="B27" s="14"/>
      <c r="C27" s="41"/>
      <c r="D27" s="13"/>
      <c r="E27" s="15"/>
      <c r="F27" s="59"/>
      <c r="G27" s="17"/>
    </row>
    <row r="28" spans="1:8" ht="12" customHeight="1" x14ac:dyDescent="0.3">
      <c r="A28" s="13" t="s">
        <v>174</v>
      </c>
      <c r="B28" s="13" t="s">
        <v>151</v>
      </c>
      <c r="C28" s="18" t="s">
        <v>93</v>
      </c>
      <c r="D28" s="13" t="s">
        <v>29</v>
      </c>
      <c r="E28" s="15">
        <v>10</v>
      </c>
      <c r="F28" s="60"/>
      <c r="G28" s="17"/>
    </row>
    <row r="29" spans="1:8" ht="12" customHeight="1" x14ac:dyDescent="0.3">
      <c r="A29" s="13"/>
      <c r="B29" s="14"/>
      <c r="C29" s="18"/>
      <c r="D29" s="13"/>
      <c r="E29" s="15"/>
      <c r="F29" s="59"/>
      <c r="G29" s="17"/>
    </row>
    <row r="30" spans="1:8" ht="25.5" customHeight="1" x14ac:dyDescent="0.3">
      <c r="A30" s="13" t="s">
        <v>175</v>
      </c>
      <c r="B30" s="13" t="s">
        <v>41</v>
      </c>
      <c r="C30" s="18" t="s">
        <v>94</v>
      </c>
      <c r="D30" s="13" t="s">
        <v>29</v>
      </c>
      <c r="E30" s="15">
        <v>50</v>
      </c>
      <c r="F30" s="60"/>
      <c r="G30" s="17"/>
    </row>
    <row r="31" spans="1:8" ht="12" customHeight="1" x14ac:dyDescent="0.3">
      <c r="A31" s="13"/>
      <c r="B31" s="14"/>
      <c r="C31" s="18"/>
      <c r="D31" s="13"/>
      <c r="E31" s="15"/>
      <c r="F31" s="59"/>
      <c r="G31" s="17"/>
    </row>
    <row r="32" spans="1:8" ht="12" customHeight="1" x14ac:dyDescent="0.3">
      <c r="A32" s="19" t="s">
        <v>176</v>
      </c>
      <c r="B32" s="42" t="s">
        <v>10</v>
      </c>
      <c r="C32" s="41" t="s">
        <v>108</v>
      </c>
      <c r="D32" s="13"/>
      <c r="E32" s="15"/>
      <c r="F32" s="59"/>
      <c r="G32" s="17"/>
    </row>
    <row r="33" spans="1:8" ht="12" customHeight="1" x14ac:dyDescent="0.3">
      <c r="A33" s="13"/>
      <c r="B33" s="14"/>
      <c r="C33" s="18"/>
      <c r="D33" s="13"/>
      <c r="E33" s="15"/>
      <c r="F33" s="59"/>
      <c r="G33" s="17"/>
    </row>
    <row r="34" spans="1:8" ht="31.8" customHeight="1" x14ac:dyDescent="0.3">
      <c r="A34" s="13"/>
      <c r="B34" s="13" t="s">
        <v>42</v>
      </c>
      <c r="C34" s="18" t="s">
        <v>101</v>
      </c>
      <c r="D34" s="18"/>
      <c r="E34" s="18"/>
      <c r="F34" s="59"/>
      <c r="G34" s="17"/>
    </row>
    <row r="35" spans="1:8" ht="12" customHeight="1" x14ac:dyDescent="0.3">
      <c r="A35" s="13"/>
      <c r="B35" s="13"/>
      <c r="C35" s="53"/>
      <c r="D35"/>
      <c r="E35" s="64"/>
      <c r="F35" s="59"/>
      <c r="G35" s="17"/>
    </row>
    <row r="36" spans="1:8" ht="12" customHeight="1" x14ac:dyDescent="0.3">
      <c r="A36" s="13" t="s">
        <v>177</v>
      </c>
      <c r="B36" s="13" t="s">
        <v>43</v>
      </c>
      <c r="C36" s="18" t="s">
        <v>70</v>
      </c>
      <c r="D36" s="13" t="s">
        <v>29</v>
      </c>
      <c r="E36" s="15">
        <v>50</v>
      </c>
      <c r="F36" s="60"/>
      <c r="G36" s="17"/>
    </row>
    <row r="37" spans="1:8" ht="12" customHeight="1" x14ac:dyDescent="0.3">
      <c r="A37" s="13"/>
      <c r="B37" s="14"/>
      <c r="C37" s="18"/>
      <c r="D37" s="13"/>
      <c r="E37" s="15"/>
      <c r="F37" s="59"/>
      <c r="G37" s="17"/>
    </row>
    <row r="38" spans="1:8" ht="12" customHeight="1" x14ac:dyDescent="0.3">
      <c r="A38" s="13" t="s">
        <v>178</v>
      </c>
      <c r="B38" s="14" t="s">
        <v>153</v>
      </c>
      <c r="C38" s="18" t="s">
        <v>102</v>
      </c>
      <c r="D38" s="13"/>
      <c r="E38" s="15"/>
      <c r="F38" s="60"/>
      <c r="G38" s="17"/>
    </row>
    <row r="39" spans="1:8" ht="12" customHeight="1" x14ac:dyDescent="0.3">
      <c r="A39" s="13"/>
      <c r="B39" s="14"/>
      <c r="C39" s="18"/>
      <c r="D39" s="13"/>
      <c r="E39" s="15"/>
      <c r="F39" s="60"/>
      <c r="G39" s="17"/>
    </row>
    <row r="40" spans="1:8" ht="12" customHeight="1" x14ac:dyDescent="0.3">
      <c r="A40" s="13" t="s">
        <v>254</v>
      </c>
      <c r="B40" s="13" t="s">
        <v>44</v>
      </c>
      <c r="C40" s="18" t="s">
        <v>154</v>
      </c>
      <c r="D40" s="13" t="s">
        <v>29</v>
      </c>
      <c r="E40" s="15">
        <v>200</v>
      </c>
      <c r="F40" s="60"/>
      <c r="G40" s="17"/>
    </row>
    <row r="41" spans="1:8" ht="12" customHeight="1" x14ac:dyDescent="0.3">
      <c r="A41" s="13"/>
      <c r="B41" s="14"/>
      <c r="C41" s="18"/>
      <c r="D41" s="13"/>
      <c r="E41" s="15"/>
      <c r="F41" s="59"/>
      <c r="G41" s="17"/>
    </row>
    <row r="42" spans="1:8" ht="12" customHeight="1" x14ac:dyDescent="0.3">
      <c r="A42" s="13" t="s">
        <v>255</v>
      </c>
      <c r="B42" s="14" t="s">
        <v>155</v>
      </c>
      <c r="C42" s="18" t="s">
        <v>156</v>
      </c>
      <c r="D42" s="13" t="s">
        <v>29</v>
      </c>
      <c r="E42" s="15">
        <v>50</v>
      </c>
      <c r="F42" s="60"/>
      <c r="G42" s="17"/>
    </row>
    <row r="43" spans="1:8" s="502" customFormat="1" ht="25.5" customHeight="1" x14ac:dyDescent="0.3">
      <c r="A43" s="503" t="s">
        <v>1317</v>
      </c>
      <c r="B43" s="504"/>
      <c r="C43" s="504"/>
      <c r="D43" s="504"/>
      <c r="E43" s="504"/>
      <c r="F43" s="504"/>
      <c r="G43" s="10"/>
      <c r="H43" s="501"/>
    </row>
    <row r="44" spans="1:8" s="502" customFormat="1" ht="25.5" customHeight="1" x14ac:dyDescent="0.3">
      <c r="A44" s="500" t="s">
        <v>162</v>
      </c>
      <c r="B44" s="500"/>
      <c r="C44" s="500"/>
      <c r="D44" s="500"/>
      <c r="E44" s="500"/>
      <c r="F44" s="500"/>
      <c r="G44" s="500"/>
      <c r="H44" s="501"/>
    </row>
    <row r="45" spans="1:8" ht="25.5" customHeight="1" x14ac:dyDescent="0.3">
      <c r="A45" s="48" t="s">
        <v>0</v>
      </c>
      <c r="B45" s="49" t="s">
        <v>1</v>
      </c>
      <c r="C45" s="49" t="s">
        <v>113</v>
      </c>
      <c r="D45" s="49" t="s">
        <v>2</v>
      </c>
      <c r="E45" s="49" t="s">
        <v>3</v>
      </c>
      <c r="F45" s="57" t="s">
        <v>4</v>
      </c>
      <c r="G45" s="50" t="s">
        <v>5</v>
      </c>
    </row>
    <row r="46" spans="1:8" ht="25.5" customHeight="1" x14ac:dyDescent="0.3">
      <c r="A46" s="227" t="s">
        <v>19</v>
      </c>
      <c r="B46" s="227"/>
      <c r="C46" s="227"/>
      <c r="D46" s="227"/>
      <c r="E46" s="227"/>
      <c r="F46" s="227"/>
      <c r="G46" s="11"/>
    </row>
    <row r="47" spans="1:8" ht="12" customHeight="1" x14ac:dyDescent="0.3">
      <c r="A47" s="13"/>
      <c r="B47" s="14"/>
      <c r="C47" s="18"/>
      <c r="D47" s="13"/>
      <c r="E47" s="15"/>
      <c r="F47" s="60"/>
      <c r="G47" s="17"/>
    </row>
    <row r="48" spans="1:8" ht="26.4" x14ac:dyDescent="0.3">
      <c r="A48" s="19" t="s">
        <v>256</v>
      </c>
      <c r="B48" s="42" t="s">
        <v>45</v>
      </c>
      <c r="C48" s="41" t="s">
        <v>157</v>
      </c>
      <c r="D48" s="13"/>
      <c r="E48" s="15"/>
      <c r="F48" s="59"/>
      <c r="G48" s="17"/>
      <c r="H48" s="40"/>
    </row>
    <row r="49" spans="1:9" ht="12" customHeight="1" x14ac:dyDescent="0.3">
      <c r="A49" s="19"/>
      <c r="B49" s="42"/>
      <c r="C49" s="41"/>
      <c r="D49" s="13"/>
      <c r="E49" s="15"/>
      <c r="F49" s="59"/>
      <c r="G49" s="17"/>
      <c r="H49" s="40"/>
    </row>
    <row r="50" spans="1:9" ht="12" customHeight="1" x14ac:dyDescent="0.3">
      <c r="A50" s="19"/>
      <c r="B50" s="14" t="s">
        <v>46</v>
      </c>
      <c r="C50" s="18" t="s">
        <v>109</v>
      </c>
      <c r="D50" s="13"/>
      <c r="E50" s="15"/>
      <c r="F50" s="59"/>
      <c r="G50" s="17"/>
    </row>
    <row r="51" spans="1:9" ht="12" customHeight="1" x14ac:dyDescent="0.3">
      <c r="A51" s="13"/>
      <c r="B51" s="14"/>
      <c r="C51" s="18"/>
      <c r="D51" s="13"/>
      <c r="E51" s="15"/>
      <c r="F51" s="59"/>
      <c r="G51" s="17"/>
    </row>
    <row r="52" spans="1:9" ht="12" customHeight="1" x14ac:dyDescent="0.3">
      <c r="A52" s="13" t="s">
        <v>257</v>
      </c>
      <c r="B52" s="14"/>
      <c r="C52" s="18" t="s">
        <v>71</v>
      </c>
      <c r="D52" s="13" t="s">
        <v>35</v>
      </c>
      <c r="E52" s="15" t="s">
        <v>161</v>
      </c>
      <c r="F52" s="60"/>
      <c r="G52" s="17"/>
    </row>
    <row r="53" spans="1:9" ht="12" customHeight="1" x14ac:dyDescent="0.3">
      <c r="A53" s="13"/>
      <c r="B53" s="14"/>
      <c r="C53" s="18"/>
      <c r="D53" s="13"/>
      <c r="E53" s="15"/>
      <c r="F53" s="59"/>
      <c r="G53" s="17"/>
    </row>
    <row r="54" spans="1:9" ht="12" customHeight="1" x14ac:dyDescent="0.3">
      <c r="A54" s="13" t="s">
        <v>258</v>
      </c>
      <c r="B54" s="14"/>
      <c r="C54" s="18" t="s">
        <v>72</v>
      </c>
      <c r="D54" s="13" t="s">
        <v>35</v>
      </c>
      <c r="E54" s="15" t="s">
        <v>161</v>
      </c>
      <c r="F54" s="60"/>
      <c r="G54" s="17"/>
    </row>
    <row r="55" spans="1:9" ht="12" customHeight="1" x14ac:dyDescent="0.3">
      <c r="A55" s="13"/>
      <c r="B55" s="14"/>
      <c r="C55" s="18"/>
      <c r="D55" s="13"/>
      <c r="E55" s="15"/>
      <c r="F55" s="59"/>
      <c r="G55" s="17"/>
    </row>
    <row r="56" spans="1:9" ht="12" customHeight="1" x14ac:dyDescent="0.3">
      <c r="A56" s="13" t="s">
        <v>259</v>
      </c>
      <c r="B56" s="14"/>
      <c r="C56" s="18" t="s">
        <v>47</v>
      </c>
      <c r="D56" s="13" t="s">
        <v>35</v>
      </c>
      <c r="E56" s="15" t="s">
        <v>161</v>
      </c>
      <c r="F56" s="60"/>
      <c r="G56" s="17"/>
    </row>
    <row r="57" spans="1:9" ht="12" customHeight="1" x14ac:dyDescent="0.3">
      <c r="A57" s="13"/>
      <c r="B57" s="14"/>
      <c r="C57" s="18"/>
      <c r="D57" s="13"/>
      <c r="E57" s="15"/>
      <c r="F57" s="59"/>
      <c r="G57" s="17"/>
    </row>
    <row r="58" spans="1:9" ht="12" customHeight="1" x14ac:dyDescent="0.3">
      <c r="A58" s="13" t="s">
        <v>266</v>
      </c>
      <c r="B58" s="14"/>
      <c r="C58" s="18" t="s">
        <v>1602</v>
      </c>
      <c r="D58" s="13" t="s">
        <v>35</v>
      </c>
      <c r="E58" s="15">
        <v>2</v>
      </c>
      <c r="F58" s="60"/>
      <c r="G58" s="17"/>
    </row>
    <row r="59" spans="1:9" ht="12" customHeight="1" x14ac:dyDescent="0.3">
      <c r="A59" s="13"/>
      <c r="B59" s="14"/>
      <c r="C59" s="18"/>
      <c r="D59" s="13"/>
      <c r="E59" s="15"/>
      <c r="F59" s="59"/>
      <c r="G59" s="17"/>
    </row>
    <row r="60" spans="1:9" x14ac:dyDescent="0.3">
      <c r="A60" s="13"/>
      <c r="B60" s="14" t="s">
        <v>49</v>
      </c>
      <c r="C60" s="18" t="s">
        <v>110</v>
      </c>
      <c r="D60" s="13"/>
      <c r="E60" s="15"/>
      <c r="F60" s="59"/>
      <c r="G60" s="16"/>
    </row>
    <row r="61" spans="1:9" ht="12" customHeight="1" x14ac:dyDescent="0.3">
      <c r="A61" s="13"/>
      <c r="B61" s="14"/>
      <c r="C61" s="18"/>
      <c r="D61" s="13"/>
      <c r="E61" s="15"/>
      <c r="F61" s="59"/>
      <c r="G61" s="17"/>
    </row>
    <row r="62" spans="1:9" ht="12" customHeight="1" x14ac:dyDescent="0.3">
      <c r="A62" s="13" t="s">
        <v>267</v>
      </c>
      <c r="B62" s="14"/>
      <c r="C62" s="18" t="s">
        <v>50</v>
      </c>
      <c r="D62" s="13" t="s">
        <v>33</v>
      </c>
      <c r="E62" s="15" t="s">
        <v>161</v>
      </c>
      <c r="F62" s="59"/>
      <c r="G62" s="17"/>
    </row>
    <row r="63" spans="1:9" ht="12" customHeight="1" x14ac:dyDescent="0.3">
      <c r="A63" s="13"/>
      <c r="B63" s="14"/>
      <c r="C63" s="18"/>
      <c r="D63" s="13"/>
      <c r="E63" s="15"/>
      <c r="F63" s="59"/>
      <c r="G63" s="17"/>
      <c r="H63" s="40"/>
    </row>
    <row r="64" spans="1:9" ht="12" customHeight="1" x14ac:dyDescent="0.3">
      <c r="A64" s="13" t="s">
        <v>260</v>
      </c>
      <c r="B64" s="14"/>
      <c r="C64" s="18" t="s">
        <v>72</v>
      </c>
      <c r="D64" s="13" t="s">
        <v>33</v>
      </c>
      <c r="E64" s="15">
        <v>10</v>
      </c>
      <c r="F64" s="59"/>
      <c r="G64" s="17"/>
      <c r="H64" s="7"/>
      <c r="I64" s="6"/>
    </row>
    <row r="65" spans="1:9" ht="12" customHeight="1" x14ac:dyDescent="0.3">
      <c r="A65" s="13"/>
      <c r="B65" s="14"/>
      <c r="C65" s="18"/>
      <c r="D65" s="13"/>
      <c r="E65" s="15"/>
      <c r="F65" s="59"/>
      <c r="G65" s="17"/>
      <c r="H65" s="7"/>
      <c r="I65" s="6"/>
    </row>
    <row r="66" spans="1:9" ht="12" customHeight="1" x14ac:dyDescent="0.3">
      <c r="A66" s="13" t="s">
        <v>1335</v>
      </c>
      <c r="B66" s="14"/>
      <c r="C66" s="18" t="s">
        <v>47</v>
      </c>
      <c r="D66" s="13" t="s">
        <v>33</v>
      </c>
      <c r="E66" s="15">
        <v>165</v>
      </c>
      <c r="F66" s="59"/>
      <c r="G66" s="17"/>
      <c r="H66" s="7"/>
      <c r="I66" s="6"/>
    </row>
    <row r="67" spans="1:9" ht="12" customHeight="1" x14ac:dyDescent="0.3">
      <c r="A67" s="13"/>
      <c r="B67" s="14"/>
      <c r="C67" s="18"/>
      <c r="D67" s="13"/>
      <c r="E67" s="15"/>
      <c r="F67" s="59"/>
      <c r="G67" s="17"/>
    </row>
    <row r="68" spans="1:9" x14ac:dyDescent="0.3">
      <c r="A68" s="19" t="s">
        <v>261</v>
      </c>
      <c r="B68" s="42" t="s">
        <v>165</v>
      </c>
      <c r="C68" s="41" t="s">
        <v>51</v>
      </c>
      <c r="D68" s="19"/>
      <c r="E68" s="20"/>
      <c r="F68" s="61"/>
      <c r="G68" s="17"/>
    </row>
    <row r="69" spans="1:9" ht="12" customHeight="1" x14ac:dyDescent="0.3">
      <c r="A69" s="19"/>
      <c r="B69" s="42"/>
      <c r="C69" s="41"/>
      <c r="D69" s="19"/>
      <c r="E69" s="20"/>
      <c r="F69" s="61"/>
      <c r="G69" s="17"/>
    </row>
    <row r="70" spans="1:9" x14ac:dyDescent="0.3">
      <c r="A70" s="19"/>
      <c r="B70" s="14" t="s">
        <v>52</v>
      </c>
      <c r="C70" s="18" t="s">
        <v>158</v>
      </c>
      <c r="D70" s="13"/>
      <c r="E70" s="20"/>
      <c r="F70" s="61"/>
      <c r="G70" s="16"/>
      <c r="H70" s="40"/>
    </row>
    <row r="71" spans="1:9" ht="12" customHeight="1" x14ac:dyDescent="0.3">
      <c r="A71" s="13"/>
      <c r="B71" s="14"/>
      <c r="C71" s="18"/>
      <c r="D71" s="13"/>
      <c r="E71" s="15"/>
      <c r="F71" s="59"/>
      <c r="G71" s="17"/>
    </row>
    <row r="72" spans="1:9" x14ac:dyDescent="0.3">
      <c r="A72" s="13" t="s">
        <v>262</v>
      </c>
      <c r="B72" s="14" t="s">
        <v>53</v>
      </c>
      <c r="C72" s="18" t="s">
        <v>74</v>
      </c>
      <c r="D72" s="13" t="s">
        <v>36</v>
      </c>
      <c r="E72" s="15">
        <v>150</v>
      </c>
      <c r="F72" s="59"/>
      <c r="G72" s="17"/>
    </row>
    <row r="73" spans="1:9" ht="12" customHeight="1" x14ac:dyDescent="0.3">
      <c r="A73" s="13"/>
      <c r="B73" s="14"/>
      <c r="C73" s="18"/>
      <c r="D73" s="13"/>
      <c r="E73" s="15"/>
      <c r="F73" s="59"/>
      <c r="G73" s="17"/>
    </row>
    <row r="74" spans="1:9" ht="26.4" x14ac:dyDescent="0.3">
      <c r="A74" s="13" t="s">
        <v>179</v>
      </c>
      <c r="B74" s="14" t="s">
        <v>180</v>
      </c>
      <c r="C74" s="18" t="s">
        <v>264</v>
      </c>
      <c r="D74" s="13" t="s">
        <v>6</v>
      </c>
      <c r="E74" s="15">
        <v>1</v>
      </c>
      <c r="F74" s="59"/>
      <c r="G74" s="17"/>
    </row>
    <row r="75" spans="1:9" x14ac:dyDescent="0.3">
      <c r="A75" s="13"/>
      <c r="B75" s="14"/>
      <c r="C75" s="18"/>
      <c r="D75" s="13"/>
      <c r="E75" s="15"/>
      <c r="F75" s="59"/>
      <c r="G75" s="17"/>
    </row>
    <row r="76" spans="1:9" ht="6.45" customHeight="1" x14ac:dyDescent="0.3">
      <c r="A76" s="13"/>
      <c r="B76" s="14"/>
      <c r="C76" s="18"/>
      <c r="D76" s="13"/>
      <c r="E76" s="15"/>
      <c r="F76" s="59"/>
      <c r="G76" s="17"/>
    </row>
    <row r="77" spans="1:9" ht="12" customHeight="1" x14ac:dyDescent="0.3">
      <c r="A77" s="13"/>
      <c r="B77" s="14"/>
      <c r="C77" s="18"/>
      <c r="D77" s="13"/>
      <c r="E77" s="15"/>
      <c r="F77" s="59"/>
      <c r="G77" s="17"/>
    </row>
    <row r="78" spans="1:9" s="502" customFormat="1" ht="25.5" customHeight="1" x14ac:dyDescent="0.3">
      <c r="A78" s="503" t="s">
        <v>1336</v>
      </c>
      <c r="B78" s="503"/>
      <c r="C78" s="503"/>
      <c r="D78" s="503"/>
      <c r="E78" s="503"/>
      <c r="F78" s="503"/>
      <c r="G78" s="10"/>
      <c r="H78" s="501"/>
    </row>
    <row r="79" spans="1:9" s="502" customFormat="1" ht="25.5" customHeight="1" x14ac:dyDescent="0.3">
      <c r="A79" s="500" t="s">
        <v>181</v>
      </c>
      <c r="B79" s="500"/>
      <c r="C79" s="500"/>
      <c r="D79" s="500"/>
      <c r="E79" s="500"/>
      <c r="F79" s="500"/>
      <c r="G79" s="500"/>
      <c r="H79" s="501"/>
    </row>
    <row r="80" spans="1:9" s="1" customFormat="1" ht="25.5" customHeight="1" x14ac:dyDescent="0.25">
      <c r="A80" s="48" t="s">
        <v>0</v>
      </c>
      <c r="B80" s="49" t="s">
        <v>1</v>
      </c>
      <c r="C80" s="49" t="s">
        <v>113</v>
      </c>
      <c r="D80" s="49" t="s">
        <v>2</v>
      </c>
      <c r="E80" s="49" t="s">
        <v>3</v>
      </c>
      <c r="F80" s="57" t="s">
        <v>4</v>
      </c>
      <c r="G80" s="50" t="s">
        <v>5</v>
      </c>
      <c r="H80" s="6"/>
    </row>
    <row r="81" spans="1:8" ht="12" customHeight="1" x14ac:dyDescent="0.3">
      <c r="A81" s="19" t="s">
        <v>182</v>
      </c>
      <c r="B81" s="42" t="s">
        <v>8</v>
      </c>
      <c r="C81" s="41" t="s">
        <v>54</v>
      </c>
      <c r="D81" s="13"/>
      <c r="E81" s="15"/>
      <c r="F81" s="59"/>
      <c r="G81" s="16"/>
    </row>
    <row r="82" spans="1:8" ht="5.4" customHeight="1" x14ac:dyDescent="0.3">
      <c r="A82" s="13"/>
      <c r="B82" s="14"/>
      <c r="C82" s="18"/>
      <c r="D82" s="13"/>
      <c r="E82" s="15"/>
      <c r="F82" s="59"/>
      <c r="G82" s="16"/>
    </row>
    <row r="83" spans="1:8" ht="66" x14ac:dyDescent="0.3">
      <c r="A83" s="13" t="s">
        <v>205</v>
      </c>
      <c r="B83" s="13"/>
      <c r="C83" s="18" t="s">
        <v>1337</v>
      </c>
      <c r="D83" s="13" t="s">
        <v>33</v>
      </c>
      <c r="E83" s="15">
        <v>326</v>
      </c>
      <c r="F83" s="59"/>
      <c r="G83" s="17"/>
      <c r="H83" s="40"/>
    </row>
    <row r="84" spans="1:8" ht="6.6" customHeight="1" x14ac:dyDescent="0.3">
      <c r="A84" s="13"/>
      <c r="B84" s="13"/>
      <c r="C84" s="18"/>
      <c r="D84" s="13"/>
      <c r="E84" s="15"/>
      <c r="F84" s="59"/>
      <c r="G84" s="17"/>
      <c r="H84" s="40"/>
    </row>
    <row r="85" spans="1:8" ht="39.6" x14ac:dyDescent="0.3">
      <c r="A85" s="13" t="s">
        <v>206</v>
      </c>
      <c r="B85" s="13"/>
      <c r="C85" s="41" t="s">
        <v>1338</v>
      </c>
      <c r="D85" s="13"/>
      <c r="E85" s="15"/>
      <c r="F85" s="59"/>
      <c r="G85" s="17"/>
      <c r="H85" s="40"/>
    </row>
    <row r="86" spans="1:8" ht="76.5" customHeight="1" x14ac:dyDescent="0.3">
      <c r="A86" s="13"/>
      <c r="B86" s="14"/>
      <c r="C86" s="18" t="s">
        <v>1339</v>
      </c>
      <c r="D86" s="13" t="s">
        <v>33</v>
      </c>
      <c r="E86" s="15">
        <v>160</v>
      </c>
      <c r="F86" s="59"/>
      <c r="G86" s="17"/>
    </row>
    <row r="87" spans="1:8" x14ac:dyDescent="0.3">
      <c r="A87" s="13"/>
      <c r="B87" s="14"/>
      <c r="C87" s="18"/>
      <c r="D87" s="13"/>
      <c r="E87" s="15"/>
      <c r="F87" s="59"/>
      <c r="G87" s="17"/>
    </row>
    <row r="88" spans="1:8" ht="39.6" x14ac:dyDescent="0.3">
      <c r="A88" s="13" t="s">
        <v>278</v>
      </c>
      <c r="B88" s="14"/>
      <c r="C88" s="41" t="s">
        <v>1340</v>
      </c>
      <c r="D88" s="13"/>
      <c r="E88" s="15"/>
      <c r="F88" s="59"/>
      <c r="G88" s="17"/>
    </row>
    <row r="89" spans="1:8" ht="66" x14ac:dyDescent="0.3">
      <c r="A89" s="13"/>
      <c r="B89" s="14"/>
      <c r="C89" s="18" t="s">
        <v>1341</v>
      </c>
      <c r="D89" s="13" t="s">
        <v>307</v>
      </c>
      <c r="E89" s="15">
        <v>21</v>
      </c>
      <c r="F89" s="59"/>
      <c r="G89" s="17"/>
    </row>
    <row r="90" spans="1:8" ht="26.4" x14ac:dyDescent="0.3">
      <c r="A90" s="13" t="s">
        <v>286</v>
      </c>
      <c r="B90" s="14"/>
      <c r="C90" s="41" t="s">
        <v>1342</v>
      </c>
      <c r="D90" s="13"/>
      <c r="E90" s="15"/>
      <c r="F90" s="59"/>
      <c r="G90" s="17"/>
    </row>
    <row r="91" spans="1:8" ht="38.25" customHeight="1" x14ac:dyDescent="0.3">
      <c r="A91" s="13"/>
      <c r="B91" s="13"/>
      <c r="C91" s="18" t="s">
        <v>1343</v>
      </c>
      <c r="D91" s="13" t="s">
        <v>33</v>
      </c>
      <c r="E91" s="15">
        <v>160</v>
      </c>
      <c r="F91" s="59"/>
      <c r="G91" s="17"/>
    </row>
    <row r="92" spans="1:8" x14ac:dyDescent="0.3">
      <c r="A92" s="13"/>
      <c r="B92" s="13"/>
      <c r="C92" s="18"/>
      <c r="D92" s="13"/>
      <c r="E92" s="15"/>
      <c r="F92" s="59"/>
      <c r="G92" s="17"/>
    </row>
    <row r="93" spans="1:8" ht="52.8" x14ac:dyDescent="0.3">
      <c r="A93" s="13"/>
      <c r="B93" s="13"/>
      <c r="C93" s="18" t="s">
        <v>1344</v>
      </c>
      <c r="D93" s="13" t="s">
        <v>307</v>
      </c>
      <c r="E93" s="15">
        <v>21</v>
      </c>
      <c r="F93" s="59"/>
      <c r="G93" s="17"/>
    </row>
    <row r="94" spans="1:8" ht="7.2" customHeight="1" x14ac:dyDescent="0.3">
      <c r="A94" s="13"/>
      <c r="B94" s="13"/>
      <c r="C94" s="18"/>
      <c r="D94" s="13"/>
      <c r="E94" s="15"/>
      <c r="F94" s="59"/>
      <c r="G94" s="17"/>
    </row>
    <row r="95" spans="1:8" ht="39.6" x14ac:dyDescent="0.3">
      <c r="A95" s="13" t="s">
        <v>1345</v>
      </c>
      <c r="B95" s="13"/>
      <c r="C95" s="18" t="s">
        <v>1346</v>
      </c>
      <c r="D95" s="13" t="s">
        <v>33</v>
      </c>
      <c r="E95" s="15">
        <v>163</v>
      </c>
      <c r="F95" s="59"/>
      <c r="G95" s="17"/>
    </row>
    <row r="96" spans="1:8" ht="7.8" customHeight="1" x14ac:dyDescent="0.3">
      <c r="A96" s="13"/>
      <c r="B96" s="13"/>
      <c r="C96" s="18"/>
      <c r="D96" s="13"/>
      <c r="E96" s="15"/>
      <c r="F96" s="59"/>
      <c r="G96" s="17"/>
    </row>
    <row r="97" spans="1:8" ht="12" customHeight="1" x14ac:dyDescent="0.3">
      <c r="A97" s="19" t="s">
        <v>207</v>
      </c>
      <c r="B97" s="42" t="s">
        <v>55</v>
      </c>
      <c r="C97" s="41" t="s">
        <v>1347</v>
      </c>
      <c r="D97" s="13"/>
      <c r="E97" s="15"/>
      <c r="F97" s="59"/>
      <c r="G97" s="16"/>
    </row>
    <row r="98" spans="1:8" ht="6" customHeight="1" x14ac:dyDescent="0.3">
      <c r="A98" s="13"/>
      <c r="B98" s="14"/>
      <c r="C98" s="41"/>
      <c r="D98" s="13"/>
      <c r="E98" s="15"/>
      <c r="F98" s="59"/>
      <c r="G98" s="16"/>
    </row>
    <row r="99" spans="1:8" ht="51" customHeight="1" x14ac:dyDescent="0.3">
      <c r="A99" s="13" t="s">
        <v>208</v>
      </c>
      <c r="B99" s="14"/>
      <c r="C99" s="18" t="s">
        <v>1348</v>
      </c>
      <c r="D99" s="18"/>
      <c r="E99" s="18"/>
      <c r="F99" s="59"/>
      <c r="G99" s="16"/>
    </row>
    <row r="100" spans="1:8" x14ac:dyDescent="0.3">
      <c r="A100" s="13"/>
      <c r="B100" s="14"/>
      <c r="C100" s="18"/>
      <c r="D100" s="13"/>
      <c r="E100" s="15"/>
      <c r="F100" s="59"/>
      <c r="G100" s="17"/>
    </row>
    <row r="101" spans="1:8" s="502" customFormat="1" ht="25.5" customHeight="1" x14ac:dyDescent="0.3">
      <c r="A101" s="503" t="s">
        <v>1317</v>
      </c>
      <c r="B101" s="504"/>
      <c r="C101" s="504"/>
      <c r="D101" s="504"/>
      <c r="E101" s="504"/>
      <c r="F101" s="504"/>
      <c r="G101" s="10"/>
      <c r="H101" s="501"/>
    </row>
    <row r="102" spans="1:8" s="502" customFormat="1" ht="25.5" customHeight="1" x14ac:dyDescent="0.3">
      <c r="A102" s="500" t="s">
        <v>181</v>
      </c>
      <c r="B102" s="500"/>
      <c r="C102" s="500"/>
      <c r="D102" s="500"/>
      <c r="E102" s="500"/>
      <c r="F102" s="500"/>
      <c r="G102" s="500"/>
      <c r="H102" s="501"/>
    </row>
    <row r="103" spans="1:8" s="502" customFormat="1" ht="25.5" customHeight="1" x14ac:dyDescent="0.3">
      <c r="A103" s="48" t="s">
        <v>0</v>
      </c>
      <c r="B103" s="49" t="s">
        <v>1</v>
      </c>
      <c r="C103" s="49" t="s">
        <v>113</v>
      </c>
      <c r="D103" s="49" t="s">
        <v>2</v>
      </c>
      <c r="E103" s="49" t="s">
        <v>3</v>
      </c>
      <c r="F103" s="57" t="s">
        <v>4</v>
      </c>
      <c r="G103" s="50" t="s">
        <v>5</v>
      </c>
      <c r="H103" s="501"/>
    </row>
    <row r="104" spans="1:8" ht="12" customHeight="1" x14ac:dyDescent="0.3">
      <c r="A104" s="13" t="s">
        <v>209</v>
      </c>
      <c r="B104" s="14"/>
      <c r="C104" s="18" t="s">
        <v>57</v>
      </c>
      <c r="D104" s="13" t="s">
        <v>35</v>
      </c>
      <c r="E104" s="15">
        <v>8</v>
      </c>
      <c r="F104" s="59"/>
      <c r="G104" s="17"/>
    </row>
    <row r="105" spans="1:8" ht="12" customHeight="1" x14ac:dyDescent="0.3">
      <c r="A105" s="13"/>
      <c r="B105" s="14"/>
      <c r="C105" s="18"/>
      <c r="D105" s="13"/>
      <c r="E105" s="15"/>
      <c r="F105" s="59"/>
      <c r="G105" s="17"/>
    </row>
    <row r="106" spans="1:8" ht="12" customHeight="1" x14ac:dyDescent="0.3">
      <c r="A106" s="13" t="s">
        <v>268</v>
      </c>
      <c r="B106" s="14"/>
      <c r="C106" s="18" t="s">
        <v>1349</v>
      </c>
      <c r="D106" s="13" t="s">
        <v>35</v>
      </c>
      <c r="E106" s="15">
        <v>10</v>
      </c>
      <c r="F106" s="59"/>
      <c r="G106" s="17"/>
    </row>
    <row r="107" spans="1:8" x14ac:dyDescent="0.3">
      <c r="A107" s="13"/>
      <c r="B107" s="14"/>
      <c r="C107" s="41"/>
      <c r="D107" s="13"/>
      <c r="E107" s="15"/>
      <c r="F107" s="59"/>
      <c r="G107" s="16"/>
    </row>
    <row r="108" spans="1:8" ht="38.25" customHeight="1" x14ac:dyDescent="0.3">
      <c r="A108" s="13" t="s">
        <v>1352</v>
      </c>
      <c r="B108" s="14"/>
      <c r="C108" s="18" t="s">
        <v>1353</v>
      </c>
      <c r="D108" s="13" t="s">
        <v>35</v>
      </c>
      <c r="E108" s="15">
        <v>4</v>
      </c>
      <c r="F108" s="59"/>
      <c r="G108" s="17"/>
    </row>
    <row r="109" spans="1:8" ht="6" customHeight="1" x14ac:dyDescent="0.3">
      <c r="A109" s="19"/>
      <c r="B109" s="14"/>
      <c r="C109" s="41"/>
      <c r="D109" s="13"/>
      <c r="E109" s="15"/>
      <c r="F109" s="59"/>
      <c r="G109" s="17"/>
    </row>
    <row r="110" spans="1:8" ht="26.4" x14ac:dyDescent="0.3">
      <c r="A110" s="13" t="s">
        <v>1354</v>
      </c>
      <c r="B110" s="14"/>
      <c r="C110" s="18" t="s">
        <v>1355</v>
      </c>
      <c r="D110" s="13" t="s">
        <v>35</v>
      </c>
      <c r="E110" s="15">
        <v>4</v>
      </c>
      <c r="F110" s="59"/>
      <c r="G110" s="17"/>
    </row>
    <row r="111" spans="1:8" ht="6" customHeight="1" x14ac:dyDescent="0.3">
      <c r="A111" s="19"/>
      <c r="B111" s="14"/>
      <c r="C111" s="41"/>
      <c r="D111" s="13"/>
      <c r="E111" s="15"/>
      <c r="F111" s="59"/>
      <c r="G111" s="17"/>
    </row>
    <row r="112" spans="1:8" ht="39.6" x14ac:dyDescent="0.3">
      <c r="A112" s="13" t="s">
        <v>1356</v>
      </c>
      <c r="B112" s="14"/>
      <c r="C112" s="18" t="s">
        <v>1357</v>
      </c>
      <c r="D112" s="13" t="s">
        <v>35</v>
      </c>
      <c r="E112" s="15">
        <v>4</v>
      </c>
      <c r="F112" s="59"/>
      <c r="G112" s="17"/>
    </row>
    <row r="113" spans="1:7" ht="6" customHeight="1" x14ac:dyDescent="0.3">
      <c r="A113" s="19"/>
      <c r="B113" s="14"/>
      <c r="C113" s="41"/>
      <c r="D113" s="13"/>
      <c r="E113" s="15"/>
      <c r="F113" s="59"/>
      <c r="G113" s="17"/>
    </row>
    <row r="114" spans="1:7" ht="26.4" x14ac:dyDescent="0.3">
      <c r="A114" s="13" t="s">
        <v>1358</v>
      </c>
      <c r="B114" s="14"/>
      <c r="C114" s="18" t="s">
        <v>1359</v>
      </c>
      <c r="D114" s="13" t="s">
        <v>35</v>
      </c>
      <c r="E114" s="15">
        <v>2</v>
      </c>
      <c r="F114" s="59"/>
      <c r="G114" s="17"/>
    </row>
    <row r="115" spans="1:7" ht="6" customHeight="1" x14ac:dyDescent="0.3">
      <c r="A115" s="19"/>
      <c r="B115" s="14"/>
      <c r="C115" s="41"/>
      <c r="D115" s="13"/>
      <c r="E115" s="15"/>
      <c r="F115" s="59"/>
      <c r="G115" s="17"/>
    </row>
    <row r="116" spans="1:7" ht="39.6" x14ac:dyDescent="0.3">
      <c r="A116" s="13" t="s">
        <v>1360</v>
      </c>
      <c r="B116" s="14"/>
      <c r="C116" s="18" t="s">
        <v>1361</v>
      </c>
      <c r="D116" s="13" t="s">
        <v>35</v>
      </c>
      <c r="E116" s="15">
        <v>2</v>
      </c>
      <c r="F116" s="59"/>
      <c r="G116" s="17"/>
    </row>
    <row r="117" spans="1:7" ht="6" customHeight="1" x14ac:dyDescent="0.3">
      <c r="A117" s="19"/>
      <c r="B117" s="14"/>
      <c r="C117" s="41"/>
      <c r="D117" s="13"/>
      <c r="E117" s="15"/>
      <c r="F117" s="59"/>
      <c r="G117" s="17"/>
    </row>
    <row r="118" spans="1:7" ht="26.4" x14ac:dyDescent="0.3">
      <c r="A118" s="13" t="s">
        <v>1362</v>
      </c>
      <c r="B118" s="14"/>
      <c r="C118" s="18" t="s">
        <v>1363</v>
      </c>
      <c r="D118" s="13" t="s">
        <v>35</v>
      </c>
      <c r="E118" s="15">
        <v>2</v>
      </c>
      <c r="F118" s="59"/>
      <c r="G118" s="17"/>
    </row>
    <row r="119" spans="1:7" ht="6" customHeight="1" x14ac:dyDescent="0.3">
      <c r="A119" s="19"/>
      <c r="B119" s="14"/>
      <c r="C119" s="41"/>
      <c r="D119" s="13"/>
      <c r="E119" s="15"/>
      <c r="F119" s="59"/>
      <c r="G119" s="17"/>
    </row>
    <row r="120" spans="1:7" ht="39.6" x14ac:dyDescent="0.3">
      <c r="A120" s="13" t="s">
        <v>1364</v>
      </c>
      <c r="B120" s="14"/>
      <c r="C120" s="18" t="s">
        <v>1365</v>
      </c>
      <c r="D120" s="13" t="s">
        <v>35</v>
      </c>
      <c r="E120" s="15">
        <v>2</v>
      </c>
      <c r="F120" s="59"/>
      <c r="G120" s="17"/>
    </row>
    <row r="121" spans="1:7" ht="6" customHeight="1" x14ac:dyDescent="0.3">
      <c r="A121" s="19"/>
      <c r="B121" s="14"/>
      <c r="C121" s="41"/>
      <c r="D121" s="13"/>
      <c r="E121" s="15"/>
      <c r="F121" s="59"/>
      <c r="G121" s="17"/>
    </row>
    <row r="122" spans="1:7" ht="39.6" x14ac:dyDescent="0.3">
      <c r="A122" s="13" t="s">
        <v>1366</v>
      </c>
      <c r="B122" s="14"/>
      <c r="C122" s="18" t="s">
        <v>1367</v>
      </c>
      <c r="D122" s="13" t="s">
        <v>35</v>
      </c>
      <c r="E122" s="15">
        <v>1</v>
      </c>
      <c r="F122" s="59"/>
      <c r="G122" s="17"/>
    </row>
    <row r="123" spans="1:7" ht="6" customHeight="1" x14ac:dyDescent="0.3">
      <c r="A123" s="19"/>
      <c r="B123" s="14"/>
      <c r="C123" s="41"/>
      <c r="D123" s="13"/>
      <c r="E123" s="15"/>
      <c r="F123" s="59"/>
      <c r="G123" s="17"/>
    </row>
    <row r="124" spans="1:7" ht="11.1" customHeight="1" x14ac:dyDescent="0.3">
      <c r="A124" s="13" t="s">
        <v>1368</v>
      </c>
      <c r="B124" s="14"/>
      <c r="C124" s="18" t="s">
        <v>1369</v>
      </c>
      <c r="D124" s="13" t="s">
        <v>35</v>
      </c>
      <c r="E124" s="15">
        <v>1</v>
      </c>
      <c r="F124" s="59"/>
      <c r="G124" s="17"/>
    </row>
    <row r="125" spans="1:7" ht="6" customHeight="1" x14ac:dyDescent="0.3">
      <c r="A125" s="19"/>
      <c r="B125" s="14"/>
      <c r="C125" s="41"/>
      <c r="D125" s="13"/>
      <c r="E125" s="15"/>
      <c r="F125" s="59"/>
      <c r="G125" s="17"/>
    </row>
    <row r="126" spans="1:7" ht="26.4" x14ac:dyDescent="0.3">
      <c r="A126" s="13" t="s">
        <v>1370</v>
      </c>
      <c r="B126" s="14"/>
      <c r="C126" s="18" t="s">
        <v>1371</v>
      </c>
      <c r="D126" s="13" t="s">
        <v>35</v>
      </c>
      <c r="E126" s="15">
        <v>1</v>
      </c>
      <c r="F126" s="59"/>
      <c r="G126" s="17"/>
    </row>
    <row r="127" spans="1:7" ht="39.6" x14ac:dyDescent="0.3">
      <c r="A127" s="13" t="s">
        <v>1372</v>
      </c>
      <c r="B127" s="14"/>
      <c r="C127" s="18" t="s">
        <v>1373</v>
      </c>
      <c r="D127" s="13" t="s">
        <v>35</v>
      </c>
      <c r="E127" s="15">
        <v>1</v>
      </c>
      <c r="F127" s="59"/>
      <c r="G127" s="17"/>
    </row>
    <row r="128" spans="1:7" ht="6" customHeight="1" x14ac:dyDescent="0.3">
      <c r="A128" s="19"/>
      <c r="B128" s="14"/>
      <c r="C128" s="41"/>
      <c r="D128" s="13"/>
      <c r="E128" s="15"/>
      <c r="F128" s="59"/>
      <c r="G128" s="17"/>
    </row>
    <row r="129" spans="1:8" s="502" customFormat="1" ht="25.5" customHeight="1" x14ac:dyDescent="0.3">
      <c r="A129" s="503" t="s">
        <v>1317</v>
      </c>
      <c r="B129" s="503"/>
      <c r="C129" s="503"/>
      <c r="D129" s="503"/>
      <c r="E129" s="503"/>
      <c r="F129" s="503"/>
      <c r="G129" s="10"/>
      <c r="H129" s="501"/>
    </row>
    <row r="130" spans="1:8" s="502" customFormat="1" ht="25.5" customHeight="1" x14ac:dyDescent="0.3">
      <c r="A130" s="500" t="s">
        <v>181</v>
      </c>
      <c r="B130" s="500"/>
      <c r="C130" s="500"/>
      <c r="D130" s="500"/>
      <c r="E130" s="500"/>
      <c r="F130" s="500"/>
      <c r="G130" s="500"/>
      <c r="H130" s="501"/>
    </row>
    <row r="131" spans="1:8" s="502" customFormat="1" ht="25.5" customHeight="1" x14ac:dyDescent="0.3">
      <c r="A131" s="48" t="s">
        <v>0</v>
      </c>
      <c r="B131" s="49" t="s">
        <v>1</v>
      </c>
      <c r="C131" s="49" t="s">
        <v>113</v>
      </c>
      <c r="D131" s="49" t="s">
        <v>2</v>
      </c>
      <c r="E131" s="49" t="s">
        <v>3</v>
      </c>
      <c r="F131" s="57" t="s">
        <v>4</v>
      </c>
      <c r="G131" s="50" t="s">
        <v>5</v>
      </c>
      <c r="H131" s="501"/>
    </row>
    <row r="132" spans="1:8" s="502" customFormat="1" ht="25.5" customHeight="1" x14ac:dyDescent="0.3">
      <c r="A132" s="227" t="s">
        <v>19</v>
      </c>
      <c r="B132" s="227"/>
      <c r="C132" s="227"/>
      <c r="D132" s="227"/>
      <c r="E132" s="227"/>
      <c r="F132" s="227"/>
      <c r="G132" s="11"/>
      <c r="H132" s="501"/>
    </row>
    <row r="133" spans="1:8" s="502" customFormat="1" ht="25.5" customHeight="1" x14ac:dyDescent="0.3">
      <c r="A133" s="19" t="s">
        <v>210</v>
      </c>
      <c r="B133" s="42" t="s">
        <v>62</v>
      </c>
      <c r="C133" s="41" t="s">
        <v>80</v>
      </c>
      <c r="D133" s="8"/>
      <c r="E133" s="8"/>
      <c r="F133" s="8"/>
      <c r="G133" s="5"/>
      <c r="H133" s="501"/>
    </row>
    <row r="134" spans="1:8" s="502" customFormat="1" ht="25.5" customHeight="1" x14ac:dyDescent="0.3">
      <c r="A134" s="19" t="s">
        <v>211</v>
      </c>
      <c r="B134" s="42"/>
      <c r="C134" s="41" t="s">
        <v>282</v>
      </c>
      <c r="D134" s="8"/>
      <c r="E134" s="8"/>
      <c r="F134" s="8"/>
      <c r="G134" s="5"/>
      <c r="H134" s="501"/>
    </row>
    <row r="135" spans="1:8" ht="76.5" customHeight="1" x14ac:dyDescent="0.3">
      <c r="A135" s="13" t="s">
        <v>213</v>
      </c>
      <c r="B135" s="65"/>
      <c r="C135" s="18" t="s">
        <v>283</v>
      </c>
      <c r="D135" s="13" t="s">
        <v>35</v>
      </c>
      <c r="E135" s="15">
        <v>2</v>
      </c>
      <c r="F135" s="59"/>
      <c r="G135" s="17"/>
    </row>
    <row r="136" spans="1:8" ht="6" customHeight="1" x14ac:dyDescent="0.3">
      <c r="A136" s="19"/>
      <c r="B136" s="14"/>
      <c r="C136" s="41"/>
      <c r="D136" s="13"/>
      <c r="E136" s="15"/>
      <c r="F136" s="59"/>
      <c r="G136" s="17"/>
    </row>
    <row r="137" spans="1:8" ht="79.2" x14ac:dyDescent="0.3">
      <c r="A137" s="13" t="s">
        <v>287</v>
      </c>
      <c r="B137" s="65"/>
      <c r="C137" s="18" t="s">
        <v>1374</v>
      </c>
      <c r="D137" s="13" t="s">
        <v>35</v>
      </c>
      <c r="E137" s="15">
        <v>2</v>
      </c>
      <c r="F137" s="59"/>
      <c r="G137" s="17"/>
    </row>
    <row r="138" spans="1:8" ht="6" customHeight="1" x14ac:dyDescent="0.3">
      <c r="A138" s="19"/>
      <c r="B138" s="14"/>
      <c r="C138" s="41"/>
      <c r="D138" s="13"/>
      <c r="E138" s="15"/>
      <c r="F138" s="59"/>
      <c r="G138" s="17"/>
    </row>
    <row r="139" spans="1:8" x14ac:dyDescent="0.3">
      <c r="A139" s="19" t="s">
        <v>212</v>
      </c>
      <c r="B139" s="42"/>
      <c r="C139" s="41" t="s">
        <v>279</v>
      </c>
      <c r="D139" s="13"/>
      <c r="E139" s="15"/>
      <c r="F139" s="59"/>
      <c r="G139" s="17"/>
    </row>
    <row r="140" spans="1:8" ht="6" customHeight="1" x14ac:dyDescent="0.3">
      <c r="A140" s="19"/>
      <c r="B140" s="14"/>
      <c r="C140" s="41"/>
      <c r="D140" s="13"/>
      <c r="E140" s="15"/>
      <c r="F140" s="59"/>
      <c r="G140" s="17"/>
    </row>
    <row r="141" spans="1:8" ht="102" customHeight="1" x14ac:dyDescent="0.3">
      <c r="A141" s="13" t="s">
        <v>280</v>
      </c>
      <c r="B141" s="65"/>
      <c r="C141" s="18" t="s">
        <v>284</v>
      </c>
      <c r="D141" s="13" t="s">
        <v>35</v>
      </c>
      <c r="E141" s="15">
        <v>1</v>
      </c>
      <c r="F141" s="59"/>
      <c r="G141" s="17"/>
    </row>
    <row r="142" spans="1:8" ht="6" customHeight="1" x14ac:dyDescent="0.3">
      <c r="A142" s="19"/>
      <c r="B142" s="14"/>
      <c r="C142" s="41"/>
      <c r="D142" s="13"/>
      <c r="E142" s="15"/>
      <c r="F142" s="59"/>
      <c r="G142" s="17"/>
    </row>
    <row r="143" spans="1:8" ht="76.5" customHeight="1" x14ac:dyDescent="0.3">
      <c r="A143" s="13" t="s">
        <v>288</v>
      </c>
      <c r="B143" s="68"/>
      <c r="C143" s="18" t="s">
        <v>1375</v>
      </c>
      <c r="D143" s="13" t="s">
        <v>35</v>
      </c>
      <c r="E143" s="15">
        <v>2</v>
      </c>
      <c r="F143" s="67"/>
      <c r="G143" s="17"/>
    </row>
    <row r="144" spans="1:8" ht="6" customHeight="1" x14ac:dyDescent="0.3">
      <c r="A144" s="19"/>
      <c r="B144" s="14"/>
      <c r="C144" s="41"/>
      <c r="D144" s="13"/>
      <c r="E144" s="15"/>
      <c r="F144" s="59"/>
      <c r="G144" s="17"/>
    </row>
    <row r="145" spans="1:9" ht="12.75" customHeight="1" x14ac:dyDescent="0.3">
      <c r="A145" s="43" t="s">
        <v>214</v>
      </c>
      <c r="B145" s="14"/>
      <c r="C145" s="25" t="s">
        <v>59</v>
      </c>
      <c r="D145" s="13"/>
      <c r="E145" s="26"/>
      <c r="F145" s="59"/>
      <c r="G145" s="17"/>
    </row>
    <row r="146" spans="1:9" ht="6" customHeight="1" x14ac:dyDescent="0.3">
      <c r="A146" s="19"/>
      <c r="B146" s="14"/>
      <c r="C146" s="41"/>
      <c r="D146" s="13"/>
      <c r="E146" s="15"/>
      <c r="F146" s="59"/>
      <c r="G146" s="17"/>
    </row>
    <row r="147" spans="1:9" ht="105.6" x14ac:dyDescent="0.3">
      <c r="A147" s="13" t="s">
        <v>269</v>
      </c>
      <c r="B147" s="13" t="s">
        <v>159</v>
      </c>
      <c r="C147" s="27" t="s">
        <v>1376</v>
      </c>
      <c r="D147" s="13" t="s">
        <v>6</v>
      </c>
      <c r="E147" s="26">
        <v>1</v>
      </c>
      <c r="F147" s="59"/>
      <c r="G147" s="17"/>
    </row>
    <row r="148" spans="1:9" ht="6" customHeight="1" x14ac:dyDescent="0.3">
      <c r="A148" s="19"/>
      <c r="B148" s="14"/>
      <c r="C148" s="41"/>
      <c r="D148" s="13"/>
      <c r="E148" s="15"/>
      <c r="F148" s="59"/>
      <c r="G148" s="17"/>
    </row>
    <row r="149" spans="1:9" ht="26.4" x14ac:dyDescent="0.3">
      <c r="A149" s="13" t="s">
        <v>215</v>
      </c>
      <c r="B149" s="13" t="s">
        <v>160</v>
      </c>
      <c r="C149" s="27" t="s">
        <v>95</v>
      </c>
      <c r="D149" s="13" t="s">
        <v>35</v>
      </c>
      <c r="E149" s="26">
        <v>22</v>
      </c>
      <c r="F149" s="59"/>
      <c r="G149" s="17"/>
    </row>
    <row r="150" spans="1:9" ht="6" customHeight="1" x14ac:dyDescent="0.3">
      <c r="A150" s="19"/>
      <c r="B150" s="14"/>
      <c r="C150" s="41"/>
      <c r="D150" s="13"/>
      <c r="E150" s="15"/>
      <c r="F150" s="59"/>
      <c r="G150" s="17"/>
    </row>
    <row r="151" spans="1:9" ht="25.5" customHeight="1" x14ac:dyDescent="0.3">
      <c r="A151" s="503" t="s">
        <v>1377</v>
      </c>
      <c r="B151" s="503"/>
      <c r="C151" s="503"/>
      <c r="D151" s="503"/>
      <c r="E151" s="503"/>
      <c r="F151" s="503"/>
      <c r="G151" s="10"/>
      <c r="I151" s="218"/>
    </row>
    <row r="152" spans="1:9" ht="25.5" customHeight="1" x14ac:dyDescent="0.3">
      <c r="A152" s="500" t="s">
        <v>184</v>
      </c>
      <c r="B152" s="500"/>
      <c r="C152" s="500"/>
      <c r="D152" s="500"/>
      <c r="E152" s="500"/>
      <c r="F152" s="500"/>
      <c r="G152" s="500"/>
    </row>
    <row r="153" spans="1:9" ht="25.5" customHeight="1" x14ac:dyDescent="0.3">
      <c r="A153" s="48" t="s">
        <v>0</v>
      </c>
      <c r="B153" s="49" t="s">
        <v>1</v>
      </c>
      <c r="C153" s="49" t="s">
        <v>113</v>
      </c>
      <c r="D153" s="49" t="s">
        <v>2</v>
      </c>
      <c r="E153" s="49" t="s">
        <v>3</v>
      </c>
      <c r="F153" s="57" t="s">
        <v>4</v>
      </c>
      <c r="G153" s="50" t="s">
        <v>5</v>
      </c>
      <c r="I153" s="218"/>
    </row>
    <row r="154" spans="1:9" ht="12.75" customHeight="1" x14ac:dyDescent="0.3">
      <c r="A154" s="38"/>
      <c r="B154" s="39"/>
      <c r="C154" s="39"/>
      <c r="D154" s="39"/>
      <c r="E154" s="39"/>
      <c r="F154" s="62"/>
      <c r="G154" s="36"/>
    </row>
    <row r="155" spans="1:9" ht="26.4" x14ac:dyDescent="0.3">
      <c r="A155" s="19" t="s">
        <v>216</v>
      </c>
      <c r="B155" s="42" t="s">
        <v>60</v>
      </c>
      <c r="C155" s="41" t="s">
        <v>96</v>
      </c>
      <c r="D155" s="13"/>
      <c r="E155" s="15"/>
      <c r="F155" s="59"/>
      <c r="G155" s="17"/>
    </row>
    <row r="156" spans="1:9" ht="12.75" customHeight="1" x14ac:dyDescent="0.3">
      <c r="A156" s="13"/>
      <c r="B156" s="14"/>
      <c r="C156" s="41"/>
      <c r="D156" s="13"/>
      <c r="E156" s="15"/>
      <c r="F156" s="59"/>
      <c r="G156" s="17"/>
    </row>
    <row r="157" spans="1:9" ht="12.75" customHeight="1" x14ac:dyDescent="0.3">
      <c r="A157" s="13" t="s">
        <v>217</v>
      </c>
      <c r="B157" s="14"/>
      <c r="C157" s="18" t="s">
        <v>111</v>
      </c>
      <c r="D157" s="13" t="s">
        <v>29</v>
      </c>
      <c r="E157" s="15">
        <v>30</v>
      </c>
      <c r="F157" s="59"/>
      <c r="G157" s="17"/>
    </row>
    <row r="158" spans="1:9" ht="12.75" customHeight="1" x14ac:dyDescent="0.3">
      <c r="A158" s="13"/>
      <c r="B158" s="14"/>
      <c r="C158" s="18"/>
      <c r="D158" s="13"/>
      <c r="E158" s="15"/>
      <c r="F158" s="59"/>
      <c r="G158" s="17"/>
    </row>
    <row r="159" spans="1:9" ht="12.75" customHeight="1" x14ac:dyDescent="0.3">
      <c r="A159" s="13" t="s">
        <v>218</v>
      </c>
      <c r="B159" s="14"/>
      <c r="C159" s="18" t="s">
        <v>76</v>
      </c>
      <c r="D159" s="13" t="s">
        <v>29</v>
      </c>
      <c r="E159" s="15">
        <v>14</v>
      </c>
      <c r="F159" s="59"/>
      <c r="G159" s="17"/>
      <c r="I159" s="218"/>
    </row>
    <row r="160" spans="1:9" ht="12.75" customHeight="1" x14ac:dyDescent="0.3">
      <c r="A160" s="13"/>
      <c r="B160" s="14"/>
      <c r="C160" s="18"/>
      <c r="D160" s="13"/>
      <c r="E160" s="15"/>
      <c r="F160" s="59"/>
      <c r="G160" s="17"/>
    </row>
    <row r="161" spans="1:9" ht="12.75" customHeight="1" x14ac:dyDescent="0.3">
      <c r="A161" s="19" t="s">
        <v>219</v>
      </c>
      <c r="B161" s="19" t="s">
        <v>55</v>
      </c>
      <c r="C161" s="41" t="s">
        <v>100</v>
      </c>
      <c r="D161" s="13"/>
      <c r="E161" s="15"/>
      <c r="F161" s="59"/>
      <c r="G161" s="17"/>
      <c r="I161" s="218"/>
    </row>
    <row r="162" spans="1:9" ht="12.75" customHeight="1" x14ac:dyDescent="0.3">
      <c r="A162" s="13"/>
      <c r="B162" s="14"/>
      <c r="C162" s="18"/>
      <c r="D162" s="13"/>
      <c r="E162" s="15"/>
      <c r="F162" s="59"/>
      <c r="G162" s="17"/>
    </row>
    <row r="163" spans="1:9" ht="12.75" customHeight="1" x14ac:dyDescent="0.3">
      <c r="A163" s="13"/>
      <c r="B163" s="44" t="s">
        <v>61</v>
      </c>
      <c r="C163" s="41" t="s">
        <v>77</v>
      </c>
      <c r="D163" s="13"/>
      <c r="E163" s="15"/>
      <c r="F163" s="59"/>
      <c r="G163" s="17"/>
    </row>
    <row r="164" spans="1:9" ht="12.75" customHeight="1" x14ac:dyDescent="0.3">
      <c r="A164" s="13"/>
      <c r="B164" s="29"/>
      <c r="C164" s="54"/>
      <c r="D164" s="13"/>
      <c r="E164" s="15"/>
      <c r="F164" s="59"/>
      <c r="G164" s="17"/>
    </row>
    <row r="165" spans="1:9" ht="12.75" customHeight="1" x14ac:dyDescent="0.3">
      <c r="A165" s="13" t="s">
        <v>220</v>
      </c>
      <c r="B165" s="29"/>
      <c r="C165" s="55" t="s">
        <v>111</v>
      </c>
      <c r="D165" s="13" t="s">
        <v>29</v>
      </c>
      <c r="E165" s="15">
        <v>260</v>
      </c>
      <c r="F165" s="59"/>
      <c r="G165" s="17"/>
    </row>
    <row r="166" spans="1:9" ht="12.75" customHeight="1" x14ac:dyDescent="0.3">
      <c r="A166" s="13"/>
      <c r="B166" s="29"/>
      <c r="C166" s="55"/>
      <c r="D166" s="13"/>
      <c r="E166" s="15"/>
      <c r="F166" s="59"/>
      <c r="G166" s="17"/>
    </row>
    <row r="167" spans="1:9" ht="12.75" customHeight="1" x14ac:dyDescent="0.3">
      <c r="A167" s="13" t="s">
        <v>221</v>
      </c>
      <c r="B167" s="29"/>
      <c r="C167" s="55" t="s">
        <v>76</v>
      </c>
      <c r="D167" s="13" t="s">
        <v>29</v>
      </c>
      <c r="E167" s="15">
        <v>80</v>
      </c>
      <c r="F167" s="59"/>
      <c r="G167" s="17"/>
    </row>
    <row r="168" spans="1:9" ht="12.75" customHeight="1" x14ac:dyDescent="0.3">
      <c r="A168" s="13"/>
      <c r="B168" s="29"/>
      <c r="C168" s="55"/>
      <c r="D168" s="13"/>
      <c r="E168" s="15"/>
      <c r="F168" s="59"/>
      <c r="G168" s="17"/>
    </row>
    <row r="169" spans="1:9" ht="12.75" customHeight="1" x14ac:dyDescent="0.3">
      <c r="A169" s="13"/>
      <c r="B169" s="14"/>
      <c r="C169" s="18"/>
      <c r="D169" s="13"/>
      <c r="E169" s="15"/>
      <c r="F169" s="59"/>
      <c r="G169" s="17"/>
    </row>
    <row r="170" spans="1:9" ht="12.75" customHeight="1" x14ac:dyDescent="0.3">
      <c r="A170" s="19" t="s">
        <v>222</v>
      </c>
      <c r="B170" s="42" t="s">
        <v>62</v>
      </c>
      <c r="C170" s="41" t="s">
        <v>103</v>
      </c>
      <c r="D170" s="13"/>
      <c r="E170" s="15"/>
      <c r="F170" s="59"/>
      <c r="G170" s="17"/>
    </row>
    <row r="171" spans="1:9" ht="12.75" customHeight="1" x14ac:dyDescent="0.3">
      <c r="A171" s="13"/>
      <c r="B171" s="14"/>
      <c r="C171" s="41"/>
      <c r="D171" s="13"/>
      <c r="E171" s="15"/>
      <c r="F171" s="59"/>
      <c r="G171" s="17"/>
    </row>
    <row r="172" spans="1:9" ht="38.25" customHeight="1" x14ac:dyDescent="0.3">
      <c r="A172" s="13"/>
      <c r="B172" s="14"/>
      <c r="C172" s="18" t="s">
        <v>1378</v>
      </c>
      <c r="D172" s="13"/>
      <c r="E172" s="15"/>
      <c r="F172" s="59"/>
      <c r="G172" s="17"/>
    </row>
    <row r="173" spans="1:9" ht="12.75" customHeight="1" x14ac:dyDescent="0.3">
      <c r="A173" s="13"/>
      <c r="B173" s="14"/>
      <c r="C173" s="18"/>
      <c r="D173" s="13"/>
      <c r="E173" s="15"/>
      <c r="F173" s="59"/>
      <c r="G173" s="17"/>
    </row>
    <row r="174" spans="1:9" ht="12.75" customHeight="1" x14ac:dyDescent="0.3">
      <c r="A174" s="13" t="s">
        <v>223</v>
      </c>
      <c r="B174" s="14"/>
      <c r="C174" s="18" t="s">
        <v>75</v>
      </c>
      <c r="D174" s="13" t="s">
        <v>29</v>
      </c>
      <c r="E174" s="15">
        <v>294</v>
      </c>
      <c r="F174" s="59"/>
      <c r="G174" s="17"/>
    </row>
    <row r="175" spans="1:9" ht="12.75" customHeight="1" x14ac:dyDescent="0.3">
      <c r="A175" s="13"/>
      <c r="B175" s="14"/>
      <c r="C175" s="18"/>
      <c r="D175" s="13"/>
      <c r="E175" s="15"/>
      <c r="F175" s="59"/>
      <c r="G175" s="17"/>
    </row>
    <row r="176" spans="1:9" ht="12.75" customHeight="1" x14ac:dyDescent="0.3">
      <c r="A176" s="13" t="s">
        <v>224</v>
      </c>
      <c r="B176" s="14"/>
      <c r="C176" s="18" t="s">
        <v>78</v>
      </c>
      <c r="D176" s="13" t="s">
        <v>82</v>
      </c>
      <c r="E176" s="15">
        <v>1500</v>
      </c>
      <c r="F176" s="59"/>
      <c r="G176" s="17"/>
    </row>
    <row r="177" spans="1:9" ht="12.75" customHeight="1" x14ac:dyDescent="0.3">
      <c r="A177" s="13"/>
      <c r="B177" s="14"/>
      <c r="C177" s="18"/>
      <c r="D177" s="13"/>
      <c r="E177" s="15"/>
      <c r="F177" s="59"/>
      <c r="G177" s="17"/>
    </row>
    <row r="178" spans="1:9" ht="12.75" customHeight="1" x14ac:dyDescent="0.3">
      <c r="A178" s="13"/>
      <c r="B178" s="14"/>
      <c r="C178" s="18"/>
      <c r="D178" s="13"/>
      <c r="E178" s="15"/>
      <c r="F178" s="59"/>
      <c r="G178" s="16"/>
    </row>
    <row r="179" spans="1:9" ht="25.5" customHeight="1" x14ac:dyDescent="0.3">
      <c r="A179" s="503" t="s">
        <v>1379</v>
      </c>
      <c r="B179" s="503"/>
      <c r="C179" s="503"/>
      <c r="D179" s="503"/>
      <c r="E179" s="503"/>
      <c r="F179" s="503"/>
      <c r="G179" s="10"/>
    </row>
    <row r="180" spans="1:9" ht="25.5" customHeight="1" x14ac:dyDescent="0.3">
      <c r="A180" s="500" t="s">
        <v>270</v>
      </c>
      <c r="B180" s="500"/>
      <c r="C180" s="500"/>
      <c r="D180" s="500"/>
      <c r="E180" s="500"/>
      <c r="F180" s="500"/>
      <c r="G180" s="500"/>
    </row>
    <row r="181" spans="1:9" ht="25.5" customHeight="1" x14ac:dyDescent="0.3">
      <c r="A181" s="48" t="s">
        <v>0</v>
      </c>
      <c r="B181" s="49" t="s">
        <v>1</v>
      </c>
      <c r="C181" s="49" t="s">
        <v>113</v>
      </c>
      <c r="D181" s="49" t="s">
        <v>2</v>
      </c>
      <c r="E181" s="49" t="s">
        <v>3</v>
      </c>
      <c r="F181" s="57" t="s">
        <v>4</v>
      </c>
      <c r="G181" s="50" t="s">
        <v>5</v>
      </c>
    </row>
    <row r="182" spans="1:9" x14ac:dyDescent="0.3">
      <c r="A182" s="3"/>
      <c r="B182" s="4"/>
      <c r="C182" s="9"/>
      <c r="D182" s="4"/>
      <c r="E182" s="4"/>
      <c r="F182" s="58"/>
      <c r="G182" s="5"/>
    </row>
    <row r="183" spans="1:9" x14ac:dyDescent="0.3">
      <c r="A183" s="19" t="s">
        <v>187</v>
      </c>
      <c r="B183" s="42" t="s">
        <v>30</v>
      </c>
      <c r="C183" s="41" t="s">
        <v>31</v>
      </c>
      <c r="D183" s="13"/>
      <c r="E183" s="15"/>
      <c r="F183" s="59"/>
      <c r="G183" s="16"/>
    </row>
    <row r="184" spans="1:9" x14ac:dyDescent="0.3">
      <c r="A184" s="13"/>
      <c r="B184" s="14"/>
      <c r="C184" s="18"/>
      <c r="D184" s="13"/>
      <c r="E184" s="15"/>
      <c r="F184" s="59"/>
      <c r="G184" s="17"/>
    </row>
    <row r="185" spans="1:9" ht="26.4" x14ac:dyDescent="0.3">
      <c r="A185" s="13" t="s">
        <v>188</v>
      </c>
      <c r="B185" s="14" t="s">
        <v>32</v>
      </c>
      <c r="C185" s="18" t="s">
        <v>271</v>
      </c>
      <c r="D185" s="13" t="s">
        <v>33</v>
      </c>
      <c r="E185" s="15">
        <v>105</v>
      </c>
      <c r="F185" s="60"/>
      <c r="G185" s="17"/>
    </row>
    <row r="186" spans="1:9" x14ac:dyDescent="0.3">
      <c r="A186" s="13"/>
      <c r="B186" s="14"/>
      <c r="C186" s="18"/>
      <c r="D186" s="13"/>
      <c r="E186" s="15"/>
      <c r="F186" s="59"/>
      <c r="G186" s="17"/>
    </row>
    <row r="187" spans="1:9" ht="26.4" x14ac:dyDescent="0.3">
      <c r="A187" s="13" t="s">
        <v>189</v>
      </c>
      <c r="B187" s="14" t="s">
        <v>34</v>
      </c>
      <c r="C187" s="18" t="s">
        <v>145</v>
      </c>
      <c r="D187" s="13" t="s">
        <v>35</v>
      </c>
      <c r="E187" s="15" t="s">
        <v>161</v>
      </c>
      <c r="F187" s="60"/>
      <c r="G187" s="17"/>
    </row>
    <row r="188" spans="1:9" x14ac:dyDescent="0.3">
      <c r="A188" s="13"/>
      <c r="B188" s="14"/>
      <c r="C188" s="18"/>
      <c r="D188" s="13"/>
      <c r="E188" s="15"/>
      <c r="F188" s="59"/>
      <c r="G188" s="17"/>
    </row>
    <row r="189" spans="1:9" ht="39.6" x14ac:dyDescent="0.3">
      <c r="A189" s="13" t="s">
        <v>190</v>
      </c>
      <c r="B189" s="13" t="s">
        <v>146</v>
      </c>
      <c r="C189" s="18" t="s">
        <v>204</v>
      </c>
      <c r="D189" s="13" t="s">
        <v>36</v>
      </c>
      <c r="E189" s="15">
        <v>315</v>
      </c>
      <c r="F189" s="60"/>
      <c r="G189" s="17"/>
      <c r="H189" s="40"/>
    </row>
    <row r="190" spans="1:9" x14ac:dyDescent="0.3">
      <c r="A190" s="13"/>
      <c r="B190" s="14"/>
      <c r="C190" s="18"/>
      <c r="D190" s="13"/>
      <c r="E190" s="15"/>
      <c r="F190" s="59"/>
      <c r="G190" s="17"/>
    </row>
    <row r="191" spans="1:9" x14ac:dyDescent="0.3">
      <c r="A191" s="19" t="s">
        <v>191</v>
      </c>
      <c r="B191" s="42" t="s">
        <v>37</v>
      </c>
      <c r="C191" s="41" t="s">
        <v>38</v>
      </c>
      <c r="D191" s="13"/>
      <c r="E191" s="15"/>
      <c r="F191" s="59"/>
      <c r="G191" s="17"/>
      <c r="I191" s="218"/>
    </row>
    <row r="192" spans="1:9" x14ac:dyDescent="0.3">
      <c r="A192" s="13"/>
      <c r="B192" s="14"/>
      <c r="C192" s="18"/>
      <c r="D192" s="13"/>
      <c r="E192" s="15"/>
      <c r="F192" s="59"/>
      <c r="G192" s="17"/>
    </row>
    <row r="193" spans="1:9" ht="46.8" customHeight="1" x14ac:dyDescent="0.3">
      <c r="A193" s="13"/>
      <c r="B193" s="13" t="s">
        <v>39</v>
      </c>
      <c r="C193" s="18" t="s">
        <v>106</v>
      </c>
      <c r="D193" s="18"/>
      <c r="E193" s="18"/>
      <c r="F193" s="18"/>
      <c r="G193" s="17"/>
      <c r="I193" s="218"/>
    </row>
    <row r="194" spans="1:9" ht="12.75" customHeight="1" x14ac:dyDescent="0.3">
      <c r="A194" s="13"/>
      <c r="B194" s="14"/>
      <c r="C194" s="41"/>
      <c r="D194" s="13"/>
      <c r="E194" s="15"/>
      <c r="F194" s="59"/>
      <c r="G194" s="17"/>
    </row>
    <row r="195" spans="1:9" ht="12.75" customHeight="1" x14ac:dyDescent="0.3">
      <c r="A195" s="13" t="s">
        <v>192</v>
      </c>
      <c r="B195" s="14"/>
      <c r="C195" s="18" t="s">
        <v>147</v>
      </c>
      <c r="D195" s="13" t="s">
        <v>81</v>
      </c>
      <c r="E195" s="15">
        <v>30</v>
      </c>
      <c r="F195" s="60"/>
      <c r="G195" s="17"/>
      <c r="I195" s="218"/>
    </row>
    <row r="196" spans="1:9" ht="12.75" customHeight="1" x14ac:dyDescent="0.3">
      <c r="A196" s="13"/>
      <c r="B196" s="14"/>
      <c r="C196" s="18"/>
      <c r="D196" s="13"/>
      <c r="E196" s="15"/>
      <c r="F196" s="59"/>
      <c r="G196" s="17"/>
    </row>
    <row r="197" spans="1:9" ht="12.75" customHeight="1" x14ac:dyDescent="0.3">
      <c r="A197" s="13" t="s">
        <v>193</v>
      </c>
      <c r="B197" s="14"/>
      <c r="C197" s="18" t="s">
        <v>148</v>
      </c>
      <c r="D197" s="13" t="s">
        <v>81</v>
      </c>
      <c r="E197" s="15">
        <v>342</v>
      </c>
      <c r="F197" s="60"/>
      <c r="G197" s="17"/>
    </row>
    <row r="198" spans="1:9" ht="12.75" customHeight="1" x14ac:dyDescent="0.3">
      <c r="A198" s="13"/>
      <c r="B198" s="14"/>
      <c r="C198" s="18"/>
      <c r="D198" s="13"/>
      <c r="E198" s="15"/>
      <c r="F198" s="60"/>
      <c r="G198" s="17"/>
    </row>
    <row r="199" spans="1:9" ht="12.75" customHeight="1" x14ac:dyDescent="0.3">
      <c r="A199" s="13" t="s">
        <v>194</v>
      </c>
      <c r="B199" s="14"/>
      <c r="C199" s="18" t="s">
        <v>149</v>
      </c>
      <c r="D199" s="13" t="s">
        <v>81</v>
      </c>
      <c r="E199" s="15">
        <v>115</v>
      </c>
      <c r="F199" s="60"/>
      <c r="G199" s="17"/>
    </row>
    <row r="200" spans="1:9" ht="12.75" customHeight="1" x14ac:dyDescent="0.3">
      <c r="A200" s="13"/>
      <c r="B200" s="14"/>
      <c r="C200" s="18"/>
      <c r="D200" s="13"/>
      <c r="E200" s="15"/>
      <c r="F200" s="60"/>
      <c r="G200" s="17"/>
    </row>
    <row r="201" spans="1:9" ht="12.75" customHeight="1" x14ac:dyDescent="0.3">
      <c r="A201" s="13" t="s">
        <v>195</v>
      </c>
      <c r="B201" s="14"/>
      <c r="C201" s="18" t="s">
        <v>150</v>
      </c>
      <c r="D201" s="13" t="s">
        <v>81</v>
      </c>
      <c r="E201" s="15">
        <v>12</v>
      </c>
      <c r="F201" s="60"/>
      <c r="G201" s="17"/>
    </row>
    <row r="202" spans="1:9" ht="12.75" customHeight="1" x14ac:dyDescent="0.3">
      <c r="A202" s="13"/>
      <c r="B202" s="14"/>
      <c r="C202" s="18"/>
      <c r="D202" s="13"/>
      <c r="E202" s="15"/>
      <c r="F202" s="60"/>
      <c r="G202" s="17"/>
    </row>
    <row r="203" spans="1:9" ht="12.75" customHeight="1" x14ac:dyDescent="0.3">
      <c r="A203" s="13"/>
      <c r="B203" s="52" t="s">
        <v>152</v>
      </c>
      <c r="C203" s="18" t="s">
        <v>107</v>
      </c>
      <c r="D203" s="13"/>
      <c r="E203" s="15"/>
      <c r="F203" s="59"/>
      <c r="G203" s="17"/>
    </row>
    <row r="204" spans="1:9" ht="12.75" customHeight="1" x14ac:dyDescent="0.3">
      <c r="A204" s="13"/>
      <c r="B204" s="14"/>
      <c r="C204" s="41"/>
      <c r="D204" s="13"/>
      <c r="E204" s="15"/>
      <c r="F204" s="59"/>
      <c r="G204" s="17"/>
    </row>
    <row r="205" spans="1:9" ht="12.75" customHeight="1" x14ac:dyDescent="0.3">
      <c r="A205" s="13" t="s">
        <v>196</v>
      </c>
      <c r="B205" s="14" t="s">
        <v>40</v>
      </c>
      <c r="C205" s="18" t="s">
        <v>69</v>
      </c>
      <c r="D205" s="13" t="s">
        <v>81</v>
      </c>
      <c r="E205" s="15">
        <v>374</v>
      </c>
      <c r="F205" s="60"/>
      <c r="G205" s="17"/>
    </row>
    <row r="206" spans="1:9" ht="12.75" customHeight="1" x14ac:dyDescent="0.3">
      <c r="A206" s="13"/>
      <c r="B206" s="14"/>
      <c r="C206" s="41"/>
      <c r="D206" s="13"/>
      <c r="E206" s="15"/>
      <c r="F206" s="59"/>
      <c r="G206" s="17"/>
    </row>
    <row r="207" spans="1:9" ht="12.75" customHeight="1" x14ac:dyDescent="0.3">
      <c r="A207" s="13" t="s">
        <v>197</v>
      </c>
      <c r="B207" s="13" t="s">
        <v>151</v>
      </c>
      <c r="C207" s="18" t="s">
        <v>93</v>
      </c>
      <c r="D207" s="13" t="s">
        <v>81</v>
      </c>
      <c r="E207" s="15">
        <v>30</v>
      </c>
      <c r="F207" s="60"/>
      <c r="G207" s="17"/>
    </row>
    <row r="208" spans="1:9" ht="12.75" customHeight="1" x14ac:dyDescent="0.3">
      <c r="A208" s="13"/>
      <c r="B208" s="14"/>
      <c r="C208" s="18"/>
      <c r="D208" s="13"/>
      <c r="E208" s="15"/>
      <c r="F208" s="59"/>
      <c r="G208" s="17"/>
    </row>
    <row r="209" spans="1:7" ht="25.5" customHeight="1" x14ac:dyDescent="0.3">
      <c r="A209" s="13" t="s">
        <v>198</v>
      </c>
      <c r="B209" s="13" t="s">
        <v>41</v>
      </c>
      <c r="C209" s="18" t="s">
        <v>94</v>
      </c>
      <c r="D209" s="13" t="s">
        <v>81</v>
      </c>
      <c r="E209" s="15">
        <v>70</v>
      </c>
      <c r="F209" s="60"/>
      <c r="G209" s="17"/>
    </row>
    <row r="210" spans="1:7" ht="12.75" customHeight="1" x14ac:dyDescent="0.3">
      <c r="A210" s="13"/>
      <c r="B210" s="14"/>
      <c r="C210" s="18"/>
      <c r="D210" s="13"/>
      <c r="E210" s="15"/>
      <c r="F210" s="59"/>
      <c r="G210" s="17"/>
    </row>
    <row r="211" spans="1:7" ht="12.75" customHeight="1" x14ac:dyDescent="0.3">
      <c r="A211" s="19" t="s">
        <v>199</v>
      </c>
      <c r="B211" s="42" t="s">
        <v>10</v>
      </c>
      <c r="C211" s="41" t="s">
        <v>108</v>
      </c>
      <c r="D211" s="13"/>
      <c r="E211" s="15"/>
      <c r="F211" s="59"/>
      <c r="G211" s="17"/>
    </row>
    <row r="212" spans="1:7" ht="12.75" customHeight="1" x14ac:dyDescent="0.3">
      <c r="A212" s="13"/>
      <c r="B212" s="14"/>
      <c r="C212" s="18"/>
      <c r="D212" s="13"/>
      <c r="E212" s="15"/>
      <c r="F212" s="59"/>
      <c r="G212" s="17"/>
    </row>
    <row r="213" spans="1:7" ht="27" x14ac:dyDescent="0.3">
      <c r="A213" s="13"/>
      <c r="B213" s="13" t="s">
        <v>42</v>
      </c>
      <c r="C213" s="219" t="s">
        <v>101</v>
      </c>
      <c r="D213" s="13"/>
      <c r="E213" s="15"/>
      <c r="F213" s="59"/>
      <c r="G213" s="17"/>
    </row>
    <row r="214" spans="1:7" x14ac:dyDescent="0.3">
      <c r="A214" s="13"/>
      <c r="B214" s="13"/>
      <c r="C214" s="53"/>
      <c r="D214" s="13"/>
      <c r="E214" s="15"/>
      <c r="F214" s="59"/>
      <c r="G214" s="17"/>
    </row>
    <row r="215" spans="1:7" ht="12.75" customHeight="1" x14ac:dyDescent="0.3">
      <c r="A215" s="13" t="s">
        <v>200</v>
      </c>
      <c r="B215" s="13" t="s">
        <v>43</v>
      </c>
      <c r="C215" s="18" t="s">
        <v>70</v>
      </c>
      <c r="D215" s="13" t="s">
        <v>81</v>
      </c>
      <c r="E215" s="15">
        <v>70</v>
      </c>
      <c r="F215" s="60"/>
      <c r="G215" s="17"/>
    </row>
    <row r="216" spans="1:7" ht="12.75" customHeight="1" x14ac:dyDescent="0.3">
      <c r="A216" s="13"/>
      <c r="B216" s="14"/>
      <c r="C216" s="18"/>
      <c r="D216" s="13"/>
      <c r="E216" s="15"/>
      <c r="F216" s="59"/>
      <c r="G216" s="17"/>
    </row>
    <row r="217" spans="1:7" ht="12.75" customHeight="1" x14ac:dyDescent="0.3">
      <c r="A217" s="13" t="s">
        <v>201</v>
      </c>
      <c r="B217" s="14" t="s">
        <v>153</v>
      </c>
      <c r="C217" s="18" t="s">
        <v>102</v>
      </c>
      <c r="D217" s="13"/>
      <c r="E217" s="15"/>
      <c r="F217" s="60"/>
      <c r="G217" s="17"/>
    </row>
    <row r="218" spans="1:7" ht="12.75" customHeight="1" x14ac:dyDescent="0.3">
      <c r="A218" s="13"/>
      <c r="B218" s="14"/>
      <c r="C218" s="18"/>
      <c r="D218" s="13"/>
      <c r="E218" s="15"/>
      <c r="F218" s="60"/>
      <c r="G218" s="17"/>
    </row>
    <row r="219" spans="1:7" ht="12.75" customHeight="1" x14ac:dyDescent="0.3">
      <c r="A219" s="13"/>
      <c r="B219" s="14"/>
      <c r="C219" s="18"/>
      <c r="D219" s="13"/>
      <c r="E219" s="15"/>
      <c r="F219" s="60"/>
      <c r="G219" s="17"/>
    </row>
    <row r="220" spans="1:7" ht="25.5" customHeight="1" x14ac:dyDescent="0.3">
      <c r="A220" s="506" t="s">
        <v>1317</v>
      </c>
      <c r="B220" s="506"/>
      <c r="C220" s="506"/>
      <c r="D220" s="506"/>
      <c r="E220" s="506"/>
      <c r="F220" s="506"/>
      <c r="G220" s="505"/>
    </row>
    <row r="221" spans="1:7" ht="25.5" customHeight="1" x14ac:dyDescent="0.3">
      <c r="A221" s="500" t="s">
        <v>270</v>
      </c>
      <c r="B221" s="500"/>
      <c r="C221" s="500"/>
      <c r="D221" s="500"/>
      <c r="E221" s="500"/>
      <c r="F221" s="500"/>
      <c r="G221" s="500"/>
    </row>
    <row r="222" spans="1:7" ht="25.5" customHeight="1" x14ac:dyDescent="0.3">
      <c r="A222" s="48" t="s">
        <v>0</v>
      </c>
      <c r="B222" s="49" t="s">
        <v>1</v>
      </c>
      <c r="C222" s="49" t="s">
        <v>113</v>
      </c>
      <c r="D222" s="49" t="s">
        <v>2</v>
      </c>
      <c r="E222" s="49" t="s">
        <v>3</v>
      </c>
      <c r="F222" s="57" t="s">
        <v>4</v>
      </c>
      <c r="G222" s="50" t="s">
        <v>5</v>
      </c>
    </row>
    <row r="223" spans="1:7" ht="12.75" customHeight="1" x14ac:dyDescent="0.3">
      <c r="A223" s="13"/>
      <c r="B223" s="14"/>
      <c r="C223" s="18"/>
      <c r="D223" s="13"/>
      <c r="E223" s="15"/>
      <c r="F223" s="59"/>
      <c r="G223" s="17"/>
    </row>
    <row r="224" spans="1:7" ht="12.75" customHeight="1" x14ac:dyDescent="0.3">
      <c r="A224" s="13" t="s">
        <v>225</v>
      </c>
      <c r="B224" s="13" t="s">
        <v>44</v>
      </c>
      <c r="C224" s="18" t="s">
        <v>154</v>
      </c>
      <c r="D224" s="13" t="s">
        <v>81</v>
      </c>
      <c r="E224" s="15">
        <v>90</v>
      </c>
      <c r="F224" s="59"/>
      <c r="G224" s="17"/>
    </row>
    <row r="225" spans="1:8" ht="12.75" customHeight="1" x14ac:dyDescent="0.3">
      <c r="A225" s="13"/>
      <c r="B225" s="14"/>
      <c r="C225" s="18"/>
      <c r="D225" s="13"/>
      <c r="E225" s="15"/>
      <c r="F225" s="59"/>
      <c r="G225" s="17"/>
    </row>
    <row r="226" spans="1:8" ht="12.75" customHeight="1" x14ac:dyDescent="0.3">
      <c r="A226" s="13" t="s">
        <v>226</v>
      </c>
      <c r="B226" s="14" t="s">
        <v>155</v>
      </c>
      <c r="C226" s="18" t="s">
        <v>156</v>
      </c>
      <c r="D226" s="13" t="s">
        <v>81</v>
      </c>
      <c r="E226" s="15">
        <v>35</v>
      </c>
      <c r="F226" s="59"/>
      <c r="G226" s="17"/>
    </row>
    <row r="227" spans="1:8" ht="12.75" customHeight="1" x14ac:dyDescent="0.3">
      <c r="A227" s="13"/>
      <c r="B227" s="14"/>
      <c r="C227" s="18"/>
      <c r="D227" s="13"/>
      <c r="E227" s="15"/>
      <c r="F227" s="59"/>
      <c r="G227" s="17"/>
    </row>
    <row r="228" spans="1:8" ht="25.5" customHeight="1" x14ac:dyDescent="0.3">
      <c r="A228" s="19" t="s">
        <v>227</v>
      </c>
      <c r="B228" s="42" t="s">
        <v>45</v>
      </c>
      <c r="C228" s="41" t="s">
        <v>157</v>
      </c>
      <c r="D228" s="13"/>
      <c r="E228" s="15"/>
      <c r="F228" s="59"/>
      <c r="G228" s="17"/>
    </row>
    <row r="229" spans="1:8" ht="12.75" customHeight="1" x14ac:dyDescent="0.3">
      <c r="A229" s="19"/>
      <c r="B229" s="42"/>
      <c r="C229" s="41"/>
      <c r="D229" s="13"/>
      <c r="E229" s="15"/>
      <c r="F229" s="59"/>
      <c r="G229" s="17"/>
    </row>
    <row r="230" spans="1:8" ht="12.75" customHeight="1" x14ac:dyDescent="0.3">
      <c r="A230" s="19"/>
      <c r="B230" s="14" t="s">
        <v>46</v>
      </c>
      <c r="C230" s="18" t="s">
        <v>109</v>
      </c>
      <c r="D230" s="13"/>
      <c r="E230" s="15"/>
      <c r="F230" s="59"/>
      <c r="G230" s="17"/>
    </row>
    <row r="231" spans="1:8" ht="12.75" customHeight="1" x14ac:dyDescent="0.3">
      <c r="A231" s="13"/>
      <c r="B231" s="14"/>
      <c r="C231" s="18"/>
      <c r="D231" s="13"/>
      <c r="E231" s="15"/>
      <c r="F231" s="59"/>
      <c r="G231" s="17"/>
    </row>
    <row r="232" spans="1:8" ht="12.75" customHeight="1" x14ac:dyDescent="0.3">
      <c r="A232" s="13" t="s">
        <v>228</v>
      </c>
      <c r="B232" s="14"/>
      <c r="C232" s="18" t="s">
        <v>71</v>
      </c>
      <c r="D232" s="13" t="s">
        <v>35</v>
      </c>
      <c r="E232" s="15" t="s">
        <v>161</v>
      </c>
      <c r="F232" s="60"/>
      <c r="G232" s="17"/>
    </row>
    <row r="233" spans="1:8" ht="12.75" customHeight="1" x14ac:dyDescent="0.3">
      <c r="A233" s="13"/>
      <c r="B233" s="14"/>
      <c r="C233" s="18"/>
      <c r="D233" s="13"/>
      <c r="E233" s="15"/>
      <c r="F233" s="59"/>
      <c r="G233" s="17"/>
    </row>
    <row r="234" spans="1:8" ht="12.75" customHeight="1" x14ac:dyDescent="0.3">
      <c r="A234" s="13" t="s">
        <v>229</v>
      </c>
      <c r="B234" s="14"/>
      <c r="C234" s="18" t="s">
        <v>72</v>
      </c>
      <c r="D234" s="13" t="s">
        <v>35</v>
      </c>
      <c r="E234" s="15" t="s">
        <v>161</v>
      </c>
      <c r="F234" s="60"/>
      <c r="G234" s="17"/>
      <c r="H234" s="40"/>
    </row>
    <row r="235" spans="1:8" ht="12.75" customHeight="1" x14ac:dyDescent="0.3">
      <c r="A235" s="13"/>
      <c r="B235" s="14"/>
      <c r="C235" s="18"/>
      <c r="D235" s="13"/>
      <c r="E235" s="15"/>
      <c r="F235" s="59"/>
      <c r="G235" s="17"/>
    </row>
    <row r="236" spans="1:8" ht="12.75" customHeight="1" x14ac:dyDescent="0.3">
      <c r="A236" s="13" t="s">
        <v>230</v>
      </c>
      <c r="B236" s="14"/>
      <c r="C236" s="18" t="s">
        <v>47</v>
      </c>
      <c r="D236" s="13" t="s">
        <v>35</v>
      </c>
      <c r="E236" s="15" t="s">
        <v>161</v>
      </c>
      <c r="F236" s="60"/>
      <c r="G236" s="17"/>
    </row>
    <row r="237" spans="1:8" ht="12.75" customHeight="1" x14ac:dyDescent="0.3">
      <c r="A237" s="13"/>
      <c r="B237" s="14"/>
      <c r="C237" s="18"/>
      <c r="D237" s="13"/>
      <c r="E237" s="15"/>
      <c r="F237" s="59"/>
      <c r="G237" s="17"/>
    </row>
    <row r="238" spans="1:8" ht="12.75" customHeight="1" x14ac:dyDescent="0.3">
      <c r="A238" s="13" t="s">
        <v>274</v>
      </c>
      <c r="B238" s="14"/>
      <c r="C238" s="18" t="s">
        <v>1602</v>
      </c>
      <c r="D238" s="13" t="s">
        <v>35</v>
      </c>
      <c r="E238" s="15">
        <v>2</v>
      </c>
      <c r="F238" s="60"/>
      <c r="G238" s="17"/>
    </row>
    <row r="239" spans="1:8" ht="12.75" customHeight="1" x14ac:dyDescent="0.3">
      <c r="A239" s="13"/>
      <c r="B239" s="14"/>
      <c r="C239" s="18"/>
      <c r="D239" s="13"/>
      <c r="E239" s="15"/>
      <c r="F239" s="59"/>
      <c r="G239" s="17"/>
    </row>
    <row r="240" spans="1:8" ht="12.75" customHeight="1" x14ac:dyDescent="0.3">
      <c r="A240" s="13"/>
      <c r="B240" s="14" t="s">
        <v>49</v>
      </c>
      <c r="C240" s="18" t="s">
        <v>110</v>
      </c>
      <c r="D240" s="13"/>
      <c r="E240" s="15"/>
      <c r="F240" s="59"/>
      <c r="G240" s="16"/>
    </row>
    <row r="241" spans="1:8" ht="12.75" customHeight="1" x14ac:dyDescent="0.3">
      <c r="A241" s="13"/>
      <c r="B241" s="14"/>
      <c r="C241" s="18"/>
      <c r="D241" s="13"/>
      <c r="E241" s="15"/>
      <c r="F241" s="59"/>
      <c r="G241" s="17"/>
    </row>
    <row r="242" spans="1:8" ht="12.75" customHeight="1" x14ac:dyDescent="0.3">
      <c r="A242" s="13" t="s">
        <v>275</v>
      </c>
      <c r="B242" s="14"/>
      <c r="C242" s="18" t="s">
        <v>50</v>
      </c>
      <c r="D242" s="13" t="s">
        <v>33</v>
      </c>
      <c r="E242" s="499" t="s">
        <v>161</v>
      </c>
      <c r="F242" s="59"/>
      <c r="G242" s="17"/>
    </row>
    <row r="243" spans="1:8" ht="12.75" customHeight="1" x14ac:dyDescent="0.3">
      <c r="A243" s="13"/>
      <c r="B243" s="14"/>
      <c r="C243" s="18"/>
      <c r="D243" s="13"/>
      <c r="E243" s="15"/>
      <c r="F243" s="59"/>
      <c r="G243" s="17"/>
    </row>
    <row r="244" spans="1:8" ht="12.75" customHeight="1" x14ac:dyDescent="0.3">
      <c r="A244" s="13" t="s">
        <v>231</v>
      </c>
      <c r="B244" s="14"/>
      <c r="C244" s="18" t="s">
        <v>72</v>
      </c>
      <c r="D244" s="13" t="s">
        <v>33</v>
      </c>
      <c r="E244" s="15">
        <v>10</v>
      </c>
      <c r="F244" s="59"/>
      <c r="G244" s="17"/>
    </row>
    <row r="245" spans="1:8" ht="12.75" customHeight="1" x14ac:dyDescent="0.3">
      <c r="A245" s="13"/>
      <c r="B245" s="14"/>
      <c r="C245" s="18"/>
      <c r="D245" s="13"/>
      <c r="E245" s="15"/>
      <c r="F245" s="59"/>
      <c r="G245" s="17"/>
    </row>
    <row r="246" spans="1:8" ht="12.75" customHeight="1" x14ac:dyDescent="0.3">
      <c r="A246" s="13" t="s">
        <v>1380</v>
      </c>
      <c r="B246" s="14"/>
      <c r="C246" s="18" t="s">
        <v>47</v>
      </c>
      <c r="D246" s="13" t="s">
        <v>33</v>
      </c>
      <c r="E246" s="15">
        <v>140</v>
      </c>
      <c r="F246" s="59"/>
      <c r="G246" s="17"/>
    </row>
    <row r="247" spans="1:8" ht="12.75" customHeight="1" x14ac:dyDescent="0.3">
      <c r="A247" s="13"/>
      <c r="B247" s="14"/>
      <c r="C247" s="18"/>
      <c r="D247" s="13"/>
      <c r="E247" s="15"/>
      <c r="F247" s="59"/>
      <c r="G247" s="17"/>
    </row>
    <row r="248" spans="1:8" ht="12.75" customHeight="1" x14ac:dyDescent="0.3">
      <c r="A248" s="19" t="s">
        <v>232</v>
      </c>
      <c r="B248" s="42" t="s">
        <v>165</v>
      </c>
      <c r="C248" s="41" t="s">
        <v>51</v>
      </c>
      <c r="D248" s="19"/>
      <c r="E248" s="20"/>
      <c r="F248" s="61"/>
      <c r="G248" s="17"/>
    </row>
    <row r="249" spans="1:8" s="1" customFormat="1" ht="12.75" customHeight="1" x14ac:dyDescent="0.25">
      <c r="A249" s="19"/>
      <c r="B249" s="42"/>
      <c r="C249" s="41"/>
      <c r="D249" s="19"/>
      <c r="E249" s="20"/>
      <c r="F249" s="61"/>
      <c r="G249" s="17"/>
      <c r="H249" s="6"/>
    </row>
    <row r="250" spans="1:8" ht="12.75" customHeight="1" x14ac:dyDescent="0.3">
      <c r="A250" s="19"/>
      <c r="B250" s="14" t="s">
        <v>52</v>
      </c>
      <c r="C250" s="18" t="s">
        <v>158</v>
      </c>
      <c r="D250" s="13"/>
      <c r="E250" s="20"/>
      <c r="F250" s="61"/>
      <c r="G250" s="16"/>
    </row>
    <row r="251" spans="1:8" ht="12.75" customHeight="1" x14ac:dyDescent="0.3">
      <c r="A251" s="13"/>
      <c r="B251" s="14"/>
      <c r="C251" s="18"/>
      <c r="D251" s="13"/>
      <c r="E251" s="15"/>
      <c r="F251" s="59"/>
      <c r="G251" s="17"/>
    </row>
    <row r="252" spans="1:8" ht="12.75" customHeight="1" x14ac:dyDescent="0.3">
      <c r="A252" s="13" t="s">
        <v>233</v>
      </c>
      <c r="B252" s="14" t="s">
        <v>53</v>
      </c>
      <c r="C252" s="18" t="s">
        <v>74</v>
      </c>
      <c r="D252" s="13" t="s">
        <v>36</v>
      </c>
      <c r="E252" s="15">
        <v>70</v>
      </c>
      <c r="F252" s="59"/>
      <c r="G252" s="17"/>
    </row>
    <row r="253" spans="1:8" ht="12.75" customHeight="1" x14ac:dyDescent="0.3">
      <c r="A253" s="13"/>
      <c r="B253" s="14"/>
      <c r="C253" s="18"/>
      <c r="D253" s="13"/>
      <c r="E253" s="15"/>
      <c r="F253" s="59"/>
      <c r="G253" s="17"/>
      <c r="H253" s="40"/>
    </row>
    <row r="254" spans="1:8" ht="25.5" customHeight="1" x14ac:dyDescent="0.3">
      <c r="A254" s="13" t="s">
        <v>202</v>
      </c>
      <c r="B254" s="14" t="s">
        <v>180</v>
      </c>
      <c r="C254" s="18" t="s">
        <v>264</v>
      </c>
      <c r="D254" s="13" t="s">
        <v>6</v>
      </c>
      <c r="E254" s="15">
        <v>1</v>
      </c>
      <c r="F254" s="59"/>
      <c r="G254" s="17"/>
      <c r="H254" s="40"/>
    </row>
    <row r="255" spans="1:8" ht="12.75" customHeight="1" x14ac:dyDescent="0.3">
      <c r="A255" s="13"/>
      <c r="B255" s="14"/>
      <c r="C255" s="18"/>
      <c r="D255" s="13"/>
      <c r="E255" s="15"/>
      <c r="F255" s="59"/>
      <c r="G255" s="17"/>
      <c r="H255" s="40"/>
    </row>
    <row r="256" spans="1:8" ht="25.5" customHeight="1" x14ac:dyDescent="0.3">
      <c r="A256" s="503" t="s">
        <v>1381</v>
      </c>
      <c r="B256" s="503"/>
      <c r="C256" s="503"/>
      <c r="D256" s="503"/>
      <c r="E256" s="503"/>
      <c r="F256" s="503"/>
      <c r="G256" s="10"/>
      <c r="H256" s="40"/>
    </row>
    <row r="257" spans="1:8" ht="25.5" customHeight="1" x14ac:dyDescent="0.3">
      <c r="A257" s="500" t="s">
        <v>272</v>
      </c>
      <c r="B257" s="500"/>
      <c r="C257" s="500"/>
      <c r="D257" s="500"/>
      <c r="E257" s="500"/>
      <c r="F257" s="500"/>
      <c r="G257" s="500"/>
      <c r="H257" s="40"/>
    </row>
    <row r="258" spans="1:8" ht="25.5" customHeight="1" x14ac:dyDescent="0.3">
      <c r="A258" s="48" t="s">
        <v>0</v>
      </c>
      <c r="B258" s="49" t="s">
        <v>1</v>
      </c>
      <c r="C258" s="49" t="s">
        <v>113</v>
      </c>
      <c r="D258" s="49" t="s">
        <v>2</v>
      </c>
      <c r="E258" s="49" t="s">
        <v>3</v>
      </c>
      <c r="F258" s="57" t="s">
        <v>4</v>
      </c>
      <c r="G258" s="50" t="s">
        <v>5</v>
      </c>
      <c r="H258" s="40"/>
    </row>
    <row r="259" spans="1:8" ht="12.75" customHeight="1" x14ac:dyDescent="0.3">
      <c r="A259" s="19"/>
      <c r="B259" s="42"/>
      <c r="C259" s="41"/>
      <c r="D259" s="13"/>
      <c r="E259" s="15"/>
      <c r="F259" s="59"/>
      <c r="G259" s="16"/>
      <c r="H259" s="40"/>
    </row>
    <row r="260" spans="1:8" ht="12.75" customHeight="1" x14ac:dyDescent="0.3">
      <c r="A260" s="19" t="s">
        <v>203</v>
      </c>
      <c r="B260" s="42" t="s">
        <v>8</v>
      </c>
      <c r="C260" s="41" t="s">
        <v>54</v>
      </c>
      <c r="D260" s="13"/>
      <c r="E260" s="15"/>
      <c r="F260" s="59"/>
      <c r="G260" s="16"/>
      <c r="H260" s="40"/>
    </row>
    <row r="261" spans="1:8" ht="12.75" customHeight="1" x14ac:dyDescent="0.3">
      <c r="A261" s="13"/>
      <c r="B261" s="14"/>
      <c r="C261" s="18"/>
      <c r="D261" s="13"/>
      <c r="E261" s="15"/>
      <c r="F261" s="59"/>
      <c r="G261" s="16"/>
      <c r="H261" s="40"/>
    </row>
    <row r="262" spans="1:8" ht="66" x14ac:dyDescent="0.3">
      <c r="A262" s="13" t="s">
        <v>234</v>
      </c>
      <c r="B262" s="13"/>
      <c r="C262" s="18" t="s">
        <v>1337</v>
      </c>
      <c r="D262" s="13" t="s">
        <v>33</v>
      </c>
      <c r="E262" s="15">
        <v>140</v>
      </c>
      <c r="F262" s="59"/>
      <c r="G262" s="17"/>
      <c r="H262" s="40"/>
    </row>
    <row r="263" spans="1:8" ht="12.75" customHeight="1" x14ac:dyDescent="0.3">
      <c r="A263" s="13"/>
      <c r="B263" s="13"/>
      <c r="C263" s="18"/>
      <c r="D263" s="13"/>
      <c r="E263" s="15"/>
      <c r="F263" s="59"/>
      <c r="G263" s="17"/>
    </row>
    <row r="264" spans="1:8" ht="39.6" x14ac:dyDescent="0.3">
      <c r="A264" s="13" t="s">
        <v>235</v>
      </c>
      <c r="B264" s="13"/>
      <c r="C264" s="41" t="s">
        <v>1338</v>
      </c>
      <c r="D264" s="13"/>
      <c r="E264" s="15"/>
      <c r="F264" s="59"/>
      <c r="G264" s="17"/>
    </row>
    <row r="265" spans="1:8" ht="76.5" customHeight="1" x14ac:dyDescent="0.3">
      <c r="A265" s="13"/>
      <c r="B265" s="13"/>
      <c r="C265" s="18" t="s">
        <v>1339</v>
      </c>
      <c r="D265" s="13" t="s">
        <v>33</v>
      </c>
      <c r="E265" s="15">
        <v>154</v>
      </c>
      <c r="F265" s="59"/>
      <c r="G265" s="17"/>
    </row>
    <row r="266" spans="1:8" ht="12.75" customHeight="1" x14ac:dyDescent="0.3">
      <c r="A266" s="13"/>
      <c r="B266" s="13"/>
      <c r="C266" s="18"/>
      <c r="D266" s="13"/>
      <c r="E266" s="15"/>
      <c r="F266" s="59"/>
      <c r="G266" s="17"/>
    </row>
    <row r="267" spans="1:8" ht="39.6" x14ac:dyDescent="0.3">
      <c r="A267" s="13" t="s">
        <v>281</v>
      </c>
      <c r="B267" s="14"/>
      <c r="C267" s="41" t="s">
        <v>1340</v>
      </c>
      <c r="D267" s="13"/>
      <c r="E267" s="15"/>
      <c r="F267" s="59"/>
      <c r="G267" s="17"/>
    </row>
    <row r="268" spans="1:8" ht="66" x14ac:dyDescent="0.3">
      <c r="A268" s="13"/>
      <c r="B268" s="14"/>
      <c r="C268" s="18" t="s">
        <v>1341</v>
      </c>
      <c r="D268" s="13" t="s">
        <v>307</v>
      </c>
      <c r="E268" s="15">
        <v>28</v>
      </c>
      <c r="F268" s="59"/>
      <c r="G268" s="17"/>
    </row>
    <row r="269" spans="1:8" ht="12.75" customHeight="1" x14ac:dyDescent="0.3">
      <c r="A269" s="13"/>
      <c r="B269" s="13"/>
      <c r="C269" s="18"/>
      <c r="D269" s="13"/>
      <c r="E269" s="15"/>
      <c r="F269" s="59"/>
      <c r="G269" s="17"/>
    </row>
    <row r="270" spans="1:8" ht="26.4" x14ac:dyDescent="0.3">
      <c r="A270" s="13" t="s">
        <v>289</v>
      </c>
      <c r="B270" s="13"/>
      <c r="C270" s="41" t="s">
        <v>1342</v>
      </c>
      <c r="D270" s="13"/>
      <c r="E270" s="15"/>
      <c r="F270" s="59"/>
      <c r="G270" s="17"/>
    </row>
    <row r="271" spans="1:8" ht="38.25" customHeight="1" x14ac:dyDescent="0.3">
      <c r="A271" s="13"/>
      <c r="B271" s="13"/>
      <c r="C271" s="18" t="s">
        <v>1343</v>
      </c>
      <c r="D271" s="13" t="s">
        <v>33</v>
      </c>
      <c r="E271" s="15">
        <v>154</v>
      </c>
      <c r="F271" s="59"/>
      <c r="G271" s="17"/>
    </row>
    <row r="272" spans="1:8" ht="12.75" customHeight="1" x14ac:dyDescent="0.3">
      <c r="A272" s="13"/>
      <c r="B272" s="13"/>
      <c r="C272" s="18"/>
      <c r="D272" s="13"/>
      <c r="E272" s="15"/>
      <c r="F272" s="59"/>
      <c r="G272" s="17"/>
    </row>
    <row r="273" spans="1:7" ht="51" customHeight="1" x14ac:dyDescent="0.3">
      <c r="A273" s="13"/>
      <c r="B273" s="13"/>
      <c r="C273" s="18" t="s">
        <v>1344</v>
      </c>
      <c r="D273" s="13" t="s">
        <v>307</v>
      </c>
      <c r="E273" s="15">
        <v>28</v>
      </c>
      <c r="F273" s="59"/>
      <c r="G273" s="17"/>
    </row>
    <row r="274" spans="1:7" ht="12.75" customHeight="1" x14ac:dyDescent="0.3">
      <c r="A274" s="13"/>
      <c r="B274" s="13"/>
      <c r="C274" s="18"/>
      <c r="D274" s="13"/>
      <c r="E274" s="15"/>
      <c r="F274" s="59"/>
      <c r="G274" s="17"/>
    </row>
    <row r="275" spans="1:7" ht="38.25" customHeight="1" x14ac:dyDescent="0.3">
      <c r="A275" s="13" t="s">
        <v>1382</v>
      </c>
      <c r="B275" s="13"/>
      <c r="C275" s="18" t="s">
        <v>1346</v>
      </c>
      <c r="D275" s="13" t="s">
        <v>33</v>
      </c>
      <c r="E275" s="15">
        <v>140</v>
      </c>
      <c r="F275" s="59"/>
      <c r="G275" s="17"/>
    </row>
    <row r="276" spans="1:7" ht="12.75" customHeight="1" x14ac:dyDescent="0.3">
      <c r="A276" s="13"/>
      <c r="B276" s="13"/>
      <c r="C276" s="18"/>
      <c r="D276" s="13"/>
      <c r="E276" s="15"/>
      <c r="F276" s="59"/>
      <c r="G276" s="17"/>
    </row>
    <row r="277" spans="1:7" ht="25.5" customHeight="1" x14ac:dyDescent="0.3">
      <c r="A277" s="503" t="s">
        <v>1317</v>
      </c>
      <c r="B277" s="503"/>
      <c r="C277" s="503"/>
      <c r="D277" s="503"/>
      <c r="E277" s="503"/>
      <c r="F277" s="503"/>
      <c r="G277" s="10"/>
    </row>
    <row r="278" spans="1:7" ht="25.5" customHeight="1" x14ac:dyDescent="0.3">
      <c r="A278" s="500" t="s">
        <v>272</v>
      </c>
      <c r="B278" s="500"/>
      <c r="C278" s="500"/>
      <c r="D278" s="500"/>
      <c r="E278" s="500"/>
      <c r="F278" s="500"/>
      <c r="G278" s="500"/>
    </row>
    <row r="279" spans="1:7" ht="25.5" customHeight="1" x14ac:dyDescent="0.3">
      <c r="A279" s="48" t="s">
        <v>0</v>
      </c>
      <c r="B279" s="49" t="s">
        <v>1</v>
      </c>
      <c r="C279" s="49" t="s">
        <v>113</v>
      </c>
      <c r="D279" s="49" t="s">
        <v>2</v>
      </c>
      <c r="E279" s="49" t="s">
        <v>3</v>
      </c>
      <c r="F279" s="57" t="s">
        <v>4</v>
      </c>
      <c r="G279" s="50" t="s">
        <v>5</v>
      </c>
    </row>
    <row r="280" spans="1:7" ht="25.5" customHeight="1" x14ac:dyDescent="0.3">
      <c r="A280" s="228" t="s">
        <v>19</v>
      </c>
      <c r="B280" s="229"/>
      <c r="C280" s="229"/>
      <c r="D280" s="229"/>
      <c r="E280" s="229"/>
      <c r="F280" s="230"/>
      <c r="G280" s="11"/>
    </row>
    <row r="281" spans="1:7" ht="4.2" customHeight="1" x14ac:dyDescent="0.3">
      <c r="A281" s="13"/>
      <c r="B281" s="13"/>
      <c r="C281" s="18"/>
      <c r="D281" s="13"/>
      <c r="E281" s="15"/>
      <c r="F281" s="59"/>
      <c r="G281" s="17"/>
    </row>
    <row r="282" spans="1:7" ht="12.75" customHeight="1" x14ac:dyDescent="0.3">
      <c r="A282" s="19" t="s">
        <v>236</v>
      </c>
      <c r="B282" s="42" t="s">
        <v>55</v>
      </c>
      <c r="C282" s="41" t="s">
        <v>1347</v>
      </c>
      <c r="D282" s="13"/>
      <c r="E282" s="15"/>
      <c r="F282" s="59"/>
      <c r="G282" s="16"/>
    </row>
    <row r="283" spans="1:7" ht="5.4" customHeight="1" x14ac:dyDescent="0.3">
      <c r="A283" s="13"/>
      <c r="B283" s="14"/>
      <c r="C283" s="41"/>
      <c r="D283" s="13"/>
      <c r="E283" s="15"/>
      <c r="F283" s="59"/>
      <c r="G283" s="16"/>
    </row>
    <row r="284" spans="1:7" ht="84" customHeight="1" x14ac:dyDescent="0.3">
      <c r="A284" s="13" t="s">
        <v>237</v>
      </c>
      <c r="B284" s="14"/>
      <c r="C284" s="18" t="s">
        <v>1383</v>
      </c>
      <c r="D284" s="18"/>
      <c r="E284" s="18"/>
      <c r="F284" s="59"/>
      <c r="G284" s="16"/>
    </row>
    <row r="285" spans="1:7" ht="12.75" customHeight="1" x14ac:dyDescent="0.3">
      <c r="A285" s="13"/>
      <c r="B285" s="14"/>
      <c r="C285" s="41"/>
      <c r="D285" s="13"/>
      <c r="E285" s="15"/>
      <c r="F285" s="59"/>
      <c r="G285" s="16"/>
    </row>
    <row r="286" spans="1:7" ht="12.75" customHeight="1" x14ac:dyDescent="0.3">
      <c r="A286" s="13" t="s">
        <v>238</v>
      </c>
      <c r="B286" s="14"/>
      <c r="C286" s="18" t="s">
        <v>57</v>
      </c>
      <c r="D286" s="13" t="s">
        <v>35</v>
      </c>
      <c r="E286" s="15">
        <v>5</v>
      </c>
      <c r="F286" s="59"/>
      <c r="G286" s="17"/>
    </row>
    <row r="287" spans="1:7" ht="12.75" customHeight="1" x14ac:dyDescent="0.3">
      <c r="A287" s="13"/>
      <c r="B287" s="14"/>
      <c r="C287" s="41"/>
      <c r="D287" s="13"/>
      <c r="E287" s="15"/>
      <c r="F287" s="59"/>
      <c r="G287" s="17"/>
    </row>
    <row r="288" spans="1:7" ht="12.75" customHeight="1" x14ac:dyDescent="0.3">
      <c r="A288" s="13" t="s">
        <v>276</v>
      </c>
      <c r="B288" s="14"/>
      <c r="C288" s="18" t="s">
        <v>1349</v>
      </c>
      <c r="D288" s="13" t="s">
        <v>35</v>
      </c>
      <c r="E288" s="15">
        <v>6</v>
      </c>
      <c r="F288" s="59"/>
      <c r="G288" s="17"/>
    </row>
    <row r="289" spans="1:8" ht="12.75" customHeight="1" x14ac:dyDescent="0.3">
      <c r="A289" s="13"/>
      <c r="B289" s="14"/>
      <c r="C289" s="18"/>
      <c r="D289" s="13"/>
      <c r="E289" s="15"/>
      <c r="F289" s="59"/>
      <c r="G289" s="17"/>
    </row>
    <row r="290" spans="1:8" ht="109.8" customHeight="1" x14ac:dyDescent="0.3">
      <c r="A290" s="13" t="s">
        <v>1384</v>
      </c>
      <c r="B290" s="14"/>
      <c r="C290" s="18" t="s">
        <v>1385</v>
      </c>
      <c r="D290" s="18"/>
      <c r="E290" s="18"/>
      <c r="F290" s="18"/>
      <c r="G290" s="16"/>
    </row>
    <row r="291" spans="1:8" ht="4.8" customHeight="1" x14ac:dyDescent="0.3">
      <c r="A291" s="19"/>
      <c r="B291" s="14"/>
      <c r="C291" s="41"/>
      <c r="D291" s="13"/>
      <c r="E291" s="15"/>
      <c r="F291" s="59"/>
      <c r="G291" s="17"/>
    </row>
    <row r="292" spans="1:8" ht="38.25" customHeight="1" x14ac:dyDescent="0.3">
      <c r="A292" s="13" t="s">
        <v>1386</v>
      </c>
      <c r="B292" s="14"/>
      <c r="C292" s="18" t="s">
        <v>1353</v>
      </c>
      <c r="D292" s="13" t="s">
        <v>35</v>
      </c>
      <c r="E292" s="15">
        <v>2</v>
      </c>
      <c r="F292" s="59"/>
      <c r="G292" s="17"/>
    </row>
    <row r="293" spans="1:8" ht="12.75" customHeight="1" x14ac:dyDescent="0.3">
      <c r="A293" s="13"/>
      <c r="B293" s="14"/>
      <c r="C293" s="18"/>
      <c r="D293" s="13"/>
      <c r="E293" s="15"/>
      <c r="F293" s="59"/>
      <c r="G293" s="17"/>
    </row>
    <row r="294" spans="1:8" ht="26.4" x14ac:dyDescent="0.3">
      <c r="A294" s="13" t="s">
        <v>1387</v>
      </c>
      <c r="B294" s="14"/>
      <c r="C294" s="18" t="s">
        <v>1355</v>
      </c>
      <c r="D294" s="13" t="s">
        <v>35</v>
      </c>
      <c r="E294" s="15">
        <v>2</v>
      </c>
      <c r="F294" s="59"/>
      <c r="G294" s="17"/>
    </row>
    <row r="295" spans="1:8" ht="5.4" customHeight="1" x14ac:dyDescent="0.3">
      <c r="A295" s="13"/>
      <c r="B295" s="14"/>
      <c r="C295" s="18"/>
      <c r="D295" s="13"/>
      <c r="E295" s="15"/>
      <c r="F295" s="59"/>
      <c r="G295" s="17"/>
    </row>
    <row r="296" spans="1:8" ht="39.6" x14ac:dyDescent="0.3">
      <c r="A296" s="13" t="s">
        <v>1388</v>
      </c>
      <c r="B296" s="14"/>
      <c r="C296" s="18" t="s">
        <v>1365</v>
      </c>
      <c r="D296" s="13" t="s">
        <v>35</v>
      </c>
      <c r="E296" s="15">
        <v>2</v>
      </c>
      <c r="F296" s="59"/>
      <c r="G296" s="17"/>
    </row>
    <row r="297" spans="1:8" ht="8.4" customHeight="1" x14ac:dyDescent="0.3">
      <c r="A297" s="13"/>
      <c r="B297" s="14"/>
      <c r="C297" s="18"/>
      <c r="D297" s="13"/>
      <c r="E297" s="15"/>
      <c r="F297" s="59"/>
      <c r="G297" s="17"/>
    </row>
    <row r="298" spans="1:8" ht="39.6" x14ac:dyDescent="0.3">
      <c r="A298" s="13" t="s">
        <v>1389</v>
      </c>
      <c r="B298" s="14"/>
      <c r="C298" s="18" t="s">
        <v>1367</v>
      </c>
      <c r="D298" s="13" t="s">
        <v>35</v>
      </c>
      <c r="E298" s="15">
        <v>1</v>
      </c>
      <c r="F298" s="59"/>
      <c r="G298" s="17"/>
    </row>
    <row r="299" spans="1:8" ht="12.75" customHeight="1" x14ac:dyDescent="0.3">
      <c r="A299" s="13"/>
      <c r="B299" s="14"/>
      <c r="C299" s="18"/>
      <c r="D299" s="13"/>
      <c r="E299" s="15"/>
      <c r="F299" s="59"/>
      <c r="G299" s="17"/>
    </row>
    <row r="300" spans="1:8" ht="39.6" x14ac:dyDescent="0.3">
      <c r="A300" s="13" t="s">
        <v>1390</v>
      </c>
      <c r="B300" s="14"/>
      <c r="C300" s="18" t="s">
        <v>1369</v>
      </c>
      <c r="D300" s="13" t="s">
        <v>35</v>
      </c>
      <c r="E300" s="15">
        <v>1</v>
      </c>
      <c r="F300" s="59"/>
      <c r="G300" s="17"/>
    </row>
    <row r="301" spans="1:8" ht="12.75" customHeight="1" x14ac:dyDescent="0.3">
      <c r="A301" s="13"/>
      <c r="B301" s="14"/>
      <c r="C301" s="18"/>
      <c r="D301" s="13"/>
      <c r="E301" s="15"/>
      <c r="F301" s="59"/>
      <c r="G301" s="17"/>
    </row>
    <row r="302" spans="1:8" ht="26.4" x14ac:dyDescent="0.3">
      <c r="A302" s="13" t="s">
        <v>1391</v>
      </c>
      <c r="B302" s="14"/>
      <c r="C302" s="18" t="s">
        <v>1371</v>
      </c>
      <c r="D302" s="13" t="s">
        <v>35</v>
      </c>
      <c r="E302" s="15">
        <v>1</v>
      </c>
      <c r="F302" s="59"/>
      <c r="G302" s="17"/>
    </row>
    <row r="303" spans="1:8" ht="39.6" x14ac:dyDescent="0.3">
      <c r="A303" s="13" t="s">
        <v>1392</v>
      </c>
      <c r="B303" s="14"/>
      <c r="C303" s="18" t="s">
        <v>1373</v>
      </c>
      <c r="D303" s="13" t="s">
        <v>35</v>
      </c>
      <c r="E303" s="15">
        <v>1</v>
      </c>
      <c r="F303" s="59"/>
      <c r="G303" s="17"/>
    </row>
    <row r="304" spans="1:8" s="502" customFormat="1" ht="25.5" customHeight="1" x14ac:dyDescent="0.3">
      <c r="A304" s="503" t="s">
        <v>1317</v>
      </c>
      <c r="B304" s="504"/>
      <c r="C304" s="504"/>
      <c r="D304" s="504"/>
      <c r="E304" s="504"/>
      <c r="F304" s="504"/>
      <c r="G304" s="10"/>
      <c r="H304" s="501"/>
    </row>
    <row r="305" spans="1:8" s="502" customFormat="1" ht="25.5" customHeight="1" x14ac:dyDescent="0.3">
      <c r="A305" s="500" t="s">
        <v>272</v>
      </c>
      <c r="B305" s="500"/>
      <c r="C305" s="500"/>
      <c r="D305" s="500"/>
      <c r="E305" s="500"/>
      <c r="F305" s="500"/>
      <c r="G305" s="500"/>
      <c r="H305" s="501"/>
    </row>
    <row r="306" spans="1:8" ht="25.5" customHeight="1" x14ac:dyDescent="0.3">
      <c r="A306" s="48" t="s">
        <v>0</v>
      </c>
      <c r="B306" s="49" t="s">
        <v>1</v>
      </c>
      <c r="C306" s="49" t="s">
        <v>113</v>
      </c>
      <c r="D306" s="49" t="s">
        <v>2</v>
      </c>
      <c r="E306" s="49" t="s">
        <v>3</v>
      </c>
      <c r="F306" s="57" t="s">
        <v>4</v>
      </c>
      <c r="G306" s="50" t="s">
        <v>5</v>
      </c>
    </row>
    <row r="307" spans="1:8" ht="25.5" customHeight="1" x14ac:dyDescent="0.3">
      <c r="A307" s="227" t="s">
        <v>19</v>
      </c>
      <c r="B307" s="227"/>
      <c r="C307" s="227"/>
      <c r="D307" s="227"/>
      <c r="E307" s="227"/>
      <c r="F307" s="227"/>
      <c r="G307" s="11"/>
    </row>
    <row r="308" spans="1:8" ht="12.75" customHeight="1" x14ac:dyDescent="0.3">
      <c r="A308" s="13"/>
      <c r="B308" s="14"/>
      <c r="C308" s="18"/>
      <c r="D308" s="13"/>
      <c r="E308" s="15"/>
      <c r="F308" s="59"/>
      <c r="G308" s="17"/>
    </row>
    <row r="309" spans="1:8" ht="12.75" customHeight="1" x14ac:dyDescent="0.3">
      <c r="A309" s="19" t="s">
        <v>239</v>
      </c>
      <c r="B309" s="42" t="s">
        <v>62</v>
      </c>
      <c r="C309" s="41" t="s">
        <v>80</v>
      </c>
      <c r="D309" s="13"/>
      <c r="E309" s="15"/>
      <c r="F309" s="59"/>
      <c r="G309" s="16"/>
    </row>
    <row r="310" spans="1:8" x14ac:dyDescent="0.3">
      <c r="A310" s="13"/>
      <c r="B310" s="14"/>
      <c r="C310" s="18"/>
      <c r="D310" s="13"/>
      <c r="E310" s="15"/>
      <c r="F310" s="59"/>
      <c r="G310" s="16"/>
    </row>
    <row r="311" spans="1:8" ht="12.75" customHeight="1" x14ac:dyDescent="0.3">
      <c r="A311" s="19" t="s">
        <v>240</v>
      </c>
      <c r="B311" s="42"/>
      <c r="C311" s="41" t="s">
        <v>79</v>
      </c>
      <c r="D311" s="13"/>
      <c r="E311" s="15"/>
      <c r="F311" s="59"/>
      <c r="G311" s="16"/>
    </row>
    <row r="312" spans="1:8" ht="12.75" customHeight="1" x14ac:dyDescent="0.3">
      <c r="A312" s="13"/>
      <c r="C312" s="41"/>
      <c r="D312" s="13"/>
      <c r="E312" s="15"/>
      <c r="F312" s="59"/>
      <c r="G312" s="16"/>
    </row>
    <row r="313" spans="1:8" ht="76.5" customHeight="1" x14ac:dyDescent="0.3">
      <c r="A313" s="13" t="s">
        <v>241</v>
      </c>
      <c r="B313" s="65"/>
      <c r="C313" s="18" t="s">
        <v>183</v>
      </c>
      <c r="D313" s="13" t="s">
        <v>35</v>
      </c>
      <c r="E313" s="15">
        <v>2</v>
      </c>
      <c r="F313" s="59"/>
      <c r="G313" s="17"/>
    </row>
    <row r="314" spans="1:8" x14ac:dyDescent="0.3">
      <c r="A314" s="13"/>
      <c r="B314" s="65"/>
      <c r="C314" s="18"/>
      <c r="D314" s="13"/>
      <c r="E314" s="15"/>
      <c r="F314" s="59"/>
      <c r="G314" s="17"/>
    </row>
    <row r="315" spans="1:8" ht="12.75" customHeight="1" x14ac:dyDescent="0.3">
      <c r="A315" s="19" t="s">
        <v>212</v>
      </c>
      <c r="B315" s="42"/>
      <c r="C315" s="41" t="s">
        <v>279</v>
      </c>
      <c r="D315" s="13"/>
      <c r="E315" s="15"/>
      <c r="F315" s="59"/>
      <c r="G315" s="17"/>
    </row>
    <row r="316" spans="1:8" x14ac:dyDescent="0.3">
      <c r="A316" s="13"/>
      <c r="B316" s="65"/>
      <c r="C316" s="18"/>
      <c r="D316" s="13"/>
      <c r="E316" s="15"/>
      <c r="F316" s="59"/>
      <c r="G316" s="17"/>
    </row>
    <row r="317" spans="1:8" ht="102" customHeight="1" x14ac:dyDescent="0.3">
      <c r="A317" s="13" t="s">
        <v>280</v>
      </c>
      <c r="B317" s="65"/>
      <c r="C317" s="18" t="s">
        <v>285</v>
      </c>
      <c r="D317" s="13" t="s">
        <v>35</v>
      </c>
      <c r="E317" s="15">
        <v>1</v>
      </c>
      <c r="F317" s="59"/>
      <c r="G317" s="17"/>
    </row>
    <row r="318" spans="1:8" x14ac:dyDescent="0.3">
      <c r="A318" s="13"/>
      <c r="B318" s="68"/>
      <c r="C318" s="18"/>
      <c r="D318" s="13"/>
      <c r="E318" s="15"/>
      <c r="F318" s="67"/>
      <c r="G318" s="17"/>
    </row>
    <row r="319" spans="1:8" ht="76.5" customHeight="1" x14ac:dyDescent="0.3">
      <c r="A319" s="13" t="s">
        <v>288</v>
      </c>
      <c r="B319" s="68"/>
      <c r="C319" s="18" t="s">
        <v>1375</v>
      </c>
      <c r="D319" s="13" t="s">
        <v>35</v>
      </c>
      <c r="E319" s="15">
        <v>1</v>
      </c>
      <c r="F319" s="67"/>
      <c r="G319" s="17"/>
    </row>
    <row r="320" spans="1:8" x14ac:dyDescent="0.3">
      <c r="A320" s="13"/>
      <c r="B320" s="14"/>
      <c r="C320" s="23"/>
      <c r="D320" s="13"/>
      <c r="E320" s="24"/>
      <c r="F320" s="59"/>
      <c r="G320" s="17"/>
    </row>
    <row r="321" spans="1:7" x14ac:dyDescent="0.3">
      <c r="A321" s="43" t="s">
        <v>242</v>
      </c>
      <c r="B321" s="14"/>
      <c r="C321" s="25" t="s">
        <v>59</v>
      </c>
      <c r="D321" s="13"/>
      <c r="E321" s="26"/>
      <c r="F321" s="59"/>
      <c r="G321" s="17"/>
    </row>
    <row r="322" spans="1:7" x14ac:dyDescent="0.3">
      <c r="A322" s="13"/>
      <c r="B322" s="14"/>
      <c r="C322" s="18"/>
      <c r="D322" s="13"/>
      <c r="E322" s="15"/>
      <c r="F322" s="59"/>
      <c r="G322" s="17"/>
    </row>
    <row r="323" spans="1:7" ht="89.25" customHeight="1" x14ac:dyDescent="0.3">
      <c r="A323" s="13" t="s">
        <v>277</v>
      </c>
      <c r="B323" s="13" t="s">
        <v>159</v>
      </c>
      <c r="C323" s="27" t="s">
        <v>1393</v>
      </c>
      <c r="D323" s="13" t="s">
        <v>6</v>
      </c>
      <c r="E323" s="26">
        <v>1</v>
      </c>
      <c r="F323" s="59"/>
      <c r="G323" s="17"/>
    </row>
    <row r="324" spans="1:7" x14ac:dyDescent="0.3">
      <c r="A324" s="13"/>
      <c r="B324" s="14"/>
      <c r="C324" s="27"/>
      <c r="D324" s="13"/>
      <c r="E324" s="26"/>
      <c r="F324" s="59"/>
      <c r="G324" s="17"/>
    </row>
    <row r="325" spans="1:7" ht="26.4" x14ac:dyDescent="0.3">
      <c r="A325" s="13" t="s">
        <v>243</v>
      </c>
      <c r="B325" s="13" t="s">
        <v>160</v>
      </c>
      <c r="C325" s="27" t="s">
        <v>95</v>
      </c>
      <c r="D325" s="13" t="s">
        <v>35</v>
      </c>
      <c r="E325" s="26">
        <v>20</v>
      </c>
      <c r="F325" s="59"/>
      <c r="G325" s="17"/>
    </row>
    <row r="326" spans="1:7" x14ac:dyDescent="0.3">
      <c r="A326" s="13"/>
      <c r="B326" s="14"/>
      <c r="C326" s="23"/>
      <c r="D326" s="13"/>
      <c r="E326" s="24"/>
      <c r="F326" s="59"/>
      <c r="G326" s="16"/>
    </row>
    <row r="327" spans="1:7" ht="25.5" customHeight="1" x14ac:dyDescent="0.3">
      <c r="A327" s="503" t="s">
        <v>263</v>
      </c>
      <c r="B327" s="503"/>
      <c r="C327" s="503"/>
      <c r="D327" s="503"/>
      <c r="E327" s="503"/>
      <c r="F327" s="503"/>
      <c r="G327" s="10"/>
    </row>
    <row r="328" spans="1:7" ht="25.5" customHeight="1" x14ac:dyDescent="0.3">
      <c r="A328" s="500" t="s">
        <v>273</v>
      </c>
      <c r="B328" s="500"/>
      <c r="C328" s="500"/>
      <c r="D328" s="500"/>
      <c r="E328" s="500"/>
      <c r="F328" s="500"/>
      <c r="G328" s="500"/>
    </row>
    <row r="329" spans="1:7" ht="25.5" customHeight="1" x14ac:dyDescent="0.3">
      <c r="A329" s="48" t="s">
        <v>0</v>
      </c>
      <c r="B329" s="49" t="s">
        <v>1</v>
      </c>
      <c r="C329" s="49" t="s">
        <v>113</v>
      </c>
      <c r="D329" s="49" t="s">
        <v>2</v>
      </c>
      <c r="E329" s="49" t="s">
        <v>3</v>
      </c>
      <c r="F329" s="57" t="s">
        <v>4</v>
      </c>
      <c r="G329" s="50" t="s">
        <v>5</v>
      </c>
    </row>
    <row r="330" spans="1:7" ht="12.75" customHeight="1" x14ac:dyDescent="0.3">
      <c r="A330" s="38"/>
      <c r="B330" s="39"/>
      <c r="C330" s="39"/>
      <c r="D330" s="39"/>
      <c r="E330" s="39"/>
      <c r="F330" s="62"/>
      <c r="G330" s="36"/>
    </row>
    <row r="331" spans="1:7" ht="26.4" x14ac:dyDescent="0.3">
      <c r="A331" s="19" t="s">
        <v>244</v>
      </c>
      <c r="B331" s="42" t="s">
        <v>60</v>
      </c>
      <c r="C331" s="41" t="s">
        <v>96</v>
      </c>
      <c r="D331" s="13"/>
      <c r="E331" s="15"/>
      <c r="F331" s="59"/>
      <c r="G331" s="17"/>
    </row>
    <row r="332" spans="1:7" ht="12.75" customHeight="1" x14ac:dyDescent="0.3">
      <c r="A332" s="13"/>
      <c r="B332" s="14"/>
      <c r="C332" s="41"/>
      <c r="D332" s="13"/>
      <c r="E332" s="15"/>
      <c r="F332" s="59"/>
      <c r="G332" s="17"/>
    </row>
    <row r="333" spans="1:7" ht="12.75" customHeight="1" x14ac:dyDescent="0.3">
      <c r="A333" s="13" t="s">
        <v>245</v>
      </c>
      <c r="B333" s="14"/>
      <c r="C333" s="18" t="s">
        <v>111</v>
      </c>
      <c r="D333" s="13" t="s">
        <v>29</v>
      </c>
      <c r="E333" s="15">
        <v>20</v>
      </c>
      <c r="F333" s="59"/>
      <c r="G333" s="17"/>
    </row>
    <row r="334" spans="1:7" ht="12.75" customHeight="1" x14ac:dyDescent="0.3">
      <c r="A334" s="13"/>
      <c r="B334" s="14"/>
      <c r="C334" s="18"/>
      <c r="D334" s="13"/>
      <c r="E334" s="15"/>
      <c r="F334" s="59"/>
      <c r="G334" s="17"/>
    </row>
    <row r="335" spans="1:7" ht="12.75" customHeight="1" x14ac:dyDescent="0.3">
      <c r="A335" s="13" t="s">
        <v>246</v>
      </c>
      <c r="B335" s="14"/>
      <c r="C335" s="18" t="s">
        <v>76</v>
      </c>
      <c r="D335" s="13" t="s">
        <v>29</v>
      </c>
      <c r="E335" s="15">
        <v>15</v>
      </c>
      <c r="F335" s="59"/>
      <c r="G335" s="17"/>
    </row>
    <row r="336" spans="1:7" ht="12.75" customHeight="1" x14ac:dyDescent="0.3">
      <c r="A336" s="13"/>
      <c r="B336" s="14"/>
      <c r="C336" s="18"/>
      <c r="D336" s="13"/>
      <c r="E336" s="15"/>
      <c r="F336" s="59"/>
      <c r="G336" s="17"/>
    </row>
    <row r="337" spans="1:8" ht="12.75" customHeight="1" x14ac:dyDescent="0.3">
      <c r="A337" s="19" t="s">
        <v>247</v>
      </c>
      <c r="B337" s="19" t="s">
        <v>55</v>
      </c>
      <c r="C337" s="41" t="s">
        <v>100</v>
      </c>
      <c r="D337" s="13"/>
      <c r="E337" s="15"/>
      <c r="F337" s="59"/>
      <c r="G337" s="17"/>
    </row>
    <row r="338" spans="1:8" ht="12.75" customHeight="1" x14ac:dyDescent="0.3">
      <c r="A338" s="13"/>
      <c r="B338" s="14"/>
      <c r="C338" s="18"/>
      <c r="D338" s="13"/>
      <c r="E338" s="15"/>
      <c r="F338" s="59"/>
      <c r="G338" s="17"/>
    </row>
    <row r="339" spans="1:8" ht="12.75" customHeight="1" x14ac:dyDescent="0.3">
      <c r="A339" s="13"/>
      <c r="B339" s="44" t="s">
        <v>61</v>
      </c>
      <c r="C339" s="41" t="s">
        <v>77</v>
      </c>
      <c r="D339" s="13"/>
      <c r="E339" s="15"/>
      <c r="F339" s="59"/>
      <c r="G339" s="17"/>
    </row>
    <row r="340" spans="1:8" ht="12.75" customHeight="1" x14ac:dyDescent="0.3">
      <c r="A340" s="13"/>
      <c r="B340" s="29"/>
      <c r="C340" s="54"/>
      <c r="D340" s="13"/>
      <c r="E340" s="15"/>
      <c r="F340" s="59"/>
      <c r="G340" s="17"/>
    </row>
    <row r="341" spans="1:8" ht="12.75" customHeight="1" x14ac:dyDescent="0.3">
      <c r="A341" s="13" t="s">
        <v>248</v>
      </c>
      <c r="B341" s="29"/>
      <c r="C341" s="55" t="s">
        <v>111</v>
      </c>
      <c r="D341" s="13" t="s">
        <v>29</v>
      </c>
      <c r="E341" s="15">
        <v>150</v>
      </c>
      <c r="F341" s="59"/>
      <c r="G341" s="17"/>
      <c r="H341"/>
    </row>
    <row r="342" spans="1:8" ht="12.75" customHeight="1" x14ac:dyDescent="0.3">
      <c r="A342" s="13"/>
      <c r="B342" s="29"/>
      <c r="C342" s="55"/>
      <c r="D342" s="13"/>
      <c r="E342" s="15"/>
      <c r="F342" s="59"/>
      <c r="G342" s="17"/>
      <c r="H342"/>
    </row>
    <row r="343" spans="1:8" ht="12.75" customHeight="1" x14ac:dyDescent="0.3">
      <c r="A343" s="13" t="s">
        <v>249</v>
      </c>
      <c r="B343" s="29"/>
      <c r="C343" s="55" t="s">
        <v>76</v>
      </c>
      <c r="D343" s="13" t="s">
        <v>29</v>
      </c>
      <c r="E343" s="15">
        <v>40</v>
      </c>
      <c r="F343" s="59"/>
      <c r="G343" s="17"/>
      <c r="H343"/>
    </row>
    <row r="344" spans="1:8" ht="12.75" customHeight="1" x14ac:dyDescent="0.3">
      <c r="A344" s="13"/>
      <c r="B344" s="29"/>
      <c r="C344" s="55"/>
      <c r="D344" s="13"/>
      <c r="E344" s="15"/>
      <c r="F344" s="59"/>
      <c r="G344" s="17"/>
      <c r="H344"/>
    </row>
    <row r="345" spans="1:8" ht="12.75" customHeight="1" x14ac:dyDescent="0.3">
      <c r="A345" s="13"/>
      <c r="B345" s="29"/>
      <c r="C345" s="55"/>
      <c r="D345" s="13"/>
      <c r="E345" s="15"/>
      <c r="F345" s="59"/>
      <c r="G345" s="17"/>
      <c r="H345"/>
    </row>
    <row r="346" spans="1:8" ht="12.75" customHeight="1" x14ac:dyDescent="0.3">
      <c r="A346" s="19" t="s">
        <v>250</v>
      </c>
      <c r="B346" s="42" t="s">
        <v>62</v>
      </c>
      <c r="C346" s="41" t="s">
        <v>103</v>
      </c>
      <c r="D346" s="13"/>
      <c r="E346" s="15"/>
      <c r="F346" s="59"/>
      <c r="G346" s="17"/>
      <c r="H346"/>
    </row>
    <row r="347" spans="1:8" ht="12.75" customHeight="1" x14ac:dyDescent="0.3">
      <c r="A347" s="13"/>
      <c r="B347" s="14"/>
      <c r="C347" s="41"/>
      <c r="D347" s="13"/>
      <c r="E347" s="15"/>
      <c r="F347" s="59"/>
      <c r="G347" s="17"/>
      <c r="H347"/>
    </row>
    <row r="348" spans="1:8" ht="39.6" x14ac:dyDescent="0.3">
      <c r="A348" s="13"/>
      <c r="B348" s="14"/>
      <c r="C348" s="18" t="s">
        <v>1394</v>
      </c>
      <c r="D348" s="13"/>
      <c r="E348" s="15"/>
      <c r="F348" s="59"/>
      <c r="G348" s="17"/>
      <c r="H348"/>
    </row>
    <row r="349" spans="1:8" ht="12.75" customHeight="1" x14ac:dyDescent="0.3">
      <c r="A349" s="13"/>
      <c r="B349" s="14"/>
      <c r="C349" s="18"/>
      <c r="D349" s="13"/>
      <c r="E349" s="15"/>
      <c r="F349" s="59"/>
      <c r="G349" s="17"/>
      <c r="H349"/>
    </row>
    <row r="350" spans="1:8" ht="12.75" customHeight="1" x14ac:dyDescent="0.3">
      <c r="A350" s="13" t="s">
        <v>251</v>
      </c>
      <c r="B350" s="14"/>
      <c r="C350" s="18" t="s">
        <v>75</v>
      </c>
      <c r="D350" s="13" t="s">
        <v>29</v>
      </c>
      <c r="E350" s="15">
        <v>157</v>
      </c>
      <c r="F350" s="59"/>
      <c r="G350" s="17"/>
    </row>
    <row r="351" spans="1:8" ht="12.75" customHeight="1" x14ac:dyDescent="0.3">
      <c r="A351" s="13"/>
      <c r="B351" s="14"/>
      <c r="C351" s="18"/>
      <c r="D351" s="13"/>
      <c r="E351" s="15"/>
      <c r="F351" s="59"/>
      <c r="G351" s="17"/>
    </row>
    <row r="352" spans="1:8" ht="12.75" customHeight="1" x14ac:dyDescent="0.3">
      <c r="A352" s="13" t="s">
        <v>252</v>
      </c>
      <c r="B352" s="14"/>
      <c r="C352" s="18" t="s">
        <v>78</v>
      </c>
      <c r="D352" s="13" t="s">
        <v>82</v>
      </c>
      <c r="E352" s="15">
        <v>1000</v>
      </c>
      <c r="F352" s="59"/>
      <c r="G352" s="17"/>
    </row>
    <row r="353" spans="1:8" ht="12.75" customHeight="1" x14ac:dyDescent="0.3">
      <c r="A353" s="13"/>
      <c r="B353" s="14"/>
      <c r="C353" s="18"/>
      <c r="D353" s="13"/>
      <c r="E353" s="15"/>
      <c r="F353" s="59"/>
      <c r="G353" s="17"/>
    </row>
    <row r="354" spans="1:8" ht="12.75" customHeight="1" x14ac:dyDescent="0.3">
      <c r="A354" s="13"/>
      <c r="B354" s="14"/>
      <c r="C354" s="18"/>
      <c r="D354" s="13"/>
      <c r="E354" s="15"/>
      <c r="F354" s="59"/>
      <c r="G354" s="17"/>
      <c r="H354"/>
    </row>
    <row r="355" spans="1:8" ht="12.75" customHeight="1" x14ac:dyDescent="0.3">
      <c r="A355" s="13"/>
      <c r="B355" s="14"/>
      <c r="C355" s="18"/>
      <c r="D355" s="13"/>
      <c r="E355" s="15"/>
      <c r="F355" s="59"/>
      <c r="G355" s="16"/>
      <c r="H355"/>
    </row>
    <row r="356" spans="1:8" ht="25.5" customHeight="1" x14ac:dyDescent="0.3">
      <c r="A356" s="228" t="s">
        <v>253</v>
      </c>
      <c r="B356" s="229"/>
      <c r="C356" s="229"/>
      <c r="D356" s="229"/>
      <c r="E356" s="229"/>
      <c r="F356" s="230"/>
      <c r="G356" s="10"/>
      <c r="H356"/>
    </row>
    <row r="357" spans="1:8" ht="14.4" x14ac:dyDescent="0.3">
      <c r="H357"/>
    </row>
    <row r="358" spans="1:8" ht="14.4" x14ac:dyDescent="0.3">
      <c r="H358"/>
    </row>
    <row r="359" spans="1:8" ht="14.4" x14ac:dyDescent="0.3">
      <c r="H359"/>
    </row>
    <row r="360" spans="1:8" ht="14.4" x14ac:dyDescent="0.3">
      <c r="H360"/>
    </row>
    <row r="361" spans="1:8" ht="14.4" x14ac:dyDescent="0.3">
      <c r="H361"/>
    </row>
    <row r="362" spans="1:8" ht="14.4" x14ac:dyDescent="0.3">
      <c r="H362"/>
    </row>
    <row r="363" spans="1:8" ht="14.4" x14ac:dyDescent="0.3">
      <c r="H363"/>
    </row>
    <row r="364" spans="1:8" ht="14.4" x14ac:dyDescent="0.3">
      <c r="H364"/>
    </row>
    <row r="365" spans="1:8" ht="14.4" x14ac:dyDescent="0.3">
      <c r="H365"/>
    </row>
    <row r="366" spans="1:8" ht="14.4" x14ac:dyDescent="0.3">
      <c r="H366"/>
    </row>
    <row r="367" spans="1:8" ht="14.4" x14ac:dyDescent="0.3">
      <c r="H367"/>
    </row>
    <row r="368" spans="1:8" ht="14.4" x14ac:dyDescent="0.3">
      <c r="H368"/>
    </row>
    <row r="369" spans="8:8" ht="14.4" x14ac:dyDescent="0.3">
      <c r="H369"/>
    </row>
    <row r="370" spans="8:8" ht="14.4" x14ac:dyDescent="0.3">
      <c r="H370"/>
    </row>
    <row r="371" spans="8:8" ht="14.4" x14ac:dyDescent="0.3">
      <c r="H371"/>
    </row>
    <row r="372" spans="8:8" ht="14.4" x14ac:dyDescent="0.3">
      <c r="H372"/>
    </row>
    <row r="373" spans="8:8" ht="14.4" x14ac:dyDescent="0.3">
      <c r="H373"/>
    </row>
    <row r="374" spans="8:8" ht="14.4" x14ac:dyDescent="0.3">
      <c r="H374"/>
    </row>
    <row r="375" spans="8:8" ht="14.4" x14ac:dyDescent="0.3">
      <c r="H375"/>
    </row>
    <row r="376" spans="8:8" ht="14.4" x14ac:dyDescent="0.3">
      <c r="H376"/>
    </row>
    <row r="377" spans="8:8" ht="14.4" x14ac:dyDescent="0.3">
      <c r="H377"/>
    </row>
    <row r="378" spans="8:8" ht="14.4" x14ac:dyDescent="0.3">
      <c r="H378"/>
    </row>
    <row r="379" spans="8:8" ht="14.4" x14ac:dyDescent="0.3">
      <c r="H379"/>
    </row>
    <row r="380" spans="8:8" ht="14.4" x14ac:dyDescent="0.3">
      <c r="H380"/>
    </row>
    <row r="381" spans="8:8" ht="14.4" x14ac:dyDescent="0.3">
      <c r="H381"/>
    </row>
    <row r="382" spans="8:8" ht="14.4" x14ac:dyDescent="0.3">
      <c r="H382"/>
    </row>
    <row r="383" spans="8:8" ht="14.4" x14ac:dyDescent="0.3">
      <c r="H383"/>
    </row>
    <row r="384" spans="8:8" ht="14.4" x14ac:dyDescent="0.3">
      <c r="H384"/>
    </row>
    <row r="385" spans="8:8" ht="14.4" x14ac:dyDescent="0.3">
      <c r="H385"/>
    </row>
    <row r="386" spans="8:8" ht="14.4" x14ac:dyDescent="0.3">
      <c r="H386"/>
    </row>
    <row r="387" spans="8:8" ht="14.4" x14ac:dyDescent="0.3">
      <c r="H387"/>
    </row>
    <row r="388" spans="8:8" ht="14.4" x14ac:dyDescent="0.3">
      <c r="H388"/>
    </row>
    <row r="389" spans="8:8" ht="14.4" x14ac:dyDescent="0.3">
      <c r="H389"/>
    </row>
    <row r="390" spans="8:8" ht="14.4" x14ac:dyDescent="0.3">
      <c r="H390"/>
    </row>
    <row r="393" spans="8:8" ht="14.4" x14ac:dyDescent="0.3">
      <c r="H393"/>
    </row>
    <row r="394" spans="8:8" ht="14.4" x14ac:dyDescent="0.3">
      <c r="H394"/>
    </row>
    <row r="395" spans="8:8" ht="14.4" x14ac:dyDescent="0.3">
      <c r="H395"/>
    </row>
    <row r="396" spans="8:8" ht="14.4" x14ac:dyDescent="0.3">
      <c r="H396"/>
    </row>
    <row r="397" spans="8:8" ht="14.4" x14ac:dyDescent="0.3">
      <c r="H397"/>
    </row>
    <row r="398" spans="8:8" ht="14.4" x14ac:dyDescent="0.3">
      <c r="H398"/>
    </row>
    <row r="399" spans="8:8" ht="14.4" x14ac:dyDescent="0.3">
      <c r="H399"/>
    </row>
    <row r="400" spans="8:8" ht="14.4" x14ac:dyDescent="0.3">
      <c r="H400"/>
    </row>
    <row r="401" spans="8:8" ht="14.4" x14ac:dyDescent="0.3">
      <c r="H401"/>
    </row>
    <row r="402" spans="8:8" ht="14.4" x14ac:dyDescent="0.3">
      <c r="H402"/>
    </row>
    <row r="403" spans="8:8" ht="14.4" x14ac:dyDescent="0.3">
      <c r="H403"/>
    </row>
    <row r="404" spans="8:8" ht="14.4" x14ac:dyDescent="0.3">
      <c r="H404"/>
    </row>
    <row r="405" spans="8:8" ht="14.4" x14ac:dyDescent="0.3">
      <c r="H405"/>
    </row>
    <row r="406" spans="8:8" ht="14.4" x14ac:dyDescent="0.3">
      <c r="H406"/>
    </row>
    <row r="407" spans="8:8" ht="14.4" x14ac:dyDescent="0.3">
      <c r="H407"/>
    </row>
    <row r="408" spans="8:8" ht="14.4" x14ac:dyDescent="0.3">
      <c r="H408"/>
    </row>
    <row r="409" spans="8:8" ht="14.4" x14ac:dyDescent="0.3">
      <c r="H409"/>
    </row>
    <row r="410" spans="8:8" ht="14.4" x14ac:dyDescent="0.3">
      <c r="H410"/>
    </row>
    <row r="411" spans="8:8" ht="14.4" x14ac:dyDescent="0.3">
      <c r="H411"/>
    </row>
    <row r="412" spans="8:8" ht="14.4" x14ac:dyDescent="0.3">
      <c r="H412"/>
    </row>
    <row r="413" spans="8:8" ht="14.4" x14ac:dyDescent="0.3">
      <c r="H413"/>
    </row>
    <row r="414" spans="8:8" ht="14.4" x14ac:dyDescent="0.3">
      <c r="H414"/>
    </row>
    <row r="415" spans="8:8" ht="14.4" x14ac:dyDescent="0.3">
      <c r="H415"/>
    </row>
    <row r="416" spans="8:8" ht="14.4" x14ac:dyDescent="0.3">
      <c r="H416"/>
    </row>
    <row r="417" spans="8:8" ht="14.4" x14ac:dyDescent="0.3">
      <c r="H417"/>
    </row>
    <row r="418" spans="8:8" ht="14.4" x14ac:dyDescent="0.3">
      <c r="H418"/>
    </row>
    <row r="419" spans="8:8" ht="14.4" x14ac:dyDescent="0.3">
      <c r="H419"/>
    </row>
    <row r="420" spans="8:8" ht="14.4" x14ac:dyDescent="0.3">
      <c r="H420"/>
    </row>
    <row r="421" spans="8:8" ht="14.4" x14ac:dyDescent="0.3">
      <c r="H421"/>
    </row>
    <row r="422" spans="8:8" ht="14.4" x14ac:dyDescent="0.3">
      <c r="H422"/>
    </row>
    <row r="423" spans="8:8" ht="14.4" x14ac:dyDescent="0.3">
      <c r="H423"/>
    </row>
    <row r="424" spans="8:8" ht="14.4" x14ac:dyDescent="0.3">
      <c r="H424"/>
    </row>
    <row r="425" spans="8:8" ht="14.4" x14ac:dyDescent="0.3">
      <c r="H425"/>
    </row>
    <row r="426" spans="8:8" ht="14.4" x14ac:dyDescent="0.3">
      <c r="H426"/>
    </row>
    <row r="427" spans="8:8" ht="14.4" x14ac:dyDescent="0.3">
      <c r="H427"/>
    </row>
    <row r="428" spans="8:8" ht="14.4" x14ac:dyDescent="0.3">
      <c r="H428"/>
    </row>
    <row r="429" spans="8:8" ht="14.4" x14ac:dyDescent="0.3">
      <c r="H429"/>
    </row>
    <row r="430" spans="8:8" ht="14.4" x14ac:dyDescent="0.3">
      <c r="H430"/>
    </row>
    <row r="431" spans="8:8" ht="14.4" x14ac:dyDescent="0.3">
      <c r="H431"/>
    </row>
    <row r="432" spans="8:8" ht="14.4" x14ac:dyDescent="0.3">
      <c r="H432"/>
    </row>
    <row r="433" spans="8:8" ht="14.4" x14ac:dyDescent="0.3">
      <c r="H433"/>
    </row>
    <row r="434" spans="8:8" ht="14.4" x14ac:dyDescent="0.3">
      <c r="H434"/>
    </row>
    <row r="435" spans="8:8" ht="14.4" x14ac:dyDescent="0.3">
      <c r="H435"/>
    </row>
    <row r="436" spans="8:8" ht="14.4" x14ac:dyDescent="0.3">
      <c r="H436"/>
    </row>
    <row r="437" spans="8:8" ht="14.4" x14ac:dyDescent="0.3">
      <c r="H437"/>
    </row>
    <row r="438" spans="8:8" ht="14.4" x14ac:dyDescent="0.3">
      <c r="H438"/>
    </row>
    <row r="439" spans="8:8" x14ac:dyDescent="0.3">
      <c r="H439" s="7"/>
    </row>
    <row r="440" spans="8:8" x14ac:dyDescent="0.3">
      <c r="H440" s="7"/>
    </row>
    <row r="441" spans="8:8" x14ac:dyDescent="0.3">
      <c r="H441" s="7"/>
    </row>
    <row r="442" spans="8:8" x14ac:dyDescent="0.3">
      <c r="H442" s="7"/>
    </row>
    <row r="443" spans="8:8" x14ac:dyDescent="0.3">
      <c r="H443" s="7"/>
    </row>
    <row r="444" spans="8:8" x14ac:dyDescent="0.3">
      <c r="H444" s="7"/>
    </row>
    <row r="445" spans="8:8" x14ac:dyDescent="0.3">
      <c r="H445" s="7"/>
    </row>
    <row r="446" spans="8:8" x14ac:dyDescent="0.3">
      <c r="H446" s="7"/>
    </row>
    <row r="447" spans="8:8" x14ac:dyDescent="0.3">
      <c r="H447" s="7"/>
    </row>
    <row r="448" spans="8:8" x14ac:dyDescent="0.3">
      <c r="H448" s="7"/>
    </row>
    <row r="449" spans="8:8" x14ac:dyDescent="0.3">
      <c r="H449" s="7"/>
    </row>
    <row r="450" spans="8:8" x14ac:dyDescent="0.3">
      <c r="H450" s="7"/>
    </row>
    <row r="451" spans="8:8" x14ac:dyDescent="0.3">
      <c r="H451" s="7"/>
    </row>
    <row r="452" spans="8:8" x14ac:dyDescent="0.3">
      <c r="H452" s="7"/>
    </row>
    <row r="453" spans="8:8" x14ac:dyDescent="0.3">
      <c r="H453" s="7"/>
    </row>
    <row r="454" spans="8:8" x14ac:dyDescent="0.3">
      <c r="H454" s="7"/>
    </row>
    <row r="455" spans="8:8" x14ac:dyDescent="0.3">
      <c r="H455" s="7"/>
    </row>
    <row r="456" spans="8:8" x14ac:dyDescent="0.3">
      <c r="H456" s="7"/>
    </row>
    <row r="457" spans="8:8" x14ac:dyDescent="0.3">
      <c r="H457" s="7"/>
    </row>
    <row r="458" spans="8:8" x14ac:dyDescent="0.3">
      <c r="H458" s="7"/>
    </row>
    <row r="459" spans="8:8" x14ac:dyDescent="0.3">
      <c r="H459" s="7"/>
    </row>
    <row r="460" spans="8:8" x14ac:dyDescent="0.3">
      <c r="H460" s="7"/>
    </row>
    <row r="461" spans="8:8" x14ac:dyDescent="0.3">
      <c r="H461" s="7"/>
    </row>
    <row r="462" spans="8:8" x14ac:dyDescent="0.3">
      <c r="H462" s="7"/>
    </row>
    <row r="463" spans="8:8" x14ac:dyDescent="0.3">
      <c r="H463" s="7"/>
    </row>
    <row r="464" spans="8:8" x14ac:dyDescent="0.3">
      <c r="H464" s="7"/>
    </row>
    <row r="465" spans="8:8" x14ac:dyDescent="0.3">
      <c r="H465" s="7"/>
    </row>
    <row r="466" spans="8:8" x14ac:dyDescent="0.3">
      <c r="H466" s="7"/>
    </row>
    <row r="467" spans="8:8" x14ac:dyDescent="0.3">
      <c r="H467" s="7"/>
    </row>
    <row r="468" spans="8:8" x14ac:dyDescent="0.3">
      <c r="H468" s="7"/>
    </row>
    <row r="469" spans="8:8" x14ac:dyDescent="0.3">
      <c r="H469" s="7"/>
    </row>
    <row r="470" spans="8:8" x14ac:dyDescent="0.3">
      <c r="H470" s="7"/>
    </row>
    <row r="471" spans="8:8" x14ac:dyDescent="0.3">
      <c r="H471" s="7"/>
    </row>
    <row r="472" spans="8:8" x14ac:dyDescent="0.3">
      <c r="H472" s="7"/>
    </row>
    <row r="473" spans="8:8" x14ac:dyDescent="0.3">
      <c r="H473" s="7"/>
    </row>
    <row r="474" spans="8:8" x14ac:dyDescent="0.3">
      <c r="H474" s="7"/>
    </row>
    <row r="475" spans="8:8" x14ac:dyDescent="0.3">
      <c r="H475" s="7"/>
    </row>
    <row r="476" spans="8:8" x14ac:dyDescent="0.3">
      <c r="H476" s="7"/>
    </row>
    <row r="477" spans="8:8" x14ac:dyDescent="0.3">
      <c r="H477" s="7"/>
    </row>
    <row r="478" spans="8:8" x14ac:dyDescent="0.3">
      <c r="H478" s="7"/>
    </row>
    <row r="479" spans="8:8" x14ac:dyDescent="0.3">
      <c r="H479" s="7"/>
    </row>
    <row r="480" spans="8:8" x14ac:dyDescent="0.3">
      <c r="H480" s="7"/>
    </row>
    <row r="481" spans="8:8" x14ac:dyDescent="0.3">
      <c r="H481" s="7"/>
    </row>
    <row r="482" spans="8:8" x14ac:dyDescent="0.3">
      <c r="H482" s="7"/>
    </row>
    <row r="483" spans="8:8" x14ac:dyDescent="0.3">
      <c r="H483" s="7"/>
    </row>
    <row r="484" spans="8:8" x14ac:dyDescent="0.3">
      <c r="H484" s="7"/>
    </row>
    <row r="485" spans="8:8" x14ac:dyDescent="0.3">
      <c r="H485" s="7"/>
    </row>
    <row r="486" spans="8:8" x14ac:dyDescent="0.3">
      <c r="H486" s="7"/>
    </row>
    <row r="487" spans="8:8" x14ac:dyDescent="0.3">
      <c r="H487" s="7"/>
    </row>
    <row r="488" spans="8:8" x14ac:dyDescent="0.3">
      <c r="H488" s="7"/>
    </row>
    <row r="489" spans="8:8" x14ac:dyDescent="0.3">
      <c r="H489" s="7"/>
    </row>
    <row r="490" spans="8:8" x14ac:dyDescent="0.3">
      <c r="H490" s="7"/>
    </row>
    <row r="491" spans="8:8" x14ac:dyDescent="0.3">
      <c r="H491" s="7"/>
    </row>
    <row r="492" spans="8:8" x14ac:dyDescent="0.3">
      <c r="H492" s="7"/>
    </row>
    <row r="493" spans="8:8" x14ac:dyDescent="0.3">
      <c r="H493" s="7"/>
    </row>
    <row r="494" spans="8:8" x14ac:dyDescent="0.3">
      <c r="H494" s="7"/>
    </row>
    <row r="495" spans="8:8" x14ac:dyDescent="0.3">
      <c r="H495" s="7"/>
    </row>
    <row r="496" spans="8:8" x14ac:dyDescent="0.3">
      <c r="H496" s="7"/>
    </row>
    <row r="497" spans="8:8" x14ac:dyDescent="0.3">
      <c r="H497" s="7"/>
    </row>
    <row r="498" spans="8:8" x14ac:dyDescent="0.3">
      <c r="H498" s="7"/>
    </row>
    <row r="499" spans="8:8" x14ac:dyDescent="0.3">
      <c r="H499" s="7"/>
    </row>
    <row r="500" spans="8:8" x14ac:dyDescent="0.3">
      <c r="H500" s="7"/>
    </row>
    <row r="501" spans="8:8" x14ac:dyDescent="0.3">
      <c r="H501" s="7"/>
    </row>
    <row r="502" spans="8:8" x14ac:dyDescent="0.3">
      <c r="H502" s="7"/>
    </row>
    <row r="503" spans="8:8" x14ac:dyDescent="0.3">
      <c r="H503" s="7"/>
    </row>
    <row r="504" spans="8:8" x14ac:dyDescent="0.3">
      <c r="H504" s="7"/>
    </row>
    <row r="505" spans="8:8" x14ac:dyDescent="0.3">
      <c r="H505" s="7"/>
    </row>
    <row r="506" spans="8:8" x14ac:dyDescent="0.3">
      <c r="H506" s="7"/>
    </row>
    <row r="507" spans="8:8" x14ac:dyDescent="0.3">
      <c r="H507" s="7"/>
    </row>
    <row r="508" spans="8:8" x14ac:dyDescent="0.3">
      <c r="H508" s="7"/>
    </row>
    <row r="509" spans="8:8" x14ac:dyDescent="0.3">
      <c r="H509" s="7"/>
    </row>
    <row r="510" spans="8:8" x14ac:dyDescent="0.3">
      <c r="H510" s="7"/>
    </row>
    <row r="511" spans="8:8" x14ac:dyDescent="0.3">
      <c r="H511" s="7"/>
    </row>
    <row r="512" spans="8:8" x14ac:dyDescent="0.3">
      <c r="H512" s="7"/>
    </row>
    <row r="513" spans="8:8" x14ac:dyDescent="0.3">
      <c r="H513" s="7"/>
    </row>
    <row r="514" spans="8:8" x14ac:dyDescent="0.3">
      <c r="H514" s="7"/>
    </row>
    <row r="515" spans="8:8" x14ac:dyDescent="0.3">
      <c r="H515" s="7"/>
    </row>
    <row r="516" spans="8:8" x14ac:dyDescent="0.3">
      <c r="H516" s="7"/>
    </row>
    <row r="517" spans="8:8" x14ac:dyDescent="0.3">
      <c r="H517" s="7"/>
    </row>
    <row r="518" spans="8:8" x14ac:dyDescent="0.3">
      <c r="H518" s="7"/>
    </row>
    <row r="521" spans="8:8" x14ac:dyDescent="0.3">
      <c r="H521" s="7"/>
    </row>
  </sheetData>
  <mergeCells count="28">
    <mergeCell ref="A327:F327"/>
    <mergeCell ref="A328:G328"/>
    <mergeCell ref="A356:F356"/>
    <mergeCell ref="A44:G44"/>
    <mergeCell ref="A101:F101"/>
    <mergeCell ref="A102:G102"/>
    <mergeCell ref="A129:F129"/>
    <mergeCell ref="A130:G130"/>
    <mergeCell ref="A132:F132"/>
    <mergeCell ref="A277:F277"/>
    <mergeCell ref="A280:F280"/>
    <mergeCell ref="A304:F304"/>
    <mergeCell ref="A307:F307"/>
    <mergeCell ref="A278:G278"/>
    <mergeCell ref="A305:G305"/>
    <mergeCell ref="A180:G180"/>
    <mergeCell ref="A256:F256"/>
    <mergeCell ref="A257:G257"/>
    <mergeCell ref="A221:G221"/>
    <mergeCell ref="A220:F220"/>
    <mergeCell ref="A151:F151"/>
    <mergeCell ref="A152:G152"/>
    <mergeCell ref="A179:F179"/>
    <mergeCell ref="A79:G79"/>
    <mergeCell ref="A1:G1"/>
    <mergeCell ref="A43:F43"/>
    <mergeCell ref="A46:F46"/>
    <mergeCell ref="A78:F78"/>
  </mergeCells>
  <pageMargins left="0.7" right="0.7" top="0.75" bottom="0.75" header="0.3" footer="0.3"/>
  <pageSetup paperSize="9" scale="90" orientation="portrait" r:id="rId1"/>
  <rowBreaks count="11" manualBreakCount="11">
    <brk id="43" max="16383" man="1"/>
    <brk id="78" max="16383" man="1"/>
    <brk id="101" max="16383" man="1"/>
    <brk id="129" max="16383" man="1"/>
    <brk id="151" max="16383" man="1"/>
    <brk id="179" max="16383" man="1"/>
    <brk id="220" max="16383" man="1"/>
    <brk id="256" max="16383" man="1"/>
    <brk id="277" max="16383" man="1"/>
    <brk id="304" max="16383" man="1"/>
    <brk id="327"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0D16E9-03D1-4905-9876-3E5C3EE87D80}">
  <dimension ref="A1:I756"/>
  <sheetViews>
    <sheetView view="pageBreakPreview" zoomScale="90" zoomScaleNormal="100" zoomScaleSheetLayoutView="90" workbookViewId="0">
      <selection activeCell="G126" sqref="G126"/>
    </sheetView>
  </sheetViews>
  <sheetFormatPr defaultColWidth="8.88671875" defaultRowHeight="13.2" x14ac:dyDescent="0.3"/>
  <cols>
    <col min="1" max="1" width="12.33203125" style="85" customWidth="1"/>
    <col min="2" max="2" width="10.6640625" style="86" customWidth="1"/>
    <col min="3" max="3" width="4.33203125" style="69" customWidth="1"/>
    <col min="4" max="4" width="3.6640625" style="69" customWidth="1"/>
    <col min="5" max="5" width="47.33203125" style="69" customWidth="1"/>
    <col min="6" max="6" width="7.44140625" style="86" customWidth="1"/>
    <col min="7" max="7" width="8.109375" style="85" customWidth="1"/>
    <col min="8" max="8" width="15.44140625" style="194" customWidth="1"/>
    <col min="9" max="9" width="20" style="194" customWidth="1"/>
    <col min="10" max="16384" width="8.88671875" style="69"/>
  </cols>
  <sheetData>
    <row r="1" spans="1:9" ht="29.4" customHeight="1" x14ac:dyDescent="0.3">
      <c r="A1" s="259" t="s">
        <v>1325</v>
      </c>
      <c r="B1" s="259"/>
      <c r="C1" s="259"/>
      <c r="D1" s="259"/>
      <c r="E1" s="259"/>
      <c r="F1" s="259"/>
      <c r="G1" s="259"/>
      <c r="H1" s="259"/>
      <c r="I1" s="259"/>
    </row>
    <row r="2" spans="1:9" ht="26.4" x14ac:dyDescent="0.3">
      <c r="A2" s="70" t="s">
        <v>290</v>
      </c>
      <c r="B2" s="70" t="s">
        <v>291</v>
      </c>
      <c r="C2" s="260" t="s">
        <v>113</v>
      </c>
      <c r="D2" s="261"/>
      <c r="E2" s="262"/>
      <c r="F2" s="70" t="s">
        <v>2</v>
      </c>
      <c r="G2" s="71" t="s">
        <v>3</v>
      </c>
      <c r="H2" s="177" t="s">
        <v>4</v>
      </c>
      <c r="I2" s="178" t="s">
        <v>185</v>
      </c>
    </row>
    <row r="3" spans="1:9" ht="22.95" customHeight="1" x14ac:dyDescent="0.3">
      <c r="A3" s="72">
        <v>1</v>
      </c>
      <c r="B3" s="73"/>
      <c r="C3" s="74" t="s">
        <v>292</v>
      </c>
      <c r="D3" s="74"/>
      <c r="E3" s="75"/>
      <c r="F3" s="73"/>
      <c r="G3" s="76"/>
      <c r="H3" s="179"/>
      <c r="I3" s="180"/>
    </row>
    <row r="4" spans="1:9" s="78" customFormat="1" ht="15.6" customHeight="1" x14ac:dyDescent="0.3">
      <c r="A4" s="72" t="s">
        <v>293</v>
      </c>
      <c r="B4" s="73"/>
      <c r="C4" s="256" t="s">
        <v>294</v>
      </c>
      <c r="D4" s="257"/>
      <c r="E4" s="258"/>
      <c r="F4" s="45"/>
      <c r="G4" s="77"/>
      <c r="H4" s="181"/>
      <c r="I4" s="182"/>
    </row>
    <row r="5" spans="1:9" ht="31.95" customHeight="1" x14ac:dyDescent="0.3">
      <c r="A5" s="79" t="s">
        <v>295</v>
      </c>
      <c r="B5" s="73"/>
      <c r="C5" s="263" t="s">
        <v>296</v>
      </c>
      <c r="D5" s="264"/>
      <c r="E5" s="265"/>
      <c r="F5" s="45" t="s">
        <v>35</v>
      </c>
      <c r="G5" s="77">
        <v>1</v>
      </c>
      <c r="H5" s="181">
        <v>85756</v>
      </c>
      <c r="I5" s="182">
        <f t="shared" ref="I5:I11" si="0">G5*H5</f>
        <v>85756</v>
      </c>
    </row>
    <row r="6" spans="1:9" ht="46.2" customHeight="1" x14ac:dyDescent="0.3">
      <c r="A6" s="79" t="s">
        <v>297</v>
      </c>
      <c r="B6" s="45"/>
      <c r="C6" s="250" t="s">
        <v>298</v>
      </c>
      <c r="D6" s="251"/>
      <c r="E6" s="252"/>
      <c r="F6" s="45" t="s">
        <v>35</v>
      </c>
      <c r="G6" s="77">
        <v>1</v>
      </c>
      <c r="H6" s="181">
        <v>485621</v>
      </c>
      <c r="I6" s="182">
        <f t="shared" si="0"/>
        <v>485621</v>
      </c>
    </row>
    <row r="7" spans="1:9" ht="31.95" customHeight="1" x14ac:dyDescent="0.3">
      <c r="A7" s="79" t="s">
        <v>299</v>
      </c>
      <c r="B7" s="45"/>
      <c r="C7" s="250" t="s">
        <v>300</v>
      </c>
      <c r="D7" s="251"/>
      <c r="E7" s="252"/>
      <c r="F7" s="45" t="s">
        <v>35</v>
      </c>
      <c r="G7" s="77">
        <v>1</v>
      </c>
      <c r="H7" s="181">
        <v>66101</v>
      </c>
      <c r="I7" s="182">
        <f t="shared" si="0"/>
        <v>66101</v>
      </c>
    </row>
    <row r="8" spans="1:9" ht="60" customHeight="1" x14ac:dyDescent="0.3">
      <c r="A8" s="79" t="s">
        <v>301</v>
      </c>
      <c r="B8" s="79"/>
      <c r="C8" s="244" t="s">
        <v>302</v>
      </c>
      <c r="D8" s="245"/>
      <c r="E8" s="246"/>
      <c r="F8" s="80" t="s">
        <v>35</v>
      </c>
      <c r="G8" s="77">
        <v>1</v>
      </c>
      <c r="H8" s="181">
        <v>376521</v>
      </c>
      <c r="I8" s="182">
        <f t="shared" si="0"/>
        <v>376521</v>
      </c>
    </row>
    <row r="9" spans="1:9" ht="41.4" customHeight="1" x14ac:dyDescent="0.3">
      <c r="A9" s="79" t="s">
        <v>303</v>
      </c>
      <c r="B9" s="79"/>
      <c r="C9" s="247" t="s">
        <v>304</v>
      </c>
      <c r="D9" s="248"/>
      <c r="E9" s="249"/>
      <c r="F9" s="80" t="s">
        <v>35</v>
      </c>
      <c r="G9" s="77">
        <v>1</v>
      </c>
      <c r="H9" s="183">
        <v>254845</v>
      </c>
      <c r="I9" s="182">
        <f t="shared" si="0"/>
        <v>254845</v>
      </c>
    </row>
    <row r="10" spans="1:9" ht="49.2" customHeight="1" x14ac:dyDescent="0.3">
      <c r="A10" s="79" t="s">
        <v>305</v>
      </c>
      <c r="B10" s="73"/>
      <c r="C10" s="250" t="s">
        <v>306</v>
      </c>
      <c r="D10" s="251"/>
      <c r="E10" s="252"/>
      <c r="F10" s="45" t="s">
        <v>307</v>
      </c>
      <c r="G10" s="77">
        <v>1</v>
      </c>
      <c r="H10" s="183">
        <v>402567</v>
      </c>
      <c r="I10" s="182">
        <f t="shared" si="0"/>
        <v>402567</v>
      </c>
    </row>
    <row r="11" spans="1:9" ht="20.399999999999999" customHeight="1" x14ac:dyDescent="0.3">
      <c r="A11" s="79" t="s">
        <v>308</v>
      </c>
      <c r="B11" s="45"/>
      <c r="C11" s="253" t="s">
        <v>309</v>
      </c>
      <c r="D11" s="254"/>
      <c r="E11" s="255"/>
      <c r="F11" s="13" t="s">
        <v>310</v>
      </c>
      <c r="G11" s="81">
        <v>1</v>
      </c>
      <c r="H11" s="181">
        <v>60000</v>
      </c>
      <c r="I11" s="182">
        <f t="shared" si="0"/>
        <v>60000</v>
      </c>
    </row>
    <row r="12" spans="1:9" ht="17.399999999999999" customHeight="1" x14ac:dyDescent="0.3">
      <c r="A12" s="72" t="s">
        <v>311</v>
      </c>
      <c r="B12" s="45"/>
      <c r="C12" s="256" t="s">
        <v>312</v>
      </c>
      <c r="D12" s="257"/>
      <c r="E12" s="258"/>
      <c r="F12" s="81"/>
      <c r="G12" s="82"/>
      <c r="H12" s="183"/>
      <c r="I12" s="182"/>
    </row>
    <row r="13" spans="1:9" ht="19.95" customHeight="1" x14ac:dyDescent="0.3">
      <c r="A13" s="79" t="s">
        <v>313</v>
      </c>
      <c r="B13" s="79"/>
      <c r="C13" s="253" t="s">
        <v>314</v>
      </c>
      <c r="D13" s="254"/>
      <c r="E13" s="255"/>
      <c r="F13" s="83" t="s">
        <v>307</v>
      </c>
      <c r="G13" s="82">
        <v>2</v>
      </c>
      <c r="H13" s="183">
        <v>17000</v>
      </c>
      <c r="I13" s="182">
        <f>G13*H13</f>
        <v>34000</v>
      </c>
    </row>
    <row r="14" spans="1:9" ht="32.4" customHeight="1" x14ac:dyDescent="0.3">
      <c r="A14" s="79" t="s">
        <v>315</v>
      </c>
      <c r="B14" s="79"/>
      <c r="C14" s="253" t="s">
        <v>316</v>
      </c>
      <c r="D14" s="254"/>
      <c r="E14" s="255"/>
      <c r="F14" s="83" t="s">
        <v>307</v>
      </c>
      <c r="G14" s="82">
        <v>2</v>
      </c>
      <c r="H14" s="183">
        <v>17500</v>
      </c>
      <c r="I14" s="182">
        <f t="shared" ref="I14:I21" si="1">G14*H14</f>
        <v>35000</v>
      </c>
    </row>
    <row r="15" spans="1:9" ht="32.4" customHeight="1" x14ac:dyDescent="0.3">
      <c r="A15" s="79" t="s">
        <v>317</v>
      </c>
      <c r="B15" s="79"/>
      <c r="C15" s="253" t="s">
        <v>318</v>
      </c>
      <c r="D15" s="254"/>
      <c r="E15" s="255"/>
      <c r="F15" s="83" t="s">
        <v>307</v>
      </c>
      <c r="G15" s="82">
        <v>2</v>
      </c>
      <c r="H15" s="183">
        <v>70000</v>
      </c>
      <c r="I15" s="182">
        <f t="shared" si="1"/>
        <v>140000</v>
      </c>
    </row>
    <row r="16" spans="1:9" ht="33.6" customHeight="1" x14ac:dyDescent="0.3">
      <c r="A16" s="79" t="s">
        <v>319</v>
      </c>
      <c r="B16" s="45"/>
      <c r="C16" s="253" t="s">
        <v>320</v>
      </c>
      <c r="D16" s="254"/>
      <c r="E16" s="255"/>
      <c r="F16" s="13" t="s">
        <v>310</v>
      </c>
      <c r="G16" s="81">
        <v>1</v>
      </c>
      <c r="H16" s="181">
        <v>20000</v>
      </c>
      <c r="I16" s="182">
        <f t="shared" si="1"/>
        <v>20000</v>
      </c>
    </row>
    <row r="17" spans="1:9" ht="16.95" customHeight="1" x14ac:dyDescent="0.3">
      <c r="A17" s="79" t="s">
        <v>321</v>
      </c>
      <c r="B17" s="45"/>
      <c r="C17" s="253" t="s">
        <v>322</v>
      </c>
      <c r="D17" s="254"/>
      <c r="E17" s="255"/>
      <c r="F17" s="13" t="s">
        <v>307</v>
      </c>
      <c r="G17" s="81">
        <v>2</v>
      </c>
      <c r="H17" s="181">
        <v>80000</v>
      </c>
      <c r="I17" s="182">
        <f t="shared" si="1"/>
        <v>160000</v>
      </c>
    </row>
    <row r="18" spans="1:9" ht="45.6" customHeight="1" x14ac:dyDescent="0.3">
      <c r="A18" s="79" t="s">
        <v>323</v>
      </c>
      <c r="B18" s="45"/>
      <c r="C18" s="253" t="s">
        <v>324</v>
      </c>
      <c r="D18" s="254"/>
      <c r="E18" s="255"/>
      <c r="F18" s="13" t="s">
        <v>310</v>
      </c>
      <c r="G18" s="81">
        <v>1</v>
      </c>
      <c r="H18" s="181">
        <v>30000</v>
      </c>
      <c r="I18" s="182">
        <f t="shared" si="1"/>
        <v>30000</v>
      </c>
    </row>
    <row r="19" spans="1:9" ht="31.95" customHeight="1" x14ac:dyDescent="0.3">
      <c r="A19" s="79" t="s">
        <v>325</v>
      </c>
      <c r="B19" s="45"/>
      <c r="C19" s="253" t="s">
        <v>326</v>
      </c>
      <c r="D19" s="254"/>
      <c r="E19" s="255"/>
      <c r="F19" s="13" t="s">
        <v>307</v>
      </c>
      <c r="G19" s="81">
        <v>3</v>
      </c>
      <c r="H19" s="181">
        <v>30000</v>
      </c>
      <c r="I19" s="182">
        <f t="shared" si="1"/>
        <v>90000</v>
      </c>
    </row>
    <row r="20" spans="1:9" ht="16.95" customHeight="1" x14ac:dyDescent="0.3">
      <c r="A20" s="79" t="s">
        <v>327</v>
      </c>
      <c r="B20" s="45"/>
      <c r="C20" s="253" t="s">
        <v>328</v>
      </c>
      <c r="D20" s="254"/>
      <c r="E20" s="255"/>
      <c r="F20" s="13" t="s">
        <v>307</v>
      </c>
      <c r="G20" s="81">
        <v>3</v>
      </c>
      <c r="H20" s="181">
        <v>4500</v>
      </c>
      <c r="I20" s="182">
        <f t="shared" si="1"/>
        <v>13500</v>
      </c>
    </row>
    <row r="21" spans="1:9" ht="20.399999999999999" customHeight="1" x14ac:dyDescent="0.3">
      <c r="A21" s="79" t="s">
        <v>329</v>
      </c>
      <c r="B21" s="45"/>
      <c r="C21" s="253" t="s">
        <v>309</v>
      </c>
      <c r="D21" s="254"/>
      <c r="E21" s="255"/>
      <c r="F21" s="13" t="s">
        <v>310</v>
      </c>
      <c r="G21" s="81">
        <v>1</v>
      </c>
      <c r="H21" s="181">
        <v>60000</v>
      </c>
      <c r="I21" s="182">
        <f t="shared" si="1"/>
        <v>60000</v>
      </c>
    </row>
    <row r="22" spans="1:9" ht="19.2" customHeight="1" x14ac:dyDescent="0.3">
      <c r="A22" s="72" t="s">
        <v>330</v>
      </c>
      <c r="B22" s="73"/>
      <c r="C22" s="266" t="s">
        <v>331</v>
      </c>
      <c r="D22" s="267"/>
      <c r="E22" s="268"/>
      <c r="F22" s="73"/>
      <c r="G22" s="84"/>
      <c r="H22" s="184"/>
      <c r="I22" s="182"/>
    </row>
    <row r="23" spans="1:9" ht="31.2" customHeight="1" x14ac:dyDescent="0.3">
      <c r="A23" s="79" t="s">
        <v>332</v>
      </c>
      <c r="B23" s="45"/>
      <c r="C23" s="236" t="s">
        <v>333</v>
      </c>
      <c r="D23" s="269"/>
      <c r="E23" s="270"/>
      <c r="F23" s="45" t="s">
        <v>310</v>
      </c>
      <c r="G23" s="81">
        <v>1</v>
      </c>
      <c r="H23" s="181">
        <v>150000</v>
      </c>
      <c r="I23" s="182">
        <f>G23*H23</f>
        <v>150000</v>
      </c>
    </row>
    <row r="24" spans="1:9" ht="31.2" customHeight="1" x14ac:dyDescent="0.3">
      <c r="A24" s="79" t="s">
        <v>334</v>
      </c>
      <c r="B24" s="45"/>
      <c r="C24" s="253" t="s">
        <v>335</v>
      </c>
      <c r="D24" s="254"/>
      <c r="E24" s="255"/>
      <c r="F24" s="13" t="s">
        <v>307</v>
      </c>
      <c r="G24" s="81">
        <v>1</v>
      </c>
      <c r="H24" s="181">
        <v>115000</v>
      </c>
      <c r="I24" s="182">
        <f>G24*H24</f>
        <v>115000</v>
      </c>
    </row>
    <row r="25" spans="1:9" ht="19.2" customHeight="1" x14ac:dyDescent="0.3">
      <c r="A25" s="79" t="s">
        <v>336</v>
      </c>
      <c r="B25" s="73"/>
      <c r="C25" s="236" t="s">
        <v>337</v>
      </c>
      <c r="D25" s="269"/>
      <c r="E25" s="270"/>
      <c r="F25" s="45" t="s">
        <v>310</v>
      </c>
      <c r="G25" s="81">
        <v>1</v>
      </c>
      <c r="H25" s="181">
        <v>60000</v>
      </c>
      <c r="I25" s="182">
        <f>G25*H25</f>
        <v>60000</v>
      </c>
    </row>
    <row r="26" spans="1:9" ht="19.2" customHeight="1" x14ac:dyDescent="0.3">
      <c r="A26" s="72" t="s">
        <v>338</v>
      </c>
      <c r="B26" s="73"/>
      <c r="C26" s="266" t="s">
        <v>339</v>
      </c>
      <c r="D26" s="267"/>
      <c r="E26" s="268"/>
      <c r="F26" s="73"/>
      <c r="G26" s="84"/>
      <c r="H26" s="184"/>
      <c r="I26" s="182"/>
    </row>
    <row r="27" spans="1:9" ht="47.4" customHeight="1" x14ac:dyDescent="0.3">
      <c r="A27" s="79" t="s">
        <v>340</v>
      </c>
      <c r="B27" s="73"/>
      <c r="C27" s="253" t="s">
        <v>341</v>
      </c>
      <c r="D27" s="254"/>
      <c r="E27" s="255"/>
      <c r="F27" s="83" t="s">
        <v>310</v>
      </c>
      <c r="G27" s="82">
        <v>1</v>
      </c>
      <c r="H27" s="183">
        <v>40000</v>
      </c>
      <c r="I27" s="182">
        <f>G27*H27</f>
        <v>40000</v>
      </c>
    </row>
    <row r="28" spans="1:9" ht="39.6" customHeight="1" x14ac:dyDescent="0.3">
      <c r="A28" s="79" t="s">
        <v>342</v>
      </c>
      <c r="B28" s="45"/>
      <c r="C28" s="253" t="s">
        <v>343</v>
      </c>
      <c r="D28" s="254"/>
      <c r="E28" s="255"/>
      <c r="F28" s="83" t="s">
        <v>307</v>
      </c>
      <c r="G28" s="82">
        <v>2</v>
      </c>
      <c r="H28" s="183">
        <f>65000</f>
        <v>65000</v>
      </c>
      <c r="I28" s="182">
        <f t="shared" ref="I28:I33" si="2">G28*H28</f>
        <v>130000</v>
      </c>
    </row>
    <row r="29" spans="1:9" ht="43.95" customHeight="1" x14ac:dyDescent="0.3">
      <c r="A29" s="79" t="s">
        <v>344</v>
      </c>
      <c r="B29" s="45"/>
      <c r="C29" s="254" t="s">
        <v>345</v>
      </c>
      <c r="D29" s="254"/>
      <c r="E29" s="254"/>
      <c r="F29" s="45" t="s">
        <v>310</v>
      </c>
      <c r="G29" s="81">
        <v>1</v>
      </c>
      <c r="H29" s="183">
        <v>10000</v>
      </c>
      <c r="I29" s="182">
        <f t="shared" si="2"/>
        <v>10000</v>
      </c>
    </row>
    <row r="30" spans="1:9" ht="29.4" customHeight="1" x14ac:dyDescent="0.3">
      <c r="A30" s="79" t="s">
        <v>346</v>
      </c>
      <c r="B30" s="45"/>
      <c r="C30" s="254" t="s">
        <v>347</v>
      </c>
      <c r="D30" s="254"/>
      <c r="E30" s="254"/>
      <c r="F30" s="45" t="s">
        <v>6</v>
      </c>
      <c r="G30" s="81">
        <v>1</v>
      </c>
      <c r="H30" s="181">
        <v>10000</v>
      </c>
      <c r="I30" s="182">
        <f t="shared" si="2"/>
        <v>10000</v>
      </c>
    </row>
    <row r="31" spans="1:9" ht="16.2" customHeight="1" x14ac:dyDescent="0.3">
      <c r="A31" s="79" t="s">
        <v>348</v>
      </c>
      <c r="B31" s="45"/>
      <c r="C31" s="254" t="s">
        <v>349</v>
      </c>
      <c r="D31" s="254"/>
      <c r="E31" s="254"/>
      <c r="F31" s="24" t="s">
        <v>307</v>
      </c>
      <c r="G31" s="85">
        <v>1</v>
      </c>
      <c r="H31" s="183">
        <v>40000</v>
      </c>
      <c r="I31" s="185">
        <f t="shared" si="2"/>
        <v>40000</v>
      </c>
    </row>
    <row r="32" spans="1:9" ht="27.6" customHeight="1" x14ac:dyDescent="0.3">
      <c r="A32" s="79" t="s">
        <v>350</v>
      </c>
      <c r="B32" s="45"/>
      <c r="C32" s="254" t="s">
        <v>351</v>
      </c>
      <c r="D32" s="254"/>
      <c r="E32" s="254"/>
      <c r="F32" s="45" t="s">
        <v>307</v>
      </c>
      <c r="G32" s="81">
        <v>2</v>
      </c>
      <c r="H32" s="181">
        <v>17500</v>
      </c>
      <c r="I32" s="182">
        <f t="shared" si="2"/>
        <v>35000</v>
      </c>
    </row>
    <row r="33" spans="1:9" ht="16.2" customHeight="1" x14ac:dyDescent="0.3">
      <c r="A33" s="79" t="s">
        <v>352</v>
      </c>
      <c r="B33" s="45"/>
      <c r="C33" s="254" t="s">
        <v>353</v>
      </c>
      <c r="D33" s="254"/>
      <c r="E33" s="254"/>
      <c r="F33" s="13" t="s">
        <v>307</v>
      </c>
      <c r="G33" s="86">
        <v>1</v>
      </c>
      <c r="H33" s="181">
        <v>5000</v>
      </c>
      <c r="I33" s="182">
        <f t="shared" si="2"/>
        <v>5000</v>
      </c>
    </row>
    <row r="34" spans="1:9" ht="16.2" customHeight="1" x14ac:dyDescent="0.3">
      <c r="A34" s="72" t="s">
        <v>354</v>
      </c>
      <c r="B34" s="45"/>
      <c r="C34" s="256" t="s">
        <v>355</v>
      </c>
      <c r="D34" s="257"/>
      <c r="E34" s="258"/>
      <c r="F34" s="13"/>
      <c r="G34" s="86"/>
      <c r="H34" s="181"/>
      <c r="I34" s="182"/>
    </row>
    <row r="35" spans="1:9" ht="44.4" customHeight="1" x14ac:dyDescent="0.3">
      <c r="A35" s="79" t="s">
        <v>356</v>
      </c>
      <c r="B35" s="45"/>
      <c r="C35" s="253" t="s">
        <v>324</v>
      </c>
      <c r="D35" s="254"/>
      <c r="E35" s="255"/>
      <c r="F35" s="13" t="s">
        <v>310</v>
      </c>
      <c r="G35" s="81">
        <v>1</v>
      </c>
      <c r="H35" s="181">
        <v>40000</v>
      </c>
      <c r="I35" s="182">
        <f t="shared" ref="I35:I36" si="3">G35*H35</f>
        <v>40000</v>
      </c>
    </row>
    <row r="36" spans="1:9" ht="24" customHeight="1" x14ac:dyDescent="0.3">
      <c r="A36" s="79" t="s">
        <v>357</v>
      </c>
      <c r="B36" s="45"/>
      <c r="C36" s="254" t="s">
        <v>358</v>
      </c>
      <c r="D36" s="254"/>
      <c r="E36" s="254"/>
      <c r="F36" s="13" t="s">
        <v>307</v>
      </c>
      <c r="G36" s="81">
        <v>3</v>
      </c>
      <c r="H36" s="181">
        <v>22000</v>
      </c>
      <c r="I36" s="182">
        <f t="shared" si="3"/>
        <v>66000</v>
      </c>
    </row>
    <row r="37" spans="1:9" ht="25.2" customHeight="1" x14ac:dyDescent="0.3">
      <c r="A37" s="73" t="s">
        <v>359</v>
      </c>
      <c r="B37" s="89"/>
      <c r="C37" s="273" t="s">
        <v>360</v>
      </c>
      <c r="D37" s="274"/>
      <c r="E37" s="275"/>
      <c r="F37" s="89"/>
      <c r="G37" s="73"/>
      <c r="H37" s="186"/>
      <c r="I37" s="181"/>
    </row>
    <row r="38" spans="1:9" ht="25.2" customHeight="1" x14ac:dyDescent="0.3">
      <c r="A38" s="278" t="s">
        <v>1317</v>
      </c>
      <c r="B38" s="279"/>
      <c r="C38" s="279"/>
      <c r="D38" s="279"/>
      <c r="E38" s="279"/>
      <c r="F38" s="279"/>
      <c r="G38" s="279"/>
      <c r="H38" s="280"/>
      <c r="I38" s="187">
        <f>SUM(I5:I37)</f>
        <v>3014911</v>
      </c>
    </row>
    <row r="39" spans="1:9" ht="25.2" customHeight="1" x14ac:dyDescent="0.3">
      <c r="A39" s="259" t="s">
        <v>1325</v>
      </c>
      <c r="B39" s="259"/>
      <c r="C39" s="259"/>
      <c r="D39" s="259"/>
      <c r="E39" s="259"/>
      <c r="F39" s="259"/>
      <c r="G39" s="259"/>
      <c r="H39" s="259"/>
      <c r="I39" s="259"/>
    </row>
    <row r="40" spans="1:9" ht="25.2" customHeight="1" x14ac:dyDescent="0.3">
      <c r="A40" s="70" t="s">
        <v>290</v>
      </c>
      <c r="B40" s="70" t="s">
        <v>291</v>
      </c>
      <c r="C40" s="260" t="s">
        <v>113</v>
      </c>
      <c r="D40" s="261"/>
      <c r="E40" s="262"/>
      <c r="F40" s="70" t="s">
        <v>2</v>
      </c>
      <c r="G40" s="71" t="s">
        <v>3</v>
      </c>
      <c r="H40" s="177" t="s">
        <v>4</v>
      </c>
      <c r="I40" s="178" t="s">
        <v>185</v>
      </c>
    </row>
    <row r="41" spans="1:9" ht="25.2" customHeight="1" x14ac:dyDescent="0.3">
      <c r="A41" s="278" t="s">
        <v>1324</v>
      </c>
      <c r="B41" s="279"/>
      <c r="C41" s="279"/>
      <c r="D41" s="279"/>
      <c r="E41" s="279"/>
      <c r="F41" s="279"/>
      <c r="G41" s="279"/>
      <c r="H41" s="280"/>
      <c r="I41" s="187">
        <f>I38</f>
        <v>3014911</v>
      </c>
    </row>
    <row r="42" spans="1:9" ht="25.2" customHeight="1" x14ac:dyDescent="0.3">
      <c r="A42" s="73" t="s">
        <v>361</v>
      </c>
      <c r="B42" s="90" t="s">
        <v>362</v>
      </c>
      <c r="C42" s="276" t="s">
        <v>363</v>
      </c>
      <c r="D42" s="272"/>
      <c r="E42" s="277"/>
      <c r="F42" s="89"/>
      <c r="G42" s="73"/>
      <c r="H42" s="186"/>
      <c r="I42" s="181"/>
    </row>
    <row r="43" spans="1:9" ht="16.2" customHeight="1" x14ac:dyDescent="0.3">
      <c r="A43" s="79" t="s">
        <v>364</v>
      </c>
      <c r="B43" s="91" t="s">
        <v>365</v>
      </c>
      <c r="C43" s="276" t="s">
        <v>366</v>
      </c>
      <c r="D43" s="272"/>
      <c r="E43" s="277"/>
      <c r="F43" s="92"/>
      <c r="G43" s="4"/>
      <c r="H43" s="188"/>
      <c r="I43" s="185"/>
    </row>
    <row r="44" spans="1:9" ht="16.2" customHeight="1" x14ac:dyDescent="0.3">
      <c r="A44" s="79" t="s">
        <v>367</v>
      </c>
      <c r="B44" s="45" t="s">
        <v>55</v>
      </c>
      <c r="C44" s="271" t="s">
        <v>368</v>
      </c>
      <c r="D44" s="271"/>
      <c r="E44" s="271"/>
      <c r="F44" s="93"/>
      <c r="G44" s="86"/>
      <c r="H44" s="181"/>
      <c r="I44" s="185"/>
    </row>
    <row r="45" spans="1:9" ht="16.2" customHeight="1" x14ac:dyDescent="0.3">
      <c r="A45" s="79"/>
      <c r="B45" s="45"/>
      <c r="C45" s="254" t="s">
        <v>369</v>
      </c>
      <c r="D45" s="254"/>
      <c r="E45" s="254"/>
      <c r="F45" s="93" t="s">
        <v>36</v>
      </c>
      <c r="G45" s="86">
        <v>25</v>
      </c>
      <c r="H45" s="181">
        <v>570</v>
      </c>
      <c r="I45" s="185">
        <f>G45*H45</f>
        <v>14250</v>
      </c>
    </row>
    <row r="46" spans="1:9" ht="16.2" customHeight="1" x14ac:dyDescent="0.3">
      <c r="A46" s="79"/>
      <c r="B46" s="45"/>
      <c r="C46" s="254" t="s">
        <v>370</v>
      </c>
      <c r="D46" s="254"/>
      <c r="E46" s="254"/>
      <c r="F46" s="93" t="s">
        <v>36</v>
      </c>
      <c r="G46" s="86">
        <v>32</v>
      </c>
      <c r="H46" s="181">
        <v>570</v>
      </c>
      <c r="I46" s="185">
        <f t="shared" ref="I46:I53" si="4">G46*H46</f>
        <v>18240</v>
      </c>
    </row>
    <row r="47" spans="1:9" ht="16.2" customHeight="1" x14ac:dyDescent="0.3">
      <c r="A47" s="79"/>
      <c r="B47" s="45"/>
      <c r="C47" s="254" t="s">
        <v>371</v>
      </c>
      <c r="D47" s="254"/>
      <c r="E47" s="254"/>
      <c r="F47" s="93" t="s">
        <v>36</v>
      </c>
      <c r="G47" s="86">
        <v>160</v>
      </c>
      <c r="H47" s="181">
        <v>570</v>
      </c>
      <c r="I47" s="185">
        <f t="shared" si="4"/>
        <v>91200</v>
      </c>
    </row>
    <row r="48" spans="1:9" ht="16.2" customHeight="1" x14ac:dyDescent="0.3">
      <c r="A48" s="79" t="s">
        <v>372</v>
      </c>
      <c r="B48" s="73" t="s">
        <v>373</v>
      </c>
      <c r="C48" s="272" t="s">
        <v>374</v>
      </c>
      <c r="D48" s="272"/>
      <c r="E48" s="272"/>
      <c r="F48" s="13"/>
      <c r="G48" s="86"/>
      <c r="H48" s="181"/>
      <c r="I48" s="185"/>
    </row>
    <row r="49" spans="1:9" ht="16.2" customHeight="1" x14ac:dyDescent="0.3">
      <c r="A49" s="79"/>
      <c r="B49" s="45" t="s">
        <v>30</v>
      </c>
      <c r="C49" s="254" t="s">
        <v>375</v>
      </c>
      <c r="D49" s="254"/>
      <c r="E49" s="254"/>
      <c r="F49" s="4" t="s">
        <v>376</v>
      </c>
      <c r="G49" s="86">
        <v>0.8</v>
      </c>
      <c r="H49" s="181">
        <v>19500</v>
      </c>
      <c r="I49" s="185">
        <f t="shared" si="4"/>
        <v>15600</v>
      </c>
    </row>
    <row r="50" spans="1:9" ht="16.2" customHeight="1" x14ac:dyDescent="0.3">
      <c r="A50" s="79"/>
      <c r="B50" s="45"/>
      <c r="C50" s="254" t="s">
        <v>377</v>
      </c>
      <c r="D50" s="254"/>
      <c r="E50" s="254"/>
      <c r="F50" s="24"/>
      <c r="H50" s="183"/>
      <c r="I50" s="185"/>
    </row>
    <row r="51" spans="1:9" ht="16.2" customHeight="1" x14ac:dyDescent="0.3">
      <c r="A51" s="79"/>
      <c r="B51" s="45" t="s">
        <v>30</v>
      </c>
      <c r="C51" s="254" t="s">
        <v>378</v>
      </c>
      <c r="D51" s="254"/>
      <c r="E51" s="254"/>
      <c r="F51" s="4" t="s">
        <v>376</v>
      </c>
      <c r="G51" s="86">
        <v>0.62</v>
      </c>
      <c r="H51" s="181">
        <v>19500</v>
      </c>
      <c r="I51" s="185">
        <f t="shared" si="4"/>
        <v>12090</v>
      </c>
    </row>
    <row r="52" spans="1:9" ht="16.2" customHeight="1" x14ac:dyDescent="0.3">
      <c r="A52" s="79"/>
      <c r="B52" s="45"/>
      <c r="C52" s="254" t="s">
        <v>379</v>
      </c>
      <c r="D52" s="254"/>
      <c r="E52" s="254"/>
      <c r="F52" s="13"/>
      <c r="G52" s="86"/>
      <c r="H52" s="181"/>
      <c r="I52" s="185"/>
    </row>
    <row r="53" spans="1:9" ht="16.2" customHeight="1" x14ac:dyDescent="0.3">
      <c r="A53" s="79"/>
      <c r="B53" s="45" t="s">
        <v>30</v>
      </c>
      <c r="C53" s="254" t="s">
        <v>380</v>
      </c>
      <c r="D53" s="254"/>
      <c r="E53" s="254"/>
      <c r="F53" s="4" t="s">
        <v>376</v>
      </c>
      <c r="G53" s="86">
        <v>2.2000000000000002</v>
      </c>
      <c r="H53" s="181">
        <v>19500</v>
      </c>
      <c r="I53" s="185">
        <f t="shared" si="4"/>
        <v>42900</v>
      </c>
    </row>
    <row r="54" spans="1:9" ht="16.2" customHeight="1" x14ac:dyDescent="0.3">
      <c r="A54" s="79"/>
      <c r="B54" s="45"/>
      <c r="C54" s="254" t="s">
        <v>381</v>
      </c>
      <c r="D54" s="254"/>
      <c r="E54" s="254"/>
      <c r="F54" s="13"/>
      <c r="G54" s="86"/>
      <c r="H54" s="181"/>
      <c r="I54" s="185"/>
    </row>
    <row r="55" spans="1:9" ht="16.2" customHeight="1" x14ac:dyDescent="0.3">
      <c r="A55" s="79" t="s">
        <v>382</v>
      </c>
      <c r="B55" s="35" t="s">
        <v>383</v>
      </c>
      <c r="C55" s="272" t="s">
        <v>384</v>
      </c>
      <c r="D55" s="272"/>
      <c r="E55" s="272"/>
      <c r="F55" s="13"/>
      <c r="G55" s="86"/>
      <c r="H55" s="181"/>
      <c r="I55" s="185"/>
    </row>
    <row r="56" spans="1:9" ht="16.2" customHeight="1" x14ac:dyDescent="0.3">
      <c r="A56" s="79" t="s">
        <v>385</v>
      </c>
      <c r="B56" s="45" t="s">
        <v>15</v>
      </c>
      <c r="C56" s="272" t="s">
        <v>386</v>
      </c>
      <c r="D56" s="272"/>
      <c r="E56" s="272"/>
      <c r="F56" s="4"/>
      <c r="G56" s="86"/>
      <c r="H56" s="181"/>
      <c r="I56" s="185"/>
    </row>
    <row r="57" spans="1:9" ht="16.2" customHeight="1" x14ac:dyDescent="0.3">
      <c r="A57" s="79"/>
      <c r="B57" s="45"/>
      <c r="C57" s="254" t="s">
        <v>387</v>
      </c>
      <c r="D57" s="254"/>
      <c r="E57" s="254"/>
      <c r="F57" s="4" t="s">
        <v>29</v>
      </c>
      <c r="G57" s="4">
        <v>3.6</v>
      </c>
      <c r="H57" s="181">
        <v>2400</v>
      </c>
      <c r="I57" s="185">
        <f>G57*H57</f>
        <v>8640</v>
      </c>
    </row>
    <row r="58" spans="1:9" ht="16.2" customHeight="1" x14ac:dyDescent="0.3">
      <c r="A58" s="79"/>
      <c r="B58" s="45"/>
      <c r="C58" s="254" t="s">
        <v>388</v>
      </c>
      <c r="D58" s="254"/>
      <c r="E58" s="254"/>
      <c r="F58" s="4" t="s">
        <v>29</v>
      </c>
      <c r="G58" s="4">
        <v>2.8</v>
      </c>
      <c r="H58" s="181">
        <v>2400</v>
      </c>
      <c r="I58" s="185">
        <f t="shared" ref="I58:I63" si="5">G58*H58</f>
        <v>6720</v>
      </c>
    </row>
    <row r="59" spans="1:9" ht="16.2" customHeight="1" x14ac:dyDescent="0.3">
      <c r="A59" s="79"/>
      <c r="B59" s="45"/>
      <c r="C59" s="254" t="s">
        <v>389</v>
      </c>
      <c r="D59" s="254"/>
      <c r="E59" s="254"/>
      <c r="F59" s="4" t="s">
        <v>29</v>
      </c>
      <c r="G59" s="4">
        <v>10</v>
      </c>
      <c r="H59" s="181">
        <v>2400</v>
      </c>
      <c r="I59" s="185">
        <f t="shared" si="5"/>
        <v>24000</v>
      </c>
    </row>
    <row r="60" spans="1:9" ht="16.2" customHeight="1" x14ac:dyDescent="0.3">
      <c r="A60" s="79" t="s">
        <v>390</v>
      </c>
      <c r="B60" s="45" t="s">
        <v>16</v>
      </c>
      <c r="C60" s="272" t="s">
        <v>391</v>
      </c>
      <c r="D60" s="272"/>
      <c r="E60" s="272"/>
      <c r="F60" s="4"/>
      <c r="G60" s="4"/>
      <c r="H60" s="181"/>
      <c r="I60" s="185"/>
    </row>
    <row r="61" spans="1:9" ht="16.2" customHeight="1" x14ac:dyDescent="0.3">
      <c r="A61" s="79"/>
      <c r="B61" s="45"/>
      <c r="C61" s="254" t="s">
        <v>392</v>
      </c>
      <c r="D61" s="254"/>
      <c r="E61" s="254"/>
      <c r="F61" s="4" t="s">
        <v>36</v>
      </c>
      <c r="G61" s="4">
        <v>25</v>
      </c>
      <c r="H61" s="181">
        <v>45</v>
      </c>
      <c r="I61" s="185">
        <f t="shared" si="5"/>
        <v>1125</v>
      </c>
    </row>
    <row r="62" spans="1:9" ht="16.2" customHeight="1" x14ac:dyDescent="0.3">
      <c r="A62" s="79"/>
      <c r="B62" s="45"/>
      <c r="C62" s="254" t="s">
        <v>393</v>
      </c>
      <c r="D62" s="254"/>
      <c r="E62" s="254"/>
      <c r="F62" s="4" t="s">
        <v>36</v>
      </c>
      <c r="G62" s="4">
        <v>32</v>
      </c>
      <c r="H62" s="181">
        <v>45</v>
      </c>
      <c r="I62" s="185">
        <f t="shared" si="5"/>
        <v>1440</v>
      </c>
    </row>
    <row r="63" spans="1:9" ht="16.2" customHeight="1" x14ac:dyDescent="0.3">
      <c r="A63" s="79"/>
      <c r="B63" s="45"/>
      <c r="C63" s="254" t="s">
        <v>394</v>
      </c>
      <c r="D63" s="254"/>
      <c r="E63" s="254"/>
      <c r="F63" s="4" t="s">
        <v>36</v>
      </c>
      <c r="G63" s="4">
        <v>160</v>
      </c>
      <c r="H63" s="181">
        <v>45</v>
      </c>
      <c r="I63" s="185">
        <f t="shared" si="5"/>
        <v>7200</v>
      </c>
    </row>
    <row r="64" spans="1:9" ht="16.2" customHeight="1" x14ac:dyDescent="0.3">
      <c r="A64" s="79" t="s">
        <v>395</v>
      </c>
      <c r="B64" s="73" t="s">
        <v>396</v>
      </c>
      <c r="C64" s="272" t="s">
        <v>397</v>
      </c>
      <c r="D64" s="272"/>
      <c r="E64" s="272"/>
      <c r="F64" s="13"/>
      <c r="G64" s="86"/>
      <c r="H64" s="181"/>
      <c r="I64" s="185"/>
    </row>
    <row r="65" spans="1:9" ht="25.2" customHeight="1" x14ac:dyDescent="0.3">
      <c r="A65" s="72"/>
      <c r="B65" s="73"/>
      <c r="C65" s="253" t="s">
        <v>398</v>
      </c>
      <c r="D65" s="254"/>
      <c r="E65" s="255"/>
      <c r="F65" s="73"/>
      <c r="G65" s="89"/>
      <c r="H65" s="189"/>
      <c r="I65" s="181"/>
    </row>
    <row r="66" spans="1:9" ht="16.2" customHeight="1" x14ac:dyDescent="0.3">
      <c r="A66" s="79"/>
      <c r="B66" s="45"/>
      <c r="C66" s="254" t="s">
        <v>387</v>
      </c>
      <c r="D66" s="254"/>
      <c r="E66" s="254"/>
      <c r="F66" s="4" t="s">
        <v>33</v>
      </c>
      <c r="G66" s="4">
        <v>12</v>
      </c>
      <c r="H66" s="181">
        <v>140</v>
      </c>
      <c r="I66" s="185">
        <f>G66*H66</f>
        <v>1680</v>
      </c>
    </row>
    <row r="67" spans="1:9" ht="16.2" customHeight="1" x14ac:dyDescent="0.3">
      <c r="A67" s="79"/>
      <c r="B67" s="45"/>
      <c r="C67" s="254" t="s">
        <v>388</v>
      </c>
      <c r="D67" s="254"/>
      <c r="E67" s="254"/>
      <c r="F67" s="4" t="s">
        <v>33</v>
      </c>
      <c r="G67" s="4">
        <v>31</v>
      </c>
      <c r="H67" s="181">
        <v>140</v>
      </c>
      <c r="I67" s="185">
        <f t="shared" ref="I67:I68" si="6">G67*H67</f>
        <v>4340</v>
      </c>
    </row>
    <row r="68" spans="1:9" ht="16.2" customHeight="1" x14ac:dyDescent="0.3">
      <c r="A68" s="79"/>
      <c r="B68" s="45"/>
      <c r="C68" s="254" t="s">
        <v>389</v>
      </c>
      <c r="D68" s="254"/>
      <c r="E68" s="254"/>
      <c r="F68" s="4" t="s">
        <v>33</v>
      </c>
      <c r="G68" s="4">
        <v>55</v>
      </c>
      <c r="H68" s="181">
        <v>140</v>
      </c>
      <c r="I68" s="185">
        <f t="shared" si="6"/>
        <v>7700</v>
      </c>
    </row>
    <row r="69" spans="1:9" ht="16.2" customHeight="1" x14ac:dyDescent="0.3">
      <c r="A69" s="79" t="s">
        <v>399</v>
      </c>
      <c r="B69" s="73" t="s">
        <v>400</v>
      </c>
      <c r="C69" s="272" t="s">
        <v>401</v>
      </c>
      <c r="D69" s="272"/>
      <c r="E69" s="272"/>
      <c r="F69" s="13"/>
      <c r="G69" s="86"/>
      <c r="H69" s="181"/>
      <c r="I69" s="185"/>
    </row>
    <row r="70" spans="1:9" ht="16.2" customHeight="1" x14ac:dyDescent="0.3">
      <c r="A70" s="79"/>
      <c r="B70" s="45"/>
      <c r="C70" s="254" t="s">
        <v>402</v>
      </c>
      <c r="D70" s="254"/>
      <c r="E70" s="254"/>
      <c r="F70" s="4" t="s">
        <v>35</v>
      </c>
      <c r="G70" s="4">
        <v>120</v>
      </c>
      <c r="H70" s="181">
        <v>180</v>
      </c>
      <c r="I70" s="185">
        <f>G70*H70</f>
        <v>21600</v>
      </c>
    </row>
    <row r="71" spans="1:9" ht="16.2" customHeight="1" x14ac:dyDescent="0.3">
      <c r="A71" s="79"/>
      <c r="B71" s="45"/>
      <c r="C71" s="254" t="s">
        <v>403</v>
      </c>
      <c r="D71" s="254"/>
      <c r="E71" s="254"/>
      <c r="F71" s="4"/>
      <c r="G71" s="4"/>
      <c r="H71" s="181"/>
      <c r="I71" s="185"/>
    </row>
    <row r="72" spans="1:9" ht="16.2" customHeight="1" x14ac:dyDescent="0.3">
      <c r="A72" s="79"/>
      <c r="B72" s="45"/>
      <c r="C72" s="253" t="s">
        <v>404</v>
      </c>
      <c r="D72" s="254"/>
      <c r="E72" s="255"/>
      <c r="F72" s="4" t="s">
        <v>35</v>
      </c>
      <c r="G72" s="4">
        <v>310</v>
      </c>
      <c r="H72" s="181">
        <v>180</v>
      </c>
      <c r="I72" s="185">
        <f>G72*H72</f>
        <v>55800</v>
      </c>
    </row>
    <row r="73" spans="1:9" ht="16.2" customHeight="1" x14ac:dyDescent="0.3">
      <c r="A73" s="79"/>
      <c r="B73" s="45"/>
      <c r="C73" s="253" t="s">
        <v>403</v>
      </c>
      <c r="D73" s="254"/>
      <c r="E73" s="255"/>
      <c r="F73" s="4"/>
      <c r="G73" s="4"/>
      <c r="H73" s="181"/>
      <c r="I73" s="185"/>
    </row>
    <row r="74" spans="1:9" ht="16.2" customHeight="1" x14ac:dyDescent="0.3">
      <c r="A74" s="79"/>
      <c r="B74" s="45"/>
      <c r="C74" s="254" t="s">
        <v>405</v>
      </c>
      <c r="D74" s="254"/>
      <c r="E74" s="254"/>
      <c r="F74" s="4" t="s">
        <v>35</v>
      </c>
      <c r="G74" s="4">
        <v>550</v>
      </c>
      <c r="H74" s="181">
        <v>180</v>
      </c>
      <c r="I74" s="185">
        <f t="shared" ref="I74" si="7">G74*H74</f>
        <v>99000</v>
      </c>
    </row>
    <row r="75" spans="1:9" ht="16.2" customHeight="1" x14ac:dyDescent="0.3">
      <c r="A75" s="79"/>
      <c r="B75" s="45"/>
      <c r="C75" s="254" t="s">
        <v>403</v>
      </c>
      <c r="D75" s="254"/>
      <c r="E75" s="254"/>
      <c r="F75" s="4"/>
      <c r="G75" s="4"/>
      <c r="H75" s="181"/>
      <c r="I75" s="185"/>
    </row>
    <row r="76" spans="1:9" ht="16.2" customHeight="1" x14ac:dyDescent="0.3">
      <c r="A76" s="79" t="s">
        <v>406</v>
      </c>
      <c r="B76" s="73" t="s">
        <v>407</v>
      </c>
      <c r="C76" s="272" t="s">
        <v>408</v>
      </c>
      <c r="D76" s="272"/>
      <c r="E76" s="272"/>
      <c r="F76" s="4"/>
      <c r="G76" s="4"/>
      <c r="H76" s="181"/>
      <c r="I76" s="185"/>
    </row>
    <row r="77" spans="1:9" ht="16.2" customHeight="1" x14ac:dyDescent="0.3">
      <c r="A77" s="79"/>
      <c r="B77" s="94" t="s">
        <v>409</v>
      </c>
      <c r="C77" s="254" t="s">
        <v>410</v>
      </c>
      <c r="D77" s="254"/>
      <c r="E77" s="254"/>
      <c r="F77" s="24" t="s">
        <v>6</v>
      </c>
      <c r="G77" s="4">
        <v>1</v>
      </c>
      <c r="H77" s="181">
        <v>50000</v>
      </c>
      <c r="I77" s="185">
        <f>G77*H77</f>
        <v>50000</v>
      </c>
    </row>
    <row r="78" spans="1:9" ht="16.2" customHeight="1" x14ac:dyDescent="0.3">
      <c r="A78" s="79"/>
      <c r="B78" s="94" t="s">
        <v>411</v>
      </c>
      <c r="C78" s="254" t="s">
        <v>412</v>
      </c>
      <c r="D78" s="254"/>
      <c r="E78" s="254"/>
      <c r="F78" s="24" t="s">
        <v>6</v>
      </c>
      <c r="G78" s="4">
        <v>1</v>
      </c>
      <c r="H78" s="181">
        <v>80000</v>
      </c>
      <c r="I78" s="185">
        <f t="shared" ref="I78:I80" si="8">G78*H78</f>
        <v>80000</v>
      </c>
    </row>
    <row r="79" spans="1:9" ht="16.2" customHeight="1" x14ac:dyDescent="0.3">
      <c r="A79" s="79"/>
      <c r="B79" s="94"/>
      <c r="C79" s="254" t="s">
        <v>413</v>
      </c>
      <c r="D79" s="254"/>
      <c r="E79" s="254"/>
      <c r="F79" s="24" t="s">
        <v>414</v>
      </c>
      <c r="G79" s="4">
        <v>650</v>
      </c>
      <c r="H79" s="181">
        <v>150</v>
      </c>
      <c r="I79" s="185">
        <f t="shared" si="8"/>
        <v>97500</v>
      </c>
    </row>
    <row r="80" spans="1:9" ht="31.95" customHeight="1" x14ac:dyDescent="0.3">
      <c r="A80" s="79"/>
      <c r="B80" s="94"/>
      <c r="C80" s="254" t="s">
        <v>415</v>
      </c>
      <c r="D80" s="254"/>
      <c r="E80" s="254"/>
      <c r="F80" s="24" t="s">
        <v>33</v>
      </c>
      <c r="G80" s="4">
        <v>490</v>
      </c>
      <c r="H80" s="181">
        <v>330</v>
      </c>
      <c r="I80" s="185">
        <f t="shared" si="8"/>
        <v>161700</v>
      </c>
    </row>
    <row r="81" spans="1:9" ht="16.2" customHeight="1" x14ac:dyDescent="0.3">
      <c r="A81" s="72" t="s">
        <v>416</v>
      </c>
      <c r="B81" s="73"/>
      <c r="C81" s="272" t="s">
        <v>417</v>
      </c>
      <c r="D81" s="272"/>
      <c r="E81" s="272"/>
      <c r="F81" s="4"/>
      <c r="G81" s="4"/>
      <c r="H81" s="181"/>
      <c r="I81" s="185"/>
    </row>
    <row r="82" spans="1:9" ht="16.2" customHeight="1" x14ac:dyDescent="0.3">
      <c r="A82" s="79" t="s">
        <v>418</v>
      </c>
      <c r="B82" s="73"/>
      <c r="C82" s="253" t="s">
        <v>419</v>
      </c>
      <c r="D82" s="254"/>
      <c r="E82" s="255"/>
      <c r="F82" s="4" t="s">
        <v>307</v>
      </c>
      <c r="G82" s="86">
        <v>3</v>
      </c>
      <c r="H82" s="181">
        <f>150000/3</f>
        <v>50000</v>
      </c>
      <c r="I82" s="185">
        <f>G82*H82</f>
        <v>150000</v>
      </c>
    </row>
    <row r="83" spans="1:9" ht="29.4" customHeight="1" x14ac:dyDescent="0.3">
      <c r="A83" s="79" t="s">
        <v>420</v>
      </c>
      <c r="B83" s="73"/>
      <c r="C83" s="253" t="s">
        <v>421</v>
      </c>
      <c r="D83" s="254"/>
      <c r="E83" s="255"/>
      <c r="F83" s="4" t="s">
        <v>422</v>
      </c>
      <c r="G83" s="86">
        <v>121</v>
      </c>
      <c r="H83" s="181">
        <f>3500000/121</f>
        <v>28925.619834710742</v>
      </c>
      <c r="I83" s="185">
        <f>G83*H83</f>
        <v>3500000</v>
      </c>
    </row>
    <row r="84" spans="1:9" ht="16.2" customHeight="1" x14ac:dyDescent="0.3">
      <c r="A84" s="79" t="s">
        <v>423</v>
      </c>
      <c r="B84" s="73"/>
      <c r="C84" s="253" t="s">
        <v>424</v>
      </c>
      <c r="D84" s="254"/>
      <c r="E84" s="255"/>
      <c r="F84" s="4" t="s">
        <v>425</v>
      </c>
      <c r="G84" s="86">
        <f>11*1.5</f>
        <v>16.5</v>
      </c>
      <c r="H84" s="181">
        <f>150000/16.5</f>
        <v>9090.9090909090901</v>
      </c>
      <c r="I84" s="185">
        <f>G84*H84</f>
        <v>150000</v>
      </c>
    </row>
    <row r="85" spans="1:9" ht="16.2" customHeight="1" x14ac:dyDescent="0.3">
      <c r="A85" s="79" t="s">
        <v>426</v>
      </c>
      <c r="B85" s="73"/>
      <c r="C85" s="253" t="s">
        <v>427</v>
      </c>
      <c r="D85" s="254"/>
      <c r="E85" s="255"/>
      <c r="F85" s="4" t="s">
        <v>33</v>
      </c>
      <c r="G85" s="86">
        <v>18</v>
      </c>
      <c r="H85" s="181">
        <f>200000/18</f>
        <v>11111.111111111111</v>
      </c>
      <c r="I85" s="185">
        <f>G85*H85</f>
        <v>200000</v>
      </c>
    </row>
    <row r="86" spans="1:9" ht="16.2" customHeight="1" x14ac:dyDescent="0.3">
      <c r="A86" s="72" t="s">
        <v>428</v>
      </c>
      <c r="B86" s="73"/>
      <c r="C86" s="276" t="s">
        <v>429</v>
      </c>
      <c r="D86" s="272"/>
      <c r="E86" s="277"/>
      <c r="F86" s="4"/>
      <c r="G86" s="86"/>
      <c r="H86" s="181"/>
      <c r="I86" s="185"/>
    </row>
    <row r="87" spans="1:9" ht="16.2" customHeight="1" x14ac:dyDescent="0.3">
      <c r="A87" s="79" t="s">
        <v>430</v>
      </c>
      <c r="B87" s="73"/>
      <c r="C87" s="253" t="s">
        <v>431</v>
      </c>
      <c r="D87" s="254"/>
      <c r="E87" s="255"/>
      <c r="F87" s="4" t="s">
        <v>307</v>
      </c>
      <c r="G87" s="86">
        <v>2</v>
      </c>
      <c r="H87" s="181">
        <v>50000</v>
      </c>
      <c r="I87" s="185">
        <f t="shared" ref="I87" si="9">G87*H87</f>
        <v>100000</v>
      </c>
    </row>
    <row r="88" spans="1:9" ht="28.2" customHeight="1" x14ac:dyDescent="0.3">
      <c r="A88" s="79" t="s">
        <v>432</v>
      </c>
      <c r="B88" s="73"/>
      <c r="C88" s="253" t="s">
        <v>421</v>
      </c>
      <c r="D88" s="254"/>
      <c r="E88" s="255"/>
      <c r="F88" s="4" t="s">
        <v>422</v>
      </c>
      <c r="G88" s="86">
        <v>153</v>
      </c>
      <c r="H88" s="181">
        <f>H83</f>
        <v>28925.619834710742</v>
      </c>
      <c r="I88" s="185">
        <f>G88*H88</f>
        <v>4425619.8347107433</v>
      </c>
    </row>
    <row r="89" spans="1:9" ht="16.2" customHeight="1" x14ac:dyDescent="0.3">
      <c r="A89" s="79" t="s">
        <v>433</v>
      </c>
      <c r="B89" s="73"/>
      <c r="C89" s="253" t="s">
        <v>424</v>
      </c>
      <c r="D89" s="254"/>
      <c r="E89" s="255"/>
      <c r="F89" s="4" t="s">
        <v>425</v>
      </c>
      <c r="G89" s="86">
        <v>16.5</v>
      </c>
      <c r="H89" s="181">
        <f>H84</f>
        <v>9090.9090909090901</v>
      </c>
      <c r="I89" s="185">
        <f>G89*H89</f>
        <v>150000</v>
      </c>
    </row>
    <row r="90" spans="1:9" ht="16.2" customHeight="1" x14ac:dyDescent="0.3">
      <c r="A90" s="79" t="s">
        <v>434</v>
      </c>
      <c r="B90" s="73"/>
      <c r="C90" s="253" t="s">
        <v>427</v>
      </c>
      <c r="D90" s="254"/>
      <c r="E90" s="255"/>
      <c r="F90" s="4" t="s">
        <v>33</v>
      </c>
      <c r="G90" s="86">
        <v>18</v>
      </c>
      <c r="H90" s="181">
        <f>H85</f>
        <v>11111.111111111111</v>
      </c>
      <c r="I90" s="185">
        <f>G90*H90</f>
        <v>200000</v>
      </c>
    </row>
    <row r="91" spans="1:9" ht="16.2" customHeight="1" x14ac:dyDescent="0.3">
      <c r="A91" s="72"/>
      <c r="B91" s="73"/>
      <c r="C91" s="276" t="s">
        <v>435</v>
      </c>
      <c r="D91" s="272"/>
      <c r="E91" s="277"/>
      <c r="F91" s="4"/>
      <c r="G91" s="86"/>
      <c r="H91" s="181"/>
      <c r="I91" s="185"/>
    </row>
    <row r="92" spans="1:9" ht="16.2" customHeight="1" x14ac:dyDescent="0.3">
      <c r="A92" s="72" t="s">
        <v>436</v>
      </c>
      <c r="B92" s="73" t="s">
        <v>437</v>
      </c>
      <c r="C92" s="267" t="s">
        <v>363</v>
      </c>
      <c r="D92" s="267"/>
      <c r="E92" s="267"/>
      <c r="F92" s="73"/>
      <c r="G92" s="81"/>
      <c r="H92" s="184"/>
      <c r="I92" s="185"/>
    </row>
    <row r="93" spans="1:9" ht="16.2" customHeight="1" x14ac:dyDescent="0.3">
      <c r="A93" s="79"/>
      <c r="B93" s="45" t="s">
        <v>365</v>
      </c>
      <c r="C93" s="267" t="s">
        <v>438</v>
      </c>
      <c r="D93" s="267"/>
      <c r="E93" s="267"/>
      <c r="F93" s="45"/>
      <c r="G93" s="81"/>
      <c r="H93" s="184"/>
      <c r="I93" s="185"/>
    </row>
    <row r="94" spans="1:9" ht="16.2" customHeight="1" x14ac:dyDescent="0.3">
      <c r="A94" s="79"/>
      <c r="B94" s="45" t="s">
        <v>55</v>
      </c>
      <c r="C94" s="281" t="s">
        <v>368</v>
      </c>
      <c r="D94" s="281"/>
      <c r="E94" s="281"/>
      <c r="F94" s="45"/>
      <c r="G94" s="81"/>
      <c r="H94" s="184"/>
      <c r="I94" s="185"/>
    </row>
    <row r="95" spans="1:9" ht="16.2" customHeight="1" x14ac:dyDescent="0.3">
      <c r="A95" s="79" t="s">
        <v>439</v>
      </c>
      <c r="B95" s="45"/>
      <c r="C95" s="95" t="s">
        <v>440</v>
      </c>
      <c r="D95" s="264" t="s">
        <v>441</v>
      </c>
      <c r="E95" s="264"/>
      <c r="F95" s="13" t="s">
        <v>36</v>
      </c>
      <c r="G95" s="86">
        <v>84</v>
      </c>
      <c r="H95" s="181">
        <v>680</v>
      </c>
      <c r="I95" s="185">
        <f>G95*H95</f>
        <v>57120</v>
      </c>
    </row>
    <row r="96" spans="1:9" ht="16.2" customHeight="1" x14ac:dyDescent="0.3">
      <c r="A96" s="79" t="s">
        <v>442</v>
      </c>
      <c r="B96" s="45"/>
      <c r="C96" s="95" t="s">
        <v>443</v>
      </c>
      <c r="D96" s="264" t="s">
        <v>444</v>
      </c>
      <c r="E96" s="264"/>
      <c r="F96" s="13" t="s">
        <v>36</v>
      </c>
      <c r="G96" s="86">
        <v>33</v>
      </c>
      <c r="H96" s="181">
        <v>680</v>
      </c>
      <c r="I96" s="185">
        <f t="shared" ref="I96:I109" si="10">G96*H96</f>
        <v>22440</v>
      </c>
    </row>
    <row r="97" spans="1:9" ht="16.2" customHeight="1" x14ac:dyDescent="0.3">
      <c r="A97" s="72"/>
      <c r="B97" s="73" t="s">
        <v>373</v>
      </c>
      <c r="C97" s="267" t="s">
        <v>445</v>
      </c>
      <c r="D97" s="267"/>
      <c r="E97" s="267"/>
      <c r="F97" s="13"/>
      <c r="G97" s="86"/>
      <c r="H97" s="181"/>
      <c r="I97" s="185"/>
    </row>
    <row r="98" spans="1:9" ht="16.2" customHeight="1" x14ac:dyDescent="0.3">
      <c r="A98" s="79" t="s">
        <v>446</v>
      </c>
      <c r="B98" s="45" t="s">
        <v>37</v>
      </c>
      <c r="C98" s="95" t="s">
        <v>440</v>
      </c>
      <c r="D98" s="264" t="s">
        <v>447</v>
      </c>
      <c r="E98" s="264"/>
      <c r="F98" s="13" t="s">
        <v>376</v>
      </c>
      <c r="G98" s="86">
        <v>16</v>
      </c>
      <c r="H98" s="181">
        <v>19500</v>
      </c>
      <c r="I98" s="185">
        <f t="shared" si="10"/>
        <v>312000</v>
      </c>
    </row>
    <row r="99" spans="1:9" ht="16.2" customHeight="1" x14ac:dyDescent="0.3">
      <c r="A99" s="72"/>
      <c r="B99" s="73" t="s">
        <v>383</v>
      </c>
      <c r="C99" s="267" t="s">
        <v>448</v>
      </c>
      <c r="D99" s="267"/>
      <c r="E99" s="267"/>
      <c r="F99" s="13"/>
      <c r="G99" s="86"/>
      <c r="H99" s="181"/>
      <c r="I99" s="185"/>
    </row>
    <row r="100" spans="1:9" ht="16.2" customHeight="1" x14ac:dyDescent="0.3">
      <c r="A100" s="79" t="s">
        <v>449</v>
      </c>
      <c r="B100" s="45" t="s">
        <v>450</v>
      </c>
      <c r="C100" s="264" t="s">
        <v>451</v>
      </c>
      <c r="D100" s="264"/>
      <c r="E100" s="264"/>
      <c r="F100" s="4" t="s">
        <v>36</v>
      </c>
      <c r="G100" s="86">
        <v>264</v>
      </c>
      <c r="H100" s="181">
        <v>100</v>
      </c>
      <c r="I100" s="185">
        <f t="shared" si="10"/>
        <v>26400</v>
      </c>
    </row>
    <row r="101" spans="1:9" ht="25.2" customHeight="1" x14ac:dyDescent="0.3">
      <c r="A101" s="278" t="s">
        <v>1317</v>
      </c>
      <c r="B101" s="279"/>
      <c r="C101" s="279"/>
      <c r="D101" s="279"/>
      <c r="E101" s="279"/>
      <c r="F101" s="279"/>
      <c r="G101" s="279"/>
      <c r="H101" s="280"/>
      <c r="I101" s="187">
        <f>SUM(I41:I100)</f>
        <v>13131215.834710743</v>
      </c>
    </row>
    <row r="102" spans="1:9" ht="25.2" customHeight="1" x14ac:dyDescent="0.3">
      <c r="A102" s="259" t="s">
        <v>1325</v>
      </c>
      <c r="B102" s="259"/>
      <c r="C102" s="259"/>
      <c r="D102" s="259"/>
      <c r="E102" s="259"/>
      <c r="F102" s="259"/>
      <c r="G102" s="259"/>
      <c r="H102" s="259"/>
      <c r="I102" s="259"/>
    </row>
    <row r="103" spans="1:9" ht="25.2" customHeight="1" x14ac:dyDescent="0.3">
      <c r="A103" s="70" t="s">
        <v>290</v>
      </c>
      <c r="B103" s="70" t="s">
        <v>291</v>
      </c>
      <c r="C103" s="260" t="s">
        <v>113</v>
      </c>
      <c r="D103" s="261"/>
      <c r="E103" s="262"/>
      <c r="F103" s="70" t="s">
        <v>2</v>
      </c>
      <c r="G103" s="71" t="s">
        <v>3</v>
      </c>
      <c r="H103" s="177" t="s">
        <v>4</v>
      </c>
      <c r="I103" s="178" t="s">
        <v>185</v>
      </c>
    </row>
    <row r="104" spans="1:9" ht="25.2" customHeight="1" x14ac:dyDescent="0.3">
      <c r="A104" s="278" t="s">
        <v>1324</v>
      </c>
      <c r="B104" s="279"/>
      <c r="C104" s="279"/>
      <c r="D104" s="279"/>
      <c r="E104" s="279"/>
      <c r="F104" s="279"/>
      <c r="G104" s="279"/>
      <c r="H104" s="280"/>
      <c r="I104" s="187">
        <f>I101</f>
        <v>13131215.834710743</v>
      </c>
    </row>
    <row r="105" spans="1:9" ht="16.2" customHeight="1" x14ac:dyDescent="0.3">
      <c r="A105" s="79"/>
      <c r="B105" s="45"/>
      <c r="C105" s="95"/>
      <c r="D105" s="95"/>
      <c r="E105" s="95"/>
      <c r="F105" s="4"/>
      <c r="G105" s="86"/>
      <c r="H105" s="181"/>
      <c r="I105" s="185"/>
    </row>
    <row r="106" spans="1:9" ht="16.2" customHeight="1" x14ac:dyDescent="0.3">
      <c r="A106" s="79"/>
      <c r="B106" s="45" t="s">
        <v>15</v>
      </c>
      <c r="C106" s="282" t="s">
        <v>386</v>
      </c>
      <c r="D106" s="282"/>
      <c r="E106" s="282"/>
      <c r="F106" s="4"/>
      <c r="G106" s="86"/>
      <c r="H106" s="181"/>
      <c r="I106" s="185"/>
    </row>
    <row r="107" spans="1:9" ht="16.2" customHeight="1" x14ac:dyDescent="0.3">
      <c r="A107" s="45" t="s">
        <v>452</v>
      </c>
      <c r="B107" s="45"/>
      <c r="C107" s="96" t="s">
        <v>440</v>
      </c>
      <c r="D107" s="264" t="s">
        <v>453</v>
      </c>
      <c r="E107" s="265"/>
      <c r="F107" s="86" t="s">
        <v>29</v>
      </c>
      <c r="G107" s="4">
        <v>95</v>
      </c>
      <c r="H107" s="181">
        <v>2400</v>
      </c>
      <c r="I107" s="185">
        <f t="shared" si="10"/>
        <v>228000</v>
      </c>
    </row>
    <row r="108" spans="1:9" ht="16.2" customHeight="1" x14ac:dyDescent="0.3">
      <c r="A108" s="73"/>
      <c r="B108" s="45" t="s">
        <v>16</v>
      </c>
      <c r="C108" s="276" t="s">
        <v>391</v>
      </c>
      <c r="D108" s="272"/>
      <c r="E108" s="277"/>
      <c r="F108" s="89"/>
      <c r="G108" s="97"/>
      <c r="H108" s="190"/>
      <c r="I108" s="185"/>
    </row>
    <row r="109" spans="1:9" ht="19.2" customHeight="1" x14ac:dyDescent="0.3">
      <c r="A109" s="79"/>
      <c r="B109" s="94"/>
      <c r="C109" s="263" t="s">
        <v>454</v>
      </c>
      <c r="D109" s="264"/>
      <c r="E109" s="265"/>
      <c r="F109" s="4" t="s">
        <v>36</v>
      </c>
      <c r="G109" s="4">
        <v>135</v>
      </c>
      <c r="H109" s="181">
        <v>45</v>
      </c>
      <c r="I109" s="185">
        <f t="shared" si="10"/>
        <v>6075</v>
      </c>
    </row>
    <row r="110" spans="1:9" ht="19.2" customHeight="1" x14ac:dyDescent="0.3">
      <c r="A110" s="79"/>
      <c r="B110" s="72" t="s">
        <v>400</v>
      </c>
      <c r="C110" s="273" t="s">
        <v>401</v>
      </c>
      <c r="D110" s="274"/>
      <c r="E110" s="275"/>
      <c r="F110" s="80"/>
      <c r="G110" s="4"/>
      <c r="H110" s="181"/>
      <c r="I110" s="185"/>
    </row>
    <row r="111" spans="1:9" ht="20.399999999999999" customHeight="1" x14ac:dyDescent="0.3">
      <c r="A111" s="79" t="s">
        <v>455</v>
      </c>
      <c r="B111" s="72"/>
      <c r="C111" s="263" t="s">
        <v>456</v>
      </c>
      <c r="D111" s="264"/>
      <c r="E111" s="265"/>
      <c r="F111" s="80" t="s">
        <v>307</v>
      </c>
      <c r="G111" s="4">
        <v>40</v>
      </c>
      <c r="H111" s="181">
        <v>150</v>
      </c>
      <c r="I111" s="185">
        <f>G111*H111</f>
        <v>6000</v>
      </c>
    </row>
    <row r="112" spans="1:9" ht="33.6" customHeight="1" x14ac:dyDescent="0.3">
      <c r="A112" s="79" t="s">
        <v>457</v>
      </c>
      <c r="B112" s="72"/>
      <c r="C112" s="263" t="s">
        <v>458</v>
      </c>
      <c r="D112" s="264"/>
      <c r="E112" s="265"/>
      <c r="F112" s="80" t="s">
        <v>307</v>
      </c>
      <c r="G112" s="4">
        <v>336</v>
      </c>
      <c r="H112" s="181">
        <f>750000/336</f>
        <v>2232.1428571428573</v>
      </c>
      <c r="I112" s="185">
        <f>G112*H112</f>
        <v>750000.00000000012</v>
      </c>
    </row>
    <row r="113" spans="1:9" ht="15.6" customHeight="1" x14ac:dyDescent="0.3">
      <c r="A113" s="79"/>
      <c r="B113" s="72"/>
      <c r="C113" s="273" t="s">
        <v>459</v>
      </c>
      <c r="D113" s="274"/>
      <c r="E113" s="275"/>
      <c r="F113" s="80"/>
      <c r="G113" s="86"/>
      <c r="H113" s="181"/>
      <c r="I113" s="185"/>
    </row>
    <row r="114" spans="1:9" ht="20.399999999999999" customHeight="1" x14ac:dyDescent="0.3">
      <c r="A114" s="79" t="s">
        <v>460</v>
      </c>
      <c r="B114" s="72"/>
      <c r="C114" s="263" t="s">
        <v>461</v>
      </c>
      <c r="D114" s="264"/>
      <c r="E114" s="265"/>
      <c r="F114" s="80" t="s">
        <v>307</v>
      </c>
      <c r="G114" s="4">
        <v>24</v>
      </c>
      <c r="H114" s="181">
        <f>75000/24</f>
        <v>3125</v>
      </c>
      <c r="I114" s="185">
        <f>G114*H114</f>
        <v>75000</v>
      </c>
    </row>
    <row r="115" spans="1:9" ht="35.25" customHeight="1" x14ac:dyDescent="0.3">
      <c r="A115" s="79" t="s">
        <v>462</v>
      </c>
      <c r="B115" s="72"/>
      <c r="C115" s="263" t="s">
        <v>463</v>
      </c>
      <c r="D115" s="264"/>
      <c r="E115" s="265"/>
      <c r="F115" s="80" t="s">
        <v>307</v>
      </c>
      <c r="G115" s="4">
        <v>24</v>
      </c>
      <c r="H115" s="181">
        <f>1800000/24</f>
        <v>75000</v>
      </c>
      <c r="I115" s="185">
        <f>G115*H115</f>
        <v>1800000</v>
      </c>
    </row>
    <row r="116" spans="1:9" ht="32.4" customHeight="1" x14ac:dyDescent="0.3">
      <c r="A116" s="283" t="s">
        <v>1318</v>
      </c>
      <c r="B116" s="283"/>
      <c r="C116" s="283"/>
      <c r="D116" s="283"/>
      <c r="E116" s="283"/>
      <c r="F116" s="283"/>
      <c r="G116" s="283"/>
      <c r="H116" s="283"/>
      <c r="I116" s="187">
        <f>SUM(I104:I115)</f>
        <v>15996290.834710743</v>
      </c>
    </row>
    <row r="117" spans="1:9" ht="25.2" customHeight="1" x14ac:dyDescent="0.3">
      <c r="A117" s="259" t="s">
        <v>1326</v>
      </c>
      <c r="B117" s="259"/>
      <c r="C117" s="259"/>
      <c r="D117" s="259"/>
      <c r="E117" s="259"/>
      <c r="F117" s="259"/>
      <c r="G117" s="259"/>
      <c r="H117" s="259"/>
      <c r="I117" s="259"/>
    </row>
    <row r="118" spans="1:9" ht="25.2" customHeight="1" x14ac:dyDescent="0.3">
      <c r="A118" s="87" t="s">
        <v>290</v>
      </c>
      <c r="B118" s="87" t="s">
        <v>291</v>
      </c>
      <c r="C118" s="260" t="s">
        <v>113</v>
      </c>
      <c r="D118" s="261"/>
      <c r="E118" s="262"/>
      <c r="F118" s="87" t="s">
        <v>2</v>
      </c>
      <c r="G118" s="88" t="s">
        <v>3</v>
      </c>
      <c r="H118" s="177" t="s">
        <v>4</v>
      </c>
      <c r="I118" s="178" t="s">
        <v>185</v>
      </c>
    </row>
    <row r="119" spans="1:9" ht="17.25" customHeight="1" x14ac:dyDescent="0.3">
      <c r="A119" s="72">
        <v>2</v>
      </c>
      <c r="B119" s="45"/>
      <c r="C119" s="267" t="s">
        <v>464</v>
      </c>
      <c r="D119" s="267"/>
      <c r="E119" s="267"/>
      <c r="F119" s="45"/>
      <c r="G119" s="81"/>
      <c r="H119" s="184"/>
      <c r="I119" s="185"/>
    </row>
    <row r="120" spans="1:9" ht="19.95" customHeight="1" x14ac:dyDescent="0.3">
      <c r="A120" s="72" t="s">
        <v>465</v>
      </c>
      <c r="B120" s="45"/>
      <c r="C120" s="257" t="s">
        <v>466</v>
      </c>
      <c r="D120" s="257"/>
      <c r="E120" s="257"/>
      <c r="F120" s="82"/>
      <c r="G120" s="81"/>
      <c r="H120" s="183"/>
      <c r="I120" s="185"/>
    </row>
    <row r="121" spans="1:9" ht="25.2" customHeight="1" x14ac:dyDescent="0.3">
      <c r="A121" s="79" t="s">
        <v>467</v>
      </c>
      <c r="B121" s="45"/>
      <c r="C121" s="264" t="s">
        <v>468</v>
      </c>
      <c r="D121" s="264"/>
      <c r="E121" s="264"/>
      <c r="F121" s="45" t="s">
        <v>6</v>
      </c>
      <c r="G121" s="81">
        <v>1</v>
      </c>
      <c r="H121" s="183">
        <v>17000</v>
      </c>
      <c r="I121" s="185">
        <f>G121*H121</f>
        <v>17000</v>
      </c>
    </row>
    <row r="122" spans="1:9" ht="49.95" customHeight="1" x14ac:dyDescent="0.3">
      <c r="A122" s="79" t="s">
        <v>469</v>
      </c>
      <c r="B122" s="45"/>
      <c r="C122" s="254" t="s">
        <v>470</v>
      </c>
      <c r="D122" s="254"/>
      <c r="E122" s="254"/>
      <c r="F122" s="45" t="s">
        <v>35</v>
      </c>
      <c r="G122" s="81">
        <v>2</v>
      </c>
      <c r="H122" s="184">
        <v>568452</v>
      </c>
      <c r="I122" s="185">
        <f>G122*H122</f>
        <v>1136904</v>
      </c>
    </row>
    <row r="123" spans="1:9" ht="61.95" customHeight="1" x14ac:dyDescent="0.3">
      <c r="A123" s="79" t="s">
        <v>471</v>
      </c>
      <c r="B123" s="45"/>
      <c r="C123" s="254" t="s">
        <v>472</v>
      </c>
      <c r="D123" s="254"/>
      <c r="E123" s="254"/>
      <c r="F123" s="45" t="s">
        <v>35</v>
      </c>
      <c r="G123" s="81">
        <v>2</v>
      </c>
      <c r="H123" s="183">
        <v>345645</v>
      </c>
      <c r="I123" s="182">
        <f t="shared" ref="I123:I148" si="11">G123*H123</f>
        <v>691290</v>
      </c>
    </row>
    <row r="124" spans="1:9" ht="58.95" customHeight="1" x14ac:dyDescent="0.3">
      <c r="A124" s="79" t="s">
        <v>473</v>
      </c>
      <c r="B124" s="45"/>
      <c r="C124" s="254" t="s">
        <v>474</v>
      </c>
      <c r="D124" s="254"/>
      <c r="E124" s="254"/>
      <c r="F124" s="45" t="s">
        <v>35</v>
      </c>
      <c r="G124" s="81">
        <v>2</v>
      </c>
      <c r="H124" s="183">
        <v>245671</v>
      </c>
      <c r="I124" s="182">
        <f t="shared" si="11"/>
        <v>491342</v>
      </c>
    </row>
    <row r="125" spans="1:9" ht="67.95" customHeight="1" x14ac:dyDescent="0.3">
      <c r="A125" s="79" t="s">
        <v>475</v>
      </c>
      <c r="B125" s="45"/>
      <c r="C125" s="254" t="s">
        <v>476</v>
      </c>
      <c r="D125" s="254"/>
      <c r="E125" s="254"/>
      <c r="F125" s="45" t="s">
        <v>6</v>
      </c>
      <c r="G125" s="81">
        <v>1</v>
      </c>
      <c r="H125" s="183">
        <v>97541</v>
      </c>
      <c r="I125" s="182">
        <f t="shared" si="11"/>
        <v>97541</v>
      </c>
    </row>
    <row r="126" spans="1:9" ht="18.600000000000001" customHeight="1" x14ac:dyDescent="0.3">
      <c r="A126" s="72" t="s">
        <v>477</v>
      </c>
      <c r="B126" s="45"/>
      <c r="C126" s="257" t="s">
        <v>478</v>
      </c>
      <c r="D126" s="257"/>
      <c r="E126" s="257"/>
      <c r="F126" s="45"/>
      <c r="G126" s="81"/>
      <c r="H126" s="184"/>
      <c r="I126" s="182"/>
    </row>
    <row r="127" spans="1:9" ht="25.2" customHeight="1" x14ac:dyDescent="0.3">
      <c r="A127" s="79"/>
      <c r="B127" s="45"/>
      <c r="C127" s="285" t="s">
        <v>479</v>
      </c>
      <c r="D127" s="285"/>
      <c r="E127" s="285"/>
      <c r="F127" s="13" t="s">
        <v>307</v>
      </c>
      <c r="G127" s="81">
        <v>72</v>
      </c>
      <c r="H127" s="181">
        <v>22500</v>
      </c>
      <c r="I127" s="182">
        <f t="shared" si="11"/>
        <v>1620000</v>
      </c>
    </row>
    <row r="128" spans="1:9" ht="25.2" customHeight="1" x14ac:dyDescent="0.3">
      <c r="A128" s="79"/>
      <c r="B128" s="45"/>
      <c r="C128" s="285" t="s">
        <v>480</v>
      </c>
      <c r="D128" s="285"/>
      <c r="E128" s="285"/>
      <c r="F128" s="13" t="s">
        <v>307</v>
      </c>
      <c r="G128" s="81">
        <v>2</v>
      </c>
      <c r="H128" s="181">
        <v>22500</v>
      </c>
      <c r="I128" s="182">
        <f t="shared" si="11"/>
        <v>45000</v>
      </c>
    </row>
    <row r="129" spans="1:9" ht="25.2" customHeight="1" x14ac:dyDescent="0.3">
      <c r="A129" s="79"/>
      <c r="B129" s="45"/>
      <c r="C129" s="285" t="s">
        <v>481</v>
      </c>
      <c r="D129" s="285"/>
      <c r="E129" s="285"/>
      <c r="F129" s="13" t="s">
        <v>307</v>
      </c>
      <c r="G129" s="81">
        <v>9</v>
      </c>
      <c r="H129" s="181">
        <v>22500</v>
      </c>
      <c r="I129" s="182">
        <f t="shared" si="11"/>
        <v>202500</v>
      </c>
    </row>
    <row r="130" spans="1:9" ht="30" customHeight="1" x14ac:dyDescent="0.3">
      <c r="A130" s="283" t="s">
        <v>1321</v>
      </c>
      <c r="B130" s="283"/>
      <c r="C130" s="283"/>
      <c r="D130" s="283"/>
      <c r="E130" s="283"/>
      <c r="F130" s="283"/>
      <c r="G130" s="283"/>
      <c r="H130" s="283"/>
      <c r="I130" s="187">
        <f>SUM(I119:I129)</f>
        <v>4301577</v>
      </c>
    </row>
    <row r="131" spans="1:9" ht="25.2" customHeight="1" x14ac:dyDescent="0.3">
      <c r="A131" s="259" t="s">
        <v>1327</v>
      </c>
      <c r="B131" s="259"/>
      <c r="C131" s="259"/>
      <c r="D131" s="259"/>
      <c r="E131" s="259"/>
      <c r="F131" s="259"/>
      <c r="G131" s="259"/>
      <c r="H131" s="259"/>
      <c r="I131" s="259"/>
    </row>
    <row r="132" spans="1:9" ht="25.2" customHeight="1" x14ac:dyDescent="0.3">
      <c r="A132" s="87" t="s">
        <v>290</v>
      </c>
      <c r="B132" s="87" t="s">
        <v>291</v>
      </c>
      <c r="C132" s="260" t="s">
        <v>113</v>
      </c>
      <c r="D132" s="261"/>
      <c r="E132" s="262"/>
      <c r="F132" s="87" t="s">
        <v>2</v>
      </c>
      <c r="G132" s="88" t="s">
        <v>3</v>
      </c>
      <c r="H132" s="177" t="s">
        <v>4</v>
      </c>
      <c r="I132" s="178" t="s">
        <v>185</v>
      </c>
    </row>
    <row r="133" spans="1:9" ht="21.6" customHeight="1" x14ac:dyDescent="0.3">
      <c r="A133" s="72">
        <v>3</v>
      </c>
      <c r="B133" s="45"/>
      <c r="C133" s="98" t="s">
        <v>482</v>
      </c>
      <c r="D133" s="95"/>
      <c r="E133" s="99"/>
      <c r="F133" s="13"/>
      <c r="G133" s="86"/>
      <c r="H133" s="181"/>
      <c r="I133" s="182"/>
    </row>
    <row r="134" spans="1:9" ht="21.6" customHeight="1" x14ac:dyDescent="0.3">
      <c r="A134" s="72" t="s">
        <v>483</v>
      </c>
      <c r="B134" s="45"/>
      <c r="C134" s="287" t="s">
        <v>484</v>
      </c>
      <c r="D134" s="288"/>
      <c r="E134" s="289"/>
      <c r="F134" s="13"/>
      <c r="G134" s="86"/>
      <c r="H134" s="181"/>
      <c r="I134" s="182"/>
    </row>
    <row r="135" spans="1:9" ht="43.2" customHeight="1" x14ac:dyDescent="0.3">
      <c r="A135" s="79" t="s">
        <v>485</v>
      </c>
      <c r="B135" s="45"/>
      <c r="C135" s="284" t="s">
        <v>486</v>
      </c>
      <c r="D135" s="285"/>
      <c r="E135" s="286"/>
      <c r="F135" s="13" t="s">
        <v>307</v>
      </c>
      <c r="G135" s="86">
        <v>2</v>
      </c>
      <c r="H135" s="181">
        <v>42000</v>
      </c>
      <c r="I135" s="182">
        <f t="shared" si="11"/>
        <v>84000</v>
      </c>
    </row>
    <row r="136" spans="1:9" ht="30" customHeight="1" x14ac:dyDescent="0.3">
      <c r="A136" s="79" t="s">
        <v>487</v>
      </c>
      <c r="B136" s="45"/>
      <c r="C136" s="284" t="s">
        <v>488</v>
      </c>
      <c r="D136" s="285"/>
      <c r="E136" s="286"/>
      <c r="F136" s="13" t="s">
        <v>307</v>
      </c>
      <c r="G136" s="86">
        <v>1</v>
      </c>
      <c r="H136" s="181">
        <v>28000</v>
      </c>
      <c r="I136" s="182">
        <f t="shared" si="11"/>
        <v>28000</v>
      </c>
    </row>
    <row r="137" spans="1:9" ht="19.2" customHeight="1" x14ac:dyDescent="0.3">
      <c r="A137" s="72" t="s">
        <v>489</v>
      </c>
      <c r="B137" s="45"/>
      <c r="C137" s="287" t="s">
        <v>490</v>
      </c>
      <c r="D137" s="288"/>
      <c r="E137" s="289"/>
      <c r="F137" s="13"/>
      <c r="G137" s="86"/>
      <c r="H137" s="181"/>
      <c r="I137" s="182"/>
    </row>
    <row r="138" spans="1:9" ht="64.2" customHeight="1" x14ac:dyDescent="0.3">
      <c r="A138" s="79" t="s">
        <v>491</v>
      </c>
      <c r="B138" s="45"/>
      <c r="C138" s="284" t="s">
        <v>492</v>
      </c>
      <c r="D138" s="285"/>
      <c r="E138" s="286"/>
      <c r="F138" s="13" t="s">
        <v>307</v>
      </c>
      <c r="G138" s="86">
        <v>36</v>
      </c>
      <c r="H138" s="181">
        <v>75500</v>
      </c>
      <c r="I138" s="182">
        <f>G138*H138</f>
        <v>2718000</v>
      </c>
    </row>
    <row r="139" spans="1:9" ht="30" customHeight="1" x14ac:dyDescent="0.3">
      <c r="A139" s="283" t="s">
        <v>1317</v>
      </c>
      <c r="B139" s="283"/>
      <c r="C139" s="283"/>
      <c r="D139" s="283"/>
      <c r="E139" s="283"/>
      <c r="F139" s="283"/>
      <c r="G139" s="283"/>
      <c r="H139" s="283"/>
      <c r="I139" s="187">
        <f>SUM(I135:I138)</f>
        <v>2830000</v>
      </c>
    </row>
    <row r="140" spans="1:9" ht="30" customHeight="1" x14ac:dyDescent="0.3">
      <c r="A140" s="259" t="s">
        <v>1327</v>
      </c>
      <c r="B140" s="259"/>
      <c r="C140" s="259"/>
      <c r="D140" s="259"/>
      <c r="E140" s="259"/>
      <c r="F140" s="259"/>
      <c r="G140" s="259"/>
      <c r="H140" s="259"/>
      <c r="I140" s="259"/>
    </row>
    <row r="141" spans="1:9" ht="30" customHeight="1" x14ac:dyDescent="0.3">
      <c r="A141" s="87" t="s">
        <v>290</v>
      </c>
      <c r="B141" s="87" t="s">
        <v>291</v>
      </c>
      <c r="C141" s="260" t="s">
        <v>113</v>
      </c>
      <c r="D141" s="261"/>
      <c r="E141" s="262"/>
      <c r="F141" s="87" t="s">
        <v>2</v>
      </c>
      <c r="G141" s="88" t="s">
        <v>3</v>
      </c>
      <c r="H141" s="177" t="s">
        <v>4</v>
      </c>
      <c r="I141" s="178" t="s">
        <v>185</v>
      </c>
    </row>
    <row r="142" spans="1:9" ht="30" customHeight="1" x14ac:dyDescent="0.3">
      <c r="A142" s="283" t="s">
        <v>1324</v>
      </c>
      <c r="B142" s="283"/>
      <c r="C142" s="283"/>
      <c r="D142" s="283"/>
      <c r="E142" s="283"/>
      <c r="F142" s="283"/>
      <c r="G142" s="283"/>
      <c r="H142" s="283"/>
      <c r="I142" s="187">
        <f>I139</f>
        <v>2830000</v>
      </c>
    </row>
    <row r="143" spans="1:9" ht="34.200000000000003" customHeight="1" x14ac:dyDescent="0.3">
      <c r="A143" s="79" t="s">
        <v>493</v>
      </c>
      <c r="B143" s="45"/>
      <c r="C143" s="284" t="s">
        <v>494</v>
      </c>
      <c r="D143" s="285"/>
      <c r="E143" s="286"/>
      <c r="F143" s="13" t="s">
        <v>307</v>
      </c>
      <c r="G143" s="86">
        <v>1</v>
      </c>
      <c r="H143" s="181">
        <v>120000</v>
      </c>
      <c r="I143" s="182">
        <f t="shared" si="11"/>
        <v>120000</v>
      </c>
    </row>
    <row r="144" spans="1:9" ht="36" customHeight="1" x14ac:dyDescent="0.3">
      <c r="A144" s="79" t="s">
        <v>495</v>
      </c>
      <c r="B144" s="45"/>
      <c r="C144" s="284" t="s">
        <v>496</v>
      </c>
      <c r="D144" s="285"/>
      <c r="E144" s="286"/>
      <c r="F144" s="13" t="s">
        <v>307</v>
      </c>
      <c r="G144" s="86">
        <v>1</v>
      </c>
      <c r="H144" s="181">
        <v>90852</v>
      </c>
      <c r="I144" s="182">
        <f t="shared" si="11"/>
        <v>90852</v>
      </c>
    </row>
    <row r="145" spans="1:9" ht="36" customHeight="1" x14ac:dyDescent="0.3">
      <c r="A145" s="79" t="s">
        <v>497</v>
      </c>
      <c r="B145" s="45"/>
      <c r="C145" s="284" t="s">
        <v>498</v>
      </c>
      <c r="D145" s="285"/>
      <c r="E145" s="286"/>
      <c r="F145" s="13" t="s">
        <v>21</v>
      </c>
      <c r="G145" s="86">
        <v>1</v>
      </c>
      <c r="H145" s="181">
        <v>5000</v>
      </c>
      <c r="I145" s="182">
        <f t="shared" si="11"/>
        <v>5000</v>
      </c>
    </row>
    <row r="146" spans="1:9" ht="33.6" customHeight="1" x14ac:dyDescent="0.3">
      <c r="A146" s="79" t="s">
        <v>499</v>
      </c>
      <c r="B146" s="45"/>
      <c r="C146" s="284" t="s">
        <v>500</v>
      </c>
      <c r="D146" s="285"/>
      <c r="E146" s="286"/>
      <c r="F146" s="13" t="s">
        <v>501</v>
      </c>
      <c r="G146" s="86">
        <v>1</v>
      </c>
      <c r="H146" s="181">
        <v>15000</v>
      </c>
      <c r="I146" s="182">
        <f t="shared" si="11"/>
        <v>15000</v>
      </c>
    </row>
    <row r="147" spans="1:9" ht="30.6" customHeight="1" x14ac:dyDescent="0.3">
      <c r="A147" s="79" t="s">
        <v>502</v>
      </c>
      <c r="B147" s="45"/>
      <c r="C147" s="284" t="s">
        <v>503</v>
      </c>
      <c r="D147" s="285"/>
      <c r="E147" s="286"/>
      <c r="F147" s="13" t="s">
        <v>33</v>
      </c>
      <c r="G147" s="86">
        <v>500</v>
      </c>
      <c r="H147" s="181">
        <v>76</v>
      </c>
      <c r="I147" s="182">
        <f t="shared" si="11"/>
        <v>38000</v>
      </c>
    </row>
    <row r="148" spans="1:9" ht="26.4" customHeight="1" x14ac:dyDescent="0.3">
      <c r="A148" s="79" t="s">
        <v>504</v>
      </c>
      <c r="B148" s="45"/>
      <c r="C148" s="284" t="s">
        <v>505</v>
      </c>
      <c r="D148" s="285"/>
      <c r="E148" s="286"/>
      <c r="F148" s="13" t="s">
        <v>21</v>
      </c>
      <c r="G148" s="86">
        <v>1</v>
      </c>
      <c r="H148" s="181">
        <v>15000</v>
      </c>
      <c r="I148" s="182">
        <f t="shared" si="11"/>
        <v>15000</v>
      </c>
    </row>
    <row r="149" spans="1:9" ht="21.6" customHeight="1" x14ac:dyDescent="0.3">
      <c r="A149" s="72" t="s">
        <v>506</v>
      </c>
      <c r="B149" s="45"/>
      <c r="C149" s="287" t="s">
        <v>507</v>
      </c>
      <c r="D149" s="288"/>
      <c r="E149" s="289"/>
      <c r="F149" s="13"/>
      <c r="G149" s="86"/>
      <c r="H149" s="181"/>
      <c r="I149" s="182"/>
    </row>
    <row r="150" spans="1:9" ht="44.4" customHeight="1" x14ac:dyDescent="0.3">
      <c r="A150" s="79" t="s">
        <v>508</v>
      </c>
      <c r="B150" s="45"/>
      <c r="C150" s="284" t="s">
        <v>509</v>
      </c>
      <c r="D150" s="285"/>
      <c r="E150" s="286"/>
      <c r="F150" s="13" t="s">
        <v>307</v>
      </c>
      <c r="G150" s="86">
        <v>36</v>
      </c>
      <c r="H150" s="181">
        <v>75500</v>
      </c>
      <c r="I150" s="182">
        <f>G150*H150</f>
        <v>2718000</v>
      </c>
    </row>
    <row r="151" spans="1:9" ht="40.200000000000003" customHeight="1" x14ac:dyDescent="0.3">
      <c r="A151" s="79" t="s">
        <v>510</v>
      </c>
      <c r="B151" s="45"/>
      <c r="C151" s="284" t="s">
        <v>494</v>
      </c>
      <c r="D151" s="285"/>
      <c r="E151" s="286"/>
      <c r="F151" s="13" t="s">
        <v>307</v>
      </c>
      <c r="G151" s="86">
        <v>1</v>
      </c>
      <c r="H151" s="181">
        <v>120000</v>
      </c>
      <c r="I151" s="182">
        <f t="shared" ref="I151:I173" si="12">G151*H151</f>
        <v>120000</v>
      </c>
    </row>
    <row r="152" spans="1:9" ht="39.6" customHeight="1" x14ac:dyDescent="0.3">
      <c r="A152" s="79" t="s">
        <v>511</v>
      </c>
      <c r="B152" s="45"/>
      <c r="C152" s="284" t="s">
        <v>498</v>
      </c>
      <c r="D152" s="285"/>
      <c r="E152" s="286"/>
      <c r="F152" s="13" t="s">
        <v>21</v>
      </c>
      <c r="G152" s="86">
        <v>1</v>
      </c>
      <c r="H152" s="181">
        <v>5000</v>
      </c>
      <c r="I152" s="182">
        <f t="shared" si="12"/>
        <v>5000</v>
      </c>
    </row>
    <row r="153" spans="1:9" ht="31.2" customHeight="1" x14ac:dyDescent="0.3">
      <c r="A153" s="79" t="s">
        <v>512</v>
      </c>
      <c r="B153" s="45"/>
      <c r="C153" s="284" t="s">
        <v>500</v>
      </c>
      <c r="D153" s="285"/>
      <c r="E153" s="286"/>
      <c r="F153" s="13" t="s">
        <v>501</v>
      </c>
      <c r="G153" s="86">
        <v>1</v>
      </c>
      <c r="H153" s="181">
        <v>15000</v>
      </c>
      <c r="I153" s="182">
        <f t="shared" si="12"/>
        <v>15000</v>
      </c>
    </row>
    <row r="154" spans="1:9" ht="19.2" customHeight="1" x14ac:dyDescent="0.3">
      <c r="A154" s="79" t="s">
        <v>513</v>
      </c>
      <c r="B154" s="45"/>
      <c r="C154" s="284" t="s">
        <v>514</v>
      </c>
      <c r="D154" s="285"/>
      <c r="E154" s="286"/>
      <c r="F154" s="13" t="s">
        <v>33</v>
      </c>
      <c r="G154" s="86">
        <v>500</v>
      </c>
      <c r="H154" s="181">
        <v>76</v>
      </c>
      <c r="I154" s="182">
        <f>G154*H154</f>
        <v>38000</v>
      </c>
    </row>
    <row r="155" spans="1:9" ht="28.95" customHeight="1" x14ac:dyDescent="0.3">
      <c r="A155" s="79" t="s">
        <v>515</v>
      </c>
      <c r="B155" s="45"/>
      <c r="C155" s="284" t="s">
        <v>505</v>
      </c>
      <c r="D155" s="285"/>
      <c r="E155" s="286"/>
      <c r="F155" s="13" t="s">
        <v>21</v>
      </c>
      <c r="G155" s="86">
        <v>1</v>
      </c>
      <c r="H155" s="181">
        <v>15000</v>
      </c>
      <c r="I155" s="182">
        <f t="shared" ref="I155" si="13">G155*H155</f>
        <v>15000</v>
      </c>
    </row>
    <row r="156" spans="1:9" ht="21" customHeight="1" x14ac:dyDescent="0.3">
      <c r="A156" s="72" t="s">
        <v>516</v>
      </c>
      <c r="B156" s="45"/>
      <c r="C156" s="287" t="s">
        <v>517</v>
      </c>
      <c r="D156" s="288"/>
      <c r="E156" s="289"/>
      <c r="F156" s="13"/>
      <c r="G156" s="86"/>
      <c r="H156" s="181"/>
      <c r="I156" s="182"/>
    </row>
    <row r="157" spans="1:9" ht="28.2" customHeight="1" x14ac:dyDescent="0.3">
      <c r="A157" s="79" t="s">
        <v>518</v>
      </c>
      <c r="B157" s="45"/>
      <c r="C157" s="253" t="s">
        <v>519</v>
      </c>
      <c r="D157" s="254"/>
      <c r="E157" s="255"/>
      <c r="F157" s="13" t="s">
        <v>310</v>
      </c>
      <c r="G157" s="81">
        <v>1</v>
      </c>
      <c r="H157" s="181">
        <v>175000</v>
      </c>
      <c r="I157" s="182">
        <f t="shared" ref="I157:I159" si="14">G157*H157</f>
        <v>175000</v>
      </c>
    </row>
    <row r="158" spans="1:9" ht="28.2" customHeight="1" x14ac:dyDescent="0.3">
      <c r="A158" s="79" t="s">
        <v>520</v>
      </c>
      <c r="B158" s="45"/>
      <c r="C158" s="284" t="s">
        <v>521</v>
      </c>
      <c r="D158" s="285"/>
      <c r="E158" s="286"/>
      <c r="F158" s="13" t="s">
        <v>21</v>
      </c>
      <c r="G158" s="86">
        <v>1</v>
      </c>
      <c r="H158" s="181">
        <v>3000</v>
      </c>
      <c r="I158" s="182">
        <f t="shared" si="14"/>
        <v>3000</v>
      </c>
    </row>
    <row r="159" spans="1:9" ht="28.2" customHeight="1" x14ac:dyDescent="0.3">
      <c r="A159" s="79" t="s">
        <v>522</v>
      </c>
      <c r="B159" s="45"/>
      <c r="C159" s="284" t="s">
        <v>500</v>
      </c>
      <c r="D159" s="285"/>
      <c r="E159" s="286"/>
      <c r="F159" s="13" t="s">
        <v>501</v>
      </c>
      <c r="G159" s="86">
        <v>1</v>
      </c>
      <c r="H159" s="181">
        <v>15000</v>
      </c>
      <c r="I159" s="182">
        <f t="shared" si="14"/>
        <v>15000</v>
      </c>
    </row>
    <row r="160" spans="1:9" ht="28.2" customHeight="1" x14ac:dyDescent="0.3">
      <c r="A160" s="79" t="s">
        <v>523</v>
      </c>
      <c r="B160" s="45"/>
      <c r="C160" s="284" t="s">
        <v>524</v>
      </c>
      <c r="D160" s="285"/>
      <c r="E160" s="286"/>
      <c r="F160" s="83" t="s">
        <v>22</v>
      </c>
      <c r="G160" s="82">
        <v>25</v>
      </c>
      <c r="H160" s="181">
        <f>H159</f>
        <v>15000</v>
      </c>
      <c r="I160" s="182">
        <f>H160*25/100</f>
        <v>3750</v>
      </c>
    </row>
    <row r="161" spans="1:9" ht="28.2" customHeight="1" x14ac:dyDescent="0.3">
      <c r="A161" s="79" t="s">
        <v>525</v>
      </c>
      <c r="B161" s="45"/>
      <c r="C161" s="284" t="s">
        <v>514</v>
      </c>
      <c r="D161" s="285"/>
      <c r="E161" s="286"/>
      <c r="F161" s="13" t="s">
        <v>33</v>
      </c>
      <c r="G161" s="86">
        <v>500</v>
      </c>
      <c r="H161" s="181">
        <v>76</v>
      </c>
      <c r="I161" s="182">
        <f>G161*H161</f>
        <v>38000</v>
      </c>
    </row>
    <row r="162" spans="1:9" ht="28.2" customHeight="1" x14ac:dyDescent="0.3">
      <c r="A162" s="79" t="s">
        <v>526</v>
      </c>
      <c r="B162" s="45"/>
      <c r="C162" s="284" t="s">
        <v>505</v>
      </c>
      <c r="D162" s="285"/>
      <c r="E162" s="286"/>
      <c r="F162" s="13" t="s">
        <v>21</v>
      </c>
      <c r="G162" s="86">
        <v>1</v>
      </c>
      <c r="H162" s="181">
        <v>15000</v>
      </c>
      <c r="I162" s="182">
        <f t="shared" ref="I162" si="15">G162*H162</f>
        <v>15000</v>
      </c>
    </row>
    <row r="163" spans="1:9" ht="19.2" customHeight="1" x14ac:dyDescent="0.3">
      <c r="A163" s="72" t="s">
        <v>527</v>
      </c>
      <c r="B163" s="45"/>
      <c r="C163" s="266" t="s">
        <v>331</v>
      </c>
      <c r="D163" s="267"/>
      <c r="E163" s="268"/>
      <c r="F163" s="13"/>
      <c r="G163" s="86"/>
      <c r="H163" s="181"/>
      <c r="I163" s="182"/>
    </row>
    <row r="164" spans="1:9" ht="31.2" customHeight="1" x14ac:dyDescent="0.3">
      <c r="B164" s="45"/>
      <c r="C164" s="253" t="s">
        <v>335</v>
      </c>
      <c r="D164" s="254"/>
      <c r="E164" s="255"/>
      <c r="F164" s="13" t="s">
        <v>307</v>
      </c>
      <c r="G164" s="81">
        <v>1</v>
      </c>
      <c r="H164" s="181">
        <v>115000</v>
      </c>
      <c r="I164" s="182">
        <f>G164*H164</f>
        <v>115000</v>
      </c>
    </row>
    <row r="165" spans="1:9" ht="31.2" customHeight="1" x14ac:dyDescent="0.3">
      <c r="A165" s="79" t="s">
        <v>528</v>
      </c>
      <c r="B165" s="45"/>
      <c r="C165" s="284" t="s">
        <v>521</v>
      </c>
      <c r="D165" s="285"/>
      <c r="E165" s="286"/>
      <c r="F165" s="13" t="s">
        <v>21</v>
      </c>
      <c r="G165" s="86">
        <v>1</v>
      </c>
      <c r="H165" s="181">
        <v>3000</v>
      </c>
      <c r="I165" s="182">
        <f t="shared" ref="I165:I166" si="16">G165*H165</f>
        <v>3000</v>
      </c>
    </row>
    <row r="166" spans="1:9" ht="31.2" customHeight="1" x14ac:dyDescent="0.3">
      <c r="A166" s="79" t="s">
        <v>529</v>
      </c>
      <c r="B166" s="45"/>
      <c r="C166" s="284" t="s">
        <v>500</v>
      </c>
      <c r="D166" s="285"/>
      <c r="E166" s="286"/>
      <c r="F166" s="13" t="s">
        <v>501</v>
      </c>
      <c r="G166" s="86">
        <v>1</v>
      </c>
      <c r="H166" s="181">
        <v>15000</v>
      </c>
      <c r="I166" s="182">
        <f t="shared" si="16"/>
        <v>15000</v>
      </c>
    </row>
    <row r="167" spans="1:9" ht="21" customHeight="1" x14ac:dyDescent="0.3">
      <c r="A167" s="79" t="s">
        <v>530</v>
      </c>
      <c r="B167" s="45"/>
      <c r="C167" s="284" t="s">
        <v>524</v>
      </c>
      <c r="D167" s="285"/>
      <c r="E167" s="286"/>
      <c r="F167" s="83" t="s">
        <v>22</v>
      </c>
      <c r="G167" s="82">
        <v>25</v>
      </c>
      <c r="H167" s="181">
        <f>H166</f>
        <v>15000</v>
      </c>
      <c r="I167" s="182">
        <f>H167*25/100</f>
        <v>3750</v>
      </c>
    </row>
    <row r="168" spans="1:9" ht="24" customHeight="1" x14ac:dyDescent="0.3">
      <c r="A168" s="79" t="s">
        <v>531</v>
      </c>
      <c r="B168" s="45"/>
      <c r="C168" s="284" t="s">
        <v>514</v>
      </c>
      <c r="D168" s="285"/>
      <c r="E168" s="286"/>
      <c r="F168" s="13" t="s">
        <v>33</v>
      </c>
      <c r="G168" s="86">
        <v>500</v>
      </c>
      <c r="H168" s="181">
        <v>76</v>
      </c>
      <c r="I168" s="182">
        <f>G168*H168</f>
        <v>38000</v>
      </c>
    </row>
    <row r="169" spans="1:9" ht="24" customHeight="1" x14ac:dyDescent="0.3">
      <c r="A169" s="79" t="s">
        <v>532</v>
      </c>
      <c r="B169" s="45"/>
      <c r="C169" s="284" t="s">
        <v>505</v>
      </c>
      <c r="D169" s="285"/>
      <c r="E169" s="286"/>
      <c r="F169" s="13" t="s">
        <v>21</v>
      </c>
      <c r="G169" s="86">
        <v>1</v>
      </c>
      <c r="H169" s="181">
        <v>15000</v>
      </c>
      <c r="I169" s="182">
        <f t="shared" ref="I169" si="17">G169*H169</f>
        <v>15000</v>
      </c>
    </row>
    <row r="170" spans="1:9" ht="16.2" customHeight="1" x14ac:dyDescent="0.3">
      <c r="A170" s="72" t="s">
        <v>533</v>
      </c>
      <c r="B170" s="45"/>
      <c r="C170" s="273" t="s">
        <v>534</v>
      </c>
      <c r="D170" s="274"/>
      <c r="E170" s="275"/>
      <c r="F170" s="13"/>
      <c r="G170" s="86"/>
      <c r="H170" s="181"/>
      <c r="I170" s="182"/>
    </row>
    <row r="171" spans="1:9" ht="76.2" customHeight="1" x14ac:dyDescent="0.3">
      <c r="A171" s="79" t="s">
        <v>535</v>
      </c>
      <c r="B171" s="79"/>
      <c r="C171" s="263" t="s">
        <v>536</v>
      </c>
      <c r="D171" s="264"/>
      <c r="E171" s="264"/>
      <c r="F171" s="13" t="s">
        <v>6</v>
      </c>
      <c r="G171" s="100">
        <v>1</v>
      </c>
      <c r="H171" s="191">
        <v>40000</v>
      </c>
      <c r="I171" s="182">
        <f t="shared" si="12"/>
        <v>40000</v>
      </c>
    </row>
    <row r="172" spans="1:9" ht="28.2" customHeight="1" x14ac:dyDescent="0.3">
      <c r="A172" s="79" t="s">
        <v>537</v>
      </c>
      <c r="B172" s="79"/>
      <c r="C172" s="284" t="s">
        <v>521</v>
      </c>
      <c r="D172" s="285"/>
      <c r="E172" s="286"/>
      <c r="F172" s="13" t="s">
        <v>21</v>
      </c>
      <c r="G172" s="86">
        <v>1</v>
      </c>
      <c r="H172" s="181">
        <v>3500</v>
      </c>
      <c r="I172" s="182">
        <f t="shared" si="12"/>
        <v>3500</v>
      </c>
    </row>
    <row r="173" spans="1:9" ht="28.2" customHeight="1" x14ac:dyDescent="0.3">
      <c r="A173" s="79" t="s">
        <v>538</v>
      </c>
      <c r="B173" s="79"/>
      <c r="C173" s="284" t="s">
        <v>500</v>
      </c>
      <c r="D173" s="285"/>
      <c r="E173" s="286"/>
      <c r="F173" s="13" t="s">
        <v>501</v>
      </c>
      <c r="G173" s="86">
        <v>1</v>
      </c>
      <c r="H173" s="181">
        <v>15000</v>
      </c>
      <c r="I173" s="182">
        <f t="shared" si="12"/>
        <v>15000</v>
      </c>
    </row>
    <row r="174" spans="1:9" ht="38.4" customHeight="1" x14ac:dyDescent="0.3">
      <c r="A174" s="79" t="s">
        <v>539</v>
      </c>
      <c r="B174" s="79"/>
      <c r="C174" s="284" t="s">
        <v>524</v>
      </c>
      <c r="D174" s="285"/>
      <c r="E174" s="286"/>
      <c r="F174" s="83" t="s">
        <v>22</v>
      </c>
      <c r="G174" s="82">
        <v>25</v>
      </c>
      <c r="H174" s="181">
        <f>H173</f>
        <v>15000</v>
      </c>
      <c r="I174" s="182">
        <f>H174*25/100</f>
        <v>3750</v>
      </c>
    </row>
    <row r="175" spans="1:9" ht="31.95" customHeight="1" x14ac:dyDescent="0.3">
      <c r="A175" s="283" t="s">
        <v>1317</v>
      </c>
      <c r="B175" s="283"/>
      <c r="C175" s="283"/>
      <c r="D175" s="283"/>
      <c r="E175" s="283"/>
      <c r="F175" s="283"/>
      <c r="G175" s="283"/>
      <c r="H175" s="283"/>
      <c r="I175" s="187">
        <f>SUM(I142:I174)</f>
        <v>6526602</v>
      </c>
    </row>
    <row r="176" spans="1:9" ht="30" customHeight="1" x14ac:dyDescent="0.3">
      <c r="A176" s="259" t="s">
        <v>1327</v>
      </c>
      <c r="B176" s="259"/>
      <c r="C176" s="259"/>
      <c r="D176" s="259"/>
      <c r="E176" s="259"/>
      <c r="F176" s="259"/>
      <c r="G176" s="259"/>
      <c r="H176" s="259"/>
      <c r="I176" s="259"/>
    </row>
    <row r="177" spans="1:9" ht="31.95" customHeight="1" x14ac:dyDescent="0.3">
      <c r="A177" s="87" t="s">
        <v>290</v>
      </c>
      <c r="B177" s="87" t="s">
        <v>291</v>
      </c>
      <c r="C177" s="260" t="s">
        <v>113</v>
      </c>
      <c r="D177" s="261"/>
      <c r="E177" s="262"/>
      <c r="F177" s="87" t="s">
        <v>2</v>
      </c>
      <c r="G177" s="88" t="s">
        <v>3</v>
      </c>
      <c r="H177" s="177" t="s">
        <v>4</v>
      </c>
      <c r="I177" s="178" t="s">
        <v>185</v>
      </c>
    </row>
    <row r="178" spans="1:9" ht="31.95" customHeight="1" x14ac:dyDescent="0.3">
      <c r="A178" s="283" t="s">
        <v>1324</v>
      </c>
      <c r="B178" s="283"/>
      <c r="C178" s="283"/>
      <c r="D178" s="283"/>
      <c r="E178" s="283"/>
      <c r="F178" s="283"/>
      <c r="G178" s="283"/>
      <c r="H178" s="283"/>
      <c r="I178" s="187">
        <f>I175</f>
        <v>6526602</v>
      </c>
    </row>
    <row r="179" spans="1:9" ht="22.95" customHeight="1" x14ac:dyDescent="0.3">
      <c r="A179" s="72" t="s">
        <v>540</v>
      </c>
      <c r="B179" s="79"/>
      <c r="C179" s="287" t="s">
        <v>541</v>
      </c>
      <c r="D179" s="288"/>
      <c r="E179" s="289"/>
      <c r="F179" s="13"/>
      <c r="G179" s="86"/>
      <c r="H179" s="181"/>
      <c r="I179" s="182"/>
    </row>
    <row r="180" spans="1:9" ht="28.2" customHeight="1" x14ac:dyDescent="0.3">
      <c r="A180" s="79" t="s">
        <v>542</v>
      </c>
      <c r="B180" s="79"/>
      <c r="C180" s="253" t="s">
        <v>519</v>
      </c>
      <c r="D180" s="254"/>
      <c r="E180" s="255"/>
      <c r="F180" s="13" t="s">
        <v>310</v>
      </c>
      <c r="G180" s="81">
        <v>1</v>
      </c>
      <c r="H180" s="181">
        <v>175000</v>
      </c>
      <c r="I180" s="182">
        <f t="shared" ref="I180:I182" si="18">G180*H180</f>
        <v>175000</v>
      </c>
    </row>
    <row r="181" spans="1:9" ht="31.95" customHeight="1" x14ac:dyDescent="0.3">
      <c r="A181" s="79" t="s">
        <v>543</v>
      </c>
      <c r="B181" s="79"/>
      <c r="C181" s="284" t="s">
        <v>544</v>
      </c>
      <c r="D181" s="285"/>
      <c r="E181" s="286"/>
      <c r="F181" s="13" t="s">
        <v>21</v>
      </c>
      <c r="G181" s="86">
        <v>1</v>
      </c>
      <c r="H181" s="181">
        <v>5500</v>
      </c>
      <c r="I181" s="182">
        <f t="shared" si="18"/>
        <v>5500</v>
      </c>
    </row>
    <row r="182" spans="1:9" ht="28.2" customHeight="1" x14ac:dyDescent="0.3">
      <c r="A182" s="79" t="s">
        <v>545</v>
      </c>
      <c r="B182" s="79"/>
      <c r="C182" s="284" t="s">
        <v>500</v>
      </c>
      <c r="D182" s="285"/>
      <c r="E182" s="286"/>
      <c r="F182" s="13" t="s">
        <v>501</v>
      </c>
      <c r="G182" s="86">
        <v>1</v>
      </c>
      <c r="H182" s="181">
        <v>8500</v>
      </c>
      <c r="I182" s="182">
        <f t="shared" si="18"/>
        <v>8500</v>
      </c>
    </row>
    <row r="183" spans="1:9" ht="18" customHeight="1" x14ac:dyDescent="0.3">
      <c r="A183" s="79" t="s">
        <v>546</v>
      </c>
      <c r="B183" s="79"/>
      <c r="C183" s="284" t="s">
        <v>524</v>
      </c>
      <c r="D183" s="285"/>
      <c r="E183" s="286"/>
      <c r="F183" s="83" t="s">
        <v>22</v>
      </c>
      <c r="G183" s="82">
        <v>25</v>
      </c>
      <c r="H183" s="181">
        <f>H182</f>
        <v>8500</v>
      </c>
      <c r="I183" s="182">
        <f>H183*25/100</f>
        <v>2125</v>
      </c>
    </row>
    <row r="184" spans="1:9" ht="31.95" customHeight="1" x14ac:dyDescent="0.3">
      <c r="A184" s="283" t="s">
        <v>1322</v>
      </c>
      <c r="B184" s="283"/>
      <c r="C184" s="283"/>
      <c r="D184" s="283"/>
      <c r="E184" s="283"/>
      <c r="F184" s="283"/>
      <c r="G184" s="283"/>
      <c r="H184" s="283"/>
      <c r="I184" s="187">
        <f>SUM(I178:I183)</f>
        <v>6717727</v>
      </c>
    </row>
    <row r="185" spans="1:9" ht="31.95" customHeight="1" x14ac:dyDescent="0.3">
      <c r="A185" s="259" t="s">
        <v>1328</v>
      </c>
      <c r="B185" s="259"/>
      <c r="C185" s="259"/>
      <c r="D185" s="259"/>
      <c r="E185" s="259"/>
      <c r="F185" s="259"/>
      <c r="G185" s="259"/>
      <c r="H185" s="259"/>
      <c r="I185" s="259"/>
    </row>
    <row r="186" spans="1:9" ht="31.95" customHeight="1" x14ac:dyDescent="0.3">
      <c r="A186" s="87" t="s">
        <v>290</v>
      </c>
      <c r="B186" s="87" t="s">
        <v>291</v>
      </c>
      <c r="C186" s="260" t="s">
        <v>113</v>
      </c>
      <c r="D186" s="261"/>
      <c r="E186" s="262"/>
      <c r="F186" s="87" t="s">
        <v>2</v>
      </c>
      <c r="G186" s="88" t="s">
        <v>3</v>
      </c>
      <c r="H186" s="177" t="s">
        <v>4</v>
      </c>
      <c r="I186" s="178" t="s">
        <v>185</v>
      </c>
    </row>
    <row r="187" spans="1:9" ht="16.2" customHeight="1" x14ac:dyDescent="0.3">
      <c r="A187" s="72">
        <v>4</v>
      </c>
      <c r="B187" s="79"/>
      <c r="C187" s="101" t="s">
        <v>547</v>
      </c>
      <c r="D187" s="102"/>
      <c r="E187" s="103"/>
      <c r="F187" s="83"/>
      <c r="G187" s="104"/>
      <c r="H187" s="191"/>
      <c r="I187" s="182"/>
    </row>
    <row r="188" spans="1:9" ht="16.95" customHeight="1" x14ac:dyDescent="0.3">
      <c r="A188" s="72" t="s">
        <v>548</v>
      </c>
      <c r="B188" s="72"/>
      <c r="C188" s="256" t="s">
        <v>549</v>
      </c>
      <c r="D188" s="257"/>
      <c r="E188" s="258"/>
      <c r="F188" s="83"/>
      <c r="G188" s="105"/>
      <c r="H188" s="191"/>
      <c r="I188" s="182"/>
    </row>
    <row r="189" spans="1:9" ht="33" customHeight="1" x14ac:dyDescent="0.3">
      <c r="A189" s="79" t="s">
        <v>550</v>
      </c>
      <c r="B189" s="79"/>
      <c r="C189" s="284" t="s">
        <v>551</v>
      </c>
      <c r="D189" s="285"/>
      <c r="E189" s="286"/>
      <c r="F189" s="81" t="s">
        <v>33</v>
      </c>
      <c r="G189" s="82">
        <v>500</v>
      </c>
      <c r="H189" s="191">
        <v>65</v>
      </c>
      <c r="I189" s="182">
        <f>G189*H189</f>
        <v>32500</v>
      </c>
    </row>
    <row r="190" spans="1:9" ht="30.6" customHeight="1" x14ac:dyDescent="0.3">
      <c r="A190" s="79" t="s">
        <v>552</v>
      </c>
      <c r="B190" s="45"/>
      <c r="C190" s="285" t="s">
        <v>553</v>
      </c>
      <c r="D190" s="285"/>
      <c r="E190" s="286"/>
      <c r="F190" s="81" t="s">
        <v>554</v>
      </c>
      <c r="G190" s="82">
        <v>20</v>
      </c>
      <c r="H190" s="191">
        <v>120</v>
      </c>
      <c r="I190" s="182">
        <f>G190*H190</f>
        <v>2400</v>
      </c>
    </row>
    <row r="191" spans="1:9" ht="25.2" customHeight="1" x14ac:dyDescent="0.3">
      <c r="A191" s="79" t="s">
        <v>555</v>
      </c>
      <c r="B191" s="73"/>
      <c r="C191" s="285" t="s">
        <v>556</v>
      </c>
      <c r="D191" s="285"/>
      <c r="E191" s="286"/>
      <c r="F191" s="81" t="s">
        <v>33</v>
      </c>
      <c r="G191" s="82">
        <v>500</v>
      </c>
      <c r="H191" s="191">
        <v>65</v>
      </c>
      <c r="I191" s="191">
        <f>G191*H191</f>
        <v>32500</v>
      </c>
    </row>
    <row r="192" spans="1:9" ht="37.200000000000003" customHeight="1" x14ac:dyDescent="0.3">
      <c r="A192" s="79" t="s">
        <v>557</v>
      </c>
      <c r="B192" s="79"/>
      <c r="C192" s="284" t="s">
        <v>558</v>
      </c>
      <c r="D192" s="285"/>
      <c r="E192" s="286"/>
      <c r="F192" s="81" t="s">
        <v>33</v>
      </c>
      <c r="G192" s="82">
        <v>2000</v>
      </c>
      <c r="H192" s="191">
        <v>210</v>
      </c>
      <c r="I192" s="191">
        <f t="shared" ref="I192:I202" si="19">G192*H192</f>
        <v>420000</v>
      </c>
    </row>
    <row r="193" spans="1:9" ht="37.200000000000003" customHeight="1" x14ac:dyDescent="0.3">
      <c r="A193" s="79" t="s">
        <v>559</v>
      </c>
      <c r="B193" s="79"/>
      <c r="C193" s="284" t="s">
        <v>560</v>
      </c>
      <c r="D193" s="285"/>
      <c r="E193" s="286"/>
      <c r="F193" s="81" t="s">
        <v>554</v>
      </c>
      <c r="G193" s="82">
        <v>20</v>
      </c>
      <c r="H193" s="191">
        <v>105</v>
      </c>
      <c r="I193" s="191">
        <f t="shared" si="19"/>
        <v>2100</v>
      </c>
    </row>
    <row r="194" spans="1:9" ht="37.200000000000003" customHeight="1" x14ac:dyDescent="0.3">
      <c r="A194" s="79" t="s">
        <v>561</v>
      </c>
      <c r="B194" s="79"/>
      <c r="C194" s="284" t="s">
        <v>562</v>
      </c>
      <c r="D194" s="285"/>
      <c r="E194" s="286"/>
      <c r="F194" s="81" t="s">
        <v>33</v>
      </c>
      <c r="G194" s="82">
        <v>2000</v>
      </c>
      <c r="H194" s="191">
        <v>210</v>
      </c>
      <c r="I194" s="191">
        <f t="shared" si="19"/>
        <v>420000</v>
      </c>
    </row>
    <row r="195" spans="1:9" ht="21.6" customHeight="1" x14ac:dyDescent="0.3">
      <c r="A195" s="79" t="s">
        <v>563</v>
      </c>
      <c r="B195" s="79"/>
      <c r="C195" s="284" t="s">
        <v>564</v>
      </c>
      <c r="D195" s="285"/>
      <c r="E195" s="286"/>
      <c r="F195" s="81" t="s">
        <v>565</v>
      </c>
      <c r="G195" s="82">
        <v>20</v>
      </c>
      <c r="H195" s="191">
        <v>105</v>
      </c>
      <c r="I195" s="182">
        <f t="shared" si="19"/>
        <v>2100</v>
      </c>
    </row>
    <row r="196" spans="1:9" ht="19.2" customHeight="1" x14ac:dyDescent="0.3">
      <c r="A196" s="79" t="s">
        <v>566</v>
      </c>
      <c r="B196" s="72"/>
      <c r="C196" s="284" t="s">
        <v>567</v>
      </c>
      <c r="D196" s="285"/>
      <c r="E196" s="286"/>
      <c r="F196" s="83" t="s">
        <v>6</v>
      </c>
      <c r="G196" s="82">
        <v>1</v>
      </c>
      <c r="H196" s="191">
        <v>5000</v>
      </c>
      <c r="I196" s="185">
        <f t="shared" si="19"/>
        <v>5000</v>
      </c>
    </row>
    <row r="197" spans="1:9" ht="37.200000000000003" customHeight="1" x14ac:dyDescent="0.3">
      <c r="A197" s="79" t="s">
        <v>568</v>
      </c>
      <c r="B197" s="79"/>
      <c r="C197" s="284" t="s">
        <v>569</v>
      </c>
      <c r="D197" s="285"/>
      <c r="E197" s="286"/>
      <c r="F197" s="81" t="s">
        <v>307</v>
      </c>
      <c r="G197" s="82">
        <v>6</v>
      </c>
      <c r="H197" s="191">
        <v>12500</v>
      </c>
      <c r="I197" s="182">
        <f t="shared" si="19"/>
        <v>75000</v>
      </c>
    </row>
    <row r="198" spans="1:9" ht="37.200000000000003" customHeight="1" x14ac:dyDescent="0.3">
      <c r="A198" s="79" t="s">
        <v>570</v>
      </c>
      <c r="B198" s="79"/>
      <c r="C198" s="284" t="s">
        <v>571</v>
      </c>
      <c r="D198" s="285"/>
      <c r="E198" s="286"/>
      <c r="F198" s="81" t="s">
        <v>307</v>
      </c>
      <c r="G198" s="82">
        <v>6</v>
      </c>
      <c r="H198" s="191">
        <v>4500</v>
      </c>
      <c r="I198" s="182">
        <f t="shared" si="19"/>
        <v>27000</v>
      </c>
    </row>
    <row r="199" spans="1:9" ht="37.200000000000003" customHeight="1" x14ac:dyDescent="0.3">
      <c r="A199" s="79" t="s">
        <v>572</v>
      </c>
      <c r="B199" s="79"/>
      <c r="C199" s="284" t="s">
        <v>573</v>
      </c>
      <c r="D199" s="285"/>
      <c r="E199" s="286"/>
      <c r="F199" s="81" t="s">
        <v>307</v>
      </c>
      <c r="G199" s="82">
        <v>1</v>
      </c>
      <c r="H199" s="191">
        <f>H197*24/6</f>
        <v>50000</v>
      </c>
      <c r="I199" s="182">
        <f t="shared" si="19"/>
        <v>50000</v>
      </c>
    </row>
    <row r="200" spans="1:9" ht="37.200000000000003" customHeight="1" x14ac:dyDescent="0.3">
      <c r="A200" s="79" t="s">
        <v>574</v>
      </c>
      <c r="B200" s="79"/>
      <c r="C200" s="284" t="s">
        <v>575</v>
      </c>
      <c r="D200" s="285"/>
      <c r="E200" s="286"/>
      <c r="F200" s="81" t="s">
        <v>307</v>
      </c>
      <c r="G200" s="82">
        <v>1</v>
      </c>
      <c r="H200" s="191">
        <v>12000</v>
      </c>
      <c r="I200" s="182">
        <f t="shared" si="19"/>
        <v>12000</v>
      </c>
    </row>
    <row r="201" spans="1:9" ht="48" customHeight="1" x14ac:dyDescent="0.3">
      <c r="A201" s="79" t="s">
        <v>576</v>
      </c>
      <c r="B201" s="79"/>
      <c r="C201" s="284" t="s">
        <v>577</v>
      </c>
      <c r="D201" s="285"/>
      <c r="E201" s="286"/>
      <c r="F201" s="81" t="s">
        <v>307</v>
      </c>
      <c r="G201" s="82">
        <v>1</v>
      </c>
      <c r="H201" s="191">
        <v>34500</v>
      </c>
      <c r="I201" s="182">
        <f t="shared" si="19"/>
        <v>34500</v>
      </c>
    </row>
    <row r="202" spans="1:9" ht="51.6" customHeight="1" x14ac:dyDescent="0.3">
      <c r="A202" s="79" t="s">
        <v>578</v>
      </c>
      <c r="B202" s="79"/>
      <c r="C202" s="284" t="s">
        <v>579</v>
      </c>
      <c r="D202" s="285"/>
      <c r="E202" s="286"/>
      <c r="F202" s="81" t="s">
        <v>307</v>
      </c>
      <c r="G202" s="82">
        <v>1</v>
      </c>
      <c r="H202" s="191">
        <v>25000</v>
      </c>
      <c r="I202" s="182">
        <f t="shared" si="19"/>
        <v>25000</v>
      </c>
    </row>
    <row r="203" spans="1:9" ht="21.6" customHeight="1" x14ac:dyDescent="0.3">
      <c r="A203" s="72" t="s">
        <v>580</v>
      </c>
      <c r="B203" s="72"/>
      <c r="C203" s="256" t="s">
        <v>581</v>
      </c>
      <c r="D203" s="257"/>
      <c r="E203" s="258"/>
      <c r="F203" s="83"/>
      <c r="G203" s="105"/>
      <c r="H203" s="191"/>
      <c r="I203" s="182"/>
    </row>
    <row r="204" spans="1:9" ht="95.4" customHeight="1" x14ac:dyDescent="0.3">
      <c r="A204" s="79" t="s">
        <v>582</v>
      </c>
      <c r="B204" s="79"/>
      <c r="C204" s="284" t="s">
        <v>583</v>
      </c>
      <c r="D204" s="285"/>
      <c r="E204" s="286"/>
      <c r="F204" s="83" t="s">
        <v>307</v>
      </c>
      <c r="G204" s="82">
        <v>1</v>
      </c>
      <c r="H204" s="191">
        <v>160000</v>
      </c>
      <c r="I204" s="182">
        <f>H204*G204</f>
        <v>160000</v>
      </c>
    </row>
    <row r="205" spans="1:9" ht="55.95" customHeight="1" x14ac:dyDescent="0.3">
      <c r="A205" s="79" t="s">
        <v>584</v>
      </c>
      <c r="B205" s="72"/>
      <c r="C205" s="284" t="s">
        <v>585</v>
      </c>
      <c r="D205" s="285"/>
      <c r="E205" s="286"/>
      <c r="F205" s="83" t="s">
        <v>307</v>
      </c>
      <c r="G205" s="82">
        <v>1</v>
      </c>
      <c r="H205" s="191">
        <v>25000</v>
      </c>
      <c r="I205" s="182">
        <f t="shared" ref="I205:I206" si="20">H205*G205</f>
        <v>25000</v>
      </c>
    </row>
    <row r="206" spans="1:9" ht="61.95" customHeight="1" x14ac:dyDescent="0.3">
      <c r="A206" s="79" t="s">
        <v>586</v>
      </c>
      <c r="B206" s="79"/>
      <c r="C206" s="284" t="s">
        <v>587</v>
      </c>
      <c r="D206" s="285"/>
      <c r="E206" s="286"/>
      <c r="F206" s="79" t="s">
        <v>307</v>
      </c>
      <c r="G206" s="82">
        <v>1</v>
      </c>
      <c r="H206" s="191">
        <v>80000</v>
      </c>
      <c r="I206" s="182">
        <f t="shared" si="20"/>
        <v>80000</v>
      </c>
    </row>
    <row r="207" spans="1:9" ht="31.95" customHeight="1" x14ac:dyDescent="0.3">
      <c r="A207" s="292" t="s">
        <v>1317</v>
      </c>
      <c r="B207" s="293"/>
      <c r="C207" s="293"/>
      <c r="D207" s="293"/>
      <c r="E207" s="293"/>
      <c r="F207" s="293"/>
      <c r="G207" s="293"/>
      <c r="H207" s="294"/>
      <c r="I207" s="178">
        <f>SUM(I189:I206)</f>
        <v>1405100</v>
      </c>
    </row>
    <row r="208" spans="1:9" ht="31.95" customHeight="1" x14ac:dyDescent="0.3">
      <c r="A208" s="259" t="s">
        <v>1328</v>
      </c>
      <c r="B208" s="259"/>
      <c r="C208" s="259"/>
      <c r="D208" s="259"/>
      <c r="E208" s="259"/>
      <c r="F208" s="259"/>
      <c r="G208" s="259"/>
      <c r="H208" s="259"/>
      <c r="I208" s="259"/>
    </row>
    <row r="209" spans="1:9" ht="31.95" customHeight="1" x14ac:dyDescent="0.3">
      <c r="A209" s="87" t="s">
        <v>290</v>
      </c>
      <c r="B209" s="87" t="s">
        <v>291</v>
      </c>
      <c r="C209" s="260" t="s">
        <v>113</v>
      </c>
      <c r="D209" s="261"/>
      <c r="E209" s="262"/>
      <c r="F209" s="87" t="s">
        <v>2</v>
      </c>
      <c r="G209" s="88" t="s">
        <v>3</v>
      </c>
      <c r="H209" s="177" t="s">
        <v>4</v>
      </c>
      <c r="I209" s="178" t="s">
        <v>185</v>
      </c>
    </row>
    <row r="210" spans="1:9" ht="31.95" customHeight="1" x14ac:dyDescent="0.3">
      <c r="A210" s="292" t="s">
        <v>1317</v>
      </c>
      <c r="B210" s="293"/>
      <c r="C210" s="293"/>
      <c r="D210" s="293"/>
      <c r="E210" s="293"/>
      <c r="F210" s="293"/>
      <c r="G210" s="293"/>
      <c r="H210" s="294"/>
      <c r="I210" s="178">
        <f>I207</f>
        <v>1405100</v>
      </c>
    </row>
    <row r="211" spans="1:9" ht="19.2" customHeight="1" x14ac:dyDescent="0.3">
      <c r="A211" s="73" t="s">
        <v>588</v>
      </c>
      <c r="B211" s="79"/>
      <c r="C211" s="290" t="s">
        <v>589</v>
      </c>
      <c r="D211" s="291"/>
      <c r="E211" s="291"/>
      <c r="F211" s="45"/>
      <c r="G211" s="106"/>
      <c r="H211" s="191"/>
      <c r="I211" s="181"/>
    </row>
    <row r="212" spans="1:9" ht="78" customHeight="1" x14ac:dyDescent="0.3">
      <c r="A212" s="45" t="s">
        <v>590</v>
      </c>
      <c r="B212" s="79"/>
      <c r="C212" s="263" t="s">
        <v>591</v>
      </c>
      <c r="D212" s="264"/>
      <c r="E212" s="264"/>
      <c r="F212" s="45" t="s">
        <v>307</v>
      </c>
      <c r="G212" s="107">
        <v>1</v>
      </c>
      <c r="H212" s="191">
        <v>160000</v>
      </c>
      <c r="I212" s="181">
        <f>G212*H212</f>
        <v>160000</v>
      </c>
    </row>
    <row r="213" spans="1:9" ht="56.4" customHeight="1" x14ac:dyDescent="0.3">
      <c r="A213" s="45" t="s">
        <v>592</v>
      </c>
      <c r="B213" s="79"/>
      <c r="C213" s="284" t="s">
        <v>593</v>
      </c>
      <c r="D213" s="285"/>
      <c r="E213" s="285"/>
      <c r="F213" s="45" t="s">
        <v>307</v>
      </c>
      <c r="G213" s="107">
        <v>1</v>
      </c>
      <c r="H213" s="191">
        <v>25000</v>
      </c>
      <c r="I213" s="181">
        <f t="shared" ref="I213:I218" si="21">G213*H213</f>
        <v>25000</v>
      </c>
    </row>
    <row r="214" spans="1:9" ht="34.200000000000003" customHeight="1" x14ac:dyDescent="0.3">
      <c r="A214" s="45" t="s">
        <v>594</v>
      </c>
      <c r="B214" s="79"/>
      <c r="C214" s="284" t="s">
        <v>595</v>
      </c>
      <c r="D214" s="285"/>
      <c r="E214" s="285"/>
      <c r="F214" s="45" t="s">
        <v>307</v>
      </c>
      <c r="G214" s="107">
        <v>1</v>
      </c>
      <c r="H214" s="191">
        <v>80000</v>
      </c>
      <c r="I214" s="181">
        <f t="shared" si="21"/>
        <v>80000</v>
      </c>
    </row>
    <row r="215" spans="1:9" ht="19.95" customHeight="1" x14ac:dyDescent="0.3">
      <c r="A215" s="73" t="s">
        <v>596</v>
      </c>
      <c r="B215" s="72"/>
      <c r="C215" s="256" t="s">
        <v>597</v>
      </c>
      <c r="D215" s="257"/>
      <c r="E215" s="257"/>
      <c r="F215" s="45"/>
      <c r="G215" s="100"/>
      <c r="H215" s="191"/>
      <c r="I215" s="181"/>
    </row>
    <row r="216" spans="1:9" ht="81.599999999999994" customHeight="1" x14ac:dyDescent="0.3">
      <c r="A216" s="45" t="s">
        <v>598</v>
      </c>
      <c r="B216" s="79"/>
      <c r="C216" s="263" t="s">
        <v>599</v>
      </c>
      <c r="D216" s="264"/>
      <c r="E216" s="264"/>
      <c r="F216" s="45" t="s">
        <v>307</v>
      </c>
      <c r="G216" s="107">
        <v>1</v>
      </c>
      <c r="H216" s="191">
        <v>160000</v>
      </c>
      <c r="I216" s="181">
        <f t="shared" si="21"/>
        <v>160000</v>
      </c>
    </row>
    <row r="217" spans="1:9" ht="39" customHeight="1" x14ac:dyDescent="0.3">
      <c r="A217" s="45" t="s">
        <v>600</v>
      </c>
      <c r="B217" s="72"/>
      <c r="C217" s="284" t="s">
        <v>601</v>
      </c>
      <c r="D217" s="285"/>
      <c r="E217" s="285"/>
      <c r="F217" s="45" t="s">
        <v>307</v>
      </c>
      <c r="G217" s="107">
        <v>1</v>
      </c>
      <c r="H217" s="191">
        <v>25000</v>
      </c>
      <c r="I217" s="181">
        <f t="shared" si="21"/>
        <v>25000</v>
      </c>
    </row>
    <row r="218" spans="1:9" ht="27.6" customHeight="1" x14ac:dyDescent="0.3">
      <c r="A218" s="45" t="s">
        <v>602</v>
      </c>
      <c r="B218" s="79"/>
      <c r="C218" s="284" t="s">
        <v>603</v>
      </c>
      <c r="D218" s="285"/>
      <c r="E218" s="285"/>
      <c r="F218" s="45" t="s">
        <v>307</v>
      </c>
      <c r="G218" s="107">
        <v>1</v>
      </c>
      <c r="H218" s="191">
        <v>80000</v>
      </c>
      <c r="I218" s="181">
        <f t="shared" si="21"/>
        <v>80000</v>
      </c>
    </row>
    <row r="219" spans="1:9" ht="19.95" customHeight="1" x14ac:dyDescent="0.3">
      <c r="A219" s="73" t="s">
        <v>604</v>
      </c>
      <c r="B219" s="72"/>
      <c r="C219" s="256" t="s">
        <v>605</v>
      </c>
      <c r="D219" s="257"/>
      <c r="E219" s="257"/>
      <c r="F219" s="79"/>
      <c r="G219" s="82"/>
      <c r="H219" s="191"/>
      <c r="I219" s="181"/>
    </row>
    <row r="220" spans="1:9" ht="92.4" customHeight="1" x14ac:dyDescent="0.3">
      <c r="A220" s="45" t="s">
        <v>606</v>
      </c>
      <c r="B220" s="79"/>
      <c r="C220" s="263" t="s">
        <v>607</v>
      </c>
      <c r="D220" s="264"/>
      <c r="E220" s="264"/>
      <c r="F220" s="45" t="s">
        <v>307</v>
      </c>
      <c r="G220" s="107">
        <v>1</v>
      </c>
      <c r="H220" s="191">
        <v>35000</v>
      </c>
      <c r="I220" s="181">
        <f>H220*G220</f>
        <v>35000</v>
      </c>
    </row>
    <row r="221" spans="1:9" ht="40.200000000000003" customHeight="1" x14ac:dyDescent="0.3">
      <c r="A221" s="45" t="s">
        <v>608</v>
      </c>
      <c r="B221" s="79"/>
      <c r="C221" s="284" t="s">
        <v>609</v>
      </c>
      <c r="D221" s="285"/>
      <c r="E221" s="285"/>
      <c r="F221" s="45" t="s">
        <v>307</v>
      </c>
      <c r="G221" s="107">
        <v>1</v>
      </c>
      <c r="H221" s="191">
        <v>80000</v>
      </c>
      <c r="I221" s="181">
        <f t="shared" ref="I221:I227" si="22">H221*G221</f>
        <v>80000</v>
      </c>
    </row>
    <row r="222" spans="1:9" ht="23.4" customHeight="1" x14ac:dyDescent="0.3">
      <c r="A222" s="73" t="s">
        <v>610</v>
      </c>
      <c r="B222" s="72"/>
      <c r="C222" s="256" t="s">
        <v>611</v>
      </c>
      <c r="D222" s="257"/>
      <c r="E222" s="257"/>
      <c r="F222" s="45"/>
      <c r="G222" s="80"/>
      <c r="H222" s="191"/>
      <c r="I222" s="181"/>
    </row>
    <row r="223" spans="1:9" ht="93.6" customHeight="1" x14ac:dyDescent="0.3">
      <c r="A223" s="45" t="s">
        <v>612</v>
      </c>
      <c r="B223" s="72"/>
      <c r="C223" s="263" t="s">
        <v>613</v>
      </c>
      <c r="D223" s="264"/>
      <c r="E223" s="264"/>
      <c r="F223" s="45" t="s">
        <v>307</v>
      </c>
      <c r="G223" s="107">
        <v>1</v>
      </c>
      <c r="H223" s="191">
        <v>35000</v>
      </c>
      <c r="I223" s="181">
        <f t="shared" si="22"/>
        <v>35000</v>
      </c>
    </row>
    <row r="224" spans="1:9" ht="40.200000000000003" customHeight="1" x14ac:dyDescent="0.3">
      <c r="A224" s="45" t="s">
        <v>614</v>
      </c>
      <c r="B224" s="72"/>
      <c r="C224" s="284" t="s">
        <v>609</v>
      </c>
      <c r="D224" s="285"/>
      <c r="E224" s="285"/>
      <c r="F224" s="45" t="s">
        <v>307</v>
      </c>
      <c r="G224" s="107">
        <v>1</v>
      </c>
      <c r="H224" s="191">
        <v>80000</v>
      </c>
      <c r="I224" s="181">
        <f t="shared" si="22"/>
        <v>80000</v>
      </c>
    </row>
    <row r="225" spans="1:9" ht="21.6" customHeight="1" x14ac:dyDescent="0.3">
      <c r="A225" s="72" t="s">
        <v>615</v>
      </c>
      <c r="B225" s="72"/>
      <c r="C225" s="256" t="s">
        <v>616</v>
      </c>
      <c r="D225" s="257"/>
      <c r="E225" s="257"/>
      <c r="F225" s="45"/>
      <c r="G225" s="107"/>
      <c r="H225" s="191"/>
      <c r="I225" s="181"/>
    </row>
    <row r="226" spans="1:9" ht="60.6" customHeight="1" x14ac:dyDescent="0.3">
      <c r="A226" s="79" t="s">
        <v>617</v>
      </c>
      <c r="B226" s="72"/>
      <c r="C226" s="263" t="s">
        <v>618</v>
      </c>
      <c r="D226" s="264"/>
      <c r="E226" s="264"/>
      <c r="F226" s="45" t="s">
        <v>307</v>
      </c>
      <c r="G226" s="107">
        <v>1</v>
      </c>
      <c r="H226" s="191">
        <v>17250</v>
      </c>
      <c r="I226" s="181">
        <f t="shared" si="22"/>
        <v>17250</v>
      </c>
    </row>
    <row r="227" spans="1:9" ht="34.950000000000003" customHeight="1" x14ac:dyDescent="0.3">
      <c r="A227" s="79" t="s">
        <v>619</v>
      </c>
      <c r="B227" s="72"/>
      <c r="C227" s="284" t="s">
        <v>620</v>
      </c>
      <c r="D227" s="285"/>
      <c r="E227" s="285"/>
      <c r="F227" s="45" t="s">
        <v>307</v>
      </c>
      <c r="G227" s="107">
        <v>1</v>
      </c>
      <c r="H227" s="191">
        <v>7500</v>
      </c>
      <c r="I227" s="181">
        <f t="shared" si="22"/>
        <v>7500</v>
      </c>
    </row>
    <row r="228" spans="1:9" ht="19.2" customHeight="1" x14ac:dyDescent="0.3">
      <c r="A228" s="72" t="s">
        <v>621</v>
      </c>
      <c r="B228" s="72"/>
      <c r="C228" s="256" t="s">
        <v>622</v>
      </c>
      <c r="D228" s="257"/>
      <c r="E228" s="257"/>
      <c r="F228" s="45"/>
      <c r="G228" s="107"/>
      <c r="H228" s="191"/>
      <c r="I228" s="182"/>
    </row>
    <row r="229" spans="1:9" ht="47.4" customHeight="1" x14ac:dyDescent="0.3">
      <c r="A229" s="79" t="s">
        <v>623</v>
      </c>
      <c r="B229" s="72"/>
      <c r="C229" s="263" t="s">
        <v>624</v>
      </c>
      <c r="D229" s="264"/>
      <c r="E229" s="264"/>
      <c r="F229" s="45" t="s">
        <v>310</v>
      </c>
      <c r="G229" s="107">
        <v>1</v>
      </c>
      <c r="H229" s="191">
        <v>75000</v>
      </c>
      <c r="I229" s="182">
        <f>G229*H229</f>
        <v>75000</v>
      </c>
    </row>
    <row r="230" spans="1:9" ht="21" customHeight="1" x14ac:dyDescent="0.3">
      <c r="A230" s="79" t="s">
        <v>625</v>
      </c>
      <c r="B230" s="72"/>
      <c r="C230" s="263" t="s">
        <v>626</v>
      </c>
      <c r="D230" s="264"/>
      <c r="E230" s="264"/>
      <c r="F230" s="45" t="s">
        <v>310</v>
      </c>
      <c r="G230" s="107">
        <v>1</v>
      </c>
      <c r="H230" s="191">
        <v>60000</v>
      </c>
      <c r="I230" s="182">
        <f t="shared" ref="I230:I249" si="23">G230*H230</f>
        <v>60000</v>
      </c>
    </row>
    <row r="231" spans="1:9" ht="18" customHeight="1" x14ac:dyDescent="0.3">
      <c r="A231" s="72" t="s">
        <v>627</v>
      </c>
      <c r="B231" s="72"/>
      <c r="C231" s="256" t="s">
        <v>628</v>
      </c>
      <c r="D231" s="257"/>
      <c r="E231" s="257"/>
      <c r="F231" s="45"/>
      <c r="G231" s="106"/>
      <c r="H231" s="191"/>
      <c r="I231" s="182"/>
    </row>
    <row r="232" spans="1:9" ht="58.95" customHeight="1" x14ac:dyDescent="0.3">
      <c r="A232" s="79" t="s">
        <v>629</v>
      </c>
      <c r="B232" s="72"/>
      <c r="C232" s="263" t="s">
        <v>630</v>
      </c>
      <c r="D232" s="264"/>
      <c r="E232" s="264"/>
      <c r="F232" s="45" t="s">
        <v>310</v>
      </c>
      <c r="G232" s="107">
        <v>1</v>
      </c>
      <c r="H232" s="191">
        <v>350000</v>
      </c>
      <c r="I232" s="182">
        <f t="shared" si="23"/>
        <v>350000</v>
      </c>
    </row>
    <row r="233" spans="1:9" ht="33" customHeight="1" x14ac:dyDescent="0.3">
      <c r="A233" s="79" t="s">
        <v>631</v>
      </c>
      <c r="B233" s="72"/>
      <c r="C233" s="263" t="s">
        <v>632</v>
      </c>
      <c r="D233" s="264"/>
      <c r="E233" s="264"/>
      <c r="F233" s="45" t="s">
        <v>310</v>
      </c>
      <c r="G233" s="107">
        <v>1</v>
      </c>
      <c r="H233" s="191">
        <v>150000</v>
      </c>
      <c r="I233" s="182">
        <f t="shared" si="23"/>
        <v>150000</v>
      </c>
    </row>
    <row r="234" spans="1:9" ht="33" customHeight="1" x14ac:dyDescent="0.3">
      <c r="A234" s="292" t="s">
        <v>1317</v>
      </c>
      <c r="B234" s="293"/>
      <c r="C234" s="293"/>
      <c r="D234" s="293"/>
      <c r="E234" s="293"/>
      <c r="F234" s="293"/>
      <c r="G234" s="293"/>
      <c r="H234" s="294"/>
      <c r="I234" s="178">
        <f>SUM(I210:I233)</f>
        <v>2824850</v>
      </c>
    </row>
    <row r="235" spans="1:9" ht="30.6" customHeight="1" x14ac:dyDescent="0.3">
      <c r="A235" s="259" t="s">
        <v>1328</v>
      </c>
      <c r="B235" s="259"/>
      <c r="C235" s="259"/>
      <c r="D235" s="259"/>
      <c r="E235" s="259"/>
      <c r="F235" s="259"/>
      <c r="G235" s="259"/>
      <c r="H235" s="259"/>
      <c r="I235" s="259"/>
    </row>
    <row r="236" spans="1:9" ht="33" customHeight="1" x14ac:dyDescent="0.3">
      <c r="A236" s="87" t="s">
        <v>290</v>
      </c>
      <c r="B236" s="87" t="s">
        <v>291</v>
      </c>
      <c r="C236" s="260" t="s">
        <v>113</v>
      </c>
      <c r="D236" s="261"/>
      <c r="E236" s="262"/>
      <c r="F236" s="87" t="s">
        <v>2</v>
      </c>
      <c r="G236" s="88" t="s">
        <v>3</v>
      </c>
      <c r="H236" s="177" t="s">
        <v>4</v>
      </c>
      <c r="I236" s="178" t="s">
        <v>185</v>
      </c>
    </row>
    <row r="237" spans="1:9" ht="33" customHeight="1" x14ac:dyDescent="0.3">
      <c r="A237" s="292" t="s">
        <v>1324</v>
      </c>
      <c r="B237" s="293"/>
      <c r="C237" s="293"/>
      <c r="D237" s="293"/>
      <c r="E237" s="293"/>
      <c r="F237" s="293"/>
      <c r="G237" s="293"/>
      <c r="H237" s="294"/>
      <c r="I237" s="178">
        <f>I234</f>
        <v>2824850</v>
      </c>
    </row>
    <row r="238" spans="1:9" ht="33" customHeight="1" x14ac:dyDescent="0.3">
      <c r="A238" s="79" t="s">
        <v>633</v>
      </c>
      <c r="B238" s="72"/>
      <c r="C238" s="263" t="s">
        <v>634</v>
      </c>
      <c r="D238" s="264"/>
      <c r="E238" s="264"/>
      <c r="F238" s="45" t="s">
        <v>307</v>
      </c>
      <c r="G238" s="107">
        <v>1</v>
      </c>
      <c r="H238" s="191">
        <v>300000</v>
      </c>
      <c r="I238" s="182">
        <f t="shared" si="23"/>
        <v>300000</v>
      </c>
    </row>
    <row r="239" spans="1:9" ht="19.2" customHeight="1" x14ac:dyDescent="0.3">
      <c r="A239" s="72" t="s">
        <v>635</v>
      </c>
      <c r="B239" s="73"/>
      <c r="C239" s="256" t="s">
        <v>636</v>
      </c>
      <c r="D239" s="257"/>
      <c r="E239" s="257"/>
      <c r="F239" s="45"/>
      <c r="G239" s="107"/>
      <c r="H239" s="181"/>
      <c r="I239" s="182"/>
    </row>
    <row r="240" spans="1:9" ht="56.4" customHeight="1" x14ac:dyDescent="0.3">
      <c r="A240" s="79" t="s">
        <v>637</v>
      </c>
      <c r="B240" s="72"/>
      <c r="C240" s="263" t="s">
        <v>638</v>
      </c>
      <c r="D240" s="264"/>
      <c r="E240" s="264"/>
      <c r="F240" s="45" t="s">
        <v>307</v>
      </c>
      <c r="G240" s="107">
        <v>1</v>
      </c>
      <c r="H240" s="191">
        <v>27500</v>
      </c>
      <c r="I240" s="182">
        <f t="shared" si="23"/>
        <v>27500</v>
      </c>
    </row>
    <row r="241" spans="1:9" ht="43.2" customHeight="1" x14ac:dyDescent="0.3">
      <c r="A241" s="79" t="s">
        <v>639</v>
      </c>
      <c r="B241" s="72"/>
      <c r="C241" s="263" t="s">
        <v>640</v>
      </c>
      <c r="D241" s="264"/>
      <c r="E241" s="264"/>
      <c r="F241" s="45" t="s">
        <v>307</v>
      </c>
      <c r="G241" s="107">
        <v>24</v>
      </c>
      <c r="H241" s="192">
        <v>10795</v>
      </c>
      <c r="I241" s="182">
        <f t="shared" si="23"/>
        <v>259080</v>
      </c>
    </row>
    <row r="242" spans="1:9" ht="44.4" customHeight="1" x14ac:dyDescent="0.3">
      <c r="A242" s="79" t="s">
        <v>641</v>
      </c>
      <c r="B242" s="72"/>
      <c r="C242" s="284" t="s">
        <v>642</v>
      </c>
      <c r="D242" s="285"/>
      <c r="E242" s="285"/>
      <c r="F242" s="45" t="s">
        <v>307</v>
      </c>
      <c r="G242" s="107">
        <v>1</v>
      </c>
      <c r="H242" s="192">
        <v>10795</v>
      </c>
      <c r="I242" s="182">
        <f t="shared" si="23"/>
        <v>10795</v>
      </c>
    </row>
    <row r="243" spans="1:9" ht="46.2" customHeight="1" x14ac:dyDescent="0.3">
      <c r="A243" s="79" t="s">
        <v>643</v>
      </c>
      <c r="B243" s="72"/>
      <c r="C243" s="284" t="s">
        <v>644</v>
      </c>
      <c r="D243" s="285"/>
      <c r="E243" s="285"/>
      <c r="F243" s="45" t="s">
        <v>307</v>
      </c>
      <c r="G243" s="107">
        <v>1</v>
      </c>
      <c r="H243" s="192">
        <v>10795</v>
      </c>
      <c r="I243" s="182">
        <f t="shared" si="23"/>
        <v>10795</v>
      </c>
    </row>
    <row r="244" spans="1:9" ht="47.4" customHeight="1" x14ac:dyDescent="0.3">
      <c r="A244" s="79" t="s">
        <v>645</v>
      </c>
      <c r="B244" s="72"/>
      <c r="C244" s="284" t="s">
        <v>646</v>
      </c>
      <c r="D244" s="285"/>
      <c r="E244" s="285"/>
      <c r="F244" s="45" t="s">
        <v>307</v>
      </c>
      <c r="G244" s="107">
        <v>2</v>
      </c>
      <c r="H244" s="192">
        <v>9500</v>
      </c>
      <c r="I244" s="182">
        <f t="shared" si="23"/>
        <v>19000</v>
      </c>
    </row>
    <row r="245" spans="1:9" ht="32.4" customHeight="1" x14ac:dyDescent="0.3">
      <c r="A245" s="79" t="s">
        <v>647</v>
      </c>
      <c r="B245" s="72"/>
      <c r="C245" s="284" t="s">
        <v>648</v>
      </c>
      <c r="D245" s="285"/>
      <c r="E245" s="285"/>
      <c r="F245" s="45" t="s">
        <v>307</v>
      </c>
      <c r="G245" s="107">
        <v>1</v>
      </c>
      <c r="H245" s="192">
        <v>3500</v>
      </c>
      <c r="I245" s="182">
        <f t="shared" si="23"/>
        <v>3500</v>
      </c>
    </row>
    <row r="246" spans="1:9" ht="21" customHeight="1" x14ac:dyDescent="0.3">
      <c r="A246" s="79" t="s">
        <v>649</v>
      </c>
      <c r="B246" s="72"/>
      <c r="C246" s="284" t="s">
        <v>650</v>
      </c>
      <c r="D246" s="285"/>
      <c r="E246" s="285"/>
      <c r="F246" s="45" t="s">
        <v>307</v>
      </c>
      <c r="G246" s="107">
        <v>2</v>
      </c>
      <c r="H246" s="192">
        <v>3500</v>
      </c>
      <c r="I246" s="182">
        <f t="shared" si="23"/>
        <v>7000</v>
      </c>
    </row>
    <row r="247" spans="1:9" ht="19.95" customHeight="1" x14ac:dyDescent="0.3">
      <c r="A247" s="79" t="s">
        <v>651</v>
      </c>
      <c r="B247" s="72"/>
      <c r="C247" s="284" t="s">
        <v>652</v>
      </c>
      <c r="D247" s="285"/>
      <c r="E247" s="285"/>
      <c r="F247" s="45" t="s">
        <v>307</v>
      </c>
      <c r="G247" s="107">
        <v>48</v>
      </c>
      <c r="H247" s="192">
        <v>3500</v>
      </c>
      <c r="I247" s="182">
        <f t="shared" si="23"/>
        <v>168000</v>
      </c>
    </row>
    <row r="248" spans="1:9" ht="29.4" customHeight="1" x14ac:dyDescent="0.3">
      <c r="A248" s="79" t="s">
        <v>653</v>
      </c>
      <c r="B248" s="72"/>
      <c r="C248" s="284" t="s">
        <v>654</v>
      </c>
      <c r="D248" s="285"/>
      <c r="E248" s="285"/>
      <c r="F248" s="45" t="s">
        <v>307</v>
      </c>
      <c r="G248" s="107">
        <v>12</v>
      </c>
      <c r="H248" s="192">
        <v>3500</v>
      </c>
      <c r="I248" s="182">
        <f t="shared" si="23"/>
        <v>42000</v>
      </c>
    </row>
    <row r="249" spans="1:9" ht="30" customHeight="1" x14ac:dyDescent="0.3">
      <c r="A249" s="79" t="s">
        <v>655</v>
      </c>
      <c r="B249" s="72"/>
      <c r="C249" s="284" t="s">
        <v>656</v>
      </c>
      <c r="D249" s="285"/>
      <c r="E249" s="285"/>
      <c r="F249" s="45" t="s">
        <v>307</v>
      </c>
      <c r="G249" s="107">
        <v>1</v>
      </c>
      <c r="H249" s="192">
        <v>3500</v>
      </c>
      <c r="I249" s="182">
        <f t="shared" si="23"/>
        <v>3500</v>
      </c>
    </row>
    <row r="250" spans="1:9" ht="25.95" customHeight="1" x14ac:dyDescent="0.3">
      <c r="A250" s="278" t="s">
        <v>1322</v>
      </c>
      <c r="B250" s="279"/>
      <c r="C250" s="279"/>
      <c r="D250" s="279"/>
      <c r="E250" s="279"/>
      <c r="F250" s="279"/>
      <c r="G250" s="279"/>
      <c r="H250" s="280"/>
      <c r="I250" s="187">
        <f>SUM(I237:I249)</f>
        <v>3676020</v>
      </c>
    </row>
    <row r="251" spans="1:9" ht="30" customHeight="1" x14ac:dyDescent="0.3">
      <c r="A251" s="259" t="s">
        <v>1329</v>
      </c>
      <c r="B251" s="259"/>
      <c r="C251" s="259"/>
      <c r="D251" s="259"/>
      <c r="E251" s="259"/>
      <c r="F251" s="259"/>
      <c r="G251" s="259"/>
      <c r="H251" s="259"/>
      <c r="I251" s="259"/>
    </row>
    <row r="252" spans="1:9" ht="30" customHeight="1" x14ac:dyDescent="0.3">
      <c r="A252" s="87" t="s">
        <v>290</v>
      </c>
      <c r="B252" s="87" t="s">
        <v>291</v>
      </c>
      <c r="C252" s="260" t="s">
        <v>113</v>
      </c>
      <c r="D252" s="261"/>
      <c r="E252" s="262"/>
      <c r="F252" s="87" t="s">
        <v>2</v>
      </c>
      <c r="G252" s="88" t="s">
        <v>3</v>
      </c>
      <c r="H252" s="177" t="s">
        <v>4</v>
      </c>
      <c r="I252" s="178" t="s">
        <v>185</v>
      </c>
    </row>
    <row r="253" spans="1:9" ht="19.95" customHeight="1" x14ac:dyDescent="0.3">
      <c r="A253" s="72">
        <v>5</v>
      </c>
      <c r="B253" s="79"/>
      <c r="C253" s="256" t="s">
        <v>657</v>
      </c>
      <c r="D253" s="257"/>
      <c r="E253" s="257"/>
      <c r="F253" s="45"/>
      <c r="G253" s="107"/>
      <c r="H253" s="192"/>
      <c r="I253" s="182"/>
    </row>
    <row r="254" spans="1:9" ht="19.95" customHeight="1" x14ac:dyDescent="0.3">
      <c r="A254" s="72" t="s">
        <v>658</v>
      </c>
      <c r="B254" s="79"/>
      <c r="C254" s="256" t="s">
        <v>659</v>
      </c>
      <c r="D254" s="257"/>
      <c r="E254" s="257"/>
      <c r="F254" s="45"/>
      <c r="G254" s="107"/>
      <c r="H254" s="192"/>
      <c r="I254" s="182"/>
    </row>
    <row r="255" spans="1:9" ht="25.2" customHeight="1" x14ac:dyDescent="0.3">
      <c r="A255" s="45" t="s">
        <v>660</v>
      </c>
      <c r="B255" s="83" t="s">
        <v>661</v>
      </c>
      <c r="C255" s="101" t="s">
        <v>662</v>
      </c>
      <c r="D255" s="6"/>
      <c r="E255" s="6"/>
      <c r="F255" s="45"/>
      <c r="G255" s="107"/>
      <c r="H255" s="192"/>
      <c r="I255" s="182"/>
    </row>
    <row r="256" spans="1:9" ht="18.600000000000001" customHeight="1" x14ac:dyDescent="0.3">
      <c r="A256" s="45"/>
      <c r="B256" s="83" t="s">
        <v>663</v>
      </c>
      <c r="C256" s="108" t="s">
        <v>664</v>
      </c>
      <c r="D256" t="s">
        <v>665</v>
      </c>
      <c r="E256"/>
      <c r="F256" s="45"/>
      <c r="G256" s="107"/>
      <c r="H256" s="192"/>
      <c r="I256" s="182"/>
    </row>
    <row r="257" spans="1:9" ht="13.2" customHeight="1" x14ac:dyDescent="0.3">
      <c r="A257" s="45"/>
      <c r="B257" s="83"/>
      <c r="C257" s="108"/>
      <c r="D257" t="s">
        <v>666</v>
      </c>
      <c r="E257"/>
      <c r="F257" s="45"/>
      <c r="G257" s="80"/>
      <c r="H257" s="192"/>
      <c r="I257" s="182"/>
    </row>
    <row r="258" spans="1:9" ht="18.600000000000001" customHeight="1" x14ac:dyDescent="0.3">
      <c r="A258" s="45" t="s">
        <v>667</v>
      </c>
      <c r="B258" s="83"/>
      <c r="C258" s="108"/>
      <c r="D258" t="s">
        <v>668</v>
      </c>
      <c r="E258" t="s">
        <v>669</v>
      </c>
      <c r="F258" s="93" t="s">
        <v>376</v>
      </c>
      <c r="G258" s="109">
        <v>0.75</v>
      </c>
      <c r="H258" s="193">
        <v>3300</v>
      </c>
      <c r="I258" s="182">
        <f>G258*H258</f>
        <v>2475</v>
      </c>
    </row>
    <row r="259" spans="1:9" ht="18.600000000000001" customHeight="1" x14ac:dyDescent="0.3">
      <c r="A259" s="45" t="s">
        <v>670</v>
      </c>
      <c r="B259" s="83"/>
      <c r="C259" s="108"/>
      <c r="D259" t="s">
        <v>671</v>
      </c>
      <c r="E259" t="s">
        <v>672</v>
      </c>
      <c r="F259" s="93" t="s">
        <v>376</v>
      </c>
      <c r="G259" s="109">
        <v>0.75</v>
      </c>
      <c r="H259" s="193">
        <v>3300</v>
      </c>
      <c r="I259" s="182">
        <f>G259*H259</f>
        <v>2475</v>
      </c>
    </row>
    <row r="260" spans="1:9" ht="18.600000000000001" customHeight="1" x14ac:dyDescent="0.25">
      <c r="A260" s="79" t="s">
        <v>673</v>
      </c>
      <c r="B260" s="110" t="s">
        <v>674</v>
      </c>
      <c r="C260" s="111" t="s">
        <v>675</v>
      </c>
      <c r="D260" s="112"/>
      <c r="E260" s="112"/>
      <c r="F260" s="24"/>
      <c r="H260" s="183"/>
      <c r="I260" s="182"/>
    </row>
    <row r="261" spans="1:9" ht="16.95" customHeight="1" x14ac:dyDescent="0.3">
      <c r="A261" s="79"/>
      <c r="B261" s="79"/>
      <c r="C261" s="108" t="s">
        <v>668</v>
      </c>
      <c r="D261" t="s">
        <v>676</v>
      </c>
      <c r="E261"/>
      <c r="F261" s="45"/>
      <c r="G261" s="107"/>
      <c r="H261" s="192"/>
      <c r="I261" s="182"/>
    </row>
    <row r="262" spans="1:9" ht="15" customHeight="1" x14ac:dyDescent="0.3">
      <c r="A262" s="79" t="s">
        <v>677</v>
      </c>
      <c r="B262" s="79"/>
      <c r="C262" s="108"/>
      <c r="D262" t="s">
        <v>668</v>
      </c>
      <c r="E262" t="s">
        <v>678</v>
      </c>
      <c r="F262" s="82" t="s">
        <v>679</v>
      </c>
      <c r="G262" s="107">
        <v>1</v>
      </c>
      <c r="H262" s="192">
        <v>20000</v>
      </c>
      <c r="I262" s="182">
        <f>G262*H262</f>
        <v>20000</v>
      </c>
    </row>
    <row r="263" spans="1:9" ht="11.4" customHeight="1" x14ac:dyDescent="0.3">
      <c r="A263" s="79"/>
      <c r="B263" s="79"/>
      <c r="C263" s="108"/>
      <c r="D263"/>
      <c r="E263" s="64" t="s">
        <v>680</v>
      </c>
      <c r="F263" s="45" t="s">
        <v>6</v>
      </c>
      <c r="G263" s="107"/>
      <c r="H263" s="192"/>
      <c r="I263" s="182"/>
    </row>
    <row r="264" spans="1:9" ht="11.4" customHeight="1" x14ac:dyDescent="0.3">
      <c r="A264" s="79"/>
      <c r="B264" s="79"/>
      <c r="C264" s="108"/>
      <c r="D264"/>
      <c r="E264" s="64" t="s">
        <v>681</v>
      </c>
      <c r="F264" s="45"/>
      <c r="G264" s="107"/>
      <c r="H264" s="192"/>
      <c r="I264" s="182"/>
    </row>
    <row r="265" spans="1:9" ht="15.6" customHeight="1" x14ac:dyDescent="0.3">
      <c r="A265" s="79" t="s">
        <v>682</v>
      </c>
      <c r="B265" s="79"/>
      <c r="C265" s="108"/>
      <c r="D265" t="s">
        <v>671</v>
      </c>
      <c r="E265" s="64" t="s">
        <v>683</v>
      </c>
      <c r="F265" s="45" t="s">
        <v>22</v>
      </c>
      <c r="G265" s="107">
        <v>25</v>
      </c>
      <c r="H265" s="192">
        <f>H262</f>
        <v>20000</v>
      </c>
      <c r="I265" s="182">
        <f>H265*G265/100</f>
        <v>5000</v>
      </c>
    </row>
    <row r="266" spans="1:9" ht="14.4" customHeight="1" x14ac:dyDescent="0.3">
      <c r="A266" s="79"/>
      <c r="B266" s="79"/>
      <c r="C266" s="108"/>
      <c r="D266"/>
      <c r="E266" s="64" t="s">
        <v>684</v>
      </c>
      <c r="F266" s="45"/>
      <c r="G266" s="107"/>
      <c r="H266" s="192"/>
      <c r="I266" s="182"/>
    </row>
    <row r="267" spans="1:9" ht="18.600000000000001" customHeight="1" x14ac:dyDescent="0.3">
      <c r="A267" s="79"/>
      <c r="B267" s="79"/>
      <c r="C267" s="108" t="s">
        <v>671</v>
      </c>
      <c r="D267" t="s">
        <v>685</v>
      </c>
      <c r="E267" s="64"/>
      <c r="F267" s="45"/>
      <c r="G267" s="107"/>
      <c r="H267" s="192"/>
      <c r="I267" s="182"/>
    </row>
    <row r="268" spans="1:9" ht="15" customHeight="1" x14ac:dyDescent="0.3">
      <c r="A268" s="79"/>
      <c r="B268" s="79"/>
      <c r="C268" s="108"/>
      <c r="D268" t="s">
        <v>686</v>
      </c>
      <c r="E268" s="64"/>
      <c r="F268" s="45"/>
      <c r="G268" s="107"/>
      <c r="I268" s="185"/>
    </row>
    <row r="269" spans="1:9" ht="15" customHeight="1" x14ac:dyDescent="0.3">
      <c r="A269" s="79"/>
      <c r="B269" s="79"/>
      <c r="C269" s="108"/>
      <c r="D269" s="113" t="s">
        <v>687</v>
      </c>
      <c r="E269" s="64"/>
      <c r="F269" s="45"/>
      <c r="G269" s="107"/>
      <c r="I269" s="185"/>
    </row>
    <row r="270" spans="1:9" ht="15" customHeight="1" x14ac:dyDescent="0.3">
      <c r="A270" s="79" t="s">
        <v>688</v>
      </c>
      <c r="B270" s="79"/>
      <c r="C270" s="108"/>
      <c r="D270" t="s">
        <v>668</v>
      </c>
      <c r="E270" s="64" t="s">
        <v>689</v>
      </c>
      <c r="F270" s="93" t="s">
        <v>33</v>
      </c>
      <c r="G270" s="114">
        <v>25</v>
      </c>
      <c r="H270" s="192">
        <v>450</v>
      </c>
      <c r="I270" s="185">
        <f>G270*H270</f>
        <v>11250</v>
      </c>
    </row>
    <row r="271" spans="1:9" ht="19.95" customHeight="1" x14ac:dyDescent="0.3">
      <c r="A271" s="79"/>
      <c r="B271" s="79"/>
      <c r="C271" s="108" t="s">
        <v>690</v>
      </c>
      <c r="D271" s="1" t="s">
        <v>691</v>
      </c>
      <c r="E271" s="64"/>
      <c r="F271" s="93"/>
      <c r="G271" s="114"/>
      <c r="H271" s="192"/>
      <c r="I271" s="185"/>
    </row>
    <row r="272" spans="1:9" ht="19.95" customHeight="1" x14ac:dyDescent="0.3">
      <c r="A272" s="79"/>
      <c r="B272" s="79"/>
      <c r="C272" s="108"/>
      <c r="D272" s="1" t="s">
        <v>692</v>
      </c>
      <c r="E272" s="64"/>
      <c r="F272" s="93"/>
      <c r="G272" s="114"/>
      <c r="H272" s="192"/>
      <c r="I272" s="185"/>
    </row>
    <row r="273" spans="1:9" ht="13.95" customHeight="1" x14ac:dyDescent="0.3">
      <c r="A273" s="79" t="s">
        <v>693</v>
      </c>
      <c r="B273" s="79"/>
      <c r="C273" s="108"/>
      <c r="D273" t="s">
        <v>668</v>
      </c>
      <c r="E273" s="115" t="s">
        <v>694</v>
      </c>
      <c r="F273" s="116" t="s">
        <v>33</v>
      </c>
      <c r="G273" s="114">
        <v>30</v>
      </c>
      <c r="H273" s="192">
        <v>120</v>
      </c>
      <c r="I273" s="185">
        <f>G273*H273</f>
        <v>3600</v>
      </c>
    </row>
    <row r="274" spans="1:9" ht="19.95" customHeight="1" x14ac:dyDescent="0.3">
      <c r="A274" s="79"/>
      <c r="B274" s="79"/>
      <c r="C274" s="108"/>
      <c r="D274"/>
      <c r="E274" s="117" t="s">
        <v>695</v>
      </c>
      <c r="F274" s="93"/>
      <c r="G274" s="114"/>
      <c r="H274" s="195"/>
      <c r="I274" s="185"/>
    </row>
    <row r="275" spans="1:9" ht="19.95" customHeight="1" x14ac:dyDescent="0.3">
      <c r="A275" s="79"/>
      <c r="B275" s="79"/>
      <c r="C275" s="108"/>
      <c r="D275"/>
      <c r="E275" s="115" t="s">
        <v>696</v>
      </c>
      <c r="F275" s="93"/>
      <c r="G275" s="114"/>
      <c r="H275" s="195"/>
      <c r="I275" s="185"/>
    </row>
    <row r="276" spans="1:9" ht="19.95" customHeight="1" x14ac:dyDescent="0.3">
      <c r="A276" s="79"/>
      <c r="B276" s="79"/>
      <c r="C276" s="108"/>
      <c r="D276"/>
      <c r="E276" s="115" t="s">
        <v>697</v>
      </c>
      <c r="F276" s="93"/>
      <c r="G276" s="114"/>
      <c r="H276" s="195"/>
      <c r="I276" s="185"/>
    </row>
    <row r="277" spans="1:9" ht="19.95" customHeight="1" x14ac:dyDescent="0.3">
      <c r="A277" s="79"/>
      <c r="B277" s="79"/>
      <c r="C277" s="108"/>
      <c r="D277"/>
      <c r="E277" s="115" t="s">
        <v>698</v>
      </c>
      <c r="F277" s="93"/>
      <c r="G277" s="114"/>
      <c r="H277" s="195"/>
      <c r="I277" s="185"/>
    </row>
    <row r="278" spans="1:9" ht="19.95" customHeight="1" x14ac:dyDescent="0.3">
      <c r="A278" s="79"/>
      <c r="B278" s="79"/>
      <c r="C278" s="108"/>
      <c r="D278"/>
      <c r="E278" s="115" t="s">
        <v>699</v>
      </c>
      <c r="F278" s="93"/>
      <c r="G278" s="114"/>
      <c r="H278" s="195"/>
      <c r="I278" s="185"/>
    </row>
    <row r="279" spans="1:9" ht="19.2" customHeight="1" x14ac:dyDescent="0.3">
      <c r="A279" s="79"/>
      <c r="B279" s="79"/>
      <c r="C279" s="108"/>
      <c r="D279"/>
      <c r="E279" s="115" t="s">
        <v>700</v>
      </c>
      <c r="F279" s="93"/>
      <c r="G279" s="114"/>
      <c r="H279" s="195"/>
      <c r="I279" s="185"/>
    </row>
    <row r="280" spans="1:9" ht="33.6" customHeight="1" x14ac:dyDescent="0.3">
      <c r="A280" s="278" t="s">
        <v>1317</v>
      </c>
      <c r="B280" s="279"/>
      <c r="C280" s="279"/>
      <c r="D280" s="279"/>
      <c r="E280" s="279"/>
      <c r="F280" s="279"/>
      <c r="G280" s="279"/>
      <c r="H280" s="280"/>
      <c r="I280" s="187">
        <f>SUM(I258:I278)</f>
        <v>44800</v>
      </c>
    </row>
    <row r="281" spans="1:9" ht="33.6" customHeight="1" x14ac:dyDescent="0.3">
      <c r="A281" s="259" t="s">
        <v>1329</v>
      </c>
      <c r="B281" s="259"/>
      <c r="C281" s="259"/>
      <c r="D281" s="259"/>
      <c r="E281" s="259"/>
      <c r="F281" s="259"/>
      <c r="G281" s="259"/>
      <c r="H281" s="259"/>
      <c r="I281" s="259"/>
    </row>
    <row r="282" spans="1:9" ht="33.6" customHeight="1" x14ac:dyDescent="0.3">
      <c r="A282" s="87" t="s">
        <v>290</v>
      </c>
      <c r="B282" s="87" t="s">
        <v>291</v>
      </c>
      <c r="C282" s="260" t="s">
        <v>113</v>
      </c>
      <c r="D282" s="261"/>
      <c r="E282" s="262"/>
      <c r="F282" s="87" t="s">
        <v>2</v>
      </c>
      <c r="G282" s="88" t="s">
        <v>3</v>
      </c>
      <c r="H282" s="177" t="s">
        <v>4</v>
      </c>
      <c r="I282" s="178" t="s">
        <v>185</v>
      </c>
    </row>
    <row r="283" spans="1:9" ht="33.6" customHeight="1" x14ac:dyDescent="0.3">
      <c r="A283" s="292" t="s">
        <v>1324</v>
      </c>
      <c r="B283" s="293"/>
      <c r="C283" s="293"/>
      <c r="D283" s="293"/>
      <c r="E283" s="293"/>
      <c r="F283" s="293"/>
      <c r="G283" s="293"/>
      <c r="H283" s="294"/>
      <c r="I283" s="187">
        <f>I280</f>
        <v>44800</v>
      </c>
    </row>
    <row r="284" spans="1:9" ht="22.95" customHeight="1" x14ac:dyDescent="0.25">
      <c r="A284" s="208"/>
      <c r="B284" s="170"/>
      <c r="C284" s="159"/>
      <c r="D284" s="170"/>
      <c r="E284" s="115" t="s">
        <v>701</v>
      </c>
      <c r="F284" s="170"/>
      <c r="G284" s="208"/>
      <c r="H284" s="170"/>
      <c r="I284" s="189"/>
    </row>
    <row r="285" spans="1:9" ht="17.399999999999999" customHeight="1" x14ac:dyDescent="0.3">
      <c r="A285" s="79"/>
      <c r="B285" s="79"/>
      <c r="C285" s="108"/>
      <c r="D285"/>
      <c r="E285" s="117" t="s">
        <v>702</v>
      </c>
      <c r="F285" s="93"/>
      <c r="G285" s="114"/>
      <c r="H285" s="195"/>
      <c r="I285" s="185"/>
    </row>
    <row r="286" spans="1:9" ht="19.95" customHeight="1" x14ac:dyDescent="0.3">
      <c r="A286" s="79"/>
      <c r="B286" s="79"/>
      <c r="C286" s="108" t="s">
        <v>703</v>
      </c>
      <c r="D286" t="s">
        <v>704</v>
      </c>
      <c r="E286" s="64"/>
      <c r="F286" s="93"/>
      <c r="G286" s="114"/>
      <c r="H286" s="195"/>
      <c r="I286" s="185"/>
    </row>
    <row r="287" spans="1:9" ht="19.95" customHeight="1" x14ac:dyDescent="0.3">
      <c r="A287" s="79"/>
      <c r="B287" s="79"/>
      <c r="C287" s="108"/>
      <c r="D287" t="s">
        <v>705</v>
      </c>
      <c r="E287" s="64"/>
      <c r="F287" s="93"/>
      <c r="G287" s="114"/>
      <c r="H287" s="195"/>
      <c r="I287" s="185"/>
    </row>
    <row r="288" spans="1:9" ht="19.95" customHeight="1" x14ac:dyDescent="0.3">
      <c r="A288" s="79"/>
      <c r="B288" s="79"/>
      <c r="C288" s="108"/>
      <c r="D288" t="s">
        <v>706</v>
      </c>
      <c r="E288" s="64"/>
      <c r="F288" s="93"/>
      <c r="G288" s="114"/>
      <c r="H288" s="195"/>
      <c r="I288" s="185"/>
    </row>
    <row r="289" spans="1:9" ht="19.95" customHeight="1" x14ac:dyDescent="0.3">
      <c r="A289" s="79" t="s">
        <v>707</v>
      </c>
      <c r="B289" s="79"/>
      <c r="C289" s="108"/>
      <c r="D289" t="s">
        <v>668</v>
      </c>
      <c r="E289" s="64" t="s">
        <v>708</v>
      </c>
      <c r="F289" s="93" t="s">
        <v>709</v>
      </c>
      <c r="G289" s="114" t="s">
        <v>710</v>
      </c>
      <c r="H289" s="195"/>
      <c r="I289" s="185"/>
    </row>
    <row r="290" spans="1:9" ht="19.95" customHeight="1" x14ac:dyDescent="0.3">
      <c r="A290" s="72"/>
      <c r="B290" s="79"/>
      <c r="C290" s="108" t="s">
        <v>711</v>
      </c>
      <c r="D290" t="s">
        <v>712</v>
      </c>
      <c r="E290" s="64"/>
      <c r="F290" s="93"/>
      <c r="G290" s="114"/>
      <c r="H290" s="195"/>
      <c r="I290" s="185"/>
    </row>
    <row r="291" spans="1:9" ht="13.95" customHeight="1" x14ac:dyDescent="0.3">
      <c r="A291" s="72"/>
      <c r="B291" s="79"/>
      <c r="C291" s="108"/>
      <c r="D291" t="s">
        <v>705</v>
      </c>
      <c r="E291" s="64"/>
      <c r="F291" s="93"/>
      <c r="G291" s="114"/>
      <c r="H291" s="195"/>
      <c r="I291" s="185"/>
    </row>
    <row r="292" spans="1:9" ht="13.95" customHeight="1" x14ac:dyDescent="0.3">
      <c r="A292" s="72"/>
      <c r="B292" s="79"/>
      <c r="C292" s="108"/>
      <c r="D292" t="s">
        <v>706</v>
      </c>
      <c r="E292" s="64"/>
      <c r="F292" s="93"/>
      <c r="G292" s="114"/>
      <c r="H292" s="195"/>
      <c r="I292" s="185"/>
    </row>
    <row r="293" spans="1:9" ht="19.95" customHeight="1" x14ac:dyDescent="0.3">
      <c r="A293" s="79" t="s">
        <v>713</v>
      </c>
      <c r="B293" s="79" t="s">
        <v>400</v>
      </c>
      <c r="C293" s="111" t="s">
        <v>714</v>
      </c>
      <c r="D293"/>
      <c r="E293" s="64"/>
      <c r="F293" s="93"/>
      <c r="G293" s="118"/>
      <c r="H293" s="193"/>
      <c r="I293" s="196" t="str">
        <f t="shared" ref="I293:I310" si="24">IF(OR(AND(G293="Prov",H293="Sum"),(H293="PC Sum")),". . . . . . . . .00",IF(ISERR(G293*H293),"",IF(G293*H293=0,"",ROUND(G293*H293,2))))</f>
        <v/>
      </c>
    </row>
    <row r="294" spans="1:9" ht="15.6" customHeight="1" x14ac:dyDescent="0.3">
      <c r="A294" s="79" t="s">
        <v>715</v>
      </c>
      <c r="B294" s="79"/>
      <c r="C294" s="108" t="s">
        <v>668</v>
      </c>
      <c r="D294" t="s">
        <v>716</v>
      </c>
      <c r="E294" s="64"/>
      <c r="F294" s="93" t="s">
        <v>29</v>
      </c>
      <c r="G294" s="118">
        <v>6</v>
      </c>
      <c r="H294" s="192">
        <v>1500</v>
      </c>
      <c r="I294" s="185">
        <f t="shared" si="24"/>
        <v>9000</v>
      </c>
    </row>
    <row r="295" spans="1:9" ht="19.95" customHeight="1" x14ac:dyDescent="0.3">
      <c r="A295" s="72"/>
      <c r="B295" s="79" t="s">
        <v>717</v>
      </c>
      <c r="C295" s="108" t="s">
        <v>718</v>
      </c>
      <c r="D295" t="s">
        <v>719</v>
      </c>
      <c r="E295" s="64"/>
      <c r="F295" s="93"/>
      <c r="G295" s="114"/>
      <c r="H295" s="192"/>
      <c r="I295" s="185" t="str">
        <f t="shared" si="24"/>
        <v/>
      </c>
    </row>
    <row r="296" spans="1:9" ht="19.95" customHeight="1" x14ac:dyDescent="0.3">
      <c r="A296" s="72"/>
      <c r="B296" s="79"/>
      <c r="C296" s="108"/>
      <c r="D296" t="s">
        <v>720</v>
      </c>
      <c r="E296" s="64"/>
      <c r="F296" s="93"/>
      <c r="G296" s="114"/>
      <c r="H296" s="192"/>
      <c r="I296" s="185" t="str">
        <f t="shared" si="24"/>
        <v/>
      </c>
    </row>
    <row r="297" spans="1:9" ht="19.95" customHeight="1" x14ac:dyDescent="0.3">
      <c r="A297" s="79" t="s">
        <v>721</v>
      </c>
      <c r="B297" s="79"/>
      <c r="C297" s="108"/>
      <c r="D297" t="s">
        <v>668</v>
      </c>
      <c r="E297" s="64" t="s">
        <v>722</v>
      </c>
      <c r="F297" s="93" t="s">
        <v>723</v>
      </c>
      <c r="G297" s="114">
        <v>90</v>
      </c>
      <c r="H297" s="192">
        <f>1800/20</f>
        <v>90</v>
      </c>
      <c r="I297" s="185">
        <f t="shared" si="24"/>
        <v>8100</v>
      </c>
    </row>
    <row r="298" spans="1:9" ht="19.95" customHeight="1" x14ac:dyDescent="0.3">
      <c r="A298" s="72"/>
      <c r="B298" s="79"/>
      <c r="C298" s="108"/>
      <c r="D298" t="s">
        <v>671</v>
      </c>
      <c r="E298" s="64" t="s">
        <v>724</v>
      </c>
      <c r="F298" s="93"/>
      <c r="G298" s="114"/>
      <c r="H298" s="195"/>
      <c r="I298" s="196" t="str">
        <f t="shared" si="24"/>
        <v/>
      </c>
    </row>
    <row r="299" spans="1:9" ht="19.95" customHeight="1" x14ac:dyDescent="0.3">
      <c r="A299" s="72"/>
      <c r="B299" s="79"/>
      <c r="C299" s="108"/>
      <c r="D299"/>
      <c r="E299" s="119" t="s">
        <v>725</v>
      </c>
      <c r="F299" s="93"/>
      <c r="G299" s="118"/>
      <c r="H299" s="193"/>
      <c r="I299" s="196" t="str">
        <f t="shared" si="24"/>
        <v/>
      </c>
    </row>
    <row r="300" spans="1:9" ht="19.95" customHeight="1" x14ac:dyDescent="0.3">
      <c r="A300" s="79" t="s">
        <v>726</v>
      </c>
      <c r="B300" s="79"/>
      <c r="C300" s="108"/>
      <c r="D300"/>
      <c r="E300" s="120" t="s">
        <v>727</v>
      </c>
      <c r="F300" s="93" t="s">
        <v>723</v>
      </c>
      <c r="G300" s="118" t="s">
        <v>710</v>
      </c>
      <c r="H300" s="193" t="s">
        <v>710</v>
      </c>
      <c r="I300" s="196" t="str">
        <f t="shared" si="24"/>
        <v/>
      </c>
    </row>
    <row r="301" spans="1:9" ht="19.95" customHeight="1" x14ac:dyDescent="0.3">
      <c r="A301" s="79" t="s">
        <v>728</v>
      </c>
      <c r="B301" s="79"/>
      <c r="C301" s="108"/>
      <c r="D301" t="s">
        <v>690</v>
      </c>
      <c r="E301" s="64" t="s">
        <v>729</v>
      </c>
      <c r="F301" s="93" t="s">
        <v>723</v>
      </c>
      <c r="G301" s="118" t="s">
        <v>710</v>
      </c>
      <c r="H301" s="193" t="s">
        <v>710</v>
      </c>
      <c r="I301" s="196" t="str">
        <f t="shared" si="24"/>
        <v/>
      </c>
    </row>
    <row r="302" spans="1:9" ht="19.95" customHeight="1" x14ac:dyDescent="0.3">
      <c r="A302" s="79" t="s">
        <v>730</v>
      </c>
      <c r="B302" s="79"/>
      <c r="C302" s="108"/>
      <c r="D302" t="s">
        <v>703</v>
      </c>
      <c r="E302" s="64" t="s">
        <v>731</v>
      </c>
      <c r="F302" s="93" t="s">
        <v>723</v>
      </c>
      <c r="G302" s="118" t="s">
        <v>710</v>
      </c>
      <c r="H302" s="193" t="s">
        <v>710</v>
      </c>
      <c r="I302" s="196" t="str">
        <f t="shared" si="24"/>
        <v/>
      </c>
    </row>
    <row r="303" spans="1:9" ht="19.95" customHeight="1" x14ac:dyDescent="0.3">
      <c r="A303" s="79" t="s">
        <v>732</v>
      </c>
      <c r="B303" s="79" t="s">
        <v>733</v>
      </c>
      <c r="C303" s="111" t="s">
        <v>734</v>
      </c>
      <c r="D303"/>
      <c r="E303" s="64"/>
      <c r="F303" s="93"/>
      <c r="G303" s="118"/>
      <c r="H303" s="193"/>
      <c r="I303" s="196" t="str">
        <f t="shared" si="24"/>
        <v/>
      </c>
    </row>
    <row r="304" spans="1:9" ht="14.4" customHeight="1" x14ac:dyDescent="0.3">
      <c r="A304" s="72"/>
      <c r="B304" s="79"/>
      <c r="C304" s="108" t="s">
        <v>668</v>
      </c>
      <c r="D304" t="s">
        <v>735</v>
      </c>
      <c r="E304" s="64"/>
      <c r="F304" s="93"/>
      <c r="G304" s="118"/>
      <c r="H304" s="193"/>
      <c r="I304" s="196" t="str">
        <f t="shared" si="24"/>
        <v/>
      </c>
    </row>
    <row r="305" spans="1:9" ht="14.4" customHeight="1" x14ac:dyDescent="0.3">
      <c r="A305" s="72"/>
      <c r="B305" s="79"/>
      <c r="C305" s="108"/>
      <c r="D305" s="113" t="s">
        <v>736</v>
      </c>
      <c r="E305" s="64"/>
      <c r="F305" s="93"/>
      <c r="G305" s="118"/>
      <c r="H305" s="193"/>
      <c r="I305" s="196" t="str">
        <f t="shared" si="24"/>
        <v/>
      </c>
    </row>
    <row r="306" spans="1:9" ht="19.95" customHeight="1" x14ac:dyDescent="0.3">
      <c r="A306" s="79" t="s">
        <v>737</v>
      </c>
      <c r="B306" s="79"/>
      <c r="C306" s="108"/>
      <c r="D306" t="s">
        <v>668</v>
      </c>
      <c r="E306" s="64" t="s">
        <v>738</v>
      </c>
      <c r="F306" s="93" t="s">
        <v>33</v>
      </c>
      <c r="G306" s="114">
        <f>(5*15*4)/4</f>
        <v>75</v>
      </c>
      <c r="H306" s="193">
        <v>150</v>
      </c>
      <c r="I306" s="196">
        <f t="shared" si="24"/>
        <v>11250</v>
      </c>
    </row>
    <row r="307" spans="1:9" ht="19.95" customHeight="1" x14ac:dyDescent="0.3">
      <c r="A307" s="72"/>
      <c r="B307" s="79"/>
      <c r="C307" s="108"/>
      <c r="D307"/>
      <c r="E307" s="64" t="s">
        <v>739</v>
      </c>
      <c r="F307" s="93"/>
      <c r="G307" s="118"/>
      <c r="H307" s="193"/>
      <c r="I307" s="196" t="str">
        <f t="shared" si="24"/>
        <v/>
      </c>
    </row>
    <row r="308" spans="1:9" ht="19.95" customHeight="1" x14ac:dyDescent="0.3">
      <c r="A308" s="72"/>
      <c r="B308" s="79"/>
      <c r="C308" s="108" t="s">
        <v>671</v>
      </c>
      <c r="D308" t="s">
        <v>740</v>
      </c>
      <c r="E308" s="64"/>
      <c r="F308" s="93"/>
      <c r="G308" s="118"/>
      <c r="H308" s="193"/>
      <c r="I308" s="196" t="str">
        <f t="shared" si="24"/>
        <v/>
      </c>
    </row>
    <row r="309" spans="1:9" ht="19.95" customHeight="1" x14ac:dyDescent="0.3">
      <c r="A309" s="72"/>
      <c r="B309" s="79"/>
      <c r="C309" s="108"/>
      <c r="D309" t="s">
        <v>741</v>
      </c>
      <c r="E309" s="64"/>
      <c r="F309" s="93"/>
      <c r="G309" s="118"/>
      <c r="H309" s="193"/>
      <c r="I309" s="196" t="str">
        <f t="shared" si="24"/>
        <v/>
      </c>
    </row>
    <row r="310" spans="1:9" ht="19.95" customHeight="1" x14ac:dyDescent="0.3">
      <c r="A310" s="79" t="s">
        <v>742</v>
      </c>
      <c r="B310" s="79"/>
      <c r="C310" s="108"/>
      <c r="D310" t="s">
        <v>668</v>
      </c>
      <c r="E310" s="64" t="s">
        <v>743</v>
      </c>
      <c r="F310" s="93" t="s">
        <v>709</v>
      </c>
      <c r="G310" s="118" t="s">
        <v>710</v>
      </c>
      <c r="H310" s="193" t="s">
        <v>710</v>
      </c>
      <c r="I310" s="196" t="str">
        <f t="shared" si="24"/>
        <v/>
      </c>
    </row>
    <row r="311" spans="1:9" ht="19.95" customHeight="1" x14ac:dyDescent="0.3">
      <c r="A311" s="72" t="s">
        <v>744</v>
      </c>
      <c r="B311" s="79" t="s">
        <v>745</v>
      </c>
      <c r="C311" s="111" t="s">
        <v>746</v>
      </c>
      <c r="D311"/>
      <c r="E311" s="120"/>
      <c r="F311" s="93"/>
      <c r="G311" s="114"/>
      <c r="H311" s="195"/>
      <c r="I311" s="197"/>
    </row>
    <row r="312" spans="1:9" ht="19.95" customHeight="1" x14ac:dyDescent="0.3">
      <c r="A312" s="72"/>
      <c r="B312" s="79"/>
      <c r="C312" s="121" t="s">
        <v>668</v>
      </c>
      <c r="D312" t="s">
        <v>747</v>
      </c>
      <c r="E312" s="64"/>
      <c r="F312" s="93"/>
      <c r="G312" s="114"/>
      <c r="H312" s="195"/>
      <c r="I312" s="197"/>
    </row>
    <row r="313" spans="1:9" ht="19.95" customHeight="1" x14ac:dyDescent="0.3">
      <c r="A313" s="72"/>
      <c r="B313" s="79"/>
      <c r="C313" s="108"/>
      <c r="D313" t="s">
        <v>748</v>
      </c>
      <c r="E313" s="64"/>
      <c r="F313" s="93"/>
      <c r="G313" s="114"/>
      <c r="H313" s="195"/>
      <c r="I313" s="197"/>
    </row>
    <row r="314" spans="1:9" ht="19.95" customHeight="1" x14ac:dyDescent="0.3">
      <c r="A314" s="72"/>
      <c r="B314" s="79"/>
      <c r="C314" s="108"/>
      <c r="D314" t="s">
        <v>749</v>
      </c>
      <c r="E314" s="64"/>
      <c r="F314" s="93"/>
      <c r="G314" s="114"/>
      <c r="H314" s="195"/>
      <c r="I314" s="197"/>
    </row>
    <row r="315" spans="1:9" ht="19.95" customHeight="1" x14ac:dyDescent="0.3">
      <c r="A315" s="72"/>
      <c r="B315" s="79"/>
      <c r="C315" s="108"/>
      <c r="D315" s="122" t="s">
        <v>668</v>
      </c>
      <c r="E315" s="117" t="s">
        <v>750</v>
      </c>
      <c r="F315" s="93"/>
      <c r="G315" s="114"/>
      <c r="H315" s="195"/>
      <c r="I315" s="197"/>
    </row>
    <row r="316" spans="1:9" ht="19.95" customHeight="1" x14ac:dyDescent="0.3">
      <c r="A316" s="79" t="s">
        <v>751</v>
      </c>
      <c r="B316" s="79"/>
      <c r="C316" s="111"/>
      <c r="D316"/>
      <c r="E316" s="115" t="s">
        <v>752</v>
      </c>
      <c r="F316" s="93" t="s">
        <v>36</v>
      </c>
      <c r="G316" s="118">
        <v>30</v>
      </c>
      <c r="H316" s="195">
        <v>325</v>
      </c>
      <c r="I316" s="196">
        <f t="shared" ref="I316" si="25">IF(OR(AND(G316="Prov",H316="Sum"),(H316="PC Sum")),". . . . . . . . .00",IF(ISERR(G316*H316),"",IF(G316*H316=0,"",ROUND(G316*H316,2))))</f>
        <v>9750</v>
      </c>
    </row>
    <row r="317" spans="1:9" ht="19.95" customHeight="1" x14ac:dyDescent="0.3">
      <c r="A317" s="72"/>
      <c r="B317" s="79"/>
      <c r="C317" s="111"/>
      <c r="D317"/>
      <c r="E317" s="117" t="s">
        <v>753</v>
      </c>
      <c r="F317" s="93"/>
      <c r="G317" s="118"/>
      <c r="H317" s="195"/>
      <c r="I317" s="196"/>
    </row>
    <row r="318" spans="1:9" ht="19.95" customHeight="1" x14ac:dyDescent="0.3">
      <c r="A318" s="72"/>
      <c r="B318" s="79"/>
      <c r="C318" s="111"/>
      <c r="D318"/>
      <c r="E318" s="117" t="s">
        <v>754</v>
      </c>
      <c r="F318" s="93"/>
      <c r="G318" s="118"/>
      <c r="H318" s="195"/>
      <c r="I318" s="196"/>
    </row>
    <row r="319" spans="1:9" ht="19.95" customHeight="1" x14ac:dyDescent="0.3">
      <c r="A319" s="72"/>
      <c r="B319" s="79"/>
      <c r="C319" s="111"/>
      <c r="D319"/>
      <c r="E319" s="115" t="s">
        <v>755</v>
      </c>
      <c r="F319" s="93"/>
      <c r="G319" s="114"/>
      <c r="H319" s="195"/>
      <c r="I319" s="197"/>
    </row>
    <row r="320" spans="1:9" ht="19.95" customHeight="1" x14ac:dyDescent="0.3">
      <c r="A320" s="72"/>
      <c r="B320" s="79"/>
      <c r="C320" s="108"/>
      <c r="D320" s="122"/>
      <c r="E320" s="117" t="s">
        <v>756</v>
      </c>
      <c r="F320" s="93"/>
      <c r="G320" s="114"/>
      <c r="H320" s="195"/>
      <c r="I320" s="197"/>
    </row>
    <row r="321" spans="1:9" ht="19.95" customHeight="1" x14ac:dyDescent="0.3">
      <c r="A321" s="79" t="s">
        <v>757</v>
      </c>
      <c r="B321" s="79" t="s">
        <v>758</v>
      </c>
      <c r="C321" s="111"/>
      <c r="D321" s="122" t="s">
        <v>668</v>
      </c>
      <c r="E321" s="117" t="s">
        <v>759</v>
      </c>
      <c r="F321" s="93"/>
      <c r="G321" s="114"/>
      <c r="H321" s="195"/>
      <c r="I321" s="197"/>
    </row>
    <row r="322" spans="1:9" ht="19.95" customHeight="1" x14ac:dyDescent="0.3">
      <c r="A322" s="72"/>
      <c r="B322" s="79"/>
      <c r="C322" s="111"/>
      <c r="D322"/>
      <c r="E322" s="115" t="s">
        <v>760</v>
      </c>
      <c r="F322" s="93" t="s">
        <v>36</v>
      </c>
      <c r="G322" s="118">
        <v>30</v>
      </c>
      <c r="H322" s="193">
        <v>185</v>
      </c>
      <c r="I322" s="196">
        <f t="shared" ref="I322" si="26">IF(OR(AND(G322="Prov",H322="Sum"),(H322="PC Sum")),". . . . . . . . .00",IF(ISERR(G322*H322),"",IF(G322*H322=0,"",ROUND(G322*H322,2))))</f>
        <v>5550</v>
      </c>
    </row>
    <row r="323" spans="1:9" ht="19.95" customHeight="1" x14ac:dyDescent="0.3">
      <c r="A323" s="72"/>
      <c r="B323" s="79"/>
      <c r="C323" s="111"/>
      <c r="D323"/>
      <c r="E323" s="117" t="s">
        <v>761</v>
      </c>
      <c r="F323" s="93"/>
      <c r="G323" s="114"/>
      <c r="H323" s="195"/>
      <c r="I323" s="197"/>
    </row>
    <row r="324" spans="1:9" ht="19.95" customHeight="1" x14ac:dyDescent="0.3">
      <c r="A324" s="72"/>
      <c r="B324" s="79"/>
      <c r="C324" s="111"/>
      <c r="D324"/>
      <c r="E324" s="117" t="s">
        <v>762</v>
      </c>
      <c r="F324" s="123"/>
      <c r="G324" s="124"/>
      <c r="H324" s="198"/>
      <c r="I324" s="198"/>
    </row>
    <row r="325" spans="1:9" ht="19.95" customHeight="1" x14ac:dyDescent="0.3">
      <c r="A325" s="79" t="s">
        <v>763</v>
      </c>
      <c r="B325" s="79" t="s">
        <v>764</v>
      </c>
      <c r="C325" s="111" t="s">
        <v>765</v>
      </c>
      <c r="D325" s="125"/>
      <c r="E325" s="64"/>
      <c r="F325" s="93"/>
      <c r="G325" s="114"/>
      <c r="H325" s="195"/>
      <c r="I325" s="197"/>
    </row>
    <row r="326" spans="1:9" ht="11.4" customHeight="1" x14ac:dyDescent="0.3">
      <c r="A326" s="72"/>
      <c r="B326" s="79"/>
      <c r="C326" s="111" t="s">
        <v>766</v>
      </c>
      <c r="D326" s="125"/>
      <c r="E326" s="64"/>
      <c r="F326" s="93"/>
      <c r="G326" s="114"/>
      <c r="H326" s="195"/>
      <c r="I326" s="197"/>
    </row>
    <row r="327" spans="1:9" ht="13.95" customHeight="1" x14ac:dyDescent="0.3">
      <c r="A327" s="72"/>
      <c r="B327" s="79"/>
      <c r="C327" s="111" t="s">
        <v>767</v>
      </c>
      <c r="D327" s="125"/>
      <c r="E327" s="64"/>
      <c r="F327" s="93"/>
      <c r="G327" s="114"/>
      <c r="H327" s="195"/>
      <c r="I327" s="197"/>
    </row>
    <row r="328" spans="1:9" ht="12" customHeight="1" x14ac:dyDescent="0.3">
      <c r="A328" s="72"/>
      <c r="B328" s="79"/>
      <c r="C328" s="111" t="s">
        <v>768</v>
      </c>
      <c r="D328" s="125"/>
      <c r="E328" s="64"/>
      <c r="F328" s="93" t="s">
        <v>36</v>
      </c>
      <c r="G328" s="118">
        <v>30</v>
      </c>
      <c r="H328" s="193">
        <v>25</v>
      </c>
      <c r="I328" s="196">
        <f t="shared" ref="I328" si="27">IF(OR(AND(G328="Prov",H328="Sum"),(H328="PC Sum")),". . . . . . . . .00",IF(ISERR(G328*H328),"",IF(G328*H328=0,"",ROUND(G328*H328,2))))</f>
        <v>750</v>
      </c>
    </row>
    <row r="329" spans="1:9" ht="19.95" customHeight="1" x14ac:dyDescent="0.3">
      <c r="A329" s="79" t="s">
        <v>769</v>
      </c>
      <c r="B329" s="79" t="s">
        <v>770</v>
      </c>
      <c r="C329" s="111" t="s">
        <v>771</v>
      </c>
      <c r="D329" s="125"/>
      <c r="E329" s="64"/>
      <c r="F329" s="93"/>
      <c r="G329" s="114"/>
      <c r="H329" s="195"/>
      <c r="I329" s="197"/>
    </row>
    <row r="330" spans="1:9" ht="19.95" customHeight="1" x14ac:dyDescent="0.3">
      <c r="A330" s="72"/>
      <c r="B330" s="79"/>
      <c r="C330" s="121" t="s">
        <v>668</v>
      </c>
      <c r="D330" t="s">
        <v>772</v>
      </c>
      <c r="E330" s="64"/>
      <c r="F330" s="93"/>
      <c r="G330" s="114"/>
      <c r="H330" s="195"/>
      <c r="I330" s="197"/>
    </row>
    <row r="331" spans="1:9" ht="15.6" customHeight="1" x14ac:dyDescent="0.3">
      <c r="A331" s="72"/>
      <c r="B331" s="79"/>
      <c r="C331" s="108"/>
      <c r="D331" t="s">
        <v>773</v>
      </c>
      <c r="E331" s="64"/>
      <c r="F331" s="93"/>
      <c r="G331" s="114"/>
      <c r="H331" s="195"/>
      <c r="I331" s="197"/>
    </row>
    <row r="332" spans="1:9" ht="14.4" customHeight="1" x14ac:dyDescent="0.3">
      <c r="A332" s="79" t="s">
        <v>774</v>
      </c>
      <c r="B332" s="79"/>
      <c r="C332" s="108"/>
      <c r="D332" s="122" t="s">
        <v>668</v>
      </c>
      <c r="E332" s="119" t="s">
        <v>775</v>
      </c>
      <c r="F332" s="93" t="s">
        <v>36</v>
      </c>
      <c r="G332" s="114">
        <v>30</v>
      </c>
      <c r="H332" s="195">
        <v>150</v>
      </c>
      <c r="I332" s="196">
        <f t="shared" ref="I332" si="28">IF(OR(AND(G332="Prov",H332="Sum"),(H332="PC Sum")),". . . . . . . . .00",IF(ISERR(G332*H332),"",IF(G332*H332=0,"",ROUND(G332*H332,2))))</f>
        <v>4500</v>
      </c>
    </row>
    <row r="333" spans="1:9" ht="19.95" customHeight="1" x14ac:dyDescent="0.3">
      <c r="A333" s="72"/>
      <c r="B333" s="79"/>
      <c r="C333" s="108"/>
      <c r="D333" s="122" t="s">
        <v>671</v>
      </c>
      <c r="E333" s="64" t="s">
        <v>776</v>
      </c>
      <c r="F333" s="93"/>
      <c r="G333" s="114"/>
      <c r="H333" s="195"/>
      <c r="I333" s="197"/>
    </row>
    <row r="334" spans="1:9" ht="19.95" customHeight="1" x14ac:dyDescent="0.3">
      <c r="A334" s="72"/>
      <c r="B334" s="79"/>
      <c r="C334" s="121" t="s">
        <v>671</v>
      </c>
      <c r="D334" t="s">
        <v>777</v>
      </c>
      <c r="E334" s="64"/>
      <c r="F334" s="93"/>
      <c r="G334" s="114"/>
      <c r="H334" s="195"/>
      <c r="I334" s="197"/>
    </row>
    <row r="335" spans="1:9" ht="19.95" customHeight="1" x14ac:dyDescent="0.3">
      <c r="A335" s="72"/>
      <c r="B335" s="79"/>
      <c r="C335" s="108"/>
      <c r="D335" t="s">
        <v>778</v>
      </c>
      <c r="E335" s="64"/>
      <c r="F335" s="93"/>
      <c r="G335" s="114"/>
      <c r="H335" s="195"/>
      <c r="I335" s="197"/>
    </row>
    <row r="336" spans="1:9" ht="33.6" customHeight="1" x14ac:dyDescent="0.3">
      <c r="A336" s="278" t="s">
        <v>1317</v>
      </c>
      <c r="B336" s="279"/>
      <c r="C336" s="279"/>
      <c r="D336" s="279"/>
      <c r="E336" s="279"/>
      <c r="F336" s="279"/>
      <c r="G336" s="279"/>
      <c r="H336" s="280"/>
      <c r="I336" s="187">
        <f>SUM(I283:I335)</f>
        <v>93700</v>
      </c>
    </row>
    <row r="337" spans="1:9" ht="33.6" customHeight="1" x14ac:dyDescent="0.3">
      <c r="A337" s="259" t="s">
        <v>1329</v>
      </c>
      <c r="B337" s="259"/>
      <c r="C337" s="259"/>
      <c r="D337" s="259"/>
      <c r="E337" s="259"/>
      <c r="F337" s="259"/>
      <c r="G337" s="259"/>
      <c r="H337" s="259"/>
      <c r="I337" s="259"/>
    </row>
    <row r="338" spans="1:9" ht="33.6" customHeight="1" x14ac:dyDescent="0.3">
      <c r="A338" s="87" t="s">
        <v>290</v>
      </c>
      <c r="B338" s="87" t="s">
        <v>291</v>
      </c>
      <c r="C338" s="260" t="s">
        <v>113</v>
      </c>
      <c r="D338" s="261"/>
      <c r="E338" s="262"/>
      <c r="F338" s="87" t="s">
        <v>2</v>
      </c>
      <c r="G338" s="88" t="s">
        <v>3</v>
      </c>
      <c r="H338" s="177" t="s">
        <v>4</v>
      </c>
      <c r="I338" s="178" t="s">
        <v>185</v>
      </c>
    </row>
    <row r="339" spans="1:9" ht="33.6" customHeight="1" x14ac:dyDescent="0.3">
      <c r="A339" s="292" t="s">
        <v>1324</v>
      </c>
      <c r="B339" s="293"/>
      <c r="C339" s="293"/>
      <c r="D339" s="293"/>
      <c r="E339" s="293"/>
      <c r="F339" s="293"/>
      <c r="G339" s="293"/>
      <c r="H339" s="294"/>
      <c r="I339" s="187">
        <f>I336</f>
        <v>93700</v>
      </c>
    </row>
    <row r="340" spans="1:9" ht="19.95" customHeight="1" x14ac:dyDescent="0.3">
      <c r="A340" s="72"/>
      <c r="B340" s="79"/>
      <c r="C340" s="108"/>
      <c r="D340" t="s">
        <v>779</v>
      </c>
      <c r="E340" s="64"/>
      <c r="F340" s="93"/>
      <c r="G340" s="114"/>
      <c r="H340" s="195"/>
      <c r="I340" s="197"/>
    </row>
    <row r="341" spans="1:9" ht="19.95" customHeight="1" x14ac:dyDescent="0.3">
      <c r="A341" s="79" t="s">
        <v>780</v>
      </c>
      <c r="B341" s="79"/>
      <c r="C341" s="111"/>
      <c r="D341" s="122" t="s">
        <v>668</v>
      </c>
      <c r="E341" s="119" t="s">
        <v>775</v>
      </c>
      <c r="F341" s="93" t="s">
        <v>36</v>
      </c>
      <c r="G341" s="114">
        <v>30</v>
      </c>
      <c r="H341" s="195">
        <v>450</v>
      </c>
      <c r="I341" s="196">
        <f t="shared" ref="I341" si="29">IF(OR(AND(G341="Prov",H341="Sum"),(H341="PC Sum")),". . . . . . . . .00",IF(ISERR(G341*H341),"",IF(G341*H341=0,"",ROUND(G341*H341,2))))</f>
        <v>13500</v>
      </c>
    </row>
    <row r="342" spans="1:9" ht="19.95" customHeight="1" x14ac:dyDescent="0.3">
      <c r="A342" s="72"/>
      <c r="B342" s="79"/>
      <c r="C342" s="108"/>
      <c r="D342" s="122" t="s">
        <v>671</v>
      </c>
      <c r="E342" s="64" t="s">
        <v>776</v>
      </c>
      <c r="F342" s="93"/>
      <c r="G342" s="114"/>
      <c r="H342" s="195"/>
      <c r="I342" s="197"/>
    </row>
    <row r="343" spans="1:9" ht="23.4" customHeight="1" x14ac:dyDescent="0.25">
      <c r="A343" s="79" t="s">
        <v>781</v>
      </c>
      <c r="B343" s="79" t="s">
        <v>782</v>
      </c>
      <c r="C343" s="126" t="s">
        <v>783</v>
      </c>
      <c r="D343" s="127"/>
      <c r="E343" s="1"/>
      <c r="F343" s="116"/>
      <c r="G343" s="128"/>
      <c r="H343" s="199"/>
      <c r="I343" s="196" t="str">
        <f t="shared" ref="I343:I344" si="30">IF(OR(AND(G343="Prov",H343="Sum"),(H343="PC Sum")),". . . . . . . . .00",IF(ISERR(G343*H343),"",IF(G343*H343=0,"",ROUND(G343*H343,2))))</f>
        <v/>
      </c>
    </row>
    <row r="344" spans="1:9" ht="14.4" customHeight="1" x14ac:dyDescent="0.25">
      <c r="A344" s="79" t="s">
        <v>784</v>
      </c>
      <c r="B344" s="79" t="s">
        <v>785</v>
      </c>
      <c r="C344" s="129" t="s">
        <v>786</v>
      </c>
      <c r="D344" s="1"/>
      <c r="E344" s="1"/>
      <c r="F344" s="116" t="s">
        <v>787</v>
      </c>
      <c r="G344" s="118">
        <v>1</v>
      </c>
      <c r="H344" s="199">
        <v>5500</v>
      </c>
      <c r="I344" s="196">
        <f t="shared" si="30"/>
        <v>5500</v>
      </c>
    </row>
    <row r="345" spans="1:9" ht="19.95" customHeight="1" x14ac:dyDescent="0.3">
      <c r="A345" s="72" t="s">
        <v>788</v>
      </c>
      <c r="B345" s="79"/>
      <c r="C345" s="256" t="s">
        <v>789</v>
      </c>
      <c r="D345" s="257"/>
      <c r="E345" s="257"/>
      <c r="F345" s="45"/>
      <c r="G345" s="107"/>
      <c r="H345" s="192"/>
      <c r="I345" s="182"/>
    </row>
    <row r="346" spans="1:9" ht="25.2" customHeight="1" x14ac:dyDescent="0.3">
      <c r="A346" s="45" t="s">
        <v>790</v>
      </c>
      <c r="B346" s="45" t="s">
        <v>661</v>
      </c>
      <c r="C346" s="101" t="s">
        <v>662</v>
      </c>
      <c r="D346" s="6"/>
      <c r="E346" s="6"/>
      <c r="F346" s="45"/>
      <c r="G346" s="107"/>
      <c r="H346" s="192"/>
      <c r="I346" s="182"/>
    </row>
    <row r="347" spans="1:9" ht="19.95" customHeight="1" x14ac:dyDescent="0.3">
      <c r="A347" s="45"/>
      <c r="B347" s="45" t="s">
        <v>663</v>
      </c>
      <c r="C347" s="108" t="s">
        <v>664</v>
      </c>
      <c r="D347" t="s">
        <v>665</v>
      </c>
      <c r="E347"/>
      <c r="F347" s="45"/>
      <c r="G347" s="107"/>
      <c r="H347" s="192"/>
      <c r="I347" s="182"/>
    </row>
    <row r="348" spans="1:9" ht="19.95" customHeight="1" x14ac:dyDescent="0.3">
      <c r="A348" s="45"/>
      <c r="B348" s="45"/>
      <c r="C348" s="108"/>
      <c r="D348" t="s">
        <v>666</v>
      </c>
      <c r="E348"/>
      <c r="F348" s="45"/>
      <c r="G348" s="80"/>
      <c r="H348" s="192"/>
      <c r="I348" s="182"/>
    </row>
    <row r="349" spans="1:9" ht="19.95" customHeight="1" x14ac:dyDescent="0.3">
      <c r="A349" s="45" t="s">
        <v>791</v>
      </c>
      <c r="B349" s="45"/>
      <c r="C349" s="108"/>
      <c r="D349" t="s">
        <v>668</v>
      </c>
      <c r="E349" t="s">
        <v>669</v>
      </c>
      <c r="F349" s="93" t="s">
        <v>376</v>
      </c>
      <c r="G349" s="109">
        <v>0.75</v>
      </c>
      <c r="H349" s="193">
        <v>3300</v>
      </c>
      <c r="I349" s="185">
        <f>G349*H349</f>
        <v>2475</v>
      </c>
    </row>
    <row r="350" spans="1:9" ht="19.95" customHeight="1" x14ac:dyDescent="0.3">
      <c r="A350" s="45" t="s">
        <v>792</v>
      </c>
      <c r="B350" s="45"/>
      <c r="C350" s="108"/>
      <c r="D350" t="s">
        <v>671</v>
      </c>
      <c r="E350" t="s">
        <v>672</v>
      </c>
      <c r="F350" s="93" t="s">
        <v>376</v>
      </c>
      <c r="G350" s="109">
        <v>0.75</v>
      </c>
      <c r="H350" s="193">
        <v>3300</v>
      </c>
      <c r="I350" s="185">
        <f>G350*H350</f>
        <v>2475</v>
      </c>
    </row>
    <row r="351" spans="1:9" ht="19.95" customHeight="1" x14ac:dyDescent="0.25">
      <c r="A351" s="79" t="s">
        <v>793</v>
      </c>
      <c r="B351" s="110" t="s">
        <v>674</v>
      </c>
      <c r="C351" s="111" t="s">
        <v>675</v>
      </c>
      <c r="D351" s="112"/>
      <c r="E351" s="112"/>
      <c r="F351" s="24"/>
      <c r="H351" s="183"/>
      <c r="I351" s="182"/>
    </row>
    <row r="352" spans="1:9" ht="19.95" customHeight="1" x14ac:dyDescent="0.3">
      <c r="A352" s="79"/>
      <c r="B352" s="79"/>
      <c r="C352" s="108" t="s">
        <v>668</v>
      </c>
      <c r="D352" t="s">
        <v>676</v>
      </c>
      <c r="E352"/>
      <c r="F352" s="45"/>
      <c r="G352" s="107"/>
      <c r="H352" s="192"/>
      <c r="I352" s="182"/>
    </row>
    <row r="353" spans="1:9" ht="19.95" customHeight="1" x14ac:dyDescent="0.3">
      <c r="A353" s="79" t="s">
        <v>794</v>
      </c>
      <c r="B353" s="79"/>
      <c r="C353" s="108"/>
      <c r="D353" t="s">
        <v>668</v>
      </c>
      <c r="E353" t="s">
        <v>678</v>
      </c>
      <c r="F353" s="82" t="s">
        <v>679</v>
      </c>
      <c r="G353" s="107">
        <v>1</v>
      </c>
      <c r="H353" s="192">
        <v>20000</v>
      </c>
      <c r="I353" s="182">
        <f>G353*H353</f>
        <v>20000</v>
      </c>
    </row>
    <row r="354" spans="1:9" ht="19.95" customHeight="1" x14ac:dyDescent="0.3">
      <c r="A354" s="79"/>
      <c r="B354" s="79"/>
      <c r="C354" s="108"/>
      <c r="D354"/>
      <c r="E354" s="64" t="s">
        <v>680</v>
      </c>
      <c r="F354" s="45" t="s">
        <v>6</v>
      </c>
      <c r="G354" s="107"/>
      <c r="I354" s="185"/>
    </row>
    <row r="355" spans="1:9" ht="19.95" customHeight="1" x14ac:dyDescent="0.3">
      <c r="A355" s="79"/>
      <c r="B355" s="79"/>
      <c r="C355" s="108"/>
      <c r="D355"/>
      <c r="E355" s="64" t="s">
        <v>681</v>
      </c>
      <c r="F355" s="45"/>
      <c r="G355" s="107"/>
      <c r="I355" s="185"/>
    </row>
    <row r="356" spans="1:9" ht="19.95" customHeight="1" x14ac:dyDescent="0.3">
      <c r="A356" s="79" t="s">
        <v>795</v>
      </c>
      <c r="B356" s="79"/>
      <c r="C356" s="108"/>
      <c r="D356" t="s">
        <v>671</v>
      </c>
      <c r="E356" s="64" t="s">
        <v>683</v>
      </c>
      <c r="F356" s="45" t="s">
        <v>22</v>
      </c>
      <c r="G356" s="107">
        <v>25</v>
      </c>
      <c r="H356" s="194">
        <f>H353</f>
        <v>20000</v>
      </c>
      <c r="I356" s="185">
        <f>H356*G356/100</f>
        <v>5000</v>
      </c>
    </row>
    <row r="357" spans="1:9" ht="19.95" customHeight="1" x14ac:dyDescent="0.3">
      <c r="A357" s="79"/>
      <c r="B357" s="79"/>
      <c r="C357" s="108"/>
      <c r="D357"/>
      <c r="E357" s="64" t="s">
        <v>684</v>
      </c>
      <c r="F357" s="45"/>
      <c r="G357" s="107"/>
      <c r="I357" s="185"/>
    </row>
    <row r="358" spans="1:9" ht="19.95" customHeight="1" x14ac:dyDescent="0.3">
      <c r="A358" s="79"/>
      <c r="B358" s="79"/>
      <c r="C358" s="108" t="s">
        <v>671</v>
      </c>
      <c r="D358" t="s">
        <v>685</v>
      </c>
      <c r="E358" s="64"/>
      <c r="F358" s="45"/>
      <c r="G358" s="107"/>
      <c r="I358" s="185"/>
    </row>
    <row r="359" spans="1:9" ht="19.95" customHeight="1" x14ac:dyDescent="0.3">
      <c r="A359" s="79"/>
      <c r="B359" s="79"/>
      <c r="C359" s="108"/>
      <c r="D359" t="s">
        <v>686</v>
      </c>
      <c r="E359" s="64"/>
      <c r="F359" s="45"/>
      <c r="G359" s="107"/>
      <c r="I359" s="185"/>
    </row>
    <row r="360" spans="1:9" ht="19.95" customHeight="1" x14ac:dyDescent="0.3">
      <c r="A360" s="79"/>
      <c r="B360" s="79"/>
      <c r="C360" s="108"/>
      <c r="D360" s="113" t="s">
        <v>687</v>
      </c>
      <c r="E360" s="64"/>
      <c r="F360" s="45"/>
      <c r="G360" s="107"/>
      <c r="I360" s="185"/>
    </row>
    <row r="361" spans="1:9" ht="19.95" customHeight="1" x14ac:dyDescent="0.3">
      <c r="A361" s="79" t="s">
        <v>796</v>
      </c>
      <c r="B361" s="79"/>
      <c r="C361" s="108"/>
      <c r="D361" t="s">
        <v>668</v>
      </c>
      <c r="E361" s="64" t="s">
        <v>689</v>
      </c>
      <c r="F361" s="93" t="s">
        <v>33</v>
      </c>
      <c r="G361" s="107">
        <v>25</v>
      </c>
      <c r="H361" s="194">
        <v>450</v>
      </c>
      <c r="I361" s="185">
        <f>G361*H361</f>
        <v>11250</v>
      </c>
    </row>
    <row r="362" spans="1:9" ht="19.95" customHeight="1" x14ac:dyDescent="0.3">
      <c r="A362" s="79"/>
      <c r="B362" s="79"/>
      <c r="C362" s="108" t="s">
        <v>690</v>
      </c>
      <c r="D362" s="1" t="s">
        <v>691</v>
      </c>
      <c r="E362" s="64"/>
      <c r="F362" s="93"/>
      <c r="G362" s="107"/>
      <c r="I362" s="185"/>
    </row>
    <row r="363" spans="1:9" ht="19.95" customHeight="1" x14ac:dyDescent="0.3">
      <c r="A363" s="79"/>
      <c r="B363" s="79"/>
      <c r="C363" s="108"/>
      <c r="D363" s="1" t="s">
        <v>692</v>
      </c>
      <c r="E363" s="64"/>
      <c r="F363" s="93"/>
      <c r="G363" s="107"/>
      <c r="I363" s="185"/>
    </row>
    <row r="364" spans="1:9" ht="19.95" customHeight="1" x14ac:dyDescent="0.3">
      <c r="A364" s="79" t="s">
        <v>797</v>
      </c>
      <c r="B364" s="79"/>
      <c r="C364" s="108"/>
      <c r="D364" t="s">
        <v>668</v>
      </c>
      <c r="E364" s="115" t="s">
        <v>694</v>
      </c>
      <c r="F364" s="116" t="s">
        <v>33</v>
      </c>
      <c r="G364" s="107">
        <v>30</v>
      </c>
      <c r="H364" s="194">
        <v>120</v>
      </c>
      <c r="I364" s="185">
        <f>G364*H364</f>
        <v>3600</v>
      </c>
    </row>
    <row r="365" spans="1:9" ht="19.95" customHeight="1" x14ac:dyDescent="0.3">
      <c r="A365" s="79"/>
      <c r="B365" s="79"/>
      <c r="C365" s="108"/>
      <c r="D365"/>
      <c r="E365" s="117" t="s">
        <v>695</v>
      </c>
      <c r="F365" s="93"/>
      <c r="G365" s="114"/>
      <c r="H365" s="195"/>
      <c r="I365" s="185"/>
    </row>
    <row r="366" spans="1:9" ht="19.95" customHeight="1" x14ac:dyDescent="0.3">
      <c r="A366" s="79"/>
      <c r="B366" s="79"/>
      <c r="C366" s="108"/>
      <c r="D366"/>
      <c r="E366" s="115" t="s">
        <v>696</v>
      </c>
      <c r="F366" s="93"/>
      <c r="G366" s="114"/>
      <c r="H366" s="195"/>
      <c r="I366" s="185"/>
    </row>
    <row r="367" spans="1:9" ht="19.95" customHeight="1" x14ac:dyDescent="0.3">
      <c r="A367" s="79"/>
      <c r="B367" s="79"/>
      <c r="C367" s="108"/>
      <c r="D367"/>
      <c r="E367" s="115" t="s">
        <v>697</v>
      </c>
      <c r="F367" s="93"/>
      <c r="G367" s="114"/>
      <c r="H367" s="195"/>
      <c r="I367" s="185"/>
    </row>
    <row r="368" spans="1:9" ht="19.95" customHeight="1" x14ac:dyDescent="0.3">
      <c r="A368" s="79"/>
      <c r="B368" s="79"/>
      <c r="C368" s="108"/>
      <c r="D368"/>
      <c r="E368" s="115" t="s">
        <v>698</v>
      </c>
      <c r="F368" s="93"/>
      <c r="G368" s="114"/>
      <c r="H368" s="195"/>
      <c r="I368" s="185"/>
    </row>
    <row r="369" spans="1:9" ht="19.95" customHeight="1" x14ac:dyDescent="0.3">
      <c r="A369" s="79"/>
      <c r="B369" s="79"/>
      <c r="C369" s="108"/>
      <c r="D369"/>
      <c r="E369" s="115" t="s">
        <v>699</v>
      </c>
      <c r="F369" s="93"/>
      <c r="G369" s="114"/>
      <c r="H369" s="195"/>
      <c r="I369" s="185"/>
    </row>
    <row r="370" spans="1:9" ht="19.95" customHeight="1" x14ac:dyDescent="0.3">
      <c r="A370" s="79"/>
      <c r="B370" s="79"/>
      <c r="C370" s="108"/>
      <c r="D370"/>
      <c r="E370" s="115" t="s">
        <v>700</v>
      </c>
      <c r="F370" s="93"/>
      <c r="G370" s="114"/>
      <c r="H370" s="195"/>
      <c r="I370" s="185"/>
    </row>
    <row r="371" spans="1:9" ht="19.95" customHeight="1" x14ac:dyDescent="0.3">
      <c r="A371" s="79"/>
      <c r="B371" s="79"/>
      <c r="C371" s="108"/>
      <c r="D371"/>
      <c r="E371" s="115" t="s">
        <v>701</v>
      </c>
      <c r="F371" s="93"/>
      <c r="G371" s="114"/>
      <c r="H371" s="195"/>
      <c r="I371" s="185"/>
    </row>
    <row r="372" spans="1:9" ht="19.95" customHeight="1" x14ac:dyDescent="0.3">
      <c r="A372" s="79"/>
      <c r="B372" s="79"/>
      <c r="C372" s="108"/>
      <c r="D372"/>
      <c r="E372" s="117" t="s">
        <v>702</v>
      </c>
      <c r="F372" s="93"/>
      <c r="G372" s="114"/>
      <c r="H372" s="195"/>
      <c r="I372" s="185"/>
    </row>
    <row r="373" spans="1:9" ht="19.95" customHeight="1" x14ac:dyDescent="0.3">
      <c r="A373" s="79"/>
      <c r="B373" s="79"/>
      <c r="C373" s="108" t="s">
        <v>703</v>
      </c>
      <c r="D373" t="s">
        <v>704</v>
      </c>
      <c r="E373" s="64"/>
      <c r="F373" s="93"/>
      <c r="G373" s="114"/>
      <c r="H373" s="195"/>
      <c r="I373" s="185"/>
    </row>
    <row r="374" spans="1:9" ht="19.95" customHeight="1" x14ac:dyDescent="0.3">
      <c r="A374" s="79"/>
      <c r="B374" s="79"/>
      <c r="C374" s="108"/>
      <c r="D374" t="s">
        <v>705</v>
      </c>
      <c r="E374" s="64"/>
      <c r="F374" s="93"/>
      <c r="G374" s="114"/>
      <c r="H374" s="195"/>
      <c r="I374" s="185"/>
    </row>
    <row r="375" spans="1:9" ht="19.95" customHeight="1" x14ac:dyDescent="0.3">
      <c r="A375" s="79"/>
      <c r="B375" s="79"/>
      <c r="C375" s="108"/>
      <c r="D375" t="s">
        <v>706</v>
      </c>
      <c r="E375" s="64"/>
      <c r="F375" s="93"/>
      <c r="G375" s="114"/>
      <c r="H375" s="195"/>
      <c r="I375" s="185"/>
    </row>
    <row r="376" spans="1:9" ht="19.95" customHeight="1" x14ac:dyDescent="0.3">
      <c r="A376" s="79" t="s">
        <v>798</v>
      </c>
      <c r="B376" s="79"/>
      <c r="C376" s="108"/>
      <c r="D376" t="s">
        <v>668</v>
      </c>
      <c r="E376" s="64" t="s">
        <v>708</v>
      </c>
      <c r="F376" s="93" t="s">
        <v>709</v>
      </c>
      <c r="G376" s="114" t="s">
        <v>710</v>
      </c>
      <c r="H376" s="195"/>
      <c r="I376" s="185"/>
    </row>
    <row r="377" spans="1:9" ht="19.95" customHeight="1" x14ac:dyDescent="0.3">
      <c r="A377" s="72"/>
      <c r="B377" s="79"/>
      <c r="C377" s="108" t="s">
        <v>711</v>
      </c>
      <c r="D377" t="s">
        <v>712</v>
      </c>
      <c r="E377" s="64"/>
      <c r="F377" s="93"/>
      <c r="G377" s="114"/>
      <c r="H377" s="195"/>
      <c r="I377" s="185"/>
    </row>
    <row r="378" spans="1:9" ht="19.95" customHeight="1" x14ac:dyDescent="0.3">
      <c r="A378" s="72"/>
      <c r="B378" s="79"/>
      <c r="C378" s="108"/>
      <c r="D378" t="s">
        <v>705</v>
      </c>
      <c r="E378" s="64"/>
      <c r="F378" s="93"/>
      <c r="G378" s="114"/>
      <c r="H378" s="195"/>
      <c r="I378" s="185"/>
    </row>
    <row r="379" spans="1:9" ht="19.95" customHeight="1" x14ac:dyDescent="0.3">
      <c r="A379" s="72"/>
      <c r="B379" s="79"/>
      <c r="C379" s="108"/>
      <c r="D379" t="s">
        <v>706</v>
      </c>
      <c r="E379" s="64"/>
      <c r="F379" s="93"/>
      <c r="G379" s="114"/>
      <c r="H379" s="195"/>
      <c r="I379" s="185"/>
    </row>
    <row r="380" spans="1:9" ht="19.95" customHeight="1" x14ac:dyDescent="0.3">
      <c r="A380" s="79" t="s">
        <v>799</v>
      </c>
      <c r="B380" s="79" t="s">
        <v>400</v>
      </c>
      <c r="C380" s="111" t="s">
        <v>714</v>
      </c>
      <c r="D380"/>
      <c r="E380" s="64"/>
      <c r="F380" s="93"/>
      <c r="G380" s="118"/>
      <c r="H380" s="193"/>
      <c r="I380" s="185"/>
    </row>
    <row r="381" spans="1:9" ht="19.95" customHeight="1" x14ac:dyDescent="0.3">
      <c r="A381" s="79" t="s">
        <v>800</v>
      </c>
      <c r="B381" s="79"/>
      <c r="C381" s="108" t="s">
        <v>668</v>
      </c>
      <c r="D381" t="s">
        <v>716</v>
      </c>
      <c r="E381" s="64"/>
      <c r="F381" s="93" t="s">
        <v>29</v>
      </c>
      <c r="G381" s="118">
        <v>5</v>
      </c>
      <c r="H381" s="194">
        <v>1500</v>
      </c>
      <c r="I381" s="185">
        <f>G381*H381</f>
        <v>7500</v>
      </c>
    </row>
    <row r="382" spans="1:9" ht="19.95" customHeight="1" x14ac:dyDescent="0.3">
      <c r="A382" s="72"/>
      <c r="B382" s="79" t="s">
        <v>717</v>
      </c>
      <c r="C382" s="108" t="s">
        <v>718</v>
      </c>
      <c r="D382" t="s">
        <v>719</v>
      </c>
      <c r="E382" s="64"/>
      <c r="F382" s="93"/>
      <c r="G382" s="114"/>
      <c r="I382" s="185"/>
    </row>
    <row r="383" spans="1:9" ht="19.95" customHeight="1" x14ac:dyDescent="0.3">
      <c r="A383" s="72"/>
      <c r="B383" s="79"/>
      <c r="C383" s="108"/>
      <c r="D383" t="s">
        <v>720</v>
      </c>
      <c r="E383" s="64"/>
      <c r="F383" s="93"/>
      <c r="G383" s="114"/>
      <c r="I383" s="185"/>
    </row>
    <row r="384" spans="1:9" ht="19.95" customHeight="1" x14ac:dyDescent="0.3">
      <c r="A384" s="79" t="s">
        <v>801</v>
      </c>
      <c r="B384" s="79"/>
      <c r="C384" s="108"/>
      <c r="D384" t="s">
        <v>668</v>
      </c>
      <c r="E384" s="64" t="s">
        <v>722</v>
      </c>
      <c r="F384" s="93" t="s">
        <v>723</v>
      </c>
      <c r="G384" s="114">
        <v>120</v>
      </c>
      <c r="H384" s="194">
        <f>1800/20</f>
        <v>90</v>
      </c>
      <c r="I384" s="185">
        <f>G384*H384</f>
        <v>10800</v>
      </c>
    </row>
    <row r="385" spans="1:9" ht="19.95" customHeight="1" x14ac:dyDescent="0.3">
      <c r="A385" s="72"/>
      <c r="B385" s="79"/>
      <c r="C385" s="108"/>
      <c r="D385" t="s">
        <v>671</v>
      </c>
      <c r="E385" s="64" t="s">
        <v>724</v>
      </c>
      <c r="F385" s="93"/>
      <c r="G385" s="114"/>
      <c r="H385" s="195"/>
      <c r="I385" s="185"/>
    </row>
    <row r="386" spans="1:9" ht="19.95" customHeight="1" x14ac:dyDescent="0.3">
      <c r="A386" s="72"/>
      <c r="B386" s="79"/>
      <c r="C386" s="108"/>
      <c r="D386"/>
      <c r="E386" s="119" t="s">
        <v>725</v>
      </c>
      <c r="F386" s="93"/>
      <c r="G386" s="118"/>
      <c r="H386" s="193"/>
      <c r="I386" s="185"/>
    </row>
    <row r="387" spans="1:9" ht="19.95" customHeight="1" x14ac:dyDescent="0.3">
      <c r="A387" s="79" t="s">
        <v>802</v>
      </c>
      <c r="B387" s="79"/>
      <c r="C387" s="108"/>
      <c r="D387"/>
      <c r="E387" s="120" t="s">
        <v>727</v>
      </c>
      <c r="F387" s="93" t="s">
        <v>723</v>
      </c>
      <c r="G387" s="118" t="s">
        <v>710</v>
      </c>
      <c r="H387" s="193" t="s">
        <v>710</v>
      </c>
      <c r="I387" s="185"/>
    </row>
    <row r="388" spans="1:9" ht="19.95" customHeight="1" x14ac:dyDescent="0.3">
      <c r="A388" s="79" t="s">
        <v>803</v>
      </c>
      <c r="B388" s="79"/>
      <c r="C388" s="108"/>
      <c r="D388" t="s">
        <v>690</v>
      </c>
      <c r="E388" s="64" t="s">
        <v>729</v>
      </c>
      <c r="F388" s="93" t="s">
        <v>723</v>
      </c>
      <c r="G388" s="118" t="s">
        <v>710</v>
      </c>
      <c r="H388" s="193" t="s">
        <v>710</v>
      </c>
      <c r="I388" s="185"/>
    </row>
    <row r="389" spans="1:9" ht="33.6" customHeight="1" x14ac:dyDescent="0.3">
      <c r="A389" s="278" t="s">
        <v>1317</v>
      </c>
      <c r="B389" s="279"/>
      <c r="C389" s="279"/>
      <c r="D389" s="279"/>
      <c r="E389" s="279"/>
      <c r="F389" s="279"/>
      <c r="G389" s="279"/>
      <c r="H389" s="280"/>
      <c r="I389" s="187">
        <f>SUM(I339:I388)</f>
        <v>175800</v>
      </c>
    </row>
    <row r="390" spans="1:9" ht="33.6" customHeight="1" x14ac:dyDescent="0.3">
      <c r="A390" s="259" t="s">
        <v>1329</v>
      </c>
      <c r="B390" s="259"/>
      <c r="C390" s="259"/>
      <c r="D390" s="259"/>
      <c r="E390" s="259"/>
      <c r="F390" s="259"/>
      <c r="G390" s="259"/>
      <c r="H390" s="259"/>
      <c r="I390" s="259"/>
    </row>
    <row r="391" spans="1:9" ht="33.6" customHeight="1" x14ac:dyDescent="0.3">
      <c r="A391" s="87" t="s">
        <v>290</v>
      </c>
      <c r="B391" s="87" t="s">
        <v>291</v>
      </c>
      <c r="C391" s="260" t="s">
        <v>113</v>
      </c>
      <c r="D391" s="261"/>
      <c r="E391" s="262"/>
      <c r="F391" s="87" t="s">
        <v>2</v>
      </c>
      <c r="G391" s="88" t="s">
        <v>3</v>
      </c>
      <c r="H391" s="177" t="s">
        <v>4</v>
      </c>
      <c r="I391" s="178" t="s">
        <v>185</v>
      </c>
    </row>
    <row r="392" spans="1:9" ht="33.6" customHeight="1" x14ac:dyDescent="0.3">
      <c r="A392" s="292" t="s">
        <v>1324</v>
      </c>
      <c r="B392" s="293"/>
      <c r="C392" s="293"/>
      <c r="D392" s="293"/>
      <c r="E392" s="293"/>
      <c r="F392" s="293"/>
      <c r="G392" s="293"/>
      <c r="H392" s="294"/>
      <c r="I392" s="187">
        <f>I389</f>
        <v>175800</v>
      </c>
    </row>
    <row r="393" spans="1:9" ht="19.95" customHeight="1" x14ac:dyDescent="0.3">
      <c r="A393" s="79" t="s">
        <v>804</v>
      </c>
      <c r="B393" s="79"/>
      <c r="C393" s="108"/>
      <c r="D393" t="s">
        <v>703</v>
      </c>
      <c r="E393" s="64" t="s">
        <v>731</v>
      </c>
      <c r="F393" s="93" t="s">
        <v>723</v>
      </c>
      <c r="G393" s="118" t="s">
        <v>710</v>
      </c>
      <c r="H393" s="193" t="s">
        <v>710</v>
      </c>
      <c r="I393" s="185"/>
    </row>
    <row r="394" spans="1:9" ht="19.95" customHeight="1" x14ac:dyDescent="0.3">
      <c r="A394" s="79" t="s">
        <v>805</v>
      </c>
      <c r="B394" s="79" t="s">
        <v>733</v>
      </c>
      <c r="C394" s="111" t="s">
        <v>734</v>
      </c>
      <c r="D394"/>
      <c r="E394" s="64"/>
      <c r="F394" s="93"/>
      <c r="G394" s="118"/>
      <c r="H394" s="193"/>
      <c r="I394" s="185"/>
    </row>
    <row r="395" spans="1:9" ht="19.95" customHeight="1" x14ac:dyDescent="0.3">
      <c r="A395" s="72"/>
      <c r="B395" s="79"/>
      <c r="C395" s="108" t="s">
        <v>668</v>
      </c>
      <c r="D395" t="s">
        <v>735</v>
      </c>
      <c r="E395" s="64"/>
      <c r="F395" s="93"/>
      <c r="G395" s="118"/>
      <c r="H395" s="193"/>
      <c r="I395" s="185"/>
    </row>
    <row r="396" spans="1:9" ht="19.95" customHeight="1" x14ac:dyDescent="0.3">
      <c r="A396" s="72"/>
      <c r="B396" s="79"/>
      <c r="C396" s="108"/>
      <c r="D396" s="113" t="s">
        <v>736</v>
      </c>
      <c r="E396" s="64"/>
      <c r="F396" s="93"/>
      <c r="G396" s="118"/>
      <c r="H396" s="193"/>
      <c r="I396" s="185"/>
    </row>
    <row r="397" spans="1:9" ht="19.95" customHeight="1" x14ac:dyDescent="0.3">
      <c r="A397" s="79" t="s">
        <v>806</v>
      </c>
      <c r="B397" s="79"/>
      <c r="C397" s="108"/>
      <c r="D397" t="s">
        <v>668</v>
      </c>
      <c r="E397" s="64" t="s">
        <v>738</v>
      </c>
      <c r="F397" s="93" t="s">
        <v>33</v>
      </c>
      <c r="G397" s="114">
        <f>(5*15*4)/4</f>
        <v>75</v>
      </c>
      <c r="H397" s="194">
        <v>150</v>
      </c>
      <c r="I397" s="185">
        <f>G397*H397</f>
        <v>11250</v>
      </c>
    </row>
    <row r="398" spans="1:9" ht="19.95" customHeight="1" x14ac:dyDescent="0.3">
      <c r="A398" s="72"/>
      <c r="B398" s="79"/>
      <c r="C398" s="108"/>
      <c r="D398"/>
      <c r="E398" s="64" t="s">
        <v>739</v>
      </c>
      <c r="F398" s="93"/>
      <c r="G398" s="118"/>
      <c r="H398" s="193"/>
      <c r="I398" s="185"/>
    </row>
    <row r="399" spans="1:9" ht="19.95" customHeight="1" x14ac:dyDescent="0.3">
      <c r="A399" s="72"/>
      <c r="B399" s="79"/>
      <c r="C399" s="108" t="s">
        <v>671</v>
      </c>
      <c r="D399" t="s">
        <v>740</v>
      </c>
      <c r="E399" s="64"/>
      <c r="F399" s="93"/>
      <c r="G399" s="118"/>
      <c r="H399" s="193"/>
      <c r="I399" s="185"/>
    </row>
    <row r="400" spans="1:9" ht="19.95" customHeight="1" x14ac:dyDescent="0.3">
      <c r="A400" s="72"/>
      <c r="B400" s="79"/>
      <c r="C400" s="108"/>
      <c r="D400" t="s">
        <v>741</v>
      </c>
      <c r="E400" s="64"/>
      <c r="F400" s="93"/>
      <c r="G400" s="118"/>
      <c r="H400" s="193"/>
      <c r="I400" s="185"/>
    </row>
    <row r="401" spans="1:9" ht="19.95" customHeight="1" x14ac:dyDescent="0.3">
      <c r="A401" s="79" t="s">
        <v>807</v>
      </c>
      <c r="B401" s="79"/>
      <c r="C401" s="108"/>
      <c r="D401" t="s">
        <v>668</v>
      </c>
      <c r="E401" s="64" t="s">
        <v>743</v>
      </c>
      <c r="F401" s="93" t="s">
        <v>709</v>
      </c>
      <c r="G401" s="118" t="s">
        <v>710</v>
      </c>
      <c r="H401" s="193" t="s">
        <v>710</v>
      </c>
      <c r="I401" s="185"/>
    </row>
    <row r="402" spans="1:9" ht="19.95" customHeight="1" x14ac:dyDescent="0.3">
      <c r="A402" s="79" t="s">
        <v>808</v>
      </c>
      <c r="B402" s="79" t="s">
        <v>745</v>
      </c>
      <c r="C402" s="111" t="s">
        <v>746</v>
      </c>
      <c r="D402"/>
      <c r="E402" s="120"/>
      <c r="F402" s="93"/>
      <c r="G402" s="114"/>
      <c r="H402" s="195"/>
      <c r="I402" s="185"/>
    </row>
    <row r="403" spans="1:9" ht="19.95" customHeight="1" x14ac:dyDescent="0.3">
      <c r="A403" s="72"/>
      <c r="B403" s="79"/>
      <c r="C403" s="121" t="s">
        <v>668</v>
      </c>
      <c r="D403" t="s">
        <v>747</v>
      </c>
      <c r="E403" s="64"/>
      <c r="F403" s="93"/>
      <c r="G403" s="114"/>
      <c r="H403" s="195"/>
      <c r="I403" s="185"/>
    </row>
    <row r="404" spans="1:9" ht="19.95" customHeight="1" x14ac:dyDescent="0.3">
      <c r="A404" s="72"/>
      <c r="B404" s="79"/>
      <c r="C404" s="108"/>
      <c r="D404" t="s">
        <v>748</v>
      </c>
      <c r="E404" s="64"/>
      <c r="F404" s="93"/>
      <c r="G404" s="114"/>
      <c r="H404" s="195"/>
      <c r="I404" s="185"/>
    </row>
    <row r="405" spans="1:9" ht="19.95" customHeight="1" x14ac:dyDescent="0.3">
      <c r="A405" s="72"/>
      <c r="B405" s="79"/>
      <c r="C405" s="108"/>
      <c r="D405" t="s">
        <v>749</v>
      </c>
      <c r="E405" s="64"/>
      <c r="F405" s="93"/>
      <c r="G405" s="114"/>
      <c r="H405" s="195"/>
      <c r="I405" s="185"/>
    </row>
    <row r="406" spans="1:9" ht="19.95" customHeight="1" x14ac:dyDescent="0.3">
      <c r="A406" s="72"/>
      <c r="B406" s="79"/>
      <c r="C406" s="108"/>
      <c r="D406" s="122" t="s">
        <v>668</v>
      </c>
      <c r="E406" s="117" t="s">
        <v>750</v>
      </c>
      <c r="F406" s="93"/>
      <c r="G406" s="114"/>
      <c r="H406" s="195"/>
      <c r="I406" s="185"/>
    </row>
    <row r="407" spans="1:9" ht="19.95" customHeight="1" x14ac:dyDescent="0.3">
      <c r="A407" s="79" t="s">
        <v>809</v>
      </c>
      <c r="B407" s="79"/>
      <c r="C407" s="111"/>
      <c r="D407"/>
      <c r="E407" s="115" t="s">
        <v>752</v>
      </c>
      <c r="F407" s="93" t="s">
        <v>36</v>
      </c>
      <c r="G407" s="118">
        <v>30</v>
      </c>
      <c r="H407" s="194">
        <v>325</v>
      </c>
      <c r="I407" s="185">
        <f>G407*H407</f>
        <v>9750</v>
      </c>
    </row>
    <row r="408" spans="1:9" ht="19.95" customHeight="1" x14ac:dyDescent="0.3">
      <c r="A408" s="72"/>
      <c r="B408" s="79"/>
      <c r="C408" s="111"/>
      <c r="D408"/>
      <c r="E408" s="117" t="s">
        <v>753</v>
      </c>
      <c r="F408" s="93"/>
      <c r="G408" s="118"/>
      <c r="H408" s="195"/>
      <c r="I408" s="185"/>
    </row>
    <row r="409" spans="1:9" ht="19.95" customHeight="1" x14ac:dyDescent="0.3">
      <c r="A409" s="72"/>
      <c r="B409" s="79"/>
      <c r="C409" s="111"/>
      <c r="D409"/>
      <c r="E409" s="117" t="s">
        <v>754</v>
      </c>
      <c r="F409" s="93"/>
      <c r="G409" s="118"/>
      <c r="H409" s="195"/>
      <c r="I409" s="185"/>
    </row>
    <row r="410" spans="1:9" ht="19.95" customHeight="1" x14ac:dyDescent="0.3">
      <c r="A410" s="72"/>
      <c r="B410" s="79"/>
      <c r="C410" s="111"/>
      <c r="D410"/>
      <c r="E410" s="115" t="s">
        <v>755</v>
      </c>
      <c r="F410" s="93"/>
      <c r="G410" s="114"/>
      <c r="H410" s="195"/>
      <c r="I410" s="185"/>
    </row>
    <row r="411" spans="1:9" ht="19.95" customHeight="1" x14ac:dyDescent="0.3">
      <c r="A411" s="72"/>
      <c r="B411" s="79"/>
      <c r="C411" s="108"/>
      <c r="D411" s="122"/>
      <c r="E411" s="117" t="s">
        <v>756</v>
      </c>
      <c r="F411" s="93"/>
      <c r="G411" s="114"/>
      <c r="H411" s="195"/>
      <c r="I411" s="185"/>
    </row>
    <row r="412" spans="1:9" ht="19.95" customHeight="1" x14ac:dyDescent="0.3">
      <c r="A412" s="79" t="s">
        <v>810</v>
      </c>
      <c r="B412" s="79" t="s">
        <v>758</v>
      </c>
      <c r="C412" s="111"/>
      <c r="D412" s="122" t="s">
        <v>668</v>
      </c>
      <c r="E412" s="117" t="s">
        <v>759</v>
      </c>
      <c r="F412" s="93"/>
      <c r="G412" s="114"/>
      <c r="H412" s="195"/>
      <c r="I412" s="185"/>
    </row>
    <row r="413" spans="1:9" ht="19.95" customHeight="1" x14ac:dyDescent="0.3">
      <c r="A413" s="72"/>
      <c r="B413" s="79"/>
      <c r="C413" s="111"/>
      <c r="D413"/>
      <c r="E413" s="115" t="s">
        <v>760</v>
      </c>
      <c r="F413" s="93" t="s">
        <v>36</v>
      </c>
      <c r="G413" s="118">
        <v>30</v>
      </c>
      <c r="H413" s="194">
        <v>185</v>
      </c>
      <c r="I413" s="185">
        <f>G413*H413</f>
        <v>5550</v>
      </c>
    </row>
    <row r="414" spans="1:9" ht="19.95" customHeight="1" x14ac:dyDescent="0.3">
      <c r="A414" s="72"/>
      <c r="B414" s="79"/>
      <c r="C414" s="111"/>
      <c r="D414"/>
      <c r="E414" s="117" t="s">
        <v>761</v>
      </c>
      <c r="F414" s="93"/>
      <c r="G414" s="114"/>
      <c r="H414" s="195"/>
      <c r="I414" s="185"/>
    </row>
    <row r="415" spans="1:9" ht="19.95" customHeight="1" x14ac:dyDescent="0.3">
      <c r="A415" s="72"/>
      <c r="B415" s="79"/>
      <c r="C415" s="111"/>
      <c r="D415"/>
      <c r="E415" s="117" t="s">
        <v>762</v>
      </c>
      <c r="F415" s="123"/>
      <c r="G415" s="124"/>
      <c r="H415" s="198"/>
      <c r="I415" s="185"/>
    </row>
    <row r="416" spans="1:9" ht="19.95" customHeight="1" x14ac:dyDescent="0.3">
      <c r="A416" s="79" t="s">
        <v>811</v>
      </c>
      <c r="B416" s="79" t="s">
        <v>764</v>
      </c>
      <c r="C416" s="111" t="s">
        <v>765</v>
      </c>
      <c r="D416" s="125"/>
      <c r="E416" s="64"/>
      <c r="F416" s="93"/>
      <c r="G416" s="114"/>
      <c r="H416" s="195"/>
      <c r="I416" s="185"/>
    </row>
    <row r="417" spans="1:9" ht="19.95" customHeight="1" x14ac:dyDescent="0.3">
      <c r="A417" s="72"/>
      <c r="B417" s="79"/>
      <c r="C417" s="111" t="s">
        <v>766</v>
      </c>
      <c r="D417" s="125"/>
      <c r="E417" s="64"/>
      <c r="F417" s="93"/>
      <c r="G417" s="114"/>
      <c r="H417" s="195"/>
      <c r="I417" s="185"/>
    </row>
    <row r="418" spans="1:9" ht="19.95" customHeight="1" x14ac:dyDescent="0.3">
      <c r="A418" s="72"/>
      <c r="B418" s="79"/>
      <c r="C418" s="111" t="s">
        <v>767</v>
      </c>
      <c r="D418" s="125"/>
      <c r="E418" s="64"/>
      <c r="F418" s="93"/>
      <c r="G418" s="114"/>
      <c r="H418" s="195"/>
      <c r="I418" s="185"/>
    </row>
    <row r="419" spans="1:9" ht="19.95" customHeight="1" x14ac:dyDescent="0.3">
      <c r="A419" s="72"/>
      <c r="B419" s="79"/>
      <c r="C419" s="111" t="s">
        <v>768</v>
      </c>
      <c r="D419" s="125"/>
      <c r="E419" s="64"/>
      <c r="F419" s="93" t="s">
        <v>36</v>
      </c>
      <c r="G419" s="118">
        <v>30</v>
      </c>
      <c r="H419" s="194">
        <v>25</v>
      </c>
      <c r="I419" s="185">
        <f>G419*H419</f>
        <v>750</v>
      </c>
    </row>
    <row r="420" spans="1:9" ht="19.95" customHeight="1" x14ac:dyDescent="0.3">
      <c r="A420" s="79" t="s">
        <v>812</v>
      </c>
      <c r="B420" s="79" t="s">
        <v>770</v>
      </c>
      <c r="C420" s="111" t="s">
        <v>771</v>
      </c>
      <c r="D420" s="125"/>
      <c r="E420" s="64"/>
      <c r="F420" s="93"/>
      <c r="G420" s="114"/>
      <c r="H420" s="195"/>
      <c r="I420" s="185"/>
    </row>
    <row r="421" spans="1:9" ht="19.95" customHeight="1" x14ac:dyDescent="0.3">
      <c r="A421" s="72"/>
      <c r="B421" s="79"/>
      <c r="C421" s="121" t="s">
        <v>668</v>
      </c>
      <c r="D421" t="s">
        <v>772</v>
      </c>
      <c r="E421" s="64"/>
      <c r="F421" s="93"/>
      <c r="G421" s="114"/>
      <c r="H421" s="195"/>
      <c r="I421" s="185"/>
    </row>
    <row r="422" spans="1:9" ht="19.95" customHeight="1" x14ac:dyDescent="0.3">
      <c r="A422" s="72"/>
      <c r="B422" s="79"/>
      <c r="C422" s="108"/>
      <c r="D422" t="s">
        <v>773</v>
      </c>
      <c r="E422" s="64"/>
      <c r="F422" s="93"/>
      <c r="G422" s="114"/>
      <c r="H422" s="195"/>
      <c r="I422" s="185"/>
    </row>
    <row r="423" spans="1:9" ht="19.95" customHeight="1" x14ac:dyDescent="0.3">
      <c r="A423" s="79" t="s">
        <v>813</v>
      </c>
      <c r="B423" s="79"/>
      <c r="C423" s="108"/>
      <c r="D423" s="122" t="s">
        <v>668</v>
      </c>
      <c r="E423" s="119" t="s">
        <v>775</v>
      </c>
      <c r="F423" s="93" t="s">
        <v>36</v>
      </c>
      <c r="G423" s="114">
        <v>30</v>
      </c>
      <c r="H423" s="194">
        <v>150</v>
      </c>
      <c r="I423" s="185">
        <f>G423*H423</f>
        <v>4500</v>
      </c>
    </row>
    <row r="424" spans="1:9" ht="19.95" customHeight="1" x14ac:dyDescent="0.3">
      <c r="A424" s="72"/>
      <c r="B424" s="79"/>
      <c r="C424" s="108"/>
      <c r="D424" s="122" t="s">
        <v>671</v>
      </c>
      <c r="E424" s="64" t="s">
        <v>776</v>
      </c>
      <c r="F424" s="93"/>
      <c r="G424" s="114"/>
      <c r="H424" s="195"/>
      <c r="I424" s="185"/>
    </row>
    <row r="425" spans="1:9" ht="19.95" customHeight="1" x14ac:dyDescent="0.3">
      <c r="A425" s="72"/>
      <c r="B425" s="79"/>
      <c r="C425" s="121" t="s">
        <v>671</v>
      </c>
      <c r="D425" t="s">
        <v>777</v>
      </c>
      <c r="E425" s="64"/>
      <c r="F425" s="93"/>
      <c r="G425" s="114"/>
      <c r="H425" s="195"/>
      <c r="I425" s="185"/>
    </row>
    <row r="426" spans="1:9" ht="19.95" customHeight="1" x14ac:dyDescent="0.3">
      <c r="A426" s="72"/>
      <c r="B426" s="79"/>
      <c r="C426" s="108"/>
      <c r="D426" t="s">
        <v>778</v>
      </c>
      <c r="E426" s="64"/>
      <c r="F426" s="93"/>
      <c r="G426" s="114"/>
      <c r="H426" s="195"/>
      <c r="I426" s="185"/>
    </row>
    <row r="427" spans="1:9" ht="19.95" customHeight="1" x14ac:dyDescent="0.3">
      <c r="A427" s="72"/>
      <c r="B427" s="79"/>
      <c r="C427" s="108"/>
      <c r="D427" t="s">
        <v>779</v>
      </c>
      <c r="E427" s="64"/>
      <c r="F427" s="93"/>
      <c r="G427" s="114"/>
      <c r="H427" s="195"/>
      <c r="I427" s="185"/>
    </row>
    <row r="428" spans="1:9" ht="19.95" customHeight="1" x14ac:dyDescent="0.3">
      <c r="A428" s="79" t="s">
        <v>814</v>
      </c>
      <c r="B428" s="79"/>
      <c r="C428" s="111"/>
      <c r="D428" s="122" t="s">
        <v>668</v>
      </c>
      <c r="E428" s="119" t="s">
        <v>775</v>
      </c>
      <c r="F428" s="93" t="s">
        <v>36</v>
      </c>
      <c r="G428" s="114">
        <v>30</v>
      </c>
      <c r="H428" s="194">
        <v>450</v>
      </c>
      <c r="I428" s="185">
        <f>G428*H428</f>
        <v>13500</v>
      </c>
    </row>
    <row r="429" spans="1:9" ht="19.95" customHeight="1" x14ac:dyDescent="0.3">
      <c r="A429" s="72"/>
      <c r="B429" s="79"/>
      <c r="C429" s="108"/>
      <c r="D429" s="122" t="s">
        <v>671</v>
      </c>
      <c r="E429" s="64" t="s">
        <v>776</v>
      </c>
      <c r="F429" s="93"/>
      <c r="G429" s="114"/>
      <c r="H429" s="195"/>
      <c r="I429" s="185"/>
    </row>
    <row r="430" spans="1:9" ht="25.95" customHeight="1" x14ac:dyDescent="0.25">
      <c r="A430" s="79" t="s">
        <v>815</v>
      </c>
      <c r="B430" s="79" t="s">
        <v>782</v>
      </c>
      <c r="C430" s="256" t="s">
        <v>783</v>
      </c>
      <c r="D430" s="257"/>
      <c r="E430" s="257"/>
      <c r="F430" s="116"/>
      <c r="G430" s="128"/>
      <c r="H430" s="199"/>
      <c r="I430" s="182"/>
    </row>
    <row r="431" spans="1:9" ht="19.95" customHeight="1" x14ac:dyDescent="0.25">
      <c r="A431" s="79" t="s">
        <v>816</v>
      </c>
      <c r="B431" s="79" t="s">
        <v>785</v>
      </c>
      <c r="C431" s="129" t="s">
        <v>786</v>
      </c>
      <c r="D431" s="1"/>
      <c r="E431" s="1"/>
      <c r="F431" s="116" t="s">
        <v>787</v>
      </c>
      <c r="G431" s="118">
        <v>1</v>
      </c>
      <c r="H431" s="194">
        <v>5500</v>
      </c>
      <c r="I431" s="185">
        <f>G431*H431</f>
        <v>5500</v>
      </c>
    </row>
    <row r="432" spans="1:9" ht="19.95" customHeight="1" x14ac:dyDescent="0.3">
      <c r="A432" s="72" t="s">
        <v>817</v>
      </c>
      <c r="B432" s="79"/>
      <c r="C432" s="256" t="s">
        <v>818</v>
      </c>
      <c r="D432" s="257"/>
      <c r="E432" s="257"/>
      <c r="F432" s="45"/>
      <c r="G432" s="107"/>
      <c r="H432" s="192"/>
      <c r="I432" s="182"/>
    </row>
    <row r="433" spans="1:9" ht="19.95" customHeight="1" x14ac:dyDescent="0.3">
      <c r="A433" s="45" t="s">
        <v>819</v>
      </c>
      <c r="B433" s="45" t="s">
        <v>661</v>
      </c>
      <c r="C433" s="101" t="s">
        <v>662</v>
      </c>
      <c r="D433" s="6"/>
      <c r="E433" s="6"/>
      <c r="F433" s="45"/>
      <c r="G433" s="107"/>
      <c r="H433" s="192"/>
      <c r="I433" s="182"/>
    </row>
    <row r="434" spans="1:9" ht="19.95" customHeight="1" x14ac:dyDescent="0.3">
      <c r="A434" s="45"/>
      <c r="B434" s="45" t="s">
        <v>663</v>
      </c>
      <c r="C434" s="108" t="s">
        <v>664</v>
      </c>
      <c r="D434" t="s">
        <v>665</v>
      </c>
      <c r="E434"/>
      <c r="F434" s="45"/>
      <c r="G434" s="107"/>
      <c r="H434" s="192"/>
      <c r="I434" s="182"/>
    </row>
    <row r="435" spans="1:9" ht="19.95" customHeight="1" x14ac:dyDescent="0.3">
      <c r="A435" s="45"/>
      <c r="B435" s="45"/>
      <c r="C435" s="108"/>
      <c r="D435" t="s">
        <v>666</v>
      </c>
      <c r="E435"/>
      <c r="F435" s="45"/>
      <c r="G435" s="80"/>
      <c r="H435" s="192"/>
      <c r="I435" s="182"/>
    </row>
    <row r="436" spans="1:9" ht="19.95" customHeight="1" x14ac:dyDescent="0.3">
      <c r="A436" s="45" t="s">
        <v>820</v>
      </c>
      <c r="B436" s="45"/>
      <c r="C436" s="108"/>
      <c r="D436" t="s">
        <v>668</v>
      </c>
      <c r="E436" t="s">
        <v>669</v>
      </c>
      <c r="F436" s="93" t="s">
        <v>376</v>
      </c>
      <c r="G436" s="109">
        <v>0.75</v>
      </c>
      <c r="H436" s="193">
        <v>3300</v>
      </c>
      <c r="I436" s="185">
        <f>G436*H436</f>
        <v>2475</v>
      </c>
    </row>
    <row r="437" spans="1:9" ht="19.95" customHeight="1" x14ac:dyDescent="0.3">
      <c r="A437" s="45" t="s">
        <v>821</v>
      </c>
      <c r="B437" s="45"/>
      <c r="C437" s="108"/>
      <c r="D437" t="s">
        <v>671</v>
      </c>
      <c r="E437" t="s">
        <v>672</v>
      </c>
      <c r="F437" s="93" t="s">
        <v>376</v>
      </c>
      <c r="G437" s="109">
        <v>0.75</v>
      </c>
      <c r="H437" s="193">
        <v>3300</v>
      </c>
      <c r="I437" s="185">
        <f>G437*H437</f>
        <v>2475</v>
      </c>
    </row>
    <row r="438" spans="1:9" ht="19.95" customHeight="1" x14ac:dyDescent="0.25">
      <c r="A438" s="79" t="s">
        <v>822</v>
      </c>
      <c r="B438" s="110" t="s">
        <v>674</v>
      </c>
      <c r="C438" s="111" t="s">
        <v>675</v>
      </c>
      <c r="D438" s="112"/>
      <c r="E438" s="112"/>
      <c r="F438" s="24"/>
      <c r="H438" s="183"/>
      <c r="I438" s="182"/>
    </row>
    <row r="439" spans="1:9" ht="19.95" customHeight="1" x14ac:dyDescent="0.3">
      <c r="A439" s="79"/>
      <c r="B439" s="79"/>
      <c r="C439" s="108" t="s">
        <v>668</v>
      </c>
      <c r="D439" t="s">
        <v>676</v>
      </c>
      <c r="E439"/>
      <c r="F439" s="45"/>
      <c r="G439" s="107"/>
      <c r="H439" s="192"/>
      <c r="I439" s="182"/>
    </row>
    <row r="440" spans="1:9" ht="19.95" customHeight="1" x14ac:dyDescent="0.3">
      <c r="A440" s="79" t="s">
        <v>823</v>
      </c>
      <c r="B440" s="79"/>
      <c r="C440" s="108"/>
      <c r="D440" t="s">
        <v>668</v>
      </c>
      <c r="E440" t="s">
        <v>678</v>
      </c>
      <c r="F440" s="82" t="s">
        <v>679</v>
      </c>
      <c r="G440" s="107">
        <v>1</v>
      </c>
      <c r="H440" s="192">
        <v>20000</v>
      </c>
      <c r="I440" s="182">
        <f>G440*H440</f>
        <v>20000</v>
      </c>
    </row>
    <row r="441" spans="1:9" ht="19.95" customHeight="1" x14ac:dyDescent="0.3">
      <c r="A441" s="79"/>
      <c r="B441" s="79"/>
      <c r="C441" s="108"/>
      <c r="D441"/>
      <c r="E441" s="64" t="s">
        <v>680</v>
      </c>
      <c r="F441" s="45" t="s">
        <v>6</v>
      </c>
      <c r="G441" s="107"/>
      <c r="I441" s="185"/>
    </row>
    <row r="442" spans="1:9" ht="27" customHeight="1" x14ac:dyDescent="0.3">
      <c r="A442" s="278" t="s">
        <v>1317</v>
      </c>
      <c r="B442" s="279"/>
      <c r="C442" s="279"/>
      <c r="D442" s="279"/>
      <c r="E442" s="279"/>
      <c r="F442" s="279"/>
      <c r="G442" s="279"/>
      <c r="H442" s="280"/>
      <c r="I442" s="187">
        <f>SUM(I392:I441)</f>
        <v>251550</v>
      </c>
    </row>
    <row r="443" spans="1:9" ht="27" customHeight="1" x14ac:dyDescent="0.3">
      <c r="A443" s="259" t="s">
        <v>1329</v>
      </c>
      <c r="B443" s="259"/>
      <c r="C443" s="259"/>
      <c r="D443" s="259"/>
      <c r="E443" s="259"/>
      <c r="F443" s="259"/>
      <c r="G443" s="259"/>
      <c r="H443" s="259"/>
      <c r="I443" s="259"/>
    </row>
    <row r="444" spans="1:9" ht="27" customHeight="1" x14ac:dyDescent="0.3">
      <c r="A444" s="87" t="s">
        <v>290</v>
      </c>
      <c r="B444" s="87" t="s">
        <v>291</v>
      </c>
      <c r="C444" s="260" t="s">
        <v>113</v>
      </c>
      <c r="D444" s="261"/>
      <c r="E444" s="262"/>
      <c r="F444" s="87" t="s">
        <v>2</v>
      </c>
      <c r="G444" s="88" t="s">
        <v>3</v>
      </c>
      <c r="H444" s="177" t="s">
        <v>4</v>
      </c>
      <c r="I444" s="178" t="s">
        <v>185</v>
      </c>
    </row>
    <row r="445" spans="1:9" ht="27" customHeight="1" x14ac:dyDescent="0.3">
      <c r="A445" s="292" t="s">
        <v>1324</v>
      </c>
      <c r="B445" s="293"/>
      <c r="C445" s="293"/>
      <c r="D445" s="293"/>
      <c r="E445" s="293"/>
      <c r="F445" s="293"/>
      <c r="G445" s="293"/>
      <c r="H445" s="294"/>
      <c r="I445" s="187">
        <f>I442</f>
        <v>251550</v>
      </c>
    </row>
    <row r="446" spans="1:9" ht="19.95" customHeight="1" x14ac:dyDescent="0.3">
      <c r="A446" s="79"/>
      <c r="B446" s="79"/>
      <c r="C446" s="108"/>
      <c r="D446"/>
      <c r="E446" s="64" t="s">
        <v>681</v>
      </c>
      <c r="F446" s="45"/>
      <c r="G446" s="107"/>
      <c r="I446" s="185"/>
    </row>
    <row r="447" spans="1:9" ht="19.95" customHeight="1" x14ac:dyDescent="0.3">
      <c r="A447" s="79" t="s">
        <v>824</v>
      </c>
      <c r="B447" s="79"/>
      <c r="C447" s="108"/>
      <c r="D447" t="s">
        <v>671</v>
      </c>
      <c r="E447" s="64" t="s">
        <v>683</v>
      </c>
      <c r="F447" s="45" t="s">
        <v>22</v>
      </c>
      <c r="G447" s="107">
        <v>25</v>
      </c>
      <c r="H447" s="194">
        <f>H440</f>
        <v>20000</v>
      </c>
      <c r="I447" s="185">
        <f>H447*G447/100</f>
        <v>5000</v>
      </c>
    </row>
    <row r="448" spans="1:9" ht="19.95" customHeight="1" x14ac:dyDescent="0.3">
      <c r="A448" s="79"/>
      <c r="B448" s="79"/>
      <c r="C448" s="108"/>
      <c r="D448"/>
      <c r="E448" s="64" t="s">
        <v>684</v>
      </c>
      <c r="F448" s="45"/>
      <c r="G448" s="107"/>
      <c r="I448" s="185"/>
    </row>
    <row r="449" spans="1:9" ht="19.95" customHeight="1" x14ac:dyDescent="0.3">
      <c r="A449" s="79"/>
      <c r="B449" s="79"/>
      <c r="C449" s="108" t="s">
        <v>671</v>
      </c>
      <c r="D449" t="s">
        <v>685</v>
      </c>
      <c r="E449" s="64"/>
      <c r="F449" s="45"/>
      <c r="G449" s="107"/>
      <c r="I449" s="185"/>
    </row>
    <row r="450" spans="1:9" ht="19.95" customHeight="1" x14ac:dyDescent="0.3">
      <c r="A450" s="79"/>
      <c r="B450" s="79"/>
      <c r="C450" s="108"/>
      <c r="D450" t="s">
        <v>686</v>
      </c>
      <c r="E450" s="64"/>
      <c r="F450" s="45"/>
      <c r="G450" s="107"/>
      <c r="I450" s="185"/>
    </row>
    <row r="451" spans="1:9" ht="19.95" customHeight="1" x14ac:dyDescent="0.3">
      <c r="A451" s="79"/>
      <c r="B451" s="79"/>
      <c r="C451" s="108"/>
      <c r="D451" s="113" t="s">
        <v>687</v>
      </c>
      <c r="E451" s="64"/>
      <c r="F451" s="45"/>
      <c r="G451" s="107"/>
      <c r="I451" s="185"/>
    </row>
    <row r="452" spans="1:9" ht="19.95" customHeight="1" x14ac:dyDescent="0.3">
      <c r="A452" s="79" t="s">
        <v>825</v>
      </c>
      <c r="B452" s="79"/>
      <c r="C452" s="108"/>
      <c r="D452" t="s">
        <v>668</v>
      </c>
      <c r="E452" s="64" t="s">
        <v>689</v>
      </c>
      <c r="F452" s="93" t="s">
        <v>33</v>
      </c>
      <c r="G452" s="107">
        <v>25</v>
      </c>
      <c r="H452" s="194">
        <v>450</v>
      </c>
      <c r="I452" s="185">
        <f>G452*H452</f>
        <v>11250</v>
      </c>
    </row>
    <row r="453" spans="1:9" ht="19.95" customHeight="1" x14ac:dyDescent="0.3">
      <c r="A453" s="79"/>
      <c r="B453" s="79"/>
      <c r="C453" s="108" t="s">
        <v>690</v>
      </c>
      <c r="D453" s="1" t="s">
        <v>691</v>
      </c>
      <c r="E453" s="64"/>
      <c r="F453" s="93"/>
      <c r="G453" s="107"/>
      <c r="I453" s="185"/>
    </row>
    <row r="454" spans="1:9" ht="19.95" customHeight="1" x14ac:dyDescent="0.3">
      <c r="A454" s="79"/>
      <c r="B454" s="79"/>
      <c r="C454" s="108"/>
      <c r="D454" s="1" t="s">
        <v>692</v>
      </c>
      <c r="E454" s="64"/>
      <c r="F454" s="93"/>
      <c r="G454" s="107"/>
      <c r="I454" s="185"/>
    </row>
    <row r="455" spans="1:9" ht="19.95" customHeight="1" x14ac:dyDescent="0.3">
      <c r="A455" s="79" t="s">
        <v>826</v>
      </c>
      <c r="B455" s="79"/>
      <c r="C455" s="108"/>
      <c r="D455" t="s">
        <v>668</v>
      </c>
      <c r="E455" s="115" t="s">
        <v>694</v>
      </c>
      <c r="F455" s="116" t="s">
        <v>33</v>
      </c>
      <c r="G455" s="107">
        <v>30</v>
      </c>
      <c r="H455" s="194">
        <v>120</v>
      </c>
      <c r="I455" s="185">
        <f>G455*H455</f>
        <v>3600</v>
      </c>
    </row>
    <row r="456" spans="1:9" ht="19.95" customHeight="1" x14ac:dyDescent="0.3">
      <c r="A456" s="79"/>
      <c r="B456" s="79"/>
      <c r="C456" s="108"/>
      <c r="D456"/>
      <c r="E456" s="117" t="s">
        <v>695</v>
      </c>
      <c r="F456" s="93"/>
      <c r="G456" s="114"/>
      <c r="H456" s="195"/>
      <c r="I456" s="185"/>
    </row>
    <row r="457" spans="1:9" ht="19.95" customHeight="1" x14ac:dyDescent="0.3">
      <c r="A457" s="79"/>
      <c r="B457" s="79"/>
      <c r="C457" s="108"/>
      <c r="D457"/>
      <c r="E457" s="115" t="s">
        <v>696</v>
      </c>
      <c r="F457" s="93"/>
      <c r="G457" s="114"/>
      <c r="H457" s="195"/>
      <c r="I457" s="185"/>
    </row>
    <row r="458" spans="1:9" ht="19.95" customHeight="1" x14ac:dyDescent="0.3">
      <c r="A458" s="79"/>
      <c r="B458" s="79"/>
      <c r="C458" s="108"/>
      <c r="D458"/>
      <c r="E458" s="115" t="s">
        <v>697</v>
      </c>
      <c r="F458" s="93"/>
      <c r="G458" s="114"/>
      <c r="H458" s="195"/>
      <c r="I458" s="185"/>
    </row>
    <row r="459" spans="1:9" ht="19.95" customHeight="1" x14ac:dyDescent="0.3">
      <c r="A459" s="79"/>
      <c r="B459" s="79"/>
      <c r="C459" s="108"/>
      <c r="D459"/>
      <c r="E459" s="115" t="s">
        <v>698</v>
      </c>
      <c r="F459" s="93"/>
      <c r="G459" s="114"/>
      <c r="H459" s="195"/>
      <c r="I459" s="185"/>
    </row>
    <row r="460" spans="1:9" ht="19.95" customHeight="1" x14ac:dyDescent="0.3">
      <c r="A460" s="79"/>
      <c r="B460" s="79"/>
      <c r="C460" s="108"/>
      <c r="D460"/>
      <c r="E460" s="115" t="s">
        <v>699</v>
      </c>
      <c r="F460" s="93"/>
      <c r="G460" s="114"/>
      <c r="H460" s="195"/>
      <c r="I460" s="185"/>
    </row>
    <row r="461" spans="1:9" ht="19.95" customHeight="1" x14ac:dyDescent="0.3">
      <c r="A461" s="79"/>
      <c r="B461" s="79"/>
      <c r="C461" s="108"/>
      <c r="D461"/>
      <c r="E461" s="115" t="s">
        <v>700</v>
      </c>
      <c r="F461" s="93"/>
      <c r="G461" s="114"/>
      <c r="H461" s="195"/>
      <c r="I461" s="185"/>
    </row>
    <row r="462" spans="1:9" ht="19.95" customHeight="1" x14ac:dyDescent="0.3">
      <c r="A462" s="79"/>
      <c r="B462" s="79"/>
      <c r="C462" s="108"/>
      <c r="D462"/>
      <c r="E462" s="115" t="s">
        <v>701</v>
      </c>
      <c r="F462" s="93"/>
      <c r="G462" s="114"/>
      <c r="H462" s="195"/>
      <c r="I462" s="185"/>
    </row>
    <row r="463" spans="1:9" ht="19.95" customHeight="1" x14ac:dyDescent="0.3">
      <c r="A463" s="79"/>
      <c r="B463" s="79"/>
      <c r="C463" s="108"/>
      <c r="D463"/>
      <c r="E463" s="117" t="s">
        <v>702</v>
      </c>
      <c r="F463" s="93"/>
      <c r="G463" s="114"/>
      <c r="H463" s="195"/>
      <c r="I463" s="185"/>
    </row>
    <row r="464" spans="1:9" ht="19.95" customHeight="1" x14ac:dyDescent="0.3">
      <c r="A464" s="79"/>
      <c r="B464" s="79"/>
      <c r="C464" s="108" t="s">
        <v>703</v>
      </c>
      <c r="D464" t="s">
        <v>704</v>
      </c>
      <c r="E464" s="64"/>
      <c r="F464" s="93"/>
      <c r="G464" s="114"/>
      <c r="H464" s="195"/>
      <c r="I464" s="185"/>
    </row>
    <row r="465" spans="1:9" ht="19.95" customHeight="1" x14ac:dyDescent="0.3">
      <c r="A465" s="79"/>
      <c r="B465" s="79"/>
      <c r="C465" s="108"/>
      <c r="D465" t="s">
        <v>705</v>
      </c>
      <c r="E465" s="64"/>
      <c r="F465" s="93"/>
      <c r="G465" s="114"/>
      <c r="H465" s="195"/>
      <c r="I465" s="185"/>
    </row>
    <row r="466" spans="1:9" ht="19.95" customHeight="1" x14ac:dyDescent="0.3">
      <c r="A466" s="79"/>
      <c r="B466" s="79"/>
      <c r="C466" s="108"/>
      <c r="D466" t="s">
        <v>706</v>
      </c>
      <c r="E466" s="64"/>
      <c r="F466" s="93"/>
      <c r="G466" s="114"/>
      <c r="H466" s="195"/>
      <c r="I466" s="185"/>
    </row>
    <row r="467" spans="1:9" ht="19.95" customHeight="1" x14ac:dyDescent="0.3">
      <c r="A467" s="79" t="s">
        <v>827</v>
      </c>
      <c r="B467" s="79"/>
      <c r="C467" s="108"/>
      <c r="D467" t="s">
        <v>668</v>
      </c>
      <c r="E467" s="64" t="s">
        <v>708</v>
      </c>
      <c r="F467" s="93" t="s">
        <v>709</v>
      </c>
      <c r="G467" s="114" t="s">
        <v>710</v>
      </c>
      <c r="H467" s="195"/>
      <c r="I467" s="185"/>
    </row>
    <row r="468" spans="1:9" ht="19.95" customHeight="1" x14ac:dyDescent="0.3">
      <c r="A468" s="72"/>
      <c r="B468" s="79"/>
      <c r="C468" s="108" t="s">
        <v>711</v>
      </c>
      <c r="D468" t="s">
        <v>712</v>
      </c>
      <c r="E468" s="64"/>
      <c r="F468" s="93"/>
      <c r="G468" s="114"/>
      <c r="H468" s="195"/>
      <c r="I468" s="185"/>
    </row>
    <row r="469" spans="1:9" ht="19.95" customHeight="1" x14ac:dyDescent="0.3">
      <c r="A469" s="72"/>
      <c r="B469" s="79"/>
      <c r="C469" s="108"/>
      <c r="D469" t="s">
        <v>705</v>
      </c>
      <c r="E469" s="64"/>
      <c r="F469" s="93"/>
      <c r="G469" s="114"/>
      <c r="H469" s="195"/>
      <c r="I469" s="185"/>
    </row>
    <row r="470" spans="1:9" ht="19.95" customHeight="1" x14ac:dyDescent="0.3">
      <c r="A470" s="72"/>
      <c r="B470" s="79"/>
      <c r="C470" s="108"/>
      <c r="D470" t="s">
        <v>706</v>
      </c>
      <c r="E470" s="64"/>
      <c r="F470" s="93"/>
      <c r="G470" s="114"/>
      <c r="H470" s="195"/>
      <c r="I470" s="185"/>
    </row>
    <row r="471" spans="1:9" ht="19.95" customHeight="1" x14ac:dyDescent="0.3">
      <c r="A471" s="79" t="s">
        <v>828</v>
      </c>
      <c r="B471" s="79" t="s">
        <v>400</v>
      </c>
      <c r="C471" s="111" t="s">
        <v>714</v>
      </c>
      <c r="D471"/>
      <c r="E471" s="64"/>
      <c r="F471" s="93"/>
      <c r="G471" s="118"/>
      <c r="H471" s="193"/>
      <c r="I471" s="185"/>
    </row>
    <row r="472" spans="1:9" ht="19.95" customHeight="1" x14ac:dyDescent="0.3">
      <c r="A472" s="79" t="s">
        <v>829</v>
      </c>
      <c r="B472" s="79"/>
      <c r="C472" s="108" t="s">
        <v>668</v>
      </c>
      <c r="D472" t="s">
        <v>716</v>
      </c>
      <c r="E472" s="64"/>
      <c r="F472" s="93" t="s">
        <v>29</v>
      </c>
      <c r="G472" s="118">
        <v>5</v>
      </c>
      <c r="H472" s="194">
        <v>1500</v>
      </c>
      <c r="I472" s="185">
        <f>G472*H472</f>
        <v>7500</v>
      </c>
    </row>
    <row r="473" spans="1:9" ht="19.95" customHeight="1" x14ac:dyDescent="0.3">
      <c r="A473" s="72"/>
      <c r="B473" s="79" t="s">
        <v>717</v>
      </c>
      <c r="C473" s="108" t="s">
        <v>718</v>
      </c>
      <c r="D473" t="s">
        <v>719</v>
      </c>
      <c r="E473" s="64"/>
      <c r="F473" s="93"/>
      <c r="G473" s="114"/>
      <c r="I473" s="185"/>
    </row>
    <row r="474" spans="1:9" ht="19.95" customHeight="1" x14ac:dyDescent="0.3">
      <c r="A474" s="72"/>
      <c r="B474" s="79"/>
      <c r="C474" s="108"/>
      <c r="D474" t="s">
        <v>720</v>
      </c>
      <c r="E474" s="64"/>
      <c r="F474" s="93"/>
      <c r="G474" s="114"/>
      <c r="I474" s="185"/>
    </row>
    <row r="475" spans="1:9" ht="19.95" customHeight="1" x14ac:dyDescent="0.3">
      <c r="A475" s="79" t="s">
        <v>830</v>
      </c>
      <c r="B475" s="79"/>
      <c r="C475" s="108"/>
      <c r="D475" t="s">
        <v>668</v>
      </c>
      <c r="E475" s="64" t="s">
        <v>722</v>
      </c>
      <c r="F475" s="93" t="s">
        <v>723</v>
      </c>
      <c r="G475" s="114">
        <v>120</v>
      </c>
      <c r="H475" s="194">
        <f>1800/20</f>
        <v>90</v>
      </c>
      <c r="I475" s="185">
        <f>G475*H475</f>
        <v>10800</v>
      </c>
    </row>
    <row r="476" spans="1:9" ht="19.95" customHeight="1" x14ac:dyDescent="0.3">
      <c r="A476" s="72"/>
      <c r="B476" s="79"/>
      <c r="C476" s="108"/>
      <c r="D476" t="s">
        <v>671</v>
      </c>
      <c r="E476" s="64" t="s">
        <v>724</v>
      </c>
      <c r="F476" s="93"/>
      <c r="G476" s="114"/>
      <c r="H476" s="195"/>
      <c r="I476" s="185"/>
    </row>
    <row r="477" spans="1:9" ht="19.95" customHeight="1" x14ac:dyDescent="0.3">
      <c r="A477" s="72"/>
      <c r="B477" s="79"/>
      <c r="C477" s="108"/>
      <c r="D477"/>
      <c r="E477" s="119" t="s">
        <v>725</v>
      </c>
      <c r="F477" s="93"/>
      <c r="G477" s="118"/>
      <c r="H477" s="193"/>
      <c r="I477" s="185"/>
    </row>
    <row r="478" spans="1:9" ht="19.95" customHeight="1" x14ac:dyDescent="0.3">
      <c r="A478" s="79" t="s">
        <v>831</v>
      </c>
      <c r="B478" s="79"/>
      <c r="C478" s="108"/>
      <c r="D478"/>
      <c r="E478" s="120" t="s">
        <v>727</v>
      </c>
      <c r="F478" s="93" t="s">
        <v>723</v>
      </c>
      <c r="G478" s="118" t="s">
        <v>710</v>
      </c>
      <c r="H478" s="193" t="s">
        <v>710</v>
      </c>
      <c r="I478" s="185"/>
    </row>
    <row r="479" spans="1:9" ht="19.95" customHeight="1" x14ac:dyDescent="0.3">
      <c r="A479" s="79" t="s">
        <v>832</v>
      </c>
      <c r="B479" s="79"/>
      <c r="C479" s="108"/>
      <c r="D479" t="s">
        <v>690</v>
      </c>
      <c r="E479" s="64" t="s">
        <v>729</v>
      </c>
      <c r="F479" s="93" t="s">
        <v>723</v>
      </c>
      <c r="G479" s="118" t="s">
        <v>710</v>
      </c>
      <c r="H479" s="193" t="s">
        <v>710</v>
      </c>
      <c r="I479" s="185"/>
    </row>
    <row r="480" spans="1:9" ht="19.95" customHeight="1" x14ac:dyDescent="0.3">
      <c r="A480" s="79" t="s">
        <v>833</v>
      </c>
      <c r="B480" s="79"/>
      <c r="C480" s="108"/>
      <c r="D480" t="s">
        <v>703</v>
      </c>
      <c r="E480" s="64" t="s">
        <v>731</v>
      </c>
      <c r="F480" s="93" t="s">
        <v>723</v>
      </c>
      <c r="G480" s="118" t="s">
        <v>710</v>
      </c>
      <c r="H480" s="193" t="s">
        <v>710</v>
      </c>
      <c r="I480" s="185"/>
    </row>
    <row r="481" spans="1:9" ht="19.95" customHeight="1" x14ac:dyDescent="0.3">
      <c r="A481" s="79" t="s">
        <v>834</v>
      </c>
      <c r="B481" s="79" t="s">
        <v>733</v>
      </c>
      <c r="C481" s="111" t="s">
        <v>734</v>
      </c>
      <c r="D481"/>
      <c r="E481" s="64"/>
      <c r="F481" s="93"/>
      <c r="G481" s="118"/>
      <c r="H481" s="193"/>
      <c r="I481" s="185"/>
    </row>
    <row r="482" spans="1:9" ht="19.95" customHeight="1" x14ac:dyDescent="0.3">
      <c r="A482" s="72"/>
      <c r="B482" s="79"/>
      <c r="C482" s="108" t="s">
        <v>668</v>
      </c>
      <c r="D482" t="s">
        <v>735</v>
      </c>
      <c r="E482" s="64"/>
      <c r="F482" s="93"/>
      <c r="G482" s="118"/>
      <c r="H482" s="193"/>
      <c r="I482" s="185"/>
    </row>
    <row r="483" spans="1:9" ht="19.95" customHeight="1" x14ac:dyDescent="0.3">
      <c r="A483" s="72"/>
      <c r="B483" s="79"/>
      <c r="C483" s="108"/>
      <c r="D483" s="113" t="s">
        <v>736</v>
      </c>
      <c r="E483" s="64"/>
      <c r="F483" s="93"/>
      <c r="G483" s="118"/>
      <c r="H483" s="193"/>
      <c r="I483" s="185"/>
    </row>
    <row r="484" spans="1:9" ht="19.95" customHeight="1" x14ac:dyDescent="0.3">
      <c r="A484" s="79" t="s">
        <v>835</v>
      </c>
      <c r="B484" s="79"/>
      <c r="C484" s="108"/>
      <c r="D484" t="s">
        <v>668</v>
      </c>
      <c r="E484" s="64" t="s">
        <v>738</v>
      </c>
      <c r="F484" s="93" t="s">
        <v>33</v>
      </c>
      <c r="G484" s="114">
        <f>(5*15*4)/4</f>
        <v>75</v>
      </c>
      <c r="H484" s="194">
        <v>150</v>
      </c>
      <c r="I484" s="185">
        <f>G484*H484</f>
        <v>11250</v>
      </c>
    </row>
    <row r="485" spans="1:9" ht="19.95" customHeight="1" x14ac:dyDescent="0.3">
      <c r="A485" s="72"/>
      <c r="B485" s="79"/>
      <c r="C485" s="108"/>
      <c r="D485"/>
      <c r="E485" s="64" t="s">
        <v>739</v>
      </c>
      <c r="F485" s="93"/>
      <c r="G485" s="118"/>
      <c r="H485" s="193"/>
      <c r="I485" s="185"/>
    </row>
    <row r="486" spans="1:9" ht="19.95" customHeight="1" x14ac:dyDescent="0.3">
      <c r="A486" s="72"/>
      <c r="B486" s="79"/>
      <c r="C486" s="108" t="s">
        <v>671</v>
      </c>
      <c r="D486" t="s">
        <v>740</v>
      </c>
      <c r="E486" s="64"/>
      <c r="F486" s="93"/>
      <c r="G486" s="118"/>
      <c r="H486" s="193"/>
      <c r="I486" s="185"/>
    </row>
    <row r="487" spans="1:9" ht="19.95" customHeight="1" x14ac:dyDescent="0.3">
      <c r="A487" s="72"/>
      <c r="B487" s="79"/>
      <c r="C487" s="108"/>
      <c r="D487" t="s">
        <v>741</v>
      </c>
      <c r="E487" s="64"/>
      <c r="F487" s="93"/>
      <c r="G487" s="118"/>
      <c r="H487" s="193"/>
      <c r="I487" s="185"/>
    </row>
    <row r="488" spans="1:9" ht="19.95" customHeight="1" x14ac:dyDescent="0.3">
      <c r="A488" s="79" t="s">
        <v>836</v>
      </c>
      <c r="B488" s="79"/>
      <c r="C488" s="108"/>
      <c r="D488" t="s">
        <v>668</v>
      </c>
      <c r="E488" s="64" t="s">
        <v>743</v>
      </c>
      <c r="F488" s="93" t="s">
        <v>709</v>
      </c>
      <c r="G488" s="118" t="s">
        <v>710</v>
      </c>
      <c r="H488" s="193" t="s">
        <v>710</v>
      </c>
      <c r="I488" s="185"/>
    </row>
    <row r="489" spans="1:9" ht="19.95" customHeight="1" x14ac:dyDescent="0.3">
      <c r="A489" s="79" t="s">
        <v>837</v>
      </c>
      <c r="B489" s="79" t="s">
        <v>745</v>
      </c>
      <c r="C489" s="111" t="s">
        <v>746</v>
      </c>
      <c r="D489"/>
      <c r="E489" s="120"/>
      <c r="F489" s="93"/>
      <c r="G489" s="114"/>
      <c r="H489" s="195"/>
      <c r="I489" s="185"/>
    </row>
    <row r="490" spans="1:9" ht="19.95" customHeight="1" x14ac:dyDescent="0.3">
      <c r="A490" s="72"/>
      <c r="B490" s="79"/>
      <c r="C490" s="121" t="s">
        <v>668</v>
      </c>
      <c r="D490" t="s">
        <v>747</v>
      </c>
      <c r="E490" s="64"/>
      <c r="F490" s="93"/>
      <c r="G490" s="114"/>
      <c r="H490" s="195"/>
      <c r="I490" s="185"/>
    </row>
    <row r="491" spans="1:9" ht="19.95" customHeight="1" x14ac:dyDescent="0.3">
      <c r="A491" s="72"/>
      <c r="B491" s="79"/>
      <c r="C491" s="108"/>
      <c r="D491" t="s">
        <v>748</v>
      </c>
      <c r="E491" s="64"/>
      <c r="F491" s="93"/>
      <c r="G491" s="114"/>
      <c r="H491" s="195"/>
      <c r="I491" s="185"/>
    </row>
    <row r="492" spans="1:9" ht="19.95" customHeight="1" x14ac:dyDescent="0.3">
      <c r="A492" s="72"/>
      <c r="B492" s="79"/>
      <c r="C492" s="108"/>
      <c r="D492" t="s">
        <v>749</v>
      </c>
      <c r="E492" s="64"/>
      <c r="F492" s="93"/>
      <c r="G492" s="114"/>
      <c r="H492" s="195"/>
      <c r="I492" s="185"/>
    </row>
    <row r="493" spans="1:9" ht="19.95" customHeight="1" x14ac:dyDescent="0.3">
      <c r="A493" s="72"/>
      <c r="B493" s="79"/>
      <c r="C493" s="108"/>
      <c r="D493" s="122" t="s">
        <v>668</v>
      </c>
      <c r="E493" s="117" t="s">
        <v>750</v>
      </c>
      <c r="F493" s="93"/>
      <c r="G493" s="114"/>
      <c r="H493" s="195"/>
      <c r="I493" s="185"/>
    </row>
    <row r="494" spans="1:9" ht="19.95" customHeight="1" x14ac:dyDescent="0.3">
      <c r="A494" s="79" t="s">
        <v>838</v>
      </c>
      <c r="B494" s="79"/>
      <c r="C494" s="111"/>
      <c r="D494"/>
      <c r="E494" s="115" t="s">
        <v>752</v>
      </c>
      <c r="F494" s="93" t="s">
        <v>36</v>
      </c>
      <c r="G494" s="118">
        <v>30</v>
      </c>
      <c r="H494" s="194">
        <v>325</v>
      </c>
      <c r="I494" s="185">
        <f>G494*H494</f>
        <v>9750</v>
      </c>
    </row>
    <row r="495" spans="1:9" ht="19.95" customHeight="1" x14ac:dyDescent="0.3">
      <c r="A495" s="72"/>
      <c r="B495" s="79"/>
      <c r="C495" s="111"/>
      <c r="D495"/>
      <c r="E495" s="117" t="s">
        <v>753</v>
      </c>
      <c r="F495" s="93"/>
      <c r="G495" s="118"/>
      <c r="H495" s="195"/>
      <c r="I495" s="185"/>
    </row>
    <row r="496" spans="1:9" ht="27" customHeight="1" x14ac:dyDescent="0.3">
      <c r="A496" s="278" t="s">
        <v>1317</v>
      </c>
      <c r="B496" s="279"/>
      <c r="C496" s="279"/>
      <c r="D496" s="279"/>
      <c r="E496" s="279"/>
      <c r="F496" s="279"/>
      <c r="G496" s="279"/>
      <c r="H496" s="280"/>
      <c r="I496" s="187">
        <f>SUM(I445:I495)</f>
        <v>310700</v>
      </c>
    </row>
    <row r="497" spans="1:9" ht="27" customHeight="1" x14ac:dyDescent="0.3">
      <c r="A497" s="259" t="s">
        <v>1329</v>
      </c>
      <c r="B497" s="259"/>
      <c r="C497" s="259"/>
      <c r="D497" s="259"/>
      <c r="E497" s="259"/>
      <c r="F497" s="259"/>
      <c r="G497" s="259"/>
      <c r="H497" s="259"/>
      <c r="I497" s="259"/>
    </row>
    <row r="498" spans="1:9" ht="27" customHeight="1" x14ac:dyDescent="0.3">
      <c r="A498" s="87" t="s">
        <v>290</v>
      </c>
      <c r="B498" s="87" t="s">
        <v>291</v>
      </c>
      <c r="C498" s="260" t="s">
        <v>113</v>
      </c>
      <c r="D498" s="261"/>
      <c r="E498" s="262"/>
      <c r="F498" s="87" t="s">
        <v>2</v>
      </c>
      <c r="G498" s="88" t="s">
        <v>3</v>
      </c>
      <c r="H498" s="177" t="s">
        <v>4</v>
      </c>
      <c r="I498" s="178" t="s">
        <v>185</v>
      </c>
    </row>
    <row r="499" spans="1:9" ht="27" customHeight="1" x14ac:dyDescent="0.3">
      <c r="A499" s="292" t="s">
        <v>1324</v>
      </c>
      <c r="B499" s="293"/>
      <c r="C499" s="293"/>
      <c r="D499" s="293"/>
      <c r="E499" s="293"/>
      <c r="F499" s="293"/>
      <c r="G499" s="293"/>
      <c r="H499" s="294"/>
      <c r="I499" s="187">
        <f>I496</f>
        <v>310700</v>
      </c>
    </row>
    <row r="500" spans="1:9" ht="19.95" customHeight="1" x14ac:dyDescent="0.3">
      <c r="A500" s="72"/>
      <c r="B500" s="79"/>
      <c r="C500" s="111"/>
      <c r="D500"/>
      <c r="E500" s="117" t="s">
        <v>754</v>
      </c>
      <c r="F500" s="93"/>
      <c r="G500" s="118"/>
      <c r="H500" s="195"/>
      <c r="I500" s="185"/>
    </row>
    <row r="501" spans="1:9" ht="19.95" customHeight="1" x14ac:dyDescent="0.3">
      <c r="A501" s="72"/>
      <c r="B501" s="79"/>
      <c r="C501" s="111"/>
      <c r="D501"/>
      <c r="E501" s="115" t="s">
        <v>755</v>
      </c>
      <c r="F501" s="93"/>
      <c r="G501" s="114"/>
      <c r="H501" s="195"/>
      <c r="I501" s="185"/>
    </row>
    <row r="502" spans="1:9" ht="19.95" customHeight="1" x14ac:dyDescent="0.3">
      <c r="A502" s="72"/>
      <c r="B502" s="79"/>
      <c r="C502" s="108"/>
      <c r="D502" s="122"/>
      <c r="E502" s="117" t="s">
        <v>756</v>
      </c>
      <c r="F502" s="93"/>
      <c r="G502" s="114"/>
      <c r="H502" s="195"/>
      <c r="I502" s="185"/>
    </row>
    <row r="503" spans="1:9" ht="19.95" customHeight="1" x14ac:dyDescent="0.3">
      <c r="A503" s="79" t="s">
        <v>839</v>
      </c>
      <c r="B503" s="79" t="s">
        <v>758</v>
      </c>
      <c r="C503" s="111"/>
      <c r="D503" s="122" t="s">
        <v>668</v>
      </c>
      <c r="E503" s="117" t="s">
        <v>759</v>
      </c>
      <c r="F503" s="93"/>
      <c r="G503" s="114"/>
      <c r="H503" s="195"/>
      <c r="I503" s="185"/>
    </row>
    <row r="504" spans="1:9" ht="19.95" customHeight="1" x14ac:dyDescent="0.3">
      <c r="A504" s="72"/>
      <c r="B504" s="79"/>
      <c r="C504" s="111"/>
      <c r="D504"/>
      <c r="E504" s="115" t="s">
        <v>760</v>
      </c>
      <c r="F504" s="130" t="s">
        <v>36</v>
      </c>
      <c r="G504" s="118">
        <v>30</v>
      </c>
      <c r="H504" s="194">
        <v>185</v>
      </c>
      <c r="I504" s="185">
        <f>G504*H504</f>
        <v>5550</v>
      </c>
    </row>
    <row r="505" spans="1:9" ht="19.95" customHeight="1" x14ac:dyDescent="0.3">
      <c r="A505" s="72"/>
      <c r="B505" s="79"/>
      <c r="C505" s="111"/>
      <c r="D505"/>
      <c r="E505" s="117" t="s">
        <v>761</v>
      </c>
      <c r="F505" s="130"/>
      <c r="G505" s="114"/>
      <c r="H505" s="195"/>
      <c r="I505" s="185"/>
    </row>
    <row r="506" spans="1:9" ht="19.95" customHeight="1" x14ac:dyDescent="0.3">
      <c r="A506" s="72"/>
      <c r="B506" s="79"/>
      <c r="C506" s="111"/>
      <c r="D506"/>
      <c r="E506" s="117" t="s">
        <v>762</v>
      </c>
      <c r="F506" s="130"/>
      <c r="G506" s="124"/>
      <c r="H506" s="198"/>
      <c r="I506" s="185"/>
    </row>
    <row r="507" spans="1:9" ht="19.95" customHeight="1" x14ac:dyDescent="0.3">
      <c r="A507" s="79" t="s">
        <v>840</v>
      </c>
      <c r="B507" s="79" t="s">
        <v>764</v>
      </c>
      <c r="C507" s="111" t="s">
        <v>765</v>
      </c>
      <c r="D507" s="125"/>
      <c r="E507" s="64"/>
      <c r="F507" s="130"/>
      <c r="G507" s="114"/>
      <c r="H507" s="195"/>
      <c r="I507" s="185"/>
    </row>
    <row r="508" spans="1:9" ht="16.2" customHeight="1" x14ac:dyDescent="0.3">
      <c r="A508" s="72"/>
      <c r="B508" s="79"/>
      <c r="C508" s="111" t="s">
        <v>766</v>
      </c>
      <c r="D508" s="125"/>
      <c r="E508" s="64"/>
      <c r="F508" s="130"/>
      <c r="G508" s="114"/>
      <c r="H508" s="195"/>
      <c r="I508" s="185"/>
    </row>
    <row r="509" spans="1:9" ht="19.95" customHeight="1" x14ac:dyDescent="0.3">
      <c r="A509" s="72"/>
      <c r="B509" s="79"/>
      <c r="C509" s="111" t="s">
        <v>767</v>
      </c>
      <c r="D509" s="125"/>
      <c r="E509" s="64"/>
      <c r="F509" s="130"/>
      <c r="G509" s="114"/>
      <c r="H509" s="195"/>
      <c r="I509" s="185"/>
    </row>
    <row r="510" spans="1:9" ht="19.95" customHeight="1" x14ac:dyDescent="0.3">
      <c r="A510" s="72"/>
      <c r="B510" s="79"/>
      <c r="C510" s="111" t="s">
        <v>768</v>
      </c>
      <c r="D510" s="125"/>
      <c r="E510" s="64"/>
      <c r="F510" s="130" t="s">
        <v>36</v>
      </c>
      <c r="G510" s="118">
        <v>30</v>
      </c>
      <c r="H510" s="194">
        <v>25</v>
      </c>
      <c r="I510" s="185">
        <f>G510*H510</f>
        <v>750</v>
      </c>
    </row>
    <row r="511" spans="1:9" ht="19.95" customHeight="1" x14ac:dyDescent="0.3">
      <c r="A511" s="79" t="s">
        <v>841</v>
      </c>
      <c r="B511" s="79" t="s">
        <v>770</v>
      </c>
      <c r="C511" s="111" t="s">
        <v>771</v>
      </c>
      <c r="D511" s="125"/>
      <c r="E511" s="64"/>
      <c r="F511" s="130"/>
      <c r="G511" s="114"/>
      <c r="H511" s="195"/>
      <c r="I511" s="185"/>
    </row>
    <row r="512" spans="1:9" ht="19.95" customHeight="1" x14ac:dyDescent="0.3">
      <c r="A512" s="72"/>
      <c r="B512" s="79"/>
      <c r="C512" s="121" t="s">
        <v>668</v>
      </c>
      <c r="D512" t="s">
        <v>772</v>
      </c>
      <c r="E512" s="64"/>
      <c r="F512" s="130"/>
      <c r="G512" s="114"/>
      <c r="H512" s="195"/>
      <c r="I512" s="185"/>
    </row>
    <row r="513" spans="1:9" ht="19.95" customHeight="1" x14ac:dyDescent="0.3">
      <c r="A513" s="72"/>
      <c r="B513" s="79"/>
      <c r="C513" s="108"/>
      <c r="D513" t="s">
        <v>773</v>
      </c>
      <c r="E513" s="64"/>
      <c r="F513" s="130"/>
      <c r="G513" s="114"/>
      <c r="H513" s="195"/>
      <c r="I513" s="185"/>
    </row>
    <row r="514" spans="1:9" ht="19.95" customHeight="1" x14ac:dyDescent="0.3">
      <c r="A514" s="79" t="s">
        <v>842</v>
      </c>
      <c r="B514" s="79"/>
      <c r="C514" s="108"/>
      <c r="D514" s="122" t="s">
        <v>668</v>
      </c>
      <c r="E514" s="119" t="s">
        <v>775</v>
      </c>
      <c r="F514" s="130" t="s">
        <v>36</v>
      </c>
      <c r="G514" s="114">
        <v>30</v>
      </c>
      <c r="H514" s="194">
        <v>150</v>
      </c>
      <c r="I514" s="185">
        <f>G514*H514</f>
        <v>4500</v>
      </c>
    </row>
    <row r="515" spans="1:9" ht="19.95" customHeight="1" x14ac:dyDescent="0.3">
      <c r="A515" s="72"/>
      <c r="B515" s="79"/>
      <c r="C515" s="108"/>
      <c r="D515" s="122" t="s">
        <v>671</v>
      </c>
      <c r="E515" s="64" t="s">
        <v>776</v>
      </c>
      <c r="F515" s="130"/>
      <c r="G515" s="114"/>
      <c r="H515" s="195"/>
      <c r="I515" s="185"/>
    </row>
    <row r="516" spans="1:9" ht="19.95" customHeight="1" x14ac:dyDescent="0.3">
      <c r="A516" s="72"/>
      <c r="B516" s="79"/>
      <c r="C516" s="121" t="s">
        <v>671</v>
      </c>
      <c r="D516" t="s">
        <v>777</v>
      </c>
      <c r="E516" s="64"/>
      <c r="F516" s="130"/>
      <c r="G516" s="114"/>
      <c r="H516" s="195"/>
      <c r="I516" s="185"/>
    </row>
    <row r="517" spans="1:9" ht="19.95" customHeight="1" x14ac:dyDescent="0.3">
      <c r="A517" s="72"/>
      <c r="B517" s="79"/>
      <c r="C517" s="108"/>
      <c r="D517" t="s">
        <v>778</v>
      </c>
      <c r="E517" s="64"/>
      <c r="F517" s="130"/>
      <c r="G517" s="114"/>
      <c r="H517" s="195"/>
      <c r="I517" s="185"/>
    </row>
    <row r="518" spans="1:9" ht="19.95" customHeight="1" x14ac:dyDescent="0.3">
      <c r="A518" s="72"/>
      <c r="B518" s="79"/>
      <c r="C518" s="108"/>
      <c r="D518" t="s">
        <v>779</v>
      </c>
      <c r="E518" s="64"/>
      <c r="F518" s="130"/>
      <c r="G518" s="114"/>
      <c r="H518" s="195"/>
      <c r="I518" s="185"/>
    </row>
    <row r="519" spans="1:9" ht="19.95" customHeight="1" x14ac:dyDescent="0.3">
      <c r="A519" s="79" t="s">
        <v>843</v>
      </c>
      <c r="B519" s="79"/>
      <c r="C519" s="111"/>
      <c r="D519" s="122" t="s">
        <v>668</v>
      </c>
      <c r="E519" s="119" t="s">
        <v>775</v>
      </c>
      <c r="F519" s="130" t="s">
        <v>36</v>
      </c>
      <c r="G519" s="114">
        <v>30</v>
      </c>
      <c r="H519" s="194">
        <v>450</v>
      </c>
      <c r="I519" s="185">
        <f>G519*H519</f>
        <v>13500</v>
      </c>
    </row>
    <row r="520" spans="1:9" ht="19.95" customHeight="1" x14ac:dyDescent="0.3">
      <c r="A520" s="72"/>
      <c r="B520" s="79"/>
      <c r="C520" s="108"/>
      <c r="D520" s="122" t="s">
        <v>671</v>
      </c>
      <c r="E520" s="64" t="s">
        <v>776</v>
      </c>
      <c r="F520" s="130"/>
      <c r="G520" s="114"/>
      <c r="H520" s="195"/>
      <c r="I520" s="185"/>
    </row>
    <row r="521" spans="1:9" ht="25.95" customHeight="1" x14ac:dyDescent="0.25">
      <c r="A521" s="79" t="s">
        <v>844</v>
      </c>
      <c r="B521" s="79" t="s">
        <v>782</v>
      </c>
      <c r="C521" s="295" t="s">
        <v>783</v>
      </c>
      <c r="D521" s="296"/>
      <c r="E521" s="297"/>
      <c r="F521" s="130"/>
      <c r="G521" s="128"/>
      <c r="H521" s="199"/>
      <c r="I521" s="182"/>
    </row>
    <row r="522" spans="1:9" ht="19.95" customHeight="1" x14ac:dyDescent="0.25">
      <c r="A522" s="79" t="s">
        <v>845</v>
      </c>
      <c r="B522" s="79" t="s">
        <v>785</v>
      </c>
      <c r="C522" s="129" t="s">
        <v>786</v>
      </c>
      <c r="D522" s="1"/>
      <c r="E522" s="1"/>
      <c r="F522" s="130" t="s">
        <v>787</v>
      </c>
      <c r="G522" s="118">
        <v>1</v>
      </c>
      <c r="H522" s="194">
        <v>5500</v>
      </c>
      <c r="I522" s="185">
        <f>G522*H522</f>
        <v>5500</v>
      </c>
    </row>
    <row r="523" spans="1:9" ht="19.95" customHeight="1" x14ac:dyDescent="0.25">
      <c r="A523" s="72" t="s">
        <v>846</v>
      </c>
      <c r="B523" s="131"/>
      <c r="C523" s="295" t="s">
        <v>847</v>
      </c>
      <c r="D523" s="296"/>
      <c r="E523" s="297"/>
      <c r="F523" s="132"/>
      <c r="G523" s="133"/>
      <c r="H523" s="200"/>
      <c r="I523" s="182"/>
    </row>
    <row r="524" spans="1:9" ht="23.4" customHeight="1" x14ac:dyDescent="0.25">
      <c r="A524" s="79" t="s">
        <v>848</v>
      </c>
      <c r="B524" s="131" t="s">
        <v>849</v>
      </c>
      <c r="C524" s="295" t="s">
        <v>31</v>
      </c>
      <c r="D524" s="296"/>
      <c r="E524" s="297"/>
      <c r="F524" s="133"/>
      <c r="G524" s="133"/>
      <c r="H524" s="200"/>
      <c r="I524" s="182"/>
    </row>
    <row r="525" spans="1:9" ht="27" customHeight="1" x14ac:dyDescent="0.3">
      <c r="A525" s="79" t="s">
        <v>850</v>
      </c>
      <c r="B525" s="130"/>
      <c r="C525" s="298" t="s">
        <v>851</v>
      </c>
      <c r="D525" s="299"/>
      <c r="E525" s="300"/>
      <c r="F525" s="130" t="s">
        <v>36</v>
      </c>
      <c r="G525" s="134">
        <v>130</v>
      </c>
      <c r="H525" s="194">
        <v>14</v>
      </c>
      <c r="I525" s="201">
        <f>H525*G525</f>
        <v>1820</v>
      </c>
    </row>
    <row r="526" spans="1:9" ht="25.2" customHeight="1" x14ac:dyDescent="0.3">
      <c r="A526" s="79"/>
      <c r="B526" s="130"/>
      <c r="C526" s="298" t="s">
        <v>852</v>
      </c>
      <c r="D526" s="299"/>
      <c r="E526" s="300"/>
      <c r="F526" s="135"/>
      <c r="G526" s="136"/>
      <c r="I526" s="185"/>
    </row>
    <row r="527" spans="1:9" ht="25.95" customHeight="1" x14ac:dyDescent="0.3">
      <c r="A527" s="79" t="s">
        <v>853</v>
      </c>
      <c r="B527" s="130"/>
      <c r="C527" s="298" t="s">
        <v>854</v>
      </c>
      <c r="D527" s="299"/>
      <c r="E527" s="300"/>
      <c r="F527" s="130" t="s">
        <v>310</v>
      </c>
      <c r="G527" s="85">
        <v>1</v>
      </c>
      <c r="H527" s="183">
        <v>3500</v>
      </c>
      <c r="I527" s="201">
        <f>G527*H527</f>
        <v>3500</v>
      </c>
    </row>
    <row r="528" spans="1:9" ht="19.95" customHeight="1" x14ac:dyDescent="0.3">
      <c r="A528" s="79" t="s">
        <v>855</v>
      </c>
      <c r="B528" s="130"/>
      <c r="C528" s="301" t="s">
        <v>856</v>
      </c>
      <c r="D528" s="302"/>
      <c r="E528" s="303"/>
      <c r="F528" s="45" t="s">
        <v>81</v>
      </c>
      <c r="G528" s="134">
        <v>13</v>
      </c>
      <c r="H528" s="194">
        <v>1200</v>
      </c>
      <c r="I528" s="201">
        <f>H528*G528</f>
        <v>15600</v>
      </c>
    </row>
    <row r="529" spans="1:9" ht="19.95" customHeight="1" x14ac:dyDescent="0.25">
      <c r="A529" s="79" t="s">
        <v>857</v>
      </c>
      <c r="B529" s="209"/>
      <c r="C529" s="295" t="s">
        <v>858</v>
      </c>
      <c r="D529" s="296"/>
      <c r="E529" s="297"/>
      <c r="F529" s="148"/>
      <c r="G529" s="136"/>
      <c r="H529" s="200"/>
      <c r="I529" s="182"/>
    </row>
    <row r="530" spans="1:9" ht="19.95" customHeight="1" x14ac:dyDescent="0.25">
      <c r="A530" s="79"/>
      <c r="B530" s="137"/>
      <c r="C530" s="298" t="s">
        <v>859</v>
      </c>
      <c r="D530" s="299"/>
      <c r="E530" s="300"/>
      <c r="F530" s="136"/>
      <c r="G530" s="136"/>
      <c r="H530" s="200"/>
      <c r="I530" s="182"/>
    </row>
    <row r="531" spans="1:9" ht="29.4" customHeight="1" x14ac:dyDescent="0.3">
      <c r="A531" s="79" t="s">
        <v>860</v>
      </c>
      <c r="B531" s="138"/>
      <c r="C531" s="304" t="s">
        <v>861</v>
      </c>
      <c r="D531" s="305"/>
      <c r="E531" s="306"/>
      <c r="F531" s="139" t="s">
        <v>29</v>
      </c>
      <c r="G531" s="134">
        <v>160</v>
      </c>
      <c r="H531" s="194">
        <v>210</v>
      </c>
      <c r="I531" s="201">
        <f t="shared" ref="I531:I537" si="31">H531*G531</f>
        <v>33600</v>
      </c>
    </row>
    <row r="532" spans="1:9" ht="25.2" customHeight="1" x14ac:dyDescent="0.3">
      <c r="A532" s="79" t="s">
        <v>862</v>
      </c>
      <c r="B532" s="138"/>
      <c r="C532" s="304" t="s">
        <v>863</v>
      </c>
      <c r="D532" s="305"/>
      <c r="E532" s="306"/>
      <c r="F532" s="139" t="s">
        <v>29</v>
      </c>
      <c r="G532" s="134">
        <v>23</v>
      </c>
      <c r="H532" s="194">
        <v>92.5</v>
      </c>
      <c r="I532" s="201">
        <f t="shared" si="31"/>
        <v>2127.5</v>
      </c>
    </row>
    <row r="533" spans="1:9" ht="29.4" customHeight="1" x14ac:dyDescent="0.3">
      <c r="A533" s="79" t="s">
        <v>864</v>
      </c>
      <c r="B533" s="138"/>
      <c r="C533" s="298" t="s">
        <v>865</v>
      </c>
      <c r="D533" s="299"/>
      <c r="E533" s="300"/>
      <c r="F533" s="130" t="s">
        <v>29</v>
      </c>
      <c r="G533" s="134">
        <v>36</v>
      </c>
      <c r="H533" s="202">
        <v>215</v>
      </c>
      <c r="I533" s="201">
        <f t="shared" si="31"/>
        <v>7740</v>
      </c>
    </row>
    <row r="534" spans="1:9" ht="19.95" customHeight="1" x14ac:dyDescent="0.3">
      <c r="A534" s="79" t="s">
        <v>866</v>
      </c>
      <c r="B534" s="138"/>
      <c r="C534" s="307" t="s">
        <v>867</v>
      </c>
      <c r="D534" s="308"/>
      <c r="E534" s="309"/>
      <c r="F534" s="130" t="s">
        <v>868</v>
      </c>
      <c r="G534" s="134">
        <v>1</v>
      </c>
      <c r="H534" s="202">
        <v>2500</v>
      </c>
      <c r="I534" s="201">
        <f t="shared" si="31"/>
        <v>2500</v>
      </c>
    </row>
    <row r="535" spans="1:9" ht="56.4" customHeight="1" x14ac:dyDescent="0.3">
      <c r="A535" s="79" t="s">
        <v>869</v>
      </c>
      <c r="B535" s="137"/>
      <c r="C535" s="310" t="s">
        <v>870</v>
      </c>
      <c r="D535" s="311"/>
      <c r="E535" s="312"/>
      <c r="F535" s="130" t="s">
        <v>29</v>
      </c>
      <c r="G535" s="134">
        <v>160</v>
      </c>
      <c r="H535" s="202">
        <v>730</v>
      </c>
      <c r="I535" s="201">
        <f t="shared" si="31"/>
        <v>116800</v>
      </c>
    </row>
    <row r="536" spans="1:9" ht="19.95" customHeight="1" x14ac:dyDescent="0.3">
      <c r="A536" s="79" t="s">
        <v>871</v>
      </c>
      <c r="B536" s="137"/>
      <c r="C536" s="298" t="s">
        <v>872</v>
      </c>
      <c r="D536" s="299"/>
      <c r="E536" s="300"/>
      <c r="F536" s="130" t="s">
        <v>29</v>
      </c>
      <c r="G536" s="134">
        <v>7</v>
      </c>
      <c r="H536" s="202">
        <v>1550</v>
      </c>
      <c r="I536" s="201">
        <f t="shared" si="31"/>
        <v>10850</v>
      </c>
    </row>
    <row r="537" spans="1:9" ht="19.95" customHeight="1" x14ac:dyDescent="0.3">
      <c r="A537" s="79" t="s">
        <v>873</v>
      </c>
      <c r="B537" s="137"/>
      <c r="C537" s="298" t="s">
        <v>874</v>
      </c>
      <c r="D537" s="299"/>
      <c r="E537" s="300"/>
      <c r="F537" s="130" t="s">
        <v>29</v>
      </c>
      <c r="G537" s="134">
        <v>16</v>
      </c>
      <c r="H537" s="203">
        <v>1850</v>
      </c>
      <c r="I537" s="201">
        <f t="shared" si="31"/>
        <v>29600</v>
      </c>
    </row>
    <row r="538" spans="1:9" ht="19.95" customHeight="1" x14ac:dyDescent="0.25">
      <c r="A538" s="79" t="s">
        <v>875</v>
      </c>
      <c r="B538" s="137"/>
      <c r="C538" s="298" t="s">
        <v>876</v>
      </c>
      <c r="D538" s="299"/>
      <c r="E538" s="300"/>
      <c r="F538" s="130"/>
      <c r="G538" s="134"/>
      <c r="H538" s="200"/>
      <c r="I538" s="182"/>
    </row>
    <row r="539" spans="1:9" ht="19.95" customHeight="1" x14ac:dyDescent="0.3">
      <c r="A539" s="79" t="s">
        <v>877</v>
      </c>
      <c r="B539" s="137"/>
      <c r="C539" s="298" t="s">
        <v>878</v>
      </c>
      <c r="D539" s="299"/>
      <c r="E539" s="300"/>
      <c r="F539" s="130" t="s">
        <v>36</v>
      </c>
      <c r="G539" s="134">
        <v>25</v>
      </c>
      <c r="H539" s="202">
        <v>330</v>
      </c>
      <c r="I539" s="201">
        <f>H539*G539</f>
        <v>8250</v>
      </c>
    </row>
    <row r="540" spans="1:9" ht="19.95" customHeight="1" x14ac:dyDescent="0.3">
      <c r="A540" s="79" t="s">
        <v>879</v>
      </c>
      <c r="B540" s="137"/>
      <c r="C540" s="298" t="s">
        <v>880</v>
      </c>
      <c r="D540" s="299"/>
      <c r="E540" s="300"/>
      <c r="F540" s="130" t="s">
        <v>36</v>
      </c>
      <c r="G540" s="134">
        <v>38</v>
      </c>
      <c r="H540" s="202">
        <v>465</v>
      </c>
      <c r="I540" s="201">
        <f>H540*G540</f>
        <v>17670</v>
      </c>
    </row>
    <row r="541" spans="1:9" ht="19.95" customHeight="1" x14ac:dyDescent="0.25">
      <c r="A541" s="79"/>
      <c r="B541" s="137"/>
      <c r="C541" s="298" t="s">
        <v>881</v>
      </c>
      <c r="D541" s="299"/>
      <c r="E541" s="300"/>
      <c r="F541" s="130"/>
      <c r="G541" s="134"/>
      <c r="H541" s="200"/>
      <c r="I541" s="182"/>
    </row>
    <row r="542" spans="1:9" ht="55.95" customHeight="1" x14ac:dyDescent="0.3">
      <c r="A542" s="79" t="s">
        <v>882</v>
      </c>
      <c r="B542" s="137"/>
      <c r="C542" s="298" t="s">
        <v>883</v>
      </c>
      <c r="D542" s="299"/>
      <c r="E542" s="300"/>
      <c r="F542" s="130" t="s">
        <v>36</v>
      </c>
      <c r="G542" s="134">
        <v>140</v>
      </c>
      <c r="H542" s="202">
        <v>12</v>
      </c>
      <c r="I542" s="201">
        <f>H542*G542</f>
        <v>1680</v>
      </c>
    </row>
    <row r="543" spans="1:9" ht="19.2" customHeight="1" x14ac:dyDescent="0.3">
      <c r="A543" s="79" t="s">
        <v>884</v>
      </c>
      <c r="B543" s="137"/>
      <c r="C543" s="298" t="s">
        <v>885</v>
      </c>
      <c r="D543" s="299"/>
      <c r="E543" s="300"/>
      <c r="F543" s="130" t="s">
        <v>36</v>
      </c>
      <c r="G543" s="134">
        <v>140</v>
      </c>
      <c r="H543" s="202">
        <v>42.24</v>
      </c>
      <c r="I543" s="201">
        <f>H543*G543</f>
        <v>5913.6</v>
      </c>
    </row>
    <row r="544" spans="1:9" ht="25.95" customHeight="1" x14ac:dyDescent="0.3">
      <c r="A544" s="278" t="s">
        <v>1317</v>
      </c>
      <c r="B544" s="279"/>
      <c r="C544" s="279"/>
      <c r="D544" s="279"/>
      <c r="E544" s="279"/>
      <c r="F544" s="279"/>
      <c r="G544" s="279"/>
      <c r="H544" s="280"/>
      <c r="I544" s="187">
        <f>SUM(I499:I543)</f>
        <v>598151.1</v>
      </c>
    </row>
    <row r="545" spans="1:9" ht="25.95" customHeight="1" x14ac:dyDescent="0.3">
      <c r="A545" s="259" t="s">
        <v>1329</v>
      </c>
      <c r="B545" s="259"/>
      <c r="C545" s="259"/>
      <c r="D545" s="259"/>
      <c r="E545" s="259"/>
      <c r="F545" s="259"/>
      <c r="G545" s="259"/>
      <c r="H545" s="259"/>
      <c r="I545" s="259"/>
    </row>
    <row r="546" spans="1:9" ht="25.95" customHeight="1" x14ac:dyDescent="0.3">
      <c r="A546" s="87" t="s">
        <v>290</v>
      </c>
      <c r="B546" s="87" t="s">
        <v>291</v>
      </c>
      <c r="C546" s="260" t="s">
        <v>113</v>
      </c>
      <c r="D546" s="261"/>
      <c r="E546" s="262"/>
      <c r="F546" s="87" t="s">
        <v>2</v>
      </c>
      <c r="G546" s="88" t="s">
        <v>3</v>
      </c>
      <c r="H546" s="177" t="s">
        <v>4</v>
      </c>
      <c r="I546" s="178" t="s">
        <v>185</v>
      </c>
    </row>
    <row r="547" spans="1:9" ht="25.95" customHeight="1" x14ac:dyDescent="0.3">
      <c r="A547" s="292" t="s">
        <v>1324</v>
      </c>
      <c r="B547" s="293"/>
      <c r="C547" s="293"/>
      <c r="D547" s="293"/>
      <c r="E547" s="293"/>
      <c r="F547" s="293"/>
      <c r="G547" s="293"/>
      <c r="H547" s="294"/>
      <c r="I547" s="187">
        <f>I544</f>
        <v>598151.1</v>
      </c>
    </row>
    <row r="548" spans="1:9" ht="19.95" customHeight="1" x14ac:dyDescent="0.3">
      <c r="A548" s="79" t="s">
        <v>886</v>
      </c>
      <c r="B548" s="137"/>
      <c r="C548" s="298" t="s">
        <v>887</v>
      </c>
      <c r="D548" s="299"/>
      <c r="E548" s="300"/>
      <c r="F548" s="130" t="s">
        <v>36</v>
      </c>
      <c r="G548" s="134">
        <v>13</v>
      </c>
      <c r="H548" s="202">
        <v>58.8</v>
      </c>
      <c r="I548" s="201">
        <f>H548*G548</f>
        <v>764.4</v>
      </c>
    </row>
    <row r="549" spans="1:9" ht="19.95" customHeight="1" x14ac:dyDescent="0.25">
      <c r="A549" s="79"/>
      <c r="B549" s="137"/>
      <c r="C549" s="298" t="s">
        <v>888</v>
      </c>
      <c r="D549" s="299"/>
      <c r="E549" s="300"/>
      <c r="F549" s="136"/>
      <c r="G549" s="140"/>
      <c r="H549" s="200"/>
      <c r="I549" s="182"/>
    </row>
    <row r="550" spans="1:9" ht="19.95" customHeight="1" x14ac:dyDescent="0.25">
      <c r="A550" s="79"/>
      <c r="B550" s="137"/>
      <c r="C550" s="298" t="s">
        <v>889</v>
      </c>
      <c r="D550" s="299"/>
      <c r="E550" s="300"/>
      <c r="F550" s="136"/>
      <c r="G550" s="140"/>
      <c r="H550" s="200"/>
      <c r="I550" s="182"/>
    </row>
    <row r="551" spans="1:9" ht="19.95" customHeight="1" x14ac:dyDescent="0.3">
      <c r="A551" s="79" t="s">
        <v>890</v>
      </c>
      <c r="B551" s="137"/>
      <c r="C551" s="298" t="s">
        <v>891</v>
      </c>
      <c r="D551" s="299"/>
      <c r="E551" s="300"/>
      <c r="F551" s="130" t="s">
        <v>36</v>
      </c>
      <c r="G551" s="134">
        <v>50</v>
      </c>
      <c r="H551" s="202">
        <v>195</v>
      </c>
      <c r="I551" s="201">
        <f>H551*G551</f>
        <v>9750</v>
      </c>
    </row>
    <row r="552" spans="1:9" ht="19.95" customHeight="1" x14ac:dyDescent="0.3">
      <c r="A552" s="79"/>
      <c r="B552" s="137"/>
      <c r="C552" s="298" t="s">
        <v>892</v>
      </c>
      <c r="D552" s="299"/>
      <c r="E552" s="300"/>
      <c r="F552" s="130"/>
      <c r="G552" s="134"/>
      <c r="H552" s="202"/>
      <c r="I552" s="201"/>
    </row>
    <row r="553" spans="1:9" ht="19.95" customHeight="1" x14ac:dyDescent="0.3">
      <c r="A553" s="79" t="s">
        <v>893</v>
      </c>
      <c r="B553" s="137"/>
      <c r="C553" s="298" t="s">
        <v>894</v>
      </c>
      <c r="D553" s="299"/>
      <c r="E553" s="300"/>
      <c r="F553" s="130" t="s">
        <v>36</v>
      </c>
      <c r="G553" s="134">
        <v>55</v>
      </c>
      <c r="H553" s="202">
        <v>378</v>
      </c>
      <c r="I553" s="201">
        <f>H553*G553</f>
        <v>20790</v>
      </c>
    </row>
    <row r="554" spans="1:9" ht="19.95" customHeight="1" x14ac:dyDescent="0.3">
      <c r="A554" s="79"/>
      <c r="B554" s="137"/>
      <c r="C554" s="298" t="s">
        <v>895</v>
      </c>
      <c r="D554" s="299"/>
      <c r="E554" s="300"/>
      <c r="F554" s="130"/>
      <c r="G554" s="134"/>
      <c r="H554" s="202"/>
      <c r="I554" s="201"/>
    </row>
    <row r="555" spans="1:9" ht="19.95" customHeight="1" x14ac:dyDescent="0.3">
      <c r="A555" s="79"/>
      <c r="B555" s="141"/>
      <c r="C555" s="298" t="s">
        <v>896</v>
      </c>
      <c r="D555" s="299"/>
      <c r="E555" s="300"/>
      <c r="F555" s="130"/>
      <c r="G555" s="134"/>
      <c r="H555" s="202"/>
      <c r="I555" s="201"/>
    </row>
    <row r="556" spans="1:9" ht="19.95" customHeight="1" x14ac:dyDescent="0.3">
      <c r="A556" s="79" t="s">
        <v>897</v>
      </c>
      <c r="B556" s="141"/>
      <c r="C556" s="298" t="s">
        <v>898</v>
      </c>
      <c r="D556" s="299"/>
      <c r="E556" s="300"/>
      <c r="F556" s="130" t="s">
        <v>376</v>
      </c>
      <c r="G556" s="134">
        <v>2</v>
      </c>
      <c r="H556" s="202">
        <v>13400</v>
      </c>
      <c r="I556" s="201">
        <f t="shared" ref="I556:I561" si="32">H556*G556</f>
        <v>26800</v>
      </c>
    </row>
    <row r="557" spans="1:9" ht="19.95" customHeight="1" x14ac:dyDescent="0.3">
      <c r="A557" s="79" t="s">
        <v>899</v>
      </c>
      <c r="B557" s="141"/>
      <c r="C557" s="298" t="s">
        <v>900</v>
      </c>
      <c r="D557" s="299"/>
      <c r="E557" s="300"/>
      <c r="F557" s="130" t="s">
        <v>29</v>
      </c>
      <c r="G557" s="134">
        <v>13</v>
      </c>
      <c r="H557" s="202">
        <v>2800</v>
      </c>
      <c r="I557" s="201">
        <f t="shared" si="32"/>
        <v>36400</v>
      </c>
    </row>
    <row r="558" spans="1:9" ht="19.95" customHeight="1" x14ac:dyDescent="0.3">
      <c r="A558" s="79" t="s">
        <v>901</v>
      </c>
      <c r="B558" s="141"/>
      <c r="C558" s="298" t="s">
        <v>902</v>
      </c>
      <c r="D558" s="299"/>
      <c r="E558" s="300"/>
      <c r="F558" s="130" t="s">
        <v>29</v>
      </c>
      <c r="G558" s="134">
        <v>7</v>
      </c>
      <c r="H558" s="202">
        <v>2800</v>
      </c>
      <c r="I558" s="201">
        <f t="shared" si="32"/>
        <v>19600</v>
      </c>
    </row>
    <row r="559" spans="1:9" ht="36.6" customHeight="1" x14ac:dyDescent="0.3">
      <c r="A559" s="79" t="s">
        <v>903</v>
      </c>
      <c r="B559" s="141"/>
      <c r="C559" s="298" t="s">
        <v>904</v>
      </c>
      <c r="D559" s="299"/>
      <c r="E559" s="300"/>
      <c r="F559" s="130" t="s">
        <v>905</v>
      </c>
      <c r="G559" s="134">
        <v>4</v>
      </c>
      <c r="H559" s="202">
        <v>450</v>
      </c>
      <c r="I559" s="201">
        <f t="shared" si="32"/>
        <v>1800</v>
      </c>
    </row>
    <row r="560" spans="1:9" ht="25.95" customHeight="1" x14ac:dyDescent="0.3">
      <c r="A560" s="79" t="s">
        <v>906</v>
      </c>
      <c r="B560" s="141"/>
      <c r="C560" s="298" t="s">
        <v>907</v>
      </c>
      <c r="D560" s="299"/>
      <c r="E560" s="300"/>
      <c r="F560" s="130" t="s">
        <v>33</v>
      </c>
      <c r="G560" s="134">
        <v>170</v>
      </c>
      <c r="H560" s="202">
        <v>15.5</v>
      </c>
      <c r="I560" s="201">
        <f t="shared" si="32"/>
        <v>2635</v>
      </c>
    </row>
    <row r="561" spans="1:9" ht="19.95" customHeight="1" x14ac:dyDescent="0.3">
      <c r="A561" s="79" t="s">
        <v>908</v>
      </c>
      <c r="B561" s="141"/>
      <c r="C561" s="298" t="s">
        <v>909</v>
      </c>
      <c r="D561" s="299"/>
      <c r="E561" s="300"/>
      <c r="F561" s="130" t="s">
        <v>33</v>
      </c>
      <c r="G561" s="134">
        <v>100</v>
      </c>
      <c r="H561" s="202">
        <v>15.5</v>
      </c>
      <c r="I561" s="201">
        <f t="shared" si="32"/>
        <v>1550</v>
      </c>
    </row>
    <row r="562" spans="1:9" ht="19.95" customHeight="1" x14ac:dyDescent="0.3">
      <c r="A562" s="79"/>
      <c r="B562" s="141"/>
      <c r="C562" s="298" t="s">
        <v>910</v>
      </c>
      <c r="D562" s="299"/>
      <c r="E562" s="300"/>
      <c r="F562" s="142"/>
      <c r="G562" s="134"/>
      <c r="H562" s="204"/>
      <c r="I562" s="205"/>
    </row>
    <row r="563" spans="1:9" ht="19.95" customHeight="1" x14ac:dyDescent="0.3">
      <c r="A563" s="79" t="s">
        <v>911</v>
      </c>
      <c r="B563" s="141"/>
      <c r="C563" s="298" t="s">
        <v>912</v>
      </c>
      <c r="D563" s="299"/>
      <c r="E563" s="300"/>
      <c r="F563" s="130" t="s">
        <v>29</v>
      </c>
      <c r="G563" s="134">
        <v>20</v>
      </c>
      <c r="H563" s="202">
        <v>95</v>
      </c>
      <c r="I563" s="201">
        <f>H563*G563</f>
        <v>1900</v>
      </c>
    </row>
    <row r="564" spans="1:9" ht="19.95" customHeight="1" x14ac:dyDescent="0.3">
      <c r="A564" s="79" t="s">
        <v>913</v>
      </c>
      <c r="B564" s="141"/>
      <c r="C564" s="298" t="s">
        <v>914</v>
      </c>
      <c r="D564" s="299"/>
      <c r="E564" s="300"/>
      <c r="F564" s="130" t="s">
        <v>29</v>
      </c>
      <c r="G564" s="134">
        <v>2</v>
      </c>
      <c r="H564" s="202">
        <v>1250</v>
      </c>
      <c r="I564" s="201">
        <f>H564*G564</f>
        <v>2500</v>
      </c>
    </row>
    <row r="565" spans="1:9" ht="19.95" customHeight="1" x14ac:dyDescent="0.3">
      <c r="A565" s="79" t="s">
        <v>915</v>
      </c>
      <c r="B565" s="141"/>
      <c r="C565" s="298" t="s">
        <v>916</v>
      </c>
      <c r="D565" s="299"/>
      <c r="E565" s="300"/>
      <c r="F565" s="130" t="s">
        <v>29</v>
      </c>
      <c r="G565" s="134">
        <v>1</v>
      </c>
      <c r="H565" s="202">
        <v>800</v>
      </c>
      <c r="I565" s="201">
        <f>H565*G565</f>
        <v>800</v>
      </c>
    </row>
    <row r="566" spans="1:9" ht="19.95" customHeight="1" x14ac:dyDescent="0.3">
      <c r="A566" s="79" t="s">
        <v>917</v>
      </c>
      <c r="B566" s="141"/>
      <c r="C566" s="295" t="s">
        <v>918</v>
      </c>
      <c r="D566" s="296"/>
      <c r="E566" s="297"/>
      <c r="F566" s="130"/>
      <c r="G566" s="134"/>
      <c r="H566" s="202"/>
      <c r="I566" s="205"/>
    </row>
    <row r="567" spans="1:9" ht="33.6" customHeight="1" x14ac:dyDescent="0.3">
      <c r="A567" s="79" t="s">
        <v>919</v>
      </c>
      <c r="B567" s="141"/>
      <c r="C567" s="298" t="s">
        <v>920</v>
      </c>
      <c r="D567" s="299"/>
      <c r="E567" s="300"/>
      <c r="F567" s="130" t="s">
        <v>36</v>
      </c>
      <c r="G567" s="134">
        <v>140</v>
      </c>
      <c r="H567" s="202">
        <v>45</v>
      </c>
      <c r="I567" s="201">
        <f>H567*G567</f>
        <v>6300</v>
      </c>
    </row>
    <row r="568" spans="1:9" ht="31.95" customHeight="1" x14ac:dyDescent="0.3">
      <c r="A568" s="79"/>
      <c r="B568" s="141"/>
      <c r="C568" s="298" t="s">
        <v>921</v>
      </c>
      <c r="D568" s="299"/>
      <c r="E568" s="300"/>
      <c r="F568" s="130"/>
      <c r="G568" s="134"/>
      <c r="H568" s="202"/>
      <c r="I568" s="205"/>
    </row>
    <row r="569" spans="1:9" ht="19.95" customHeight="1" x14ac:dyDescent="0.3">
      <c r="A569" s="79" t="s">
        <v>922</v>
      </c>
      <c r="B569" s="141"/>
      <c r="C569" s="298" t="s">
        <v>923</v>
      </c>
      <c r="D569" s="299"/>
      <c r="E569" s="300"/>
      <c r="F569" s="130" t="s">
        <v>33</v>
      </c>
      <c r="G569" s="134">
        <v>95</v>
      </c>
      <c r="H569" s="202">
        <v>5</v>
      </c>
      <c r="I569" s="201">
        <f>H569*G569</f>
        <v>475</v>
      </c>
    </row>
    <row r="570" spans="1:9" ht="19.95" customHeight="1" x14ac:dyDescent="0.3">
      <c r="A570" s="79" t="s">
        <v>924</v>
      </c>
      <c r="B570" s="141"/>
      <c r="C570" s="298" t="s">
        <v>925</v>
      </c>
      <c r="D570" s="299"/>
      <c r="E570" s="300"/>
      <c r="F570" s="130" t="s">
        <v>33</v>
      </c>
      <c r="G570" s="134">
        <v>50</v>
      </c>
      <c r="H570" s="202">
        <v>5</v>
      </c>
      <c r="I570" s="201">
        <f>H570*G570</f>
        <v>250</v>
      </c>
    </row>
    <row r="571" spans="1:9" ht="19.95" customHeight="1" x14ac:dyDescent="0.3">
      <c r="A571" s="79" t="s">
        <v>926</v>
      </c>
      <c r="B571" s="141"/>
      <c r="C571" s="295" t="s">
        <v>927</v>
      </c>
      <c r="D571" s="296"/>
      <c r="E571" s="297"/>
      <c r="F571" s="130"/>
      <c r="G571" s="134"/>
      <c r="H571" s="202"/>
      <c r="I571" s="205"/>
    </row>
    <row r="572" spans="1:9" ht="19.95" customHeight="1" x14ac:dyDescent="0.3">
      <c r="A572" s="79" t="s">
        <v>928</v>
      </c>
      <c r="B572" s="141"/>
      <c r="C572" s="298" t="s">
        <v>929</v>
      </c>
      <c r="D572" s="299"/>
      <c r="E572" s="300"/>
      <c r="F572" s="130" t="s">
        <v>36</v>
      </c>
      <c r="G572" s="134">
        <v>140</v>
      </c>
      <c r="H572" s="202">
        <v>420</v>
      </c>
      <c r="I572" s="201">
        <f t="shared" ref="I572:I577" si="33">H572*G572</f>
        <v>58800</v>
      </c>
    </row>
    <row r="573" spans="1:9" ht="19.95" customHeight="1" x14ac:dyDescent="0.3">
      <c r="A573" s="79" t="s">
        <v>930</v>
      </c>
      <c r="B573" s="141"/>
      <c r="C573" s="298" t="s">
        <v>931</v>
      </c>
      <c r="D573" s="299"/>
      <c r="E573" s="300"/>
      <c r="F573" s="130" t="s">
        <v>36</v>
      </c>
      <c r="G573" s="134">
        <v>150</v>
      </c>
      <c r="H573" s="202">
        <v>350</v>
      </c>
      <c r="I573" s="201">
        <f t="shared" si="33"/>
        <v>52500</v>
      </c>
    </row>
    <row r="574" spans="1:9" ht="19.95" customHeight="1" x14ac:dyDescent="0.3">
      <c r="A574" s="79" t="s">
        <v>932</v>
      </c>
      <c r="B574" s="141"/>
      <c r="C574" s="298" t="s">
        <v>933</v>
      </c>
      <c r="D574" s="299"/>
      <c r="E574" s="300"/>
      <c r="F574" s="130" t="s">
        <v>33</v>
      </c>
      <c r="G574" s="134">
        <v>300</v>
      </c>
      <c r="H574" s="202">
        <v>5</v>
      </c>
      <c r="I574" s="201">
        <f t="shared" si="33"/>
        <v>1500</v>
      </c>
    </row>
    <row r="575" spans="1:9" ht="19.95" customHeight="1" x14ac:dyDescent="0.3">
      <c r="A575" s="79" t="s">
        <v>934</v>
      </c>
      <c r="B575" s="141"/>
      <c r="C575" s="298" t="s">
        <v>935</v>
      </c>
      <c r="D575" s="299"/>
      <c r="E575" s="300"/>
      <c r="F575" s="130" t="s">
        <v>33</v>
      </c>
      <c r="G575" s="134">
        <v>135</v>
      </c>
      <c r="H575" s="202">
        <v>5</v>
      </c>
      <c r="I575" s="201">
        <f t="shared" si="33"/>
        <v>675</v>
      </c>
    </row>
    <row r="576" spans="1:9" ht="19.95" customHeight="1" x14ac:dyDescent="0.3">
      <c r="A576" s="79" t="s">
        <v>936</v>
      </c>
      <c r="B576" s="141"/>
      <c r="C576" s="298" t="s">
        <v>937</v>
      </c>
      <c r="D576" s="299"/>
      <c r="E576" s="300"/>
      <c r="F576" s="130" t="s">
        <v>554</v>
      </c>
      <c r="G576" s="134">
        <v>8</v>
      </c>
      <c r="H576" s="202">
        <v>49.65</v>
      </c>
      <c r="I576" s="201">
        <f t="shared" si="33"/>
        <v>397.2</v>
      </c>
    </row>
    <row r="577" spans="1:9" ht="29.4" customHeight="1" x14ac:dyDescent="0.3">
      <c r="A577" s="79" t="s">
        <v>938</v>
      </c>
      <c r="B577" s="141"/>
      <c r="C577" s="298" t="s">
        <v>939</v>
      </c>
      <c r="D577" s="299"/>
      <c r="E577" s="300"/>
      <c r="F577" s="143" t="s">
        <v>33</v>
      </c>
      <c r="G577" s="134">
        <v>9</v>
      </c>
      <c r="H577" s="202">
        <v>132.15</v>
      </c>
      <c r="I577" s="201">
        <f t="shared" si="33"/>
        <v>1189.3500000000001</v>
      </c>
    </row>
    <row r="578" spans="1:9" ht="31.95" customHeight="1" x14ac:dyDescent="0.3">
      <c r="A578" s="79" t="s">
        <v>940</v>
      </c>
      <c r="B578" s="141"/>
      <c r="C578" s="298" t="s">
        <v>941</v>
      </c>
      <c r="D578" s="299"/>
      <c r="E578" s="300"/>
      <c r="F578" s="143" t="s">
        <v>33</v>
      </c>
      <c r="G578" s="134">
        <v>12</v>
      </c>
      <c r="H578" s="202">
        <v>274.3</v>
      </c>
      <c r="I578" s="201">
        <f>H578*G578</f>
        <v>3291.6000000000004</v>
      </c>
    </row>
    <row r="579" spans="1:9" ht="45" customHeight="1" x14ac:dyDescent="0.3">
      <c r="A579" s="79" t="s">
        <v>942</v>
      </c>
      <c r="B579" s="141"/>
      <c r="C579" s="298" t="s">
        <v>943</v>
      </c>
      <c r="D579" s="299"/>
      <c r="E579" s="300"/>
      <c r="F579" s="130" t="s">
        <v>33</v>
      </c>
      <c r="G579" s="134">
        <v>30</v>
      </c>
      <c r="H579" s="202">
        <v>37.5</v>
      </c>
      <c r="I579" s="201">
        <f>H579*G579</f>
        <v>1125</v>
      </c>
    </row>
    <row r="580" spans="1:9" ht="19.95" customHeight="1" x14ac:dyDescent="0.3">
      <c r="A580" s="79" t="s">
        <v>944</v>
      </c>
      <c r="B580" s="141"/>
      <c r="C580" s="295" t="s">
        <v>945</v>
      </c>
      <c r="D580" s="296"/>
      <c r="E580" s="297"/>
      <c r="F580" s="130"/>
      <c r="G580" s="134"/>
      <c r="H580" s="202"/>
      <c r="I580" s="205"/>
    </row>
    <row r="581" spans="1:9" ht="19.95" customHeight="1" x14ac:dyDescent="0.3">
      <c r="A581" s="79"/>
      <c r="B581" s="141"/>
      <c r="C581" s="298" t="s">
        <v>946</v>
      </c>
      <c r="D581" s="299"/>
      <c r="E581" s="300"/>
      <c r="F581" s="130"/>
      <c r="G581" s="134"/>
      <c r="H581" s="202"/>
      <c r="I581" s="201"/>
    </row>
    <row r="582" spans="1:9" ht="19.95" customHeight="1" x14ac:dyDescent="0.3">
      <c r="A582" s="79" t="s">
        <v>947</v>
      </c>
      <c r="B582" s="141"/>
      <c r="C582" s="298" t="s">
        <v>948</v>
      </c>
      <c r="D582" s="299"/>
      <c r="E582" s="300"/>
      <c r="F582" s="130" t="s">
        <v>36</v>
      </c>
      <c r="G582" s="134">
        <v>110</v>
      </c>
      <c r="H582" s="202">
        <v>110</v>
      </c>
      <c r="I582" s="201">
        <f>H582*G582</f>
        <v>12100</v>
      </c>
    </row>
    <row r="583" spans="1:9" ht="19.95" customHeight="1" x14ac:dyDescent="0.3">
      <c r="A583" s="79" t="s">
        <v>949</v>
      </c>
      <c r="B583" s="141"/>
      <c r="C583" s="298" t="s">
        <v>950</v>
      </c>
      <c r="D583" s="299"/>
      <c r="E583" s="300"/>
      <c r="F583" s="130" t="s">
        <v>36</v>
      </c>
      <c r="G583" s="134">
        <v>22</v>
      </c>
      <c r="H583" s="202">
        <v>135</v>
      </c>
      <c r="I583" s="201">
        <f>H583*G583</f>
        <v>2970</v>
      </c>
    </row>
    <row r="584" spans="1:9" ht="19.95" customHeight="1" x14ac:dyDescent="0.3">
      <c r="A584" s="79" t="s">
        <v>951</v>
      </c>
      <c r="B584" s="141"/>
      <c r="C584" s="298" t="s">
        <v>952</v>
      </c>
      <c r="D584" s="299"/>
      <c r="E584" s="300"/>
      <c r="F584" s="130" t="s">
        <v>33</v>
      </c>
      <c r="G584" s="134">
        <v>120</v>
      </c>
      <c r="H584" s="202">
        <v>32.5</v>
      </c>
      <c r="I584" s="201">
        <f>H584*G584</f>
        <v>3900</v>
      </c>
    </row>
    <row r="585" spans="1:9" ht="19.95" customHeight="1" x14ac:dyDescent="0.3">
      <c r="A585" s="79" t="s">
        <v>953</v>
      </c>
      <c r="B585" s="141"/>
      <c r="C585" s="295" t="s">
        <v>954</v>
      </c>
      <c r="D585" s="296"/>
      <c r="E585" s="297"/>
      <c r="F585" s="130"/>
      <c r="G585" s="134"/>
      <c r="H585" s="202"/>
      <c r="I585" s="205"/>
    </row>
    <row r="586" spans="1:9" ht="19.95" customHeight="1" x14ac:dyDescent="0.3">
      <c r="A586" s="79"/>
      <c r="B586" s="141"/>
      <c r="C586" s="298" t="s">
        <v>955</v>
      </c>
      <c r="D586" s="299"/>
      <c r="E586" s="300"/>
      <c r="F586" s="130"/>
      <c r="G586" s="134"/>
      <c r="H586" s="202"/>
      <c r="I586" s="201"/>
    </row>
    <row r="587" spans="1:9" ht="19.95" customHeight="1" x14ac:dyDescent="0.3">
      <c r="A587" s="79" t="s">
        <v>956</v>
      </c>
      <c r="B587" s="141"/>
      <c r="C587" s="298" t="s">
        <v>957</v>
      </c>
      <c r="D587" s="299"/>
      <c r="E587" s="300"/>
      <c r="F587" s="130" t="s">
        <v>36</v>
      </c>
      <c r="G587" s="134">
        <v>110</v>
      </c>
      <c r="H587" s="202">
        <v>36</v>
      </c>
      <c r="I587" s="201">
        <f>H587*G587</f>
        <v>3960</v>
      </c>
    </row>
    <row r="588" spans="1:9" ht="19.95" customHeight="1" x14ac:dyDescent="0.3">
      <c r="A588" s="79" t="s">
        <v>958</v>
      </c>
      <c r="B588" s="141"/>
      <c r="C588" s="298" t="s">
        <v>959</v>
      </c>
      <c r="D588" s="299"/>
      <c r="E588" s="300"/>
      <c r="F588" s="130" t="s">
        <v>36</v>
      </c>
      <c r="G588" s="134">
        <v>110</v>
      </c>
      <c r="H588" s="202">
        <v>80</v>
      </c>
      <c r="I588" s="201">
        <f>H588*G588</f>
        <v>8800</v>
      </c>
    </row>
    <row r="589" spans="1:9" ht="19.95" customHeight="1" x14ac:dyDescent="0.3">
      <c r="A589" s="79"/>
      <c r="B589" s="141"/>
      <c r="C589" s="298" t="s">
        <v>960</v>
      </c>
      <c r="D589" s="299"/>
      <c r="E589" s="300"/>
      <c r="F589" s="130"/>
      <c r="G589" s="134"/>
      <c r="H589" s="202"/>
      <c r="I589" s="201"/>
    </row>
    <row r="590" spans="1:9" ht="19.95" customHeight="1" x14ac:dyDescent="0.3">
      <c r="A590" s="79" t="s">
        <v>961</v>
      </c>
      <c r="B590" s="141"/>
      <c r="C590" s="298" t="s">
        <v>962</v>
      </c>
      <c r="D590" s="299"/>
      <c r="E590" s="300"/>
      <c r="F590" s="130" t="s">
        <v>36</v>
      </c>
      <c r="G590" s="134">
        <v>0</v>
      </c>
      <c r="H590" s="202">
        <v>55</v>
      </c>
      <c r="I590" s="201">
        <f>H590*G590</f>
        <v>0</v>
      </c>
    </row>
    <row r="591" spans="1:9" ht="19.95" customHeight="1" x14ac:dyDescent="0.3">
      <c r="A591" s="79" t="s">
        <v>963</v>
      </c>
      <c r="B591" s="141"/>
      <c r="C591" s="298" t="s">
        <v>964</v>
      </c>
      <c r="D591" s="299"/>
      <c r="E591" s="300"/>
      <c r="F591" s="130" t="s">
        <v>36</v>
      </c>
      <c r="G591" s="134">
        <v>0</v>
      </c>
      <c r="H591" s="202">
        <v>80</v>
      </c>
      <c r="I591" s="201">
        <f>H591*G591</f>
        <v>0</v>
      </c>
    </row>
    <row r="592" spans="1:9" ht="19.95" customHeight="1" x14ac:dyDescent="0.3">
      <c r="A592" s="79" t="s">
        <v>965</v>
      </c>
      <c r="B592" s="141"/>
      <c r="C592" s="298" t="s">
        <v>966</v>
      </c>
      <c r="D592" s="299"/>
      <c r="E592" s="300"/>
      <c r="F592" s="130" t="s">
        <v>36</v>
      </c>
      <c r="G592" s="134">
        <v>0</v>
      </c>
      <c r="H592" s="202">
        <v>80</v>
      </c>
      <c r="I592" s="201">
        <f>H592*G592</f>
        <v>0</v>
      </c>
    </row>
    <row r="593" spans="1:9" ht="19.95" customHeight="1" x14ac:dyDescent="0.3">
      <c r="A593" s="79"/>
      <c r="B593" s="141"/>
      <c r="C593" s="298" t="s">
        <v>967</v>
      </c>
      <c r="D593" s="299"/>
      <c r="E593" s="300"/>
      <c r="F593" s="130"/>
      <c r="G593" s="134"/>
      <c r="H593" s="202"/>
      <c r="I593" s="201"/>
    </row>
    <row r="594" spans="1:9" ht="25.95" customHeight="1" x14ac:dyDescent="0.3">
      <c r="A594" s="278" t="s">
        <v>1317</v>
      </c>
      <c r="B594" s="279"/>
      <c r="C594" s="279"/>
      <c r="D594" s="279"/>
      <c r="E594" s="279"/>
      <c r="F594" s="279"/>
      <c r="G594" s="279"/>
      <c r="H594" s="280"/>
      <c r="I594" s="187">
        <f>SUM(I547:I593)</f>
        <v>881673.64999999991</v>
      </c>
    </row>
    <row r="595" spans="1:9" ht="25.95" customHeight="1" x14ac:dyDescent="0.3">
      <c r="A595" s="259" t="s">
        <v>1329</v>
      </c>
      <c r="B595" s="259"/>
      <c r="C595" s="259"/>
      <c r="D595" s="259"/>
      <c r="E595" s="259"/>
      <c r="F595" s="259"/>
      <c r="G595" s="259"/>
      <c r="H595" s="259"/>
      <c r="I595" s="259"/>
    </row>
    <row r="596" spans="1:9" ht="25.95" customHeight="1" x14ac:dyDescent="0.3">
      <c r="A596" s="87" t="s">
        <v>290</v>
      </c>
      <c r="B596" s="87" t="s">
        <v>291</v>
      </c>
      <c r="C596" s="260" t="s">
        <v>113</v>
      </c>
      <c r="D596" s="261"/>
      <c r="E596" s="262"/>
      <c r="F596" s="87" t="s">
        <v>2</v>
      </c>
      <c r="G596" s="88" t="s">
        <v>3</v>
      </c>
      <c r="H596" s="177" t="s">
        <v>4</v>
      </c>
      <c r="I596" s="178" t="s">
        <v>185</v>
      </c>
    </row>
    <row r="597" spans="1:9" ht="25.95" customHeight="1" x14ac:dyDescent="0.3">
      <c r="A597" s="292" t="s">
        <v>1324</v>
      </c>
      <c r="B597" s="293"/>
      <c r="C597" s="293"/>
      <c r="D597" s="293"/>
      <c r="E597" s="293"/>
      <c r="F597" s="293"/>
      <c r="G597" s="293"/>
      <c r="H597" s="294"/>
      <c r="I597" s="187">
        <f>I594</f>
        <v>881673.64999999991</v>
      </c>
    </row>
    <row r="598" spans="1:9" ht="19.95" customHeight="1" x14ac:dyDescent="0.3">
      <c r="A598" s="79" t="s">
        <v>968</v>
      </c>
      <c r="B598" s="141"/>
      <c r="C598" s="298" t="s">
        <v>969</v>
      </c>
      <c r="D598" s="299"/>
      <c r="E598" s="300"/>
      <c r="F598" s="130" t="s">
        <v>36</v>
      </c>
      <c r="G598" s="134">
        <v>115</v>
      </c>
      <c r="H598" s="202">
        <v>100</v>
      </c>
      <c r="I598" s="201">
        <f>H598*G598</f>
        <v>11500</v>
      </c>
    </row>
    <row r="599" spans="1:9" ht="19.95" customHeight="1" x14ac:dyDescent="0.3">
      <c r="A599" s="79" t="s">
        <v>970</v>
      </c>
      <c r="B599" s="141"/>
      <c r="C599" s="295" t="s">
        <v>971</v>
      </c>
      <c r="D599" s="296"/>
      <c r="E599" s="297"/>
      <c r="F599" s="130"/>
      <c r="G599" s="134"/>
      <c r="H599" s="202"/>
      <c r="I599" s="205"/>
    </row>
    <row r="600" spans="1:9" ht="33" customHeight="1" x14ac:dyDescent="0.3">
      <c r="A600" s="79"/>
      <c r="B600" s="141"/>
      <c r="C600" s="298" t="s">
        <v>972</v>
      </c>
      <c r="D600" s="299"/>
      <c r="E600" s="300"/>
      <c r="F600" s="130"/>
      <c r="G600" s="134"/>
      <c r="H600" s="202"/>
      <c r="I600" s="201"/>
    </row>
    <row r="601" spans="1:9" ht="19.95" customHeight="1" x14ac:dyDescent="0.3">
      <c r="A601" s="79" t="s">
        <v>973</v>
      </c>
      <c r="B601" s="141"/>
      <c r="C601" s="298" t="s">
        <v>974</v>
      </c>
      <c r="D601" s="299"/>
      <c r="E601" s="300"/>
      <c r="F601" s="130" t="s">
        <v>554</v>
      </c>
      <c r="G601" s="134">
        <v>4</v>
      </c>
      <c r="H601" s="202">
        <v>4100</v>
      </c>
      <c r="I601" s="201">
        <f>H601*G601</f>
        <v>16400</v>
      </c>
    </row>
    <row r="602" spans="1:9" ht="19.95" customHeight="1" x14ac:dyDescent="0.3">
      <c r="A602" s="79" t="s">
        <v>975</v>
      </c>
      <c r="B602" s="141"/>
      <c r="C602" s="298" t="s">
        <v>976</v>
      </c>
      <c r="D602" s="299"/>
      <c r="E602" s="300"/>
      <c r="F602" s="130" t="s">
        <v>33</v>
      </c>
      <c r="G602" s="134">
        <v>9</v>
      </c>
      <c r="H602" s="202">
        <v>384</v>
      </c>
      <c r="I602" s="201">
        <f>H602*G602</f>
        <v>3456</v>
      </c>
    </row>
    <row r="603" spans="1:9" ht="19.95" customHeight="1" x14ac:dyDescent="0.3">
      <c r="A603" s="79"/>
      <c r="B603" s="141"/>
      <c r="C603" s="298" t="s">
        <v>977</v>
      </c>
      <c r="D603" s="299"/>
      <c r="E603" s="300"/>
      <c r="F603" s="130"/>
      <c r="G603" s="134"/>
      <c r="H603" s="202"/>
      <c r="I603" s="201"/>
    </row>
    <row r="604" spans="1:9" ht="19.95" customHeight="1" x14ac:dyDescent="0.3">
      <c r="A604" s="79" t="s">
        <v>978</v>
      </c>
      <c r="B604" s="141"/>
      <c r="C604" s="298" t="s">
        <v>979</v>
      </c>
      <c r="D604" s="299"/>
      <c r="E604" s="300"/>
      <c r="F604" s="130" t="s">
        <v>36</v>
      </c>
      <c r="G604" s="134">
        <v>18</v>
      </c>
      <c r="H604" s="202">
        <v>50</v>
      </c>
      <c r="I604" s="201">
        <f>H604*G604</f>
        <v>900</v>
      </c>
    </row>
    <row r="605" spans="1:9" ht="19.95" customHeight="1" x14ac:dyDescent="0.3">
      <c r="A605" s="79" t="s">
        <v>980</v>
      </c>
      <c r="B605" s="141"/>
      <c r="C605" s="298" t="s">
        <v>981</v>
      </c>
      <c r="D605" s="299"/>
      <c r="E605" s="300"/>
      <c r="F605" s="130" t="s">
        <v>36</v>
      </c>
      <c r="G605" s="134">
        <v>18</v>
      </c>
      <c r="H605" s="202">
        <v>50</v>
      </c>
      <c r="I605" s="201">
        <f>H605*G605</f>
        <v>900</v>
      </c>
    </row>
    <row r="606" spans="1:9" ht="19.95" customHeight="1" x14ac:dyDescent="0.3">
      <c r="A606" s="79" t="s">
        <v>982</v>
      </c>
      <c r="B606" s="141"/>
      <c r="C606" s="298" t="s">
        <v>983</v>
      </c>
      <c r="D606" s="299"/>
      <c r="E606" s="300"/>
      <c r="F606" s="130" t="s">
        <v>36</v>
      </c>
      <c r="G606" s="134">
        <f>G605</f>
        <v>18</v>
      </c>
      <c r="H606" s="202">
        <v>40</v>
      </c>
      <c r="I606" s="201">
        <f>H606*G606</f>
        <v>720</v>
      </c>
    </row>
    <row r="607" spans="1:9" ht="19.95" customHeight="1" x14ac:dyDescent="0.3">
      <c r="A607" s="79" t="s">
        <v>984</v>
      </c>
      <c r="B607" s="141"/>
      <c r="C607" s="298" t="s">
        <v>985</v>
      </c>
      <c r="D607" s="299"/>
      <c r="E607" s="300"/>
      <c r="F607" s="130" t="s">
        <v>36</v>
      </c>
      <c r="G607" s="134">
        <v>70</v>
      </c>
      <c r="H607" s="202">
        <v>40</v>
      </c>
      <c r="I607" s="201">
        <f>H607*G607</f>
        <v>2800</v>
      </c>
    </row>
    <row r="608" spans="1:9" ht="19.95" customHeight="1" x14ac:dyDescent="0.3">
      <c r="A608" s="79" t="s">
        <v>986</v>
      </c>
      <c r="B608" s="141"/>
      <c r="C608" s="298" t="s">
        <v>987</v>
      </c>
      <c r="D608" s="299"/>
      <c r="E608" s="300"/>
      <c r="F608" s="130" t="s">
        <v>36</v>
      </c>
      <c r="G608" s="134">
        <v>70</v>
      </c>
      <c r="H608" s="202">
        <v>80</v>
      </c>
      <c r="I608" s="201">
        <f>H608*G608</f>
        <v>5600</v>
      </c>
    </row>
    <row r="609" spans="1:9" ht="19.95" customHeight="1" x14ac:dyDescent="0.3">
      <c r="A609" s="79"/>
      <c r="B609" s="141"/>
      <c r="C609" s="298" t="s">
        <v>988</v>
      </c>
      <c r="D609" s="299"/>
      <c r="E609" s="300"/>
      <c r="F609" s="130"/>
      <c r="G609" s="134"/>
      <c r="H609" s="202"/>
      <c r="I609" s="201"/>
    </row>
    <row r="610" spans="1:9" ht="19.95" customHeight="1" x14ac:dyDescent="0.3">
      <c r="A610" s="79" t="s">
        <v>989</v>
      </c>
      <c r="B610" s="141"/>
      <c r="C610" s="298" t="s">
        <v>990</v>
      </c>
      <c r="D610" s="299"/>
      <c r="E610" s="300"/>
      <c r="F610" s="130" t="s">
        <v>36</v>
      </c>
      <c r="G610" s="134">
        <v>15</v>
      </c>
      <c r="H610" s="202">
        <v>50</v>
      </c>
      <c r="I610" s="201">
        <f>H610*G610</f>
        <v>750</v>
      </c>
    </row>
    <row r="611" spans="1:9" ht="19.95" customHeight="1" x14ac:dyDescent="0.3">
      <c r="A611" s="79" t="s">
        <v>991</v>
      </c>
      <c r="B611" s="141"/>
      <c r="C611" s="298" t="s">
        <v>992</v>
      </c>
      <c r="D611" s="299"/>
      <c r="E611" s="300"/>
      <c r="F611" s="130" t="s">
        <v>36</v>
      </c>
      <c r="G611" s="134">
        <f>G605</f>
        <v>18</v>
      </c>
      <c r="H611" s="202">
        <v>50</v>
      </c>
      <c r="I611" s="201">
        <f>H611*G611</f>
        <v>900</v>
      </c>
    </row>
    <row r="612" spans="1:9" ht="19.95" customHeight="1" x14ac:dyDescent="0.3">
      <c r="A612" s="79" t="s">
        <v>993</v>
      </c>
      <c r="B612" s="141"/>
      <c r="C612" s="298" t="s">
        <v>994</v>
      </c>
      <c r="D612" s="299"/>
      <c r="E612" s="300"/>
      <c r="F612" s="130" t="s">
        <v>36</v>
      </c>
      <c r="G612" s="134">
        <v>15</v>
      </c>
      <c r="H612" s="202">
        <v>40</v>
      </c>
      <c r="I612" s="201">
        <f>H612*G612</f>
        <v>600</v>
      </c>
    </row>
    <row r="613" spans="1:9" ht="19.95" customHeight="1" x14ac:dyDescent="0.3">
      <c r="A613" s="79" t="s">
        <v>995</v>
      </c>
      <c r="B613" s="141"/>
      <c r="C613" s="298" t="s">
        <v>996</v>
      </c>
      <c r="D613" s="299"/>
      <c r="E613" s="300"/>
      <c r="F613" s="130" t="s">
        <v>36</v>
      </c>
      <c r="G613" s="134">
        <f>G612</f>
        <v>15</v>
      </c>
      <c r="H613" s="202">
        <v>40</v>
      </c>
      <c r="I613" s="201">
        <f>H613*G613</f>
        <v>600</v>
      </c>
    </row>
    <row r="614" spans="1:9" ht="19.95" customHeight="1" x14ac:dyDescent="0.3">
      <c r="A614" s="79" t="s">
        <v>997</v>
      </c>
      <c r="B614" s="141"/>
      <c r="C614" s="298" t="s">
        <v>998</v>
      </c>
      <c r="D614" s="299"/>
      <c r="E614" s="300"/>
      <c r="F614" s="130" t="s">
        <v>36</v>
      </c>
      <c r="G614" s="134">
        <f>G613</f>
        <v>15</v>
      </c>
      <c r="H614" s="202">
        <v>80</v>
      </c>
      <c r="I614" s="201">
        <f>H614*G614</f>
        <v>1200</v>
      </c>
    </row>
    <row r="615" spans="1:9" ht="19.95" customHeight="1" x14ac:dyDescent="0.3">
      <c r="A615" s="79"/>
      <c r="B615" s="141"/>
      <c r="C615" s="298" t="s">
        <v>999</v>
      </c>
      <c r="D615" s="299"/>
      <c r="E615" s="300"/>
      <c r="F615" s="130"/>
      <c r="G615" s="134"/>
      <c r="H615" s="202"/>
      <c r="I615" s="201"/>
    </row>
    <row r="616" spans="1:9" ht="27" customHeight="1" x14ac:dyDescent="0.3">
      <c r="A616" s="79"/>
      <c r="B616" s="141"/>
      <c r="C616" s="298" t="s">
        <v>1000</v>
      </c>
      <c r="D616" s="299"/>
      <c r="E616" s="300"/>
      <c r="F616" s="130"/>
      <c r="G616" s="134"/>
      <c r="H616" s="202"/>
      <c r="I616" s="201"/>
    </row>
    <row r="617" spans="1:9" ht="19.95" customHeight="1" x14ac:dyDescent="0.3">
      <c r="A617" s="79" t="s">
        <v>1001</v>
      </c>
      <c r="B617" s="141"/>
      <c r="C617" s="298" t="s">
        <v>1002</v>
      </c>
      <c r="D617" s="299"/>
      <c r="E617" s="300"/>
      <c r="F617" s="130" t="s">
        <v>36</v>
      </c>
      <c r="G617" s="134">
        <v>20</v>
      </c>
      <c r="H617" s="202">
        <v>275.66000000000003</v>
      </c>
      <c r="I617" s="201">
        <f>H617*G617</f>
        <v>5513.2000000000007</v>
      </c>
    </row>
    <row r="618" spans="1:9" ht="19.95" customHeight="1" x14ac:dyDescent="0.3">
      <c r="A618" s="79"/>
      <c r="B618" s="141"/>
      <c r="C618" s="298" t="s">
        <v>1003</v>
      </c>
      <c r="D618" s="299"/>
      <c r="E618" s="300"/>
      <c r="F618" s="130"/>
      <c r="G618" s="134"/>
      <c r="H618" s="202"/>
      <c r="I618" s="201"/>
    </row>
    <row r="619" spans="1:9" ht="25.95" customHeight="1" x14ac:dyDescent="0.3">
      <c r="A619" s="69"/>
      <c r="B619" s="141"/>
      <c r="C619" s="298" t="s">
        <v>1004</v>
      </c>
      <c r="D619" s="299"/>
      <c r="E619" s="300"/>
      <c r="F619" s="130"/>
      <c r="G619" s="134"/>
      <c r="H619" s="202"/>
      <c r="I619" s="201"/>
    </row>
    <row r="620" spans="1:9" ht="19.95" customHeight="1" x14ac:dyDescent="0.3">
      <c r="A620" s="79" t="s">
        <v>1005</v>
      </c>
      <c r="B620" s="141"/>
      <c r="C620" s="298" t="s">
        <v>1006</v>
      </c>
      <c r="D620" s="299"/>
      <c r="E620" s="300"/>
      <c r="F620" s="130" t="s">
        <v>554</v>
      </c>
      <c r="G620" s="134">
        <v>8</v>
      </c>
      <c r="H620" s="202">
        <v>1300</v>
      </c>
      <c r="I620" s="201">
        <f>H620*G620</f>
        <v>10400</v>
      </c>
    </row>
    <row r="621" spans="1:9" ht="19.95" customHeight="1" x14ac:dyDescent="0.3">
      <c r="A621" s="79" t="s">
        <v>1007</v>
      </c>
      <c r="B621" s="141"/>
      <c r="C621" s="295" t="s">
        <v>1008</v>
      </c>
      <c r="D621" s="296"/>
      <c r="E621" s="297"/>
      <c r="F621" s="130"/>
      <c r="G621" s="134"/>
      <c r="H621" s="202"/>
      <c r="I621" s="205"/>
    </row>
    <row r="622" spans="1:9" ht="19.95" customHeight="1" x14ac:dyDescent="0.3">
      <c r="A622" s="79"/>
      <c r="B622" s="141"/>
      <c r="C622" s="298" t="s">
        <v>888</v>
      </c>
      <c r="D622" s="299"/>
      <c r="E622" s="300"/>
      <c r="F622" s="130"/>
      <c r="G622" s="134"/>
      <c r="H622" s="202"/>
      <c r="I622" s="201"/>
    </row>
    <row r="623" spans="1:9" ht="19.95" customHeight="1" x14ac:dyDescent="0.3">
      <c r="A623" s="79" t="s">
        <v>1009</v>
      </c>
      <c r="B623" s="141"/>
      <c r="C623" s="298" t="s">
        <v>1010</v>
      </c>
      <c r="D623" s="299"/>
      <c r="E623" s="300"/>
      <c r="F623" s="130" t="s">
        <v>36</v>
      </c>
      <c r="G623" s="134">
        <v>55</v>
      </c>
      <c r="H623" s="202">
        <v>1050</v>
      </c>
      <c r="I623" s="201">
        <f>H623*G623</f>
        <v>57750</v>
      </c>
    </row>
    <row r="624" spans="1:9" ht="19.95" customHeight="1" x14ac:dyDescent="0.3">
      <c r="A624" s="79" t="s">
        <v>1011</v>
      </c>
      <c r="B624" s="141"/>
      <c r="C624" s="298" t="s">
        <v>1012</v>
      </c>
      <c r="D624" s="299"/>
      <c r="E624" s="300"/>
      <c r="F624" s="130" t="s">
        <v>36</v>
      </c>
      <c r="G624" s="134">
        <v>85</v>
      </c>
      <c r="H624" s="202">
        <v>1350</v>
      </c>
      <c r="I624" s="201">
        <f>H624*G624</f>
        <v>114750</v>
      </c>
    </row>
    <row r="625" spans="1:9" ht="19.95" customHeight="1" x14ac:dyDescent="0.3">
      <c r="A625" s="79" t="s">
        <v>1013</v>
      </c>
      <c r="B625" s="141"/>
      <c r="C625" s="298" t="s">
        <v>1014</v>
      </c>
      <c r="D625" s="299"/>
      <c r="E625" s="300"/>
      <c r="F625" s="130" t="s">
        <v>36</v>
      </c>
      <c r="G625" s="134">
        <v>75</v>
      </c>
      <c r="H625" s="202">
        <v>1350</v>
      </c>
      <c r="I625" s="201">
        <f>H625*G625</f>
        <v>101250</v>
      </c>
    </row>
    <row r="626" spans="1:9" ht="19.95" customHeight="1" x14ac:dyDescent="0.3">
      <c r="A626" s="79"/>
      <c r="B626" s="141"/>
      <c r="C626" s="298" t="s">
        <v>895</v>
      </c>
      <c r="D626" s="299"/>
      <c r="E626" s="300"/>
      <c r="F626" s="130"/>
      <c r="G626" s="134"/>
      <c r="H626" s="202"/>
      <c r="I626" s="201"/>
    </row>
    <row r="627" spans="1:9" ht="19.95" customHeight="1" x14ac:dyDescent="0.3">
      <c r="A627" s="79"/>
      <c r="B627" s="141"/>
      <c r="C627" s="298" t="s">
        <v>1015</v>
      </c>
      <c r="D627" s="299"/>
      <c r="E627" s="300"/>
      <c r="F627" s="130"/>
      <c r="G627" s="134"/>
      <c r="H627" s="202"/>
      <c r="I627" s="201"/>
    </row>
    <row r="628" spans="1:9" ht="19.95" customHeight="1" x14ac:dyDescent="0.3">
      <c r="A628" s="79" t="s">
        <v>1016</v>
      </c>
      <c r="B628" s="141"/>
      <c r="C628" s="298" t="s">
        <v>1017</v>
      </c>
      <c r="D628" s="299"/>
      <c r="E628" s="300"/>
      <c r="F628" s="130" t="s">
        <v>376</v>
      </c>
      <c r="G628" s="134">
        <v>2</v>
      </c>
      <c r="H628" s="202">
        <v>13400</v>
      </c>
      <c r="I628" s="201">
        <f>H628*G628</f>
        <v>26800</v>
      </c>
    </row>
    <row r="629" spans="1:9" ht="19.95" customHeight="1" x14ac:dyDescent="0.3">
      <c r="A629" s="79" t="s">
        <v>1018</v>
      </c>
      <c r="B629" s="141"/>
      <c r="C629" s="298" t="s">
        <v>1019</v>
      </c>
      <c r="D629" s="299"/>
      <c r="E629" s="300"/>
      <c r="F629" s="130" t="s">
        <v>29</v>
      </c>
      <c r="G629" s="134">
        <v>20</v>
      </c>
      <c r="H629" s="202">
        <v>2800</v>
      </c>
      <c r="I629" s="201">
        <f>H629*G629</f>
        <v>56000</v>
      </c>
    </row>
    <row r="630" spans="1:9" ht="27.6" customHeight="1" x14ac:dyDescent="0.3">
      <c r="A630" s="79" t="s">
        <v>1020</v>
      </c>
      <c r="B630" s="141"/>
      <c r="C630" s="298" t="s">
        <v>904</v>
      </c>
      <c r="D630" s="299"/>
      <c r="E630" s="300"/>
      <c r="F630" s="130" t="s">
        <v>905</v>
      </c>
      <c r="G630" s="134">
        <v>4</v>
      </c>
      <c r="H630" s="202">
        <v>450</v>
      </c>
      <c r="I630" s="201">
        <f>H630*G630</f>
        <v>1800</v>
      </c>
    </row>
    <row r="631" spans="1:9" ht="27.6" customHeight="1" x14ac:dyDescent="0.3">
      <c r="A631" s="79" t="s">
        <v>1021</v>
      </c>
      <c r="B631" s="141"/>
      <c r="C631" s="298" t="s">
        <v>1022</v>
      </c>
      <c r="D631" s="299"/>
      <c r="E631" s="300"/>
      <c r="F631" s="130" t="s">
        <v>36</v>
      </c>
      <c r="G631" s="134">
        <v>80</v>
      </c>
      <c r="H631" s="202">
        <v>625</v>
      </c>
      <c r="I631" s="201">
        <f>H631*G631</f>
        <v>50000</v>
      </c>
    </row>
    <row r="632" spans="1:9" ht="27.6" customHeight="1" x14ac:dyDescent="0.3">
      <c r="A632" s="79" t="s">
        <v>1023</v>
      </c>
      <c r="B632" s="141"/>
      <c r="C632" s="298" t="s">
        <v>1024</v>
      </c>
      <c r="D632" s="299"/>
      <c r="E632" s="300"/>
      <c r="F632" s="130" t="s">
        <v>33</v>
      </c>
      <c r="G632" s="134">
        <v>15</v>
      </c>
      <c r="H632" s="202">
        <v>1430</v>
      </c>
      <c r="I632" s="201">
        <f>H632*G632</f>
        <v>21450</v>
      </c>
    </row>
    <row r="633" spans="1:9" ht="17.399999999999999" customHeight="1" x14ac:dyDescent="0.3">
      <c r="A633" s="79" t="s">
        <v>1025</v>
      </c>
      <c r="B633" s="141"/>
      <c r="C633" s="295" t="s">
        <v>1026</v>
      </c>
      <c r="D633" s="296"/>
      <c r="E633" s="297"/>
      <c r="F633" s="130"/>
      <c r="G633" s="134"/>
      <c r="H633" s="202"/>
      <c r="I633" s="201"/>
    </row>
    <row r="634" spans="1:9" ht="21" customHeight="1" x14ac:dyDescent="0.3">
      <c r="A634" s="79" t="s">
        <v>1027</v>
      </c>
      <c r="B634" s="141"/>
      <c r="C634" s="298" t="s">
        <v>1028</v>
      </c>
      <c r="D634" s="299"/>
      <c r="E634" s="300"/>
      <c r="F634" s="130" t="s">
        <v>554</v>
      </c>
      <c r="G634" s="134">
        <v>4</v>
      </c>
      <c r="H634" s="202">
        <v>4500</v>
      </c>
      <c r="I634" s="201">
        <f>H634*G634</f>
        <v>18000</v>
      </c>
    </row>
    <row r="635" spans="1:9" ht="27.6" customHeight="1" x14ac:dyDescent="0.3">
      <c r="A635" s="79" t="s">
        <v>1029</v>
      </c>
      <c r="B635" s="141"/>
      <c r="C635" s="298" t="s">
        <v>1030</v>
      </c>
      <c r="D635" s="299"/>
      <c r="E635" s="300"/>
      <c r="F635" s="130" t="s">
        <v>554</v>
      </c>
      <c r="G635" s="134">
        <v>4</v>
      </c>
      <c r="H635" s="202">
        <v>255.58</v>
      </c>
      <c r="I635" s="201">
        <f>H635*G635</f>
        <v>1022.32</v>
      </c>
    </row>
    <row r="636" spans="1:9" ht="27.6" customHeight="1" x14ac:dyDescent="0.25">
      <c r="A636" s="72" t="s">
        <v>1031</v>
      </c>
      <c r="B636" s="131"/>
      <c r="C636" s="295" t="s">
        <v>1032</v>
      </c>
      <c r="D636" s="296"/>
      <c r="E636" s="297"/>
      <c r="F636" s="132"/>
      <c r="G636" s="133"/>
      <c r="H636" s="200"/>
      <c r="I636" s="182"/>
    </row>
    <row r="637" spans="1:9" ht="27.6" customHeight="1" x14ac:dyDescent="0.25">
      <c r="A637" s="79" t="s">
        <v>1033</v>
      </c>
      <c r="B637" s="131" t="s">
        <v>849</v>
      </c>
      <c r="C637" s="295" t="s">
        <v>31</v>
      </c>
      <c r="D637" s="296"/>
      <c r="E637" s="297"/>
      <c r="F637" s="133"/>
      <c r="G637" s="133"/>
      <c r="H637" s="200"/>
      <c r="I637" s="182"/>
    </row>
    <row r="638" spans="1:9" ht="27.6" customHeight="1" x14ac:dyDescent="0.3">
      <c r="A638" s="79" t="s">
        <v>1034</v>
      </c>
      <c r="B638" s="130"/>
      <c r="C638" s="298" t="s">
        <v>851</v>
      </c>
      <c r="D638" s="299"/>
      <c r="E638" s="300"/>
      <c r="F638" s="130" t="s">
        <v>36</v>
      </c>
      <c r="G638" s="134">
        <v>120</v>
      </c>
      <c r="H638" s="194">
        <v>14</v>
      </c>
      <c r="I638" s="201">
        <f>H638*G638</f>
        <v>1680</v>
      </c>
    </row>
    <row r="639" spans="1:9" ht="27.6" customHeight="1" x14ac:dyDescent="0.3">
      <c r="A639" s="79"/>
      <c r="B639" s="130"/>
      <c r="C639" s="298" t="s">
        <v>852</v>
      </c>
      <c r="D639" s="299"/>
      <c r="E639" s="300"/>
      <c r="F639" s="135"/>
      <c r="G639" s="136"/>
      <c r="I639" s="185"/>
    </row>
    <row r="640" spans="1:9" ht="27.6" customHeight="1" x14ac:dyDescent="0.3">
      <c r="A640" s="79" t="s">
        <v>1035</v>
      </c>
      <c r="B640" s="130"/>
      <c r="C640" s="298" t="s">
        <v>854</v>
      </c>
      <c r="D640" s="299"/>
      <c r="E640" s="300"/>
      <c r="F640" s="130" t="s">
        <v>310</v>
      </c>
      <c r="G640" s="85">
        <v>1</v>
      </c>
      <c r="H640" s="183">
        <v>3500</v>
      </c>
      <c r="I640" s="201">
        <f>G640*H640</f>
        <v>3500</v>
      </c>
    </row>
    <row r="641" spans="1:9" ht="27.6" customHeight="1" x14ac:dyDescent="0.3">
      <c r="A641" s="79" t="s">
        <v>1036</v>
      </c>
      <c r="B641" s="130"/>
      <c r="C641" s="301" t="s">
        <v>856</v>
      </c>
      <c r="D641" s="302"/>
      <c r="E641" s="303"/>
      <c r="F641" s="45" t="s">
        <v>81</v>
      </c>
      <c r="G641" s="134">
        <v>11</v>
      </c>
      <c r="H641" s="194">
        <v>1200</v>
      </c>
      <c r="I641" s="201">
        <f>H641*G641</f>
        <v>13200</v>
      </c>
    </row>
    <row r="642" spans="1:9" ht="27.6" customHeight="1" x14ac:dyDescent="0.25">
      <c r="A642" s="79" t="s">
        <v>1037</v>
      </c>
      <c r="B642" s="131"/>
      <c r="C642" s="295" t="s">
        <v>858</v>
      </c>
      <c r="D642" s="296"/>
      <c r="E642" s="297"/>
      <c r="F642" s="136"/>
      <c r="G642" s="136"/>
      <c r="H642" s="200"/>
      <c r="I642" s="182"/>
    </row>
    <row r="643" spans="1:9" ht="31.95" customHeight="1" x14ac:dyDescent="0.3">
      <c r="A643" s="278" t="s">
        <v>1317</v>
      </c>
      <c r="B643" s="279"/>
      <c r="C643" s="279"/>
      <c r="D643" s="279"/>
      <c r="E643" s="279"/>
      <c r="F643" s="279"/>
      <c r="G643" s="279"/>
      <c r="H643" s="280"/>
      <c r="I643" s="187">
        <f>SUM(I597:I642)</f>
        <v>1411115.17</v>
      </c>
    </row>
    <row r="644" spans="1:9" ht="31.95" customHeight="1" x14ac:dyDescent="0.3">
      <c r="A644" s="259" t="s">
        <v>1329</v>
      </c>
      <c r="B644" s="259"/>
      <c r="C644" s="259"/>
      <c r="D644" s="259"/>
      <c r="E644" s="259"/>
      <c r="F644" s="259"/>
      <c r="G644" s="259"/>
      <c r="H644" s="259"/>
      <c r="I644" s="259"/>
    </row>
    <row r="645" spans="1:9" ht="31.95" customHeight="1" x14ac:dyDescent="0.3">
      <c r="A645" s="87" t="s">
        <v>290</v>
      </c>
      <c r="B645" s="87" t="s">
        <v>291</v>
      </c>
      <c r="C645" s="260" t="s">
        <v>113</v>
      </c>
      <c r="D645" s="261"/>
      <c r="E645" s="262"/>
      <c r="F645" s="87" t="s">
        <v>2</v>
      </c>
      <c r="G645" s="88" t="s">
        <v>3</v>
      </c>
      <c r="H645" s="177" t="s">
        <v>4</v>
      </c>
      <c r="I645" s="178" t="s">
        <v>185</v>
      </c>
    </row>
    <row r="646" spans="1:9" ht="31.95" customHeight="1" x14ac:dyDescent="0.3">
      <c r="A646" s="292" t="s">
        <v>1324</v>
      </c>
      <c r="B646" s="293"/>
      <c r="C646" s="293"/>
      <c r="D646" s="293"/>
      <c r="E646" s="293"/>
      <c r="F646" s="293"/>
      <c r="G646" s="293"/>
      <c r="H646" s="294"/>
      <c r="I646" s="187">
        <f>I643</f>
        <v>1411115.17</v>
      </c>
    </row>
    <row r="647" spans="1:9" ht="27.6" customHeight="1" x14ac:dyDescent="0.25">
      <c r="A647" s="79"/>
      <c r="B647" s="137"/>
      <c r="C647" s="313" t="s">
        <v>859</v>
      </c>
      <c r="D647" s="314"/>
      <c r="E647" s="315"/>
      <c r="F647" s="136"/>
      <c r="G647" s="136"/>
      <c r="H647" s="200"/>
      <c r="I647" s="182"/>
    </row>
    <row r="648" spans="1:9" ht="27.6" customHeight="1" x14ac:dyDescent="0.3">
      <c r="A648" s="79" t="s">
        <v>1038</v>
      </c>
      <c r="B648" s="138"/>
      <c r="C648" s="304" t="s">
        <v>861</v>
      </c>
      <c r="D648" s="305"/>
      <c r="E648" s="306"/>
      <c r="F648" s="139" t="s">
        <v>29</v>
      </c>
      <c r="G648" s="134">
        <v>140</v>
      </c>
      <c r="H648" s="194">
        <v>210</v>
      </c>
      <c r="I648" s="201">
        <f t="shared" ref="I648:I654" si="34">H648*G648</f>
        <v>29400</v>
      </c>
    </row>
    <row r="649" spans="1:9" ht="27.6" customHeight="1" x14ac:dyDescent="0.3">
      <c r="A649" s="79" t="s">
        <v>1039</v>
      </c>
      <c r="B649" s="138"/>
      <c r="C649" s="304" t="s">
        <v>863</v>
      </c>
      <c r="D649" s="305"/>
      <c r="E649" s="306"/>
      <c r="F649" s="139" t="s">
        <v>29</v>
      </c>
      <c r="G649" s="134">
        <v>20</v>
      </c>
      <c r="H649" s="194">
        <v>92.5</v>
      </c>
      <c r="I649" s="201">
        <f t="shared" si="34"/>
        <v>1850</v>
      </c>
    </row>
    <row r="650" spans="1:9" ht="27.6" customHeight="1" x14ac:dyDescent="0.3">
      <c r="A650" s="79" t="s">
        <v>1040</v>
      </c>
      <c r="B650" s="138"/>
      <c r="C650" s="298" t="s">
        <v>865</v>
      </c>
      <c r="D650" s="299"/>
      <c r="E650" s="300"/>
      <c r="F650" s="130" t="s">
        <v>29</v>
      </c>
      <c r="G650" s="134">
        <v>30</v>
      </c>
      <c r="H650" s="202">
        <v>215</v>
      </c>
      <c r="I650" s="201">
        <f t="shared" si="34"/>
        <v>6450</v>
      </c>
    </row>
    <row r="651" spans="1:9" ht="27.6" customHeight="1" x14ac:dyDescent="0.3">
      <c r="A651" s="79" t="s">
        <v>1041</v>
      </c>
      <c r="B651" s="138"/>
      <c r="C651" s="307" t="s">
        <v>867</v>
      </c>
      <c r="D651" s="308"/>
      <c r="E651" s="309"/>
      <c r="F651" s="130" t="s">
        <v>868</v>
      </c>
      <c r="G651" s="134">
        <v>1</v>
      </c>
      <c r="H651" s="202">
        <v>2500</v>
      </c>
      <c r="I651" s="201">
        <f t="shared" si="34"/>
        <v>2500</v>
      </c>
    </row>
    <row r="652" spans="1:9" ht="27.6" customHeight="1" x14ac:dyDescent="0.3">
      <c r="A652" s="79" t="s">
        <v>1042</v>
      </c>
      <c r="B652" s="137"/>
      <c r="C652" s="310" t="s">
        <v>870</v>
      </c>
      <c r="D652" s="311"/>
      <c r="E652" s="312"/>
      <c r="F652" s="130" t="s">
        <v>29</v>
      </c>
      <c r="G652" s="134">
        <v>140</v>
      </c>
      <c r="H652" s="202">
        <v>730</v>
      </c>
      <c r="I652" s="201">
        <f t="shared" si="34"/>
        <v>102200</v>
      </c>
    </row>
    <row r="653" spans="1:9" ht="27.6" customHeight="1" x14ac:dyDescent="0.3">
      <c r="A653" s="79" t="s">
        <v>1043</v>
      </c>
      <c r="B653" s="137"/>
      <c r="C653" s="298" t="s">
        <v>872</v>
      </c>
      <c r="D653" s="299"/>
      <c r="E653" s="300"/>
      <c r="F653" s="130" t="s">
        <v>29</v>
      </c>
      <c r="G653" s="134">
        <v>5</v>
      </c>
      <c r="H653" s="202">
        <v>1550</v>
      </c>
      <c r="I653" s="201">
        <f t="shared" si="34"/>
        <v>7750</v>
      </c>
    </row>
    <row r="654" spans="1:9" ht="27.6" customHeight="1" x14ac:dyDescent="0.3">
      <c r="A654" s="79" t="s">
        <v>1044</v>
      </c>
      <c r="B654" s="137"/>
      <c r="C654" s="298" t="s">
        <v>874</v>
      </c>
      <c r="D654" s="299"/>
      <c r="E654" s="300"/>
      <c r="F654" s="130" t="s">
        <v>29</v>
      </c>
      <c r="G654" s="134">
        <v>15</v>
      </c>
      <c r="H654" s="203">
        <v>1850</v>
      </c>
      <c r="I654" s="201">
        <f t="shared" si="34"/>
        <v>27750</v>
      </c>
    </row>
    <row r="655" spans="1:9" ht="27.6" customHeight="1" x14ac:dyDescent="0.25">
      <c r="A655" s="79" t="s">
        <v>1045</v>
      </c>
      <c r="B655" s="137"/>
      <c r="C655" s="298" t="s">
        <v>876</v>
      </c>
      <c r="D655" s="299"/>
      <c r="E655" s="300"/>
      <c r="F655" s="130"/>
      <c r="G655" s="134"/>
      <c r="H655" s="200"/>
      <c r="I655" s="182"/>
    </row>
    <row r="656" spans="1:9" ht="27.6" customHeight="1" x14ac:dyDescent="0.3">
      <c r="A656" s="79" t="s">
        <v>1046</v>
      </c>
      <c r="B656" s="137"/>
      <c r="C656" s="298" t="s">
        <v>878</v>
      </c>
      <c r="D656" s="299"/>
      <c r="E656" s="300"/>
      <c r="F656" s="130" t="s">
        <v>36</v>
      </c>
      <c r="G656" s="134">
        <v>15</v>
      </c>
      <c r="H656" s="202">
        <v>330</v>
      </c>
      <c r="I656" s="201">
        <f>H656*G656</f>
        <v>4950</v>
      </c>
    </row>
    <row r="657" spans="1:9" ht="27.6" customHeight="1" x14ac:dyDescent="0.3">
      <c r="A657" s="79" t="s">
        <v>1047</v>
      </c>
      <c r="B657" s="137"/>
      <c r="C657" s="298" t="s">
        <v>880</v>
      </c>
      <c r="D657" s="299"/>
      <c r="E657" s="300"/>
      <c r="F657" s="130" t="s">
        <v>36</v>
      </c>
      <c r="G657" s="134">
        <v>25</v>
      </c>
      <c r="H657" s="202">
        <v>465</v>
      </c>
      <c r="I657" s="201">
        <f>H657*G657</f>
        <v>11625</v>
      </c>
    </row>
    <row r="658" spans="1:9" ht="27.6" customHeight="1" x14ac:dyDescent="0.25">
      <c r="A658" s="79"/>
      <c r="B658" s="137"/>
      <c r="C658" s="298" t="s">
        <v>881</v>
      </c>
      <c r="D658" s="299"/>
      <c r="E658" s="300"/>
      <c r="F658" s="130"/>
      <c r="G658" s="134"/>
      <c r="H658" s="200"/>
      <c r="I658" s="182"/>
    </row>
    <row r="659" spans="1:9" ht="27.6" customHeight="1" x14ac:dyDescent="0.3">
      <c r="A659" s="79" t="s">
        <v>1048</v>
      </c>
      <c r="B659" s="137"/>
      <c r="C659" s="298" t="s">
        <v>883</v>
      </c>
      <c r="D659" s="299"/>
      <c r="E659" s="300"/>
      <c r="F659" s="130" t="s">
        <v>36</v>
      </c>
      <c r="G659" s="134">
        <v>120</v>
      </c>
      <c r="H659" s="202">
        <v>12</v>
      </c>
      <c r="I659" s="201">
        <f>H659*G659</f>
        <v>1440</v>
      </c>
    </row>
    <row r="660" spans="1:9" ht="27.6" customHeight="1" x14ac:dyDescent="0.3">
      <c r="A660" s="79" t="s">
        <v>1049</v>
      </c>
      <c r="B660" s="137"/>
      <c r="C660" s="298" t="s">
        <v>885</v>
      </c>
      <c r="D660" s="299"/>
      <c r="E660" s="300"/>
      <c r="F660" s="130" t="s">
        <v>36</v>
      </c>
      <c r="G660" s="134">
        <v>120</v>
      </c>
      <c r="H660" s="202">
        <v>42.24</v>
      </c>
      <c r="I660" s="201">
        <f>H660*G660</f>
        <v>5068.8</v>
      </c>
    </row>
    <row r="661" spans="1:9" ht="27.6" customHeight="1" x14ac:dyDescent="0.3">
      <c r="A661" s="79" t="s">
        <v>1050</v>
      </c>
      <c r="B661" s="137"/>
      <c r="C661" s="298" t="s">
        <v>887</v>
      </c>
      <c r="D661" s="299"/>
      <c r="E661" s="300"/>
      <c r="F661" s="130" t="s">
        <v>36</v>
      </c>
      <c r="G661" s="134">
        <v>10</v>
      </c>
      <c r="H661" s="202">
        <v>58.8</v>
      </c>
      <c r="I661" s="201">
        <f>H661*G661</f>
        <v>588</v>
      </c>
    </row>
    <row r="662" spans="1:9" ht="27.6" customHeight="1" x14ac:dyDescent="0.25">
      <c r="A662" s="79"/>
      <c r="B662" s="137"/>
      <c r="C662" s="298" t="s">
        <v>888</v>
      </c>
      <c r="D662" s="299"/>
      <c r="E662" s="300"/>
      <c r="F662" s="136"/>
      <c r="G662" s="140"/>
      <c r="H662" s="200"/>
      <c r="I662" s="182"/>
    </row>
    <row r="663" spans="1:9" ht="27.6" customHeight="1" x14ac:dyDescent="0.25">
      <c r="A663" s="79"/>
      <c r="B663" s="137"/>
      <c r="C663" s="298" t="s">
        <v>889</v>
      </c>
      <c r="D663" s="299"/>
      <c r="E663" s="300"/>
      <c r="F663" s="136"/>
      <c r="G663" s="140"/>
      <c r="H663" s="200"/>
      <c r="I663" s="182"/>
    </row>
    <row r="664" spans="1:9" ht="27.6" customHeight="1" x14ac:dyDescent="0.3">
      <c r="A664" s="79" t="s">
        <v>1051</v>
      </c>
      <c r="B664" s="137"/>
      <c r="C664" s="298" t="s">
        <v>891</v>
      </c>
      <c r="D664" s="299"/>
      <c r="E664" s="300"/>
      <c r="F664" s="130" t="s">
        <v>36</v>
      </c>
      <c r="G664" s="134">
        <v>50</v>
      </c>
      <c r="H664" s="202">
        <v>195</v>
      </c>
      <c r="I664" s="201">
        <f>H664*G664</f>
        <v>9750</v>
      </c>
    </row>
    <row r="665" spans="1:9" ht="27.6" customHeight="1" x14ac:dyDescent="0.3">
      <c r="A665" s="79"/>
      <c r="B665" s="137"/>
      <c r="C665" s="298" t="s">
        <v>892</v>
      </c>
      <c r="D665" s="299"/>
      <c r="E665" s="300"/>
      <c r="F665" s="130"/>
      <c r="G665" s="134"/>
      <c r="H665" s="202"/>
      <c r="I665" s="201"/>
    </row>
    <row r="666" spans="1:9" ht="27.6" customHeight="1" x14ac:dyDescent="0.3">
      <c r="A666" s="79" t="s">
        <v>1052</v>
      </c>
      <c r="B666" s="137"/>
      <c r="C666" s="298" t="s">
        <v>894</v>
      </c>
      <c r="D666" s="299"/>
      <c r="E666" s="300"/>
      <c r="F666" s="130" t="s">
        <v>36</v>
      </c>
      <c r="G666" s="134">
        <v>55</v>
      </c>
      <c r="H666" s="202">
        <v>378</v>
      </c>
      <c r="I666" s="201">
        <f>H666*G666</f>
        <v>20790</v>
      </c>
    </row>
    <row r="667" spans="1:9" ht="27.6" customHeight="1" x14ac:dyDescent="0.3">
      <c r="A667" s="79"/>
      <c r="B667" s="137"/>
      <c r="C667" s="298" t="s">
        <v>895</v>
      </c>
      <c r="D667" s="299"/>
      <c r="E667" s="300"/>
      <c r="F667" s="130"/>
      <c r="G667" s="134"/>
      <c r="H667" s="202"/>
      <c r="I667" s="201"/>
    </row>
    <row r="668" spans="1:9" ht="27.6" customHeight="1" x14ac:dyDescent="0.3">
      <c r="A668" s="79"/>
      <c r="B668" s="141"/>
      <c r="C668" s="298" t="s">
        <v>896</v>
      </c>
      <c r="D668" s="299"/>
      <c r="E668" s="300"/>
      <c r="F668" s="130"/>
      <c r="G668" s="134"/>
      <c r="H668" s="202"/>
      <c r="I668" s="201"/>
    </row>
    <row r="669" spans="1:9" ht="27.6" customHeight="1" x14ac:dyDescent="0.3">
      <c r="A669" s="79" t="s">
        <v>1053</v>
      </c>
      <c r="B669" s="141"/>
      <c r="C669" s="298" t="s">
        <v>898</v>
      </c>
      <c r="D669" s="299"/>
      <c r="E669" s="300"/>
      <c r="F669" s="130" t="s">
        <v>376</v>
      </c>
      <c r="G669" s="134">
        <v>2</v>
      </c>
      <c r="H669" s="202">
        <v>13400</v>
      </c>
      <c r="I669" s="201">
        <f t="shared" ref="I669:I674" si="35">H669*G669</f>
        <v>26800</v>
      </c>
    </row>
    <row r="670" spans="1:9" ht="27.6" customHeight="1" x14ac:dyDescent="0.3">
      <c r="A670" s="79" t="s">
        <v>1054</v>
      </c>
      <c r="B670" s="141"/>
      <c r="C670" s="298" t="s">
        <v>900</v>
      </c>
      <c r="D670" s="299"/>
      <c r="E670" s="300"/>
      <c r="F670" s="130" t="s">
        <v>29</v>
      </c>
      <c r="G670" s="134">
        <v>12</v>
      </c>
      <c r="H670" s="202">
        <v>2800</v>
      </c>
      <c r="I670" s="201">
        <f t="shared" si="35"/>
        <v>33600</v>
      </c>
    </row>
    <row r="671" spans="1:9" ht="27.6" customHeight="1" x14ac:dyDescent="0.3">
      <c r="A671" s="79" t="s">
        <v>1055</v>
      </c>
      <c r="B671" s="141"/>
      <c r="C671" s="298" t="s">
        <v>902</v>
      </c>
      <c r="D671" s="299"/>
      <c r="E671" s="300"/>
      <c r="F671" s="130" t="s">
        <v>29</v>
      </c>
      <c r="G671" s="134">
        <v>7</v>
      </c>
      <c r="H671" s="202">
        <v>2800</v>
      </c>
      <c r="I671" s="201">
        <f t="shared" si="35"/>
        <v>19600</v>
      </c>
    </row>
    <row r="672" spans="1:9" ht="27.6" customHeight="1" x14ac:dyDescent="0.3">
      <c r="A672" s="79" t="s">
        <v>1056</v>
      </c>
      <c r="B672" s="141"/>
      <c r="C672" s="298" t="s">
        <v>904</v>
      </c>
      <c r="D672" s="299"/>
      <c r="E672" s="300"/>
      <c r="F672" s="130" t="s">
        <v>905</v>
      </c>
      <c r="G672" s="134">
        <v>4</v>
      </c>
      <c r="H672" s="202">
        <v>450</v>
      </c>
      <c r="I672" s="201">
        <f t="shared" si="35"/>
        <v>1800</v>
      </c>
    </row>
    <row r="673" spans="1:9" ht="27.6" customHeight="1" x14ac:dyDescent="0.3">
      <c r="A673" s="79" t="s">
        <v>1057</v>
      </c>
      <c r="B673" s="141"/>
      <c r="C673" s="298" t="s">
        <v>907</v>
      </c>
      <c r="D673" s="299"/>
      <c r="E673" s="300"/>
      <c r="F673" s="130" t="s">
        <v>33</v>
      </c>
      <c r="G673" s="134">
        <v>170</v>
      </c>
      <c r="H673" s="202">
        <v>15.5</v>
      </c>
      <c r="I673" s="201">
        <f t="shared" si="35"/>
        <v>2635</v>
      </c>
    </row>
    <row r="674" spans="1:9" ht="27.6" customHeight="1" x14ac:dyDescent="0.3">
      <c r="A674" s="79" t="s">
        <v>1058</v>
      </c>
      <c r="B674" s="141"/>
      <c r="C674" s="298" t="s">
        <v>909</v>
      </c>
      <c r="D674" s="299"/>
      <c r="E674" s="300"/>
      <c r="F674" s="130" t="s">
        <v>33</v>
      </c>
      <c r="G674" s="134">
        <v>100</v>
      </c>
      <c r="H674" s="202">
        <v>15.5</v>
      </c>
      <c r="I674" s="201">
        <f t="shared" si="35"/>
        <v>1550</v>
      </c>
    </row>
    <row r="675" spans="1:9" ht="27.6" customHeight="1" x14ac:dyDescent="0.3">
      <c r="A675" s="79"/>
      <c r="B675" s="141"/>
      <c r="C675" s="298" t="s">
        <v>910</v>
      </c>
      <c r="D675" s="299"/>
      <c r="E675" s="300"/>
      <c r="F675" s="142"/>
      <c r="G675" s="134"/>
      <c r="H675" s="204"/>
      <c r="I675" s="205"/>
    </row>
    <row r="676" spans="1:9" ht="27.6" customHeight="1" x14ac:dyDescent="0.3">
      <c r="A676" s="79" t="s">
        <v>1059</v>
      </c>
      <c r="B676" s="141"/>
      <c r="C676" s="298" t="s">
        <v>912</v>
      </c>
      <c r="D676" s="299"/>
      <c r="E676" s="300"/>
      <c r="F676" s="130" t="s">
        <v>29</v>
      </c>
      <c r="G676" s="134">
        <v>20</v>
      </c>
      <c r="H676" s="202">
        <v>95</v>
      </c>
      <c r="I676" s="201">
        <f>H676*G676</f>
        <v>1900</v>
      </c>
    </row>
    <row r="677" spans="1:9" ht="27.6" customHeight="1" x14ac:dyDescent="0.3">
      <c r="A677" s="79" t="s">
        <v>1060</v>
      </c>
      <c r="B677" s="141"/>
      <c r="C677" s="298" t="s">
        <v>914</v>
      </c>
      <c r="D677" s="299"/>
      <c r="E677" s="300"/>
      <c r="F677" s="130" t="s">
        <v>29</v>
      </c>
      <c r="G677" s="134">
        <v>2</v>
      </c>
      <c r="H677" s="202">
        <v>1250</v>
      </c>
      <c r="I677" s="201">
        <f>H677*G677</f>
        <v>2500</v>
      </c>
    </row>
    <row r="678" spans="1:9" ht="27.6" customHeight="1" x14ac:dyDescent="0.3">
      <c r="A678" s="79" t="s">
        <v>1061</v>
      </c>
      <c r="B678" s="141"/>
      <c r="C678" s="298" t="s">
        <v>916</v>
      </c>
      <c r="D678" s="299"/>
      <c r="E678" s="300"/>
      <c r="F678" s="130" t="s">
        <v>29</v>
      </c>
      <c r="G678" s="134">
        <v>1</v>
      </c>
      <c r="H678" s="202">
        <v>800</v>
      </c>
      <c r="I678" s="201">
        <f>H678*G678</f>
        <v>800</v>
      </c>
    </row>
    <row r="679" spans="1:9" ht="27.6" customHeight="1" x14ac:dyDescent="0.3">
      <c r="A679" s="79" t="s">
        <v>1062</v>
      </c>
      <c r="B679" s="141"/>
      <c r="C679" s="295" t="s">
        <v>918</v>
      </c>
      <c r="D679" s="296"/>
      <c r="E679" s="297"/>
      <c r="F679" s="130"/>
      <c r="G679" s="134"/>
      <c r="H679" s="202"/>
      <c r="I679" s="205"/>
    </row>
    <row r="680" spans="1:9" ht="27.6" customHeight="1" x14ac:dyDescent="0.3">
      <c r="A680" s="79" t="s">
        <v>1063</v>
      </c>
      <c r="B680" s="141"/>
      <c r="C680" s="298" t="s">
        <v>920</v>
      </c>
      <c r="D680" s="299"/>
      <c r="E680" s="300"/>
      <c r="F680" s="130" t="s">
        <v>36</v>
      </c>
      <c r="G680" s="134">
        <v>120</v>
      </c>
      <c r="H680" s="202">
        <v>45</v>
      </c>
      <c r="I680" s="201">
        <f>H680*G680</f>
        <v>5400</v>
      </c>
    </row>
    <row r="681" spans="1:9" ht="27.6" customHeight="1" x14ac:dyDescent="0.3">
      <c r="A681" s="79"/>
      <c r="B681" s="141"/>
      <c r="C681" s="298" t="s">
        <v>921</v>
      </c>
      <c r="D681" s="299"/>
      <c r="E681" s="300"/>
      <c r="F681" s="130"/>
      <c r="G681" s="134"/>
      <c r="H681" s="202"/>
      <c r="I681" s="205"/>
    </row>
    <row r="682" spans="1:9" ht="27.6" customHeight="1" x14ac:dyDescent="0.3">
      <c r="A682" s="278" t="s">
        <v>1317</v>
      </c>
      <c r="B682" s="279"/>
      <c r="C682" s="279"/>
      <c r="D682" s="279"/>
      <c r="E682" s="279"/>
      <c r="F682" s="279"/>
      <c r="G682" s="279"/>
      <c r="H682" s="280"/>
      <c r="I682" s="187">
        <f>SUM(I646:I681)</f>
        <v>1739811.97</v>
      </c>
    </row>
    <row r="683" spans="1:9" ht="27.6" customHeight="1" x14ac:dyDescent="0.3">
      <c r="A683" s="259" t="s">
        <v>1329</v>
      </c>
      <c r="B683" s="259"/>
      <c r="C683" s="259"/>
      <c r="D683" s="259"/>
      <c r="E683" s="259"/>
      <c r="F683" s="259"/>
      <c r="G683" s="259"/>
      <c r="H683" s="259"/>
      <c r="I683" s="259"/>
    </row>
    <row r="684" spans="1:9" ht="27.6" customHeight="1" x14ac:dyDescent="0.3">
      <c r="A684" s="87" t="s">
        <v>290</v>
      </c>
      <c r="B684" s="87" t="s">
        <v>291</v>
      </c>
      <c r="C684" s="260" t="s">
        <v>113</v>
      </c>
      <c r="D684" s="261"/>
      <c r="E684" s="262"/>
      <c r="F684" s="87" t="s">
        <v>2</v>
      </c>
      <c r="G684" s="88" t="s">
        <v>3</v>
      </c>
      <c r="H684" s="177" t="s">
        <v>4</v>
      </c>
      <c r="I684" s="178" t="s">
        <v>185</v>
      </c>
    </row>
    <row r="685" spans="1:9" ht="27.6" customHeight="1" x14ac:dyDescent="0.3">
      <c r="A685" s="292" t="s">
        <v>1324</v>
      </c>
      <c r="B685" s="293"/>
      <c r="C685" s="293"/>
      <c r="D685" s="293"/>
      <c r="E685" s="293"/>
      <c r="F685" s="293"/>
      <c r="G685" s="293"/>
      <c r="H685" s="294"/>
      <c r="I685" s="187">
        <f>I682</f>
        <v>1739811.97</v>
      </c>
    </row>
    <row r="686" spans="1:9" ht="27.6" customHeight="1" x14ac:dyDescent="0.3">
      <c r="A686" s="79" t="s">
        <v>1064</v>
      </c>
      <c r="B686" s="141"/>
      <c r="C686" s="298" t="s">
        <v>923</v>
      </c>
      <c r="D686" s="299"/>
      <c r="E686" s="300"/>
      <c r="F686" s="130" t="s">
        <v>33</v>
      </c>
      <c r="G686" s="134">
        <v>60</v>
      </c>
      <c r="H686" s="202">
        <v>5</v>
      </c>
      <c r="I686" s="201">
        <f>H686*G686</f>
        <v>300</v>
      </c>
    </row>
    <row r="687" spans="1:9" ht="27.6" customHeight="1" x14ac:dyDescent="0.3">
      <c r="A687" s="79" t="s">
        <v>1065</v>
      </c>
      <c r="B687" s="141"/>
      <c r="C687" s="298" t="s">
        <v>925</v>
      </c>
      <c r="D687" s="299"/>
      <c r="E687" s="300"/>
      <c r="F687" s="130" t="s">
        <v>33</v>
      </c>
      <c r="G687" s="134">
        <v>25</v>
      </c>
      <c r="H687" s="202">
        <v>5</v>
      </c>
      <c r="I687" s="201">
        <f>H687*G687</f>
        <v>125</v>
      </c>
    </row>
    <row r="688" spans="1:9" ht="27.6" customHeight="1" x14ac:dyDescent="0.3">
      <c r="A688" s="79" t="s">
        <v>1066</v>
      </c>
      <c r="B688" s="141"/>
      <c r="C688" s="295" t="s">
        <v>927</v>
      </c>
      <c r="D688" s="296"/>
      <c r="E688" s="297"/>
      <c r="F688" s="130"/>
      <c r="G688" s="134"/>
      <c r="H688" s="202"/>
      <c r="I688" s="205"/>
    </row>
    <row r="689" spans="1:9" ht="27.6" customHeight="1" x14ac:dyDescent="0.3">
      <c r="A689" s="79" t="s">
        <v>1067</v>
      </c>
      <c r="B689" s="141"/>
      <c r="C689" s="298" t="s">
        <v>929</v>
      </c>
      <c r="D689" s="299"/>
      <c r="E689" s="300"/>
      <c r="F689" s="130" t="s">
        <v>36</v>
      </c>
      <c r="G689" s="134">
        <v>120</v>
      </c>
      <c r="H689" s="202">
        <v>420</v>
      </c>
      <c r="I689" s="201">
        <f t="shared" ref="I689:I696" si="36">H689*G689</f>
        <v>50400</v>
      </c>
    </row>
    <row r="690" spans="1:9" ht="27.6" customHeight="1" x14ac:dyDescent="0.3">
      <c r="A690" s="79" t="s">
        <v>1068</v>
      </c>
      <c r="B690" s="141"/>
      <c r="C690" s="298" t="s">
        <v>931</v>
      </c>
      <c r="D690" s="299"/>
      <c r="E690" s="300"/>
      <c r="F690" s="130" t="s">
        <v>36</v>
      </c>
      <c r="G690" s="134">
        <v>120</v>
      </c>
      <c r="H690" s="202">
        <v>350</v>
      </c>
      <c r="I690" s="201">
        <f t="shared" si="36"/>
        <v>42000</v>
      </c>
    </row>
    <row r="691" spans="1:9" ht="27.6" customHeight="1" x14ac:dyDescent="0.3">
      <c r="A691" s="79" t="s">
        <v>1069</v>
      </c>
      <c r="B691" s="141"/>
      <c r="C691" s="298" t="s">
        <v>933</v>
      </c>
      <c r="D691" s="299"/>
      <c r="E691" s="300"/>
      <c r="F691" s="130" t="s">
        <v>33</v>
      </c>
      <c r="G691" s="134">
        <v>300</v>
      </c>
      <c r="H691" s="202">
        <v>5</v>
      </c>
      <c r="I691" s="201">
        <f t="shared" si="36"/>
        <v>1500</v>
      </c>
    </row>
    <row r="692" spans="1:9" ht="27.6" customHeight="1" x14ac:dyDescent="0.3">
      <c r="A692" s="79" t="s">
        <v>1070</v>
      </c>
      <c r="B692" s="141"/>
      <c r="C692" s="298" t="s">
        <v>935</v>
      </c>
      <c r="D692" s="299"/>
      <c r="E692" s="300"/>
      <c r="F692" s="130" t="s">
        <v>33</v>
      </c>
      <c r="G692" s="134">
        <v>135</v>
      </c>
      <c r="H692" s="202">
        <v>5</v>
      </c>
      <c r="I692" s="201">
        <f t="shared" si="36"/>
        <v>675</v>
      </c>
    </row>
    <row r="693" spans="1:9" ht="27.6" customHeight="1" x14ac:dyDescent="0.3">
      <c r="A693" s="79" t="s">
        <v>1071</v>
      </c>
      <c r="B693" s="141"/>
      <c r="C693" s="298" t="s">
        <v>937</v>
      </c>
      <c r="D693" s="299"/>
      <c r="E693" s="300"/>
      <c r="F693" s="130" t="s">
        <v>554</v>
      </c>
      <c r="G693" s="134">
        <v>8</v>
      </c>
      <c r="H693" s="202">
        <v>49.65</v>
      </c>
      <c r="I693" s="201">
        <f t="shared" si="36"/>
        <v>397.2</v>
      </c>
    </row>
    <row r="694" spans="1:9" ht="27.6" customHeight="1" x14ac:dyDescent="0.3">
      <c r="A694" s="79" t="s">
        <v>1072</v>
      </c>
      <c r="B694" s="141"/>
      <c r="C694" s="298" t="s">
        <v>939</v>
      </c>
      <c r="D694" s="299"/>
      <c r="E694" s="300"/>
      <c r="F694" s="143" t="s">
        <v>33</v>
      </c>
      <c r="G694" s="134">
        <v>9</v>
      </c>
      <c r="H694" s="202">
        <v>132.15</v>
      </c>
      <c r="I694" s="201">
        <f t="shared" si="36"/>
        <v>1189.3500000000001</v>
      </c>
    </row>
    <row r="695" spans="1:9" ht="27.6" customHeight="1" x14ac:dyDescent="0.3">
      <c r="A695" s="79" t="s">
        <v>1073</v>
      </c>
      <c r="B695" s="141"/>
      <c r="C695" s="298" t="s">
        <v>941</v>
      </c>
      <c r="D695" s="299"/>
      <c r="E695" s="300"/>
      <c r="F695" s="143" t="s">
        <v>33</v>
      </c>
      <c r="G695" s="134">
        <v>12</v>
      </c>
      <c r="H695" s="202">
        <v>274.3</v>
      </c>
      <c r="I695" s="201">
        <f t="shared" si="36"/>
        <v>3291.6000000000004</v>
      </c>
    </row>
    <row r="696" spans="1:9" ht="27.6" customHeight="1" x14ac:dyDescent="0.3">
      <c r="A696" s="79" t="s">
        <v>1074</v>
      </c>
      <c r="B696" s="141"/>
      <c r="C696" s="298" t="s">
        <v>943</v>
      </c>
      <c r="D696" s="299"/>
      <c r="E696" s="300"/>
      <c r="F696" s="130" t="s">
        <v>33</v>
      </c>
      <c r="G696" s="134">
        <v>30</v>
      </c>
      <c r="H696" s="202">
        <v>37.5</v>
      </c>
      <c r="I696" s="201">
        <f t="shared" si="36"/>
        <v>1125</v>
      </c>
    </row>
    <row r="697" spans="1:9" ht="27.6" customHeight="1" x14ac:dyDescent="0.3">
      <c r="A697" s="79" t="s">
        <v>1075</v>
      </c>
      <c r="B697" s="141"/>
      <c r="C697" s="295" t="s">
        <v>945</v>
      </c>
      <c r="D697" s="296"/>
      <c r="E697" s="297"/>
      <c r="F697" s="130"/>
      <c r="G697" s="134"/>
      <c r="H697" s="202"/>
      <c r="I697" s="205"/>
    </row>
    <row r="698" spans="1:9" ht="27.6" customHeight="1" x14ac:dyDescent="0.3">
      <c r="A698" s="79"/>
      <c r="B698" s="141"/>
      <c r="C698" s="298" t="s">
        <v>946</v>
      </c>
      <c r="D698" s="299"/>
      <c r="E698" s="300"/>
      <c r="F698" s="130"/>
      <c r="G698" s="134"/>
      <c r="H698" s="202"/>
      <c r="I698" s="201"/>
    </row>
    <row r="699" spans="1:9" ht="27.6" customHeight="1" x14ac:dyDescent="0.3">
      <c r="A699" s="79" t="s">
        <v>1076</v>
      </c>
      <c r="B699" s="141"/>
      <c r="C699" s="298" t="s">
        <v>948</v>
      </c>
      <c r="D699" s="299"/>
      <c r="E699" s="300"/>
      <c r="F699" s="130" t="s">
        <v>36</v>
      </c>
      <c r="G699" s="134">
        <v>110</v>
      </c>
      <c r="H699" s="202">
        <v>110</v>
      </c>
      <c r="I699" s="201">
        <f>H699*G699</f>
        <v>12100</v>
      </c>
    </row>
    <row r="700" spans="1:9" ht="27.6" customHeight="1" x14ac:dyDescent="0.3">
      <c r="A700" s="79" t="s">
        <v>1077</v>
      </c>
      <c r="B700" s="141"/>
      <c r="C700" s="298" t="s">
        <v>950</v>
      </c>
      <c r="D700" s="299"/>
      <c r="E700" s="300"/>
      <c r="F700" s="130" t="s">
        <v>36</v>
      </c>
      <c r="G700" s="134">
        <v>22</v>
      </c>
      <c r="H700" s="202">
        <v>135</v>
      </c>
      <c r="I700" s="201">
        <f>H700*G700</f>
        <v>2970</v>
      </c>
    </row>
    <row r="701" spans="1:9" ht="27.6" customHeight="1" x14ac:dyDescent="0.3">
      <c r="A701" s="79" t="s">
        <v>1078</v>
      </c>
      <c r="B701" s="141"/>
      <c r="C701" s="298" t="s">
        <v>952</v>
      </c>
      <c r="D701" s="299"/>
      <c r="E701" s="300"/>
      <c r="F701" s="130" t="s">
        <v>33</v>
      </c>
      <c r="G701" s="134">
        <v>120</v>
      </c>
      <c r="H701" s="202">
        <v>32.5</v>
      </c>
      <c r="I701" s="201">
        <f>H701*G701</f>
        <v>3900</v>
      </c>
    </row>
    <row r="702" spans="1:9" ht="27.6" customHeight="1" x14ac:dyDescent="0.3">
      <c r="A702" s="79" t="s">
        <v>1079</v>
      </c>
      <c r="B702" s="141"/>
      <c r="C702" s="295" t="s">
        <v>954</v>
      </c>
      <c r="D702" s="296"/>
      <c r="E702" s="297"/>
      <c r="F702" s="130"/>
      <c r="G702" s="134"/>
      <c r="H702" s="202"/>
      <c r="I702" s="205"/>
    </row>
    <row r="703" spans="1:9" ht="27.6" customHeight="1" x14ac:dyDescent="0.3">
      <c r="A703" s="79"/>
      <c r="B703" s="141"/>
      <c r="C703" s="298" t="s">
        <v>955</v>
      </c>
      <c r="D703" s="299"/>
      <c r="E703" s="300"/>
      <c r="F703" s="130"/>
      <c r="G703" s="134"/>
      <c r="H703" s="202"/>
      <c r="I703" s="201"/>
    </row>
    <row r="704" spans="1:9" ht="27.6" customHeight="1" x14ac:dyDescent="0.3">
      <c r="A704" s="79" t="s">
        <v>1080</v>
      </c>
      <c r="B704" s="141"/>
      <c r="C704" s="298" t="s">
        <v>957</v>
      </c>
      <c r="D704" s="299"/>
      <c r="E704" s="300"/>
      <c r="F704" s="130" t="s">
        <v>36</v>
      </c>
      <c r="G704" s="134">
        <v>110</v>
      </c>
      <c r="H704" s="202">
        <v>36</v>
      </c>
      <c r="I704" s="201">
        <f>H704*G704</f>
        <v>3960</v>
      </c>
    </row>
    <row r="705" spans="1:9" ht="27.6" customHeight="1" x14ac:dyDescent="0.3">
      <c r="A705" s="79" t="s">
        <v>1081</v>
      </c>
      <c r="B705" s="141"/>
      <c r="C705" s="298" t="s">
        <v>959</v>
      </c>
      <c r="D705" s="299"/>
      <c r="E705" s="300"/>
      <c r="F705" s="130" t="s">
        <v>36</v>
      </c>
      <c r="G705" s="134">
        <v>110</v>
      </c>
      <c r="H705" s="202">
        <v>80</v>
      </c>
      <c r="I705" s="201">
        <f>H705*G705</f>
        <v>8800</v>
      </c>
    </row>
    <row r="706" spans="1:9" ht="27.6" customHeight="1" x14ac:dyDescent="0.3">
      <c r="A706" s="79"/>
      <c r="B706" s="141"/>
      <c r="C706" s="298" t="s">
        <v>960</v>
      </c>
      <c r="D706" s="299"/>
      <c r="E706" s="300"/>
      <c r="F706" s="130"/>
      <c r="G706" s="134"/>
      <c r="H706" s="202"/>
      <c r="I706" s="201"/>
    </row>
    <row r="707" spans="1:9" ht="27.6" customHeight="1" x14ac:dyDescent="0.3">
      <c r="A707" s="79" t="s">
        <v>1082</v>
      </c>
      <c r="B707" s="141"/>
      <c r="C707" s="298" t="s">
        <v>962</v>
      </c>
      <c r="D707" s="299"/>
      <c r="E707" s="300"/>
      <c r="F707" s="130" t="s">
        <v>36</v>
      </c>
      <c r="G707" s="134">
        <v>0</v>
      </c>
      <c r="H707" s="202">
        <v>55</v>
      </c>
      <c r="I707" s="201">
        <f>H707*G707</f>
        <v>0</v>
      </c>
    </row>
    <row r="708" spans="1:9" ht="27.6" customHeight="1" x14ac:dyDescent="0.3">
      <c r="A708" s="79" t="s">
        <v>1083</v>
      </c>
      <c r="B708" s="141"/>
      <c r="C708" s="298" t="s">
        <v>964</v>
      </c>
      <c r="D708" s="299"/>
      <c r="E708" s="300"/>
      <c r="F708" s="130" t="s">
        <v>36</v>
      </c>
      <c r="G708" s="134">
        <v>0</v>
      </c>
      <c r="H708" s="202">
        <v>80</v>
      </c>
      <c r="I708" s="201">
        <f>H708*G708</f>
        <v>0</v>
      </c>
    </row>
    <row r="709" spans="1:9" ht="27.6" customHeight="1" x14ac:dyDescent="0.3">
      <c r="A709" s="79" t="s">
        <v>1084</v>
      </c>
      <c r="B709" s="141"/>
      <c r="C709" s="298" t="s">
        <v>966</v>
      </c>
      <c r="D709" s="299"/>
      <c r="E709" s="300"/>
      <c r="F709" s="130" t="s">
        <v>36</v>
      </c>
      <c r="G709" s="134">
        <v>0</v>
      </c>
      <c r="H709" s="202">
        <v>80</v>
      </c>
      <c r="I709" s="201">
        <f>H709*G709</f>
        <v>0</v>
      </c>
    </row>
    <row r="710" spans="1:9" ht="27.6" customHeight="1" x14ac:dyDescent="0.3">
      <c r="A710" s="79"/>
      <c r="B710" s="141"/>
      <c r="C710" s="298" t="s">
        <v>967</v>
      </c>
      <c r="D710" s="299"/>
      <c r="E710" s="300"/>
      <c r="F710" s="130"/>
      <c r="G710" s="134"/>
      <c r="H710" s="202"/>
      <c r="I710" s="201"/>
    </row>
    <row r="711" spans="1:9" ht="18" customHeight="1" x14ac:dyDescent="0.3">
      <c r="A711" s="79" t="s">
        <v>1085</v>
      </c>
      <c r="B711" s="141"/>
      <c r="C711" s="298" t="s">
        <v>969</v>
      </c>
      <c r="D711" s="299"/>
      <c r="E711" s="300"/>
      <c r="F711" s="130" t="s">
        <v>36</v>
      </c>
      <c r="G711" s="134">
        <v>115</v>
      </c>
      <c r="H711" s="202">
        <v>100</v>
      </c>
      <c r="I711" s="201">
        <f>H711*G711</f>
        <v>11500</v>
      </c>
    </row>
    <row r="712" spans="1:9" ht="14.4" customHeight="1" x14ac:dyDescent="0.3">
      <c r="A712" s="79" t="s">
        <v>1086</v>
      </c>
      <c r="B712" s="141"/>
      <c r="C712" s="295" t="s">
        <v>971</v>
      </c>
      <c r="D712" s="296"/>
      <c r="E712" s="297"/>
      <c r="F712" s="130"/>
      <c r="G712" s="134"/>
      <c r="H712" s="202"/>
      <c r="I712" s="205"/>
    </row>
    <row r="713" spans="1:9" ht="27.6" customHeight="1" x14ac:dyDescent="0.3">
      <c r="A713" s="79"/>
      <c r="B713" s="141"/>
      <c r="C713" s="298" t="s">
        <v>972</v>
      </c>
      <c r="D713" s="299"/>
      <c r="E713" s="300"/>
      <c r="F713" s="130"/>
      <c r="G713" s="134"/>
      <c r="H713" s="202"/>
      <c r="I713" s="201"/>
    </row>
    <row r="714" spans="1:9" ht="16.2" customHeight="1" x14ac:dyDescent="0.3">
      <c r="A714" s="79" t="s">
        <v>1087</v>
      </c>
      <c r="B714" s="141"/>
      <c r="C714" s="298" t="s">
        <v>974</v>
      </c>
      <c r="D714" s="299"/>
      <c r="E714" s="300"/>
      <c r="F714" s="130" t="s">
        <v>554</v>
      </c>
      <c r="G714" s="134">
        <v>4</v>
      </c>
      <c r="H714" s="202">
        <v>4100</v>
      </c>
      <c r="I714" s="201">
        <f>H714*G714</f>
        <v>16400</v>
      </c>
    </row>
    <row r="715" spans="1:9" ht="16.2" customHeight="1" x14ac:dyDescent="0.3">
      <c r="A715" s="79" t="s">
        <v>1088</v>
      </c>
      <c r="B715" s="141"/>
      <c r="C715" s="298" t="s">
        <v>976</v>
      </c>
      <c r="D715" s="299"/>
      <c r="E715" s="300"/>
      <c r="F715" s="130" t="s">
        <v>33</v>
      </c>
      <c r="G715" s="134">
        <v>9</v>
      </c>
      <c r="H715" s="202">
        <v>384</v>
      </c>
      <c r="I715" s="201">
        <f>H715*G715</f>
        <v>3456</v>
      </c>
    </row>
    <row r="716" spans="1:9" ht="13.95" customHeight="1" x14ac:dyDescent="0.3">
      <c r="A716" s="79"/>
      <c r="B716" s="141"/>
      <c r="C716" s="298" t="s">
        <v>977</v>
      </c>
      <c r="D716" s="299"/>
      <c r="E716" s="300"/>
      <c r="F716" s="130"/>
      <c r="G716" s="134"/>
      <c r="H716" s="202"/>
      <c r="I716" s="201"/>
    </row>
    <row r="717" spans="1:9" ht="18" customHeight="1" x14ac:dyDescent="0.3">
      <c r="A717" s="79" t="s">
        <v>1089</v>
      </c>
      <c r="B717" s="141"/>
      <c r="C717" s="298" t="s">
        <v>979</v>
      </c>
      <c r="D717" s="299"/>
      <c r="E717" s="300"/>
      <c r="F717" s="130" t="s">
        <v>36</v>
      </c>
      <c r="G717" s="134">
        <v>18</v>
      </c>
      <c r="H717" s="202">
        <v>50</v>
      </c>
      <c r="I717" s="201">
        <f>H717*G717</f>
        <v>900</v>
      </c>
    </row>
    <row r="718" spans="1:9" ht="15.6" customHeight="1" x14ac:dyDescent="0.3">
      <c r="A718" s="79" t="s">
        <v>1090</v>
      </c>
      <c r="B718" s="141"/>
      <c r="C718" s="298" t="s">
        <v>981</v>
      </c>
      <c r="D718" s="299"/>
      <c r="E718" s="300"/>
      <c r="F718" s="130" t="s">
        <v>36</v>
      </c>
      <c r="G718" s="134">
        <v>18</v>
      </c>
      <c r="H718" s="202">
        <v>50</v>
      </c>
      <c r="I718" s="201">
        <f>H718*G718</f>
        <v>900</v>
      </c>
    </row>
    <row r="719" spans="1:9" ht="15" customHeight="1" x14ac:dyDescent="0.3">
      <c r="A719" s="79" t="s">
        <v>1091</v>
      </c>
      <c r="B719" s="141"/>
      <c r="C719" s="298" t="s">
        <v>983</v>
      </c>
      <c r="D719" s="299"/>
      <c r="E719" s="300"/>
      <c r="F719" s="130" t="s">
        <v>36</v>
      </c>
      <c r="G719" s="134">
        <f>G718</f>
        <v>18</v>
      </c>
      <c r="H719" s="202">
        <v>40</v>
      </c>
      <c r="I719" s="201">
        <f>H719*G719</f>
        <v>720</v>
      </c>
    </row>
    <row r="720" spans="1:9" ht="18" customHeight="1" x14ac:dyDescent="0.3">
      <c r="A720" s="79" t="s">
        <v>1092</v>
      </c>
      <c r="B720" s="141"/>
      <c r="C720" s="298" t="s">
        <v>985</v>
      </c>
      <c r="D720" s="299"/>
      <c r="E720" s="300"/>
      <c r="F720" s="130" t="s">
        <v>36</v>
      </c>
      <c r="G720" s="134">
        <v>70</v>
      </c>
      <c r="H720" s="202">
        <v>40</v>
      </c>
      <c r="I720" s="201">
        <f>H720*G720</f>
        <v>2800</v>
      </c>
    </row>
    <row r="721" spans="1:9" ht="19.2" customHeight="1" x14ac:dyDescent="0.3">
      <c r="A721" s="79" t="s">
        <v>1093</v>
      </c>
      <c r="B721" s="141"/>
      <c r="C721" s="298" t="s">
        <v>987</v>
      </c>
      <c r="D721" s="299"/>
      <c r="E721" s="300"/>
      <c r="F721" s="130" t="s">
        <v>36</v>
      </c>
      <c r="G721" s="134">
        <v>70</v>
      </c>
      <c r="H721" s="202">
        <v>80</v>
      </c>
      <c r="I721" s="201">
        <f>H721*G721</f>
        <v>5600</v>
      </c>
    </row>
    <row r="722" spans="1:9" ht="17.399999999999999" customHeight="1" x14ac:dyDescent="0.3">
      <c r="A722" s="79"/>
      <c r="B722" s="141"/>
      <c r="C722" s="298" t="s">
        <v>988</v>
      </c>
      <c r="D722" s="299"/>
      <c r="E722" s="300"/>
      <c r="F722" s="130"/>
      <c r="G722" s="134"/>
      <c r="H722" s="202"/>
      <c r="I722" s="201"/>
    </row>
    <row r="723" spans="1:9" ht="27.6" customHeight="1" x14ac:dyDescent="0.3">
      <c r="A723" s="79" t="s">
        <v>1094</v>
      </c>
      <c r="B723" s="141"/>
      <c r="C723" s="298" t="s">
        <v>990</v>
      </c>
      <c r="D723" s="299"/>
      <c r="E723" s="300"/>
      <c r="F723" s="130" t="s">
        <v>36</v>
      </c>
      <c r="G723" s="134">
        <v>15</v>
      </c>
      <c r="H723" s="202">
        <v>50</v>
      </c>
      <c r="I723" s="201">
        <f>H723*G723</f>
        <v>750</v>
      </c>
    </row>
    <row r="724" spans="1:9" ht="27.6" customHeight="1" x14ac:dyDescent="0.3">
      <c r="A724" s="79" t="s">
        <v>1095</v>
      </c>
      <c r="B724" s="141"/>
      <c r="C724" s="298" t="s">
        <v>992</v>
      </c>
      <c r="D724" s="299"/>
      <c r="E724" s="300"/>
      <c r="F724" s="130" t="s">
        <v>36</v>
      </c>
      <c r="G724" s="134">
        <f>G718</f>
        <v>18</v>
      </c>
      <c r="H724" s="202">
        <v>50</v>
      </c>
      <c r="I724" s="201">
        <f>H724*G724</f>
        <v>900</v>
      </c>
    </row>
    <row r="725" spans="1:9" ht="27.6" customHeight="1" x14ac:dyDescent="0.3">
      <c r="A725" s="79" t="s">
        <v>1096</v>
      </c>
      <c r="B725" s="141"/>
      <c r="C725" s="298" t="s">
        <v>994</v>
      </c>
      <c r="D725" s="299"/>
      <c r="E725" s="300"/>
      <c r="F725" s="130" t="s">
        <v>36</v>
      </c>
      <c r="G725" s="134">
        <v>15</v>
      </c>
      <c r="H725" s="202">
        <v>40</v>
      </c>
      <c r="I725" s="201">
        <f>H725*G725</f>
        <v>600</v>
      </c>
    </row>
    <row r="726" spans="1:9" ht="27.6" customHeight="1" x14ac:dyDescent="0.3">
      <c r="A726" s="278" t="s">
        <v>1317</v>
      </c>
      <c r="B726" s="279"/>
      <c r="C726" s="279"/>
      <c r="D726" s="279"/>
      <c r="E726" s="279"/>
      <c r="F726" s="279"/>
      <c r="G726" s="279"/>
      <c r="H726" s="280"/>
      <c r="I726" s="187">
        <f>SUM(I685:I725)</f>
        <v>1917071.12</v>
      </c>
    </row>
    <row r="727" spans="1:9" ht="27.6" customHeight="1" x14ac:dyDescent="0.3">
      <c r="A727" s="259" t="s">
        <v>1329</v>
      </c>
      <c r="B727" s="259"/>
      <c r="C727" s="259"/>
      <c r="D727" s="259"/>
      <c r="E727" s="259"/>
      <c r="F727" s="259"/>
      <c r="G727" s="259"/>
      <c r="H727" s="259"/>
      <c r="I727" s="259"/>
    </row>
    <row r="728" spans="1:9" ht="27.6" customHeight="1" x14ac:dyDescent="0.3">
      <c r="A728" s="87" t="s">
        <v>290</v>
      </c>
      <c r="B728" s="87" t="s">
        <v>291</v>
      </c>
      <c r="C728" s="260" t="s">
        <v>113</v>
      </c>
      <c r="D728" s="261"/>
      <c r="E728" s="262"/>
      <c r="F728" s="87" t="s">
        <v>2</v>
      </c>
      <c r="G728" s="88" t="s">
        <v>3</v>
      </c>
      <c r="H728" s="177" t="s">
        <v>4</v>
      </c>
      <c r="I728" s="178" t="s">
        <v>185</v>
      </c>
    </row>
    <row r="729" spans="1:9" ht="27.6" customHeight="1" x14ac:dyDescent="0.3">
      <c r="A729" s="292" t="s">
        <v>1324</v>
      </c>
      <c r="B729" s="293"/>
      <c r="C729" s="293"/>
      <c r="D729" s="293"/>
      <c r="E729" s="293"/>
      <c r="F729" s="293"/>
      <c r="G729" s="293"/>
      <c r="H729" s="294"/>
      <c r="I729" s="187">
        <f>I726</f>
        <v>1917071.12</v>
      </c>
    </row>
    <row r="730" spans="1:9" ht="27.6" customHeight="1" x14ac:dyDescent="0.3">
      <c r="A730" s="79" t="s">
        <v>1097</v>
      </c>
      <c r="B730" s="141"/>
      <c r="C730" s="298" t="s">
        <v>996</v>
      </c>
      <c r="D730" s="299"/>
      <c r="E730" s="300"/>
      <c r="F730" s="130" t="s">
        <v>36</v>
      </c>
      <c r="G730" s="134">
        <f>G725</f>
        <v>15</v>
      </c>
      <c r="H730" s="202">
        <v>40</v>
      </c>
      <c r="I730" s="201">
        <f>H730*G730</f>
        <v>600</v>
      </c>
    </row>
    <row r="731" spans="1:9" ht="27.6" customHeight="1" x14ac:dyDescent="0.3">
      <c r="A731" s="79" t="s">
        <v>1098</v>
      </c>
      <c r="B731" s="141"/>
      <c r="C731" s="298" t="s">
        <v>998</v>
      </c>
      <c r="D731" s="299"/>
      <c r="E731" s="300"/>
      <c r="F731" s="130" t="s">
        <v>36</v>
      </c>
      <c r="G731" s="134">
        <f>G730</f>
        <v>15</v>
      </c>
      <c r="H731" s="202">
        <v>80</v>
      </c>
      <c r="I731" s="201">
        <f>H731*G731</f>
        <v>1200</v>
      </c>
    </row>
    <row r="732" spans="1:9" ht="27.6" customHeight="1" x14ac:dyDescent="0.3">
      <c r="A732" s="79"/>
      <c r="B732" s="141"/>
      <c r="C732" s="298" t="s">
        <v>999</v>
      </c>
      <c r="D732" s="299"/>
      <c r="E732" s="300"/>
      <c r="F732" s="130"/>
      <c r="G732" s="134"/>
      <c r="H732" s="202"/>
      <c r="I732" s="201"/>
    </row>
    <row r="733" spans="1:9" ht="27.6" customHeight="1" x14ac:dyDescent="0.3">
      <c r="A733" s="79"/>
      <c r="B733" s="141"/>
      <c r="C733" s="298" t="s">
        <v>1000</v>
      </c>
      <c r="D733" s="299"/>
      <c r="E733" s="300"/>
      <c r="F733" s="130"/>
      <c r="G733" s="134"/>
      <c r="H733" s="202"/>
      <c r="I733" s="201"/>
    </row>
    <row r="734" spans="1:9" ht="27.6" customHeight="1" x14ac:dyDescent="0.3">
      <c r="A734" s="79" t="s">
        <v>1099</v>
      </c>
      <c r="B734" s="141"/>
      <c r="C734" s="298" t="s">
        <v>1002</v>
      </c>
      <c r="D734" s="299"/>
      <c r="E734" s="300"/>
      <c r="F734" s="130" t="s">
        <v>36</v>
      </c>
      <c r="G734" s="134">
        <v>20</v>
      </c>
      <c r="H734" s="202">
        <v>275.66000000000003</v>
      </c>
      <c r="I734" s="201">
        <f>H734*G734</f>
        <v>5513.2000000000007</v>
      </c>
    </row>
    <row r="735" spans="1:9" ht="27.6" customHeight="1" x14ac:dyDescent="0.3">
      <c r="A735" s="79"/>
      <c r="B735" s="141"/>
      <c r="C735" s="298" t="s">
        <v>1003</v>
      </c>
      <c r="D735" s="299"/>
      <c r="E735" s="300"/>
      <c r="F735" s="130"/>
      <c r="G735" s="134"/>
      <c r="H735" s="202"/>
      <c r="I735" s="201"/>
    </row>
    <row r="736" spans="1:9" ht="27.6" customHeight="1" x14ac:dyDescent="0.3">
      <c r="A736" s="69"/>
      <c r="B736" s="141"/>
      <c r="C736" s="298" t="s">
        <v>1004</v>
      </c>
      <c r="D736" s="299"/>
      <c r="E736" s="300"/>
      <c r="F736" s="130"/>
      <c r="G736" s="134"/>
      <c r="H736" s="202"/>
      <c r="I736" s="201"/>
    </row>
    <row r="737" spans="1:9" ht="27.6" customHeight="1" x14ac:dyDescent="0.3">
      <c r="A737" s="79" t="s">
        <v>1100</v>
      </c>
      <c r="B737" s="141"/>
      <c r="C737" s="298" t="s">
        <v>1006</v>
      </c>
      <c r="D737" s="299"/>
      <c r="E737" s="300"/>
      <c r="F737" s="130" t="s">
        <v>554</v>
      </c>
      <c r="G737" s="134">
        <v>8</v>
      </c>
      <c r="H737" s="202">
        <v>1300</v>
      </c>
      <c r="I737" s="201">
        <f>H737*G737</f>
        <v>10400</v>
      </c>
    </row>
    <row r="738" spans="1:9" ht="27.6" customHeight="1" x14ac:dyDescent="0.3">
      <c r="A738" s="79" t="s">
        <v>1101</v>
      </c>
      <c r="B738" s="141"/>
      <c r="C738" s="295" t="s">
        <v>1008</v>
      </c>
      <c r="D738" s="296"/>
      <c r="E738" s="297"/>
      <c r="F738" s="130"/>
      <c r="G738" s="134"/>
      <c r="H738" s="202"/>
      <c r="I738" s="205"/>
    </row>
    <row r="739" spans="1:9" ht="27.6" customHeight="1" x14ac:dyDescent="0.3">
      <c r="A739" s="79"/>
      <c r="B739" s="141"/>
      <c r="C739" s="298" t="s">
        <v>888</v>
      </c>
      <c r="D739" s="299"/>
      <c r="E739" s="300"/>
      <c r="F739" s="130"/>
      <c r="G739" s="134"/>
      <c r="H739" s="202"/>
      <c r="I739" s="201"/>
    </row>
    <row r="740" spans="1:9" ht="27.6" customHeight="1" x14ac:dyDescent="0.3">
      <c r="A740" s="79" t="s">
        <v>1102</v>
      </c>
      <c r="B740" s="141"/>
      <c r="C740" s="298" t="s">
        <v>1010</v>
      </c>
      <c r="D740" s="299"/>
      <c r="E740" s="300"/>
      <c r="F740" s="130" t="s">
        <v>36</v>
      </c>
      <c r="G740" s="134">
        <v>55</v>
      </c>
      <c r="H740" s="202">
        <v>1050</v>
      </c>
      <c r="I740" s="201">
        <f>H740*G740</f>
        <v>57750</v>
      </c>
    </row>
    <row r="741" spans="1:9" ht="27.6" customHeight="1" x14ac:dyDescent="0.3">
      <c r="A741" s="79" t="s">
        <v>1103</v>
      </c>
      <c r="B741" s="141"/>
      <c r="C741" s="298" t="s">
        <v>1012</v>
      </c>
      <c r="D741" s="299"/>
      <c r="E741" s="300"/>
      <c r="F741" s="130" t="s">
        <v>36</v>
      </c>
      <c r="G741" s="134">
        <v>85</v>
      </c>
      <c r="H741" s="202">
        <v>1350</v>
      </c>
      <c r="I741" s="201">
        <f>H741*G741</f>
        <v>114750</v>
      </c>
    </row>
    <row r="742" spans="1:9" ht="27.6" customHeight="1" x14ac:dyDescent="0.3">
      <c r="A742" s="79" t="s">
        <v>1104</v>
      </c>
      <c r="B742" s="141"/>
      <c r="C742" s="298" t="s">
        <v>1014</v>
      </c>
      <c r="D742" s="299"/>
      <c r="E742" s="300"/>
      <c r="F742" s="130" t="s">
        <v>36</v>
      </c>
      <c r="G742" s="134">
        <v>75</v>
      </c>
      <c r="H742" s="202">
        <v>1350</v>
      </c>
      <c r="I742" s="201">
        <f>H742*G742</f>
        <v>101250</v>
      </c>
    </row>
    <row r="743" spans="1:9" ht="27.6" customHeight="1" x14ac:dyDescent="0.3">
      <c r="A743" s="79"/>
      <c r="B743" s="141"/>
      <c r="C743" s="298" t="s">
        <v>895</v>
      </c>
      <c r="D743" s="299"/>
      <c r="E743" s="300"/>
      <c r="F743" s="130"/>
      <c r="G743" s="134"/>
      <c r="H743" s="202"/>
      <c r="I743" s="201"/>
    </row>
    <row r="744" spans="1:9" ht="27.6" customHeight="1" x14ac:dyDescent="0.3">
      <c r="A744" s="79"/>
      <c r="B744" s="141"/>
      <c r="C744" s="298" t="s">
        <v>1015</v>
      </c>
      <c r="D744" s="299"/>
      <c r="E744" s="300"/>
      <c r="F744" s="130"/>
      <c r="G744" s="134"/>
      <c r="H744" s="202"/>
      <c r="I744" s="201"/>
    </row>
    <row r="745" spans="1:9" ht="27.6" customHeight="1" x14ac:dyDescent="0.3">
      <c r="A745" s="79" t="s">
        <v>1105</v>
      </c>
      <c r="B745" s="141"/>
      <c r="C745" s="298" t="s">
        <v>1017</v>
      </c>
      <c r="D745" s="299"/>
      <c r="E745" s="300"/>
      <c r="F745" s="130" t="s">
        <v>376</v>
      </c>
      <c r="G745" s="134">
        <v>2</v>
      </c>
      <c r="H745" s="202">
        <v>13400</v>
      </c>
      <c r="I745" s="201">
        <f>H745*G745</f>
        <v>26800</v>
      </c>
    </row>
    <row r="746" spans="1:9" ht="27.6" customHeight="1" x14ac:dyDescent="0.3">
      <c r="A746" s="79" t="s">
        <v>1106</v>
      </c>
      <c r="B746" s="141"/>
      <c r="C746" s="298" t="s">
        <v>1019</v>
      </c>
      <c r="D746" s="299"/>
      <c r="E746" s="300"/>
      <c r="F746" s="130" t="s">
        <v>29</v>
      </c>
      <c r="G746" s="134">
        <v>20</v>
      </c>
      <c r="H746" s="202">
        <v>2800</v>
      </c>
      <c r="I746" s="201">
        <f>H746*G746</f>
        <v>56000</v>
      </c>
    </row>
    <row r="747" spans="1:9" ht="27.6" customHeight="1" x14ac:dyDescent="0.3">
      <c r="A747" s="79" t="s">
        <v>1107</v>
      </c>
      <c r="B747" s="141"/>
      <c r="C747" s="298" t="s">
        <v>904</v>
      </c>
      <c r="D747" s="299"/>
      <c r="E747" s="300"/>
      <c r="F747" s="130" t="s">
        <v>905</v>
      </c>
      <c r="G747" s="134">
        <v>4</v>
      </c>
      <c r="H747" s="202">
        <v>450</v>
      </c>
      <c r="I747" s="201">
        <f>H747*G747</f>
        <v>1800</v>
      </c>
    </row>
    <row r="748" spans="1:9" ht="27.6" customHeight="1" x14ac:dyDescent="0.3">
      <c r="A748" s="79" t="s">
        <v>1108</v>
      </c>
      <c r="B748" s="141"/>
      <c r="C748" s="298" t="s">
        <v>1022</v>
      </c>
      <c r="D748" s="299"/>
      <c r="E748" s="300"/>
      <c r="F748" s="130" t="s">
        <v>36</v>
      </c>
      <c r="G748" s="134">
        <v>80</v>
      </c>
      <c r="H748" s="202">
        <v>625</v>
      </c>
      <c r="I748" s="201">
        <f>H748*G748</f>
        <v>50000</v>
      </c>
    </row>
    <row r="749" spans="1:9" ht="27.6" customHeight="1" x14ac:dyDescent="0.3">
      <c r="A749" s="79" t="s">
        <v>1109</v>
      </c>
      <c r="B749" s="141"/>
      <c r="C749" s="298" t="s">
        <v>1024</v>
      </c>
      <c r="D749" s="299"/>
      <c r="E749" s="300"/>
      <c r="F749" s="130" t="s">
        <v>33</v>
      </c>
      <c r="G749" s="134">
        <v>15</v>
      </c>
      <c r="H749" s="202">
        <v>1430</v>
      </c>
      <c r="I749" s="201">
        <f>H749*G749</f>
        <v>21450</v>
      </c>
    </row>
    <row r="750" spans="1:9" ht="27.6" customHeight="1" x14ac:dyDescent="0.3">
      <c r="A750" s="79" t="s">
        <v>1110</v>
      </c>
      <c r="B750" s="141"/>
      <c r="C750" s="295" t="s">
        <v>1026</v>
      </c>
      <c r="D750" s="296"/>
      <c r="E750" s="297"/>
      <c r="F750" s="130"/>
      <c r="G750" s="134"/>
      <c r="H750" s="202"/>
      <c r="I750" s="201"/>
    </row>
    <row r="751" spans="1:9" ht="27.6" customHeight="1" x14ac:dyDescent="0.3">
      <c r="A751" s="79" t="s">
        <v>1111</v>
      </c>
      <c r="B751" s="141"/>
      <c r="C751" s="298" t="s">
        <v>1028</v>
      </c>
      <c r="D751" s="299"/>
      <c r="E751" s="300"/>
      <c r="F751" s="130" t="s">
        <v>554</v>
      </c>
      <c r="G751" s="134">
        <v>4</v>
      </c>
      <c r="H751" s="202">
        <v>4500</v>
      </c>
      <c r="I751" s="201">
        <f>H751*G751</f>
        <v>18000</v>
      </c>
    </row>
    <row r="752" spans="1:9" ht="27.6" customHeight="1" x14ac:dyDescent="0.3">
      <c r="A752" s="79" t="s">
        <v>1112</v>
      </c>
      <c r="B752" s="141"/>
      <c r="C752" s="298" t="s">
        <v>1030</v>
      </c>
      <c r="D752" s="299"/>
      <c r="E752" s="300"/>
      <c r="F752" s="130" t="s">
        <v>554</v>
      </c>
      <c r="G752" s="134">
        <v>4</v>
      </c>
      <c r="H752" s="202">
        <v>255.58</v>
      </c>
      <c r="I752" s="201">
        <f>H752*G752</f>
        <v>1022.32</v>
      </c>
    </row>
    <row r="753" spans="1:9" ht="27.6" customHeight="1" x14ac:dyDescent="0.3">
      <c r="A753" s="79"/>
      <c r="B753" s="141"/>
      <c r="C753" s="144"/>
      <c r="D753" s="145"/>
      <c r="E753" s="146"/>
      <c r="F753" s="130"/>
      <c r="G753" s="147"/>
      <c r="H753" s="206"/>
      <c r="I753" s="207"/>
    </row>
    <row r="754" spans="1:9" ht="27.6" customHeight="1" x14ac:dyDescent="0.3">
      <c r="A754" s="79"/>
      <c r="B754" s="141"/>
      <c r="C754" s="144"/>
      <c r="D754" s="145"/>
      <c r="E754" s="146"/>
      <c r="F754" s="130"/>
      <c r="G754" s="147"/>
      <c r="H754" s="206"/>
      <c r="I754" s="207"/>
    </row>
    <row r="755" spans="1:9" ht="15.6" customHeight="1" x14ac:dyDescent="0.3">
      <c r="A755" s="79"/>
      <c r="B755" s="141"/>
      <c r="C755" s="144"/>
      <c r="D755" s="145"/>
      <c r="E755" s="146"/>
      <c r="F755" s="130"/>
      <c r="G755" s="147"/>
      <c r="H755" s="206"/>
      <c r="I755" s="207"/>
    </row>
    <row r="756" spans="1:9" ht="27.6" customHeight="1" x14ac:dyDescent="0.3">
      <c r="A756" s="316" t="s">
        <v>1330</v>
      </c>
      <c r="B756" s="316"/>
      <c r="C756" s="316"/>
      <c r="D756" s="316"/>
      <c r="E756" s="316"/>
      <c r="F756" s="316"/>
      <c r="G756" s="316"/>
      <c r="H756" s="316"/>
      <c r="I756" s="187">
        <f>SUM(I729:I755)</f>
        <v>2383606.64</v>
      </c>
    </row>
  </sheetData>
  <mergeCells count="505">
    <mergeCell ref="C751:E751"/>
    <mergeCell ref="C752:E752"/>
    <mergeCell ref="A756:H756"/>
    <mergeCell ref="C745:E745"/>
    <mergeCell ref="C746:E746"/>
    <mergeCell ref="C747:E747"/>
    <mergeCell ref="C748:E748"/>
    <mergeCell ref="C749:E749"/>
    <mergeCell ref="C750:E750"/>
    <mergeCell ref="C739:E739"/>
    <mergeCell ref="C740:E740"/>
    <mergeCell ref="C741:E741"/>
    <mergeCell ref="C742:E742"/>
    <mergeCell ref="C743:E743"/>
    <mergeCell ref="C744:E744"/>
    <mergeCell ref="C733:E733"/>
    <mergeCell ref="C734:E734"/>
    <mergeCell ref="C735:E735"/>
    <mergeCell ref="C736:E736"/>
    <mergeCell ref="C737:E737"/>
    <mergeCell ref="C738:E738"/>
    <mergeCell ref="C724:E724"/>
    <mergeCell ref="C725:E725"/>
    <mergeCell ref="C730:E730"/>
    <mergeCell ref="C731:E731"/>
    <mergeCell ref="C732:E732"/>
    <mergeCell ref="C717:E717"/>
    <mergeCell ref="C718:E718"/>
    <mergeCell ref="C719:E719"/>
    <mergeCell ref="C720:E720"/>
    <mergeCell ref="C721:E721"/>
    <mergeCell ref="C722:E722"/>
    <mergeCell ref="A726:H726"/>
    <mergeCell ref="A727:I727"/>
    <mergeCell ref="C728:E728"/>
    <mergeCell ref="A729:H729"/>
    <mergeCell ref="C711:E711"/>
    <mergeCell ref="C712:E712"/>
    <mergeCell ref="C713:E713"/>
    <mergeCell ref="C714:E714"/>
    <mergeCell ref="C715:E715"/>
    <mergeCell ref="C716:E716"/>
    <mergeCell ref="C709:E709"/>
    <mergeCell ref="C710:E710"/>
    <mergeCell ref="C723:E723"/>
    <mergeCell ref="C703:E703"/>
    <mergeCell ref="C704:E704"/>
    <mergeCell ref="C705:E705"/>
    <mergeCell ref="C706:E706"/>
    <mergeCell ref="C707:E707"/>
    <mergeCell ref="C708:E708"/>
    <mergeCell ref="C697:E697"/>
    <mergeCell ref="C698:E698"/>
    <mergeCell ref="C699:E699"/>
    <mergeCell ref="C700:E700"/>
    <mergeCell ref="C701:E701"/>
    <mergeCell ref="C702:E702"/>
    <mergeCell ref="C691:E691"/>
    <mergeCell ref="C692:E692"/>
    <mergeCell ref="C693:E693"/>
    <mergeCell ref="C694:E694"/>
    <mergeCell ref="C695:E695"/>
    <mergeCell ref="C696:E696"/>
    <mergeCell ref="C681:E681"/>
    <mergeCell ref="C686:E686"/>
    <mergeCell ref="C687:E687"/>
    <mergeCell ref="C688:E688"/>
    <mergeCell ref="C689:E689"/>
    <mergeCell ref="C690:E690"/>
    <mergeCell ref="A682:H682"/>
    <mergeCell ref="A683:I683"/>
    <mergeCell ref="C684:E684"/>
    <mergeCell ref="A685:H685"/>
    <mergeCell ref="C675:E675"/>
    <mergeCell ref="C676:E676"/>
    <mergeCell ref="C677:E677"/>
    <mergeCell ref="C678:E678"/>
    <mergeCell ref="C679:E679"/>
    <mergeCell ref="C680:E680"/>
    <mergeCell ref="C671:E671"/>
    <mergeCell ref="C672:E672"/>
    <mergeCell ref="C673:E673"/>
    <mergeCell ref="C674:E674"/>
    <mergeCell ref="C667:E667"/>
    <mergeCell ref="C668:E668"/>
    <mergeCell ref="C669:E669"/>
    <mergeCell ref="C670:E670"/>
    <mergeCell ref="C661:E661"/>
    <mergeCell ref="C662:E662"/>
    <mergeCell ref="C663:E663"/>
    <mergeCell ref="C664:E664"/>
    <mergeCell ref="C665:E665"/>
    <mergeCell ref="C666:E666"/>
    <mergeCell ref="C655:E655"/>
    <mergeCell ref="C656:E656"/>
    <mergeCell ref="C657:E657"/>
    <mergeCell ref="C658:E658"/>
    <mergeCell ref="C659:E659"/>
    <mergeCell ref="C660:E660"/>
    <mergeCell ref="C649:E649"/>
    <mergeCell ref="C650:E650"/>
    <mergeCell ref="C651:E651"/>
    <mergeCell ref="C652:E652"/>
    <mergeCell ref="C653:E653"/>
    <mergeCell ref="C654:E654"/>
    <mergeCell ref="C640:E640"/>
    <mergeCell ref="C641:E641"/>
    <mergeCell ref="C642:E642"/>
    <mergeCell ref="C647:E647"/>
    <mergeCell ref="C648:E648"/>
    <mergeCell ref="C633:E633"/>
    <mergeCell ref="C634:E634"/>
    <mergeCell ref="C635:E635"/>
    <mergeCell ref="C636:E636"/>
    <mergeCell ref="C637:E637"/>
    <mergeCell ref="C638:E638"/>
    <mergeCell ref="A643:H643"/>
    <mergeCell ref="A644:I644"/>
    <mergeCell ref="C645:E645"/>
    <mergeCell ref="A646:H646"/>
    <mergeCell ref="C630:E630"/>
    <mergeCell ref="C631:E631"/>
    <mergeCell ref="C632:E632"/>
    <mergeCell ref="C625:E625"/>
    <mergeCell ref="C626:E626"/>
    <mergeCell ref="C627:E627"/>
    <mergeCell ref="C628:E628"/>
    <mergeCell ref="C629:E629"/>
    <mergeCell ref="C639:E639"/>
    <mergeCell ref="C619:E619"/>
    <mergeCell ref="C620:E620"/>
    <mergeCell ref="C621:E621"/>
    <mergeCell ref="C622:E622"/>
    <mergeCell ref="C623:E623"/>
    <mergeCell ref="C624:E624"/>
    <mergeCell ref="C613:E613"/>
    <mergeCell ref="C614:E614"/>
    <mergeCell ref="C615:E615"/>
    <mergeCell ref="C616:E616"/>
    <mergeCell ref="C617:E617"/>
    <mergeCell ref="C618:E618"/>
    <mergeCell ref="C607:E607"/>
    <mergeCell ref="C608:E608"/>
    <mergeCell ref="C609:E609"/>
    <mergeCell ref="C610:E610"/>
    <mergeCell ref="C611:E611"/>
    <mergeCell ref="C612:E612"/>
    <mergeCell ref="C601:E601"/>
    <mergeCell ref="C602:E602"/>
    <mergeCell ref="C603:E603"/>
    <mergeCell ref="C604:E604"/>
    <mergeCell ref="C605:E605"/>
    <mergeCell ref="C606:E606"/>
    <mergeCell ref="C592:E592"/>
    <mergeCell ref="C593:E593"/>
    <mergeCell ref="C598:E598"/>
    <mergeCell ref="C599:E599"/>
    <mergeCell ref="C600:E600"/>
    <mergeCell ref="C585:E585"/>
    <mergeCell ref="C586:E586"/>
    <mergeCell ref="C587:E587"/>
    <mergeCell ref="C588:E588"/>
    <mergeCell ref="C589:E589"/>
    <mergeCell ref="C590:E590"/>
    <mergeCell ref="A594:H594"/>
    <mergeCell ref="A595:I595"/>
    <mergeCell ref="C596:E596"/>
    <mergeCell ref="A597:H597"/>
    <mergeCell ref="C579:E579"/>
    <mergeCell ref="C580:E580"/>
    <mergeCell ref="C581:E581"/>
    <mergeCell ref="C582:E582"/>
    <mergeCell ref="C583:E583"/>
    <mergeCell ref="C584:E584"/>
    <mergeCell ref="C577:E577"/>
    <mergeCell ref="C578:E578"/>
    <mergeCell ref="C591:E591"/>
    <mergeCell ref="C571:E571"/>
    <mergeCell ref="C572:E572"/>
    <mergeCell ref="C573:E573"/>
    <mergeCell ref="C574:E574"/>
    <mergeCell ref="C575:E575"/>
    <mergeCell ref="C576:E576"/>
    <mergeCell ref="C565:E565"/>
    <mergeCell ref="C566:E566"/>
    <mergeCell ref="C567:E567"/>
    <mergeCell ref="C568:E568"/>
    <mergeCell ref="C569:E569"/>
    <mergeCell ref="C570:E570"/>
    <mergeCell ref="C559:E559"/>
    <mergeCell ref="C560:E560"/>
    <mergeCell ref="C561:E561"/>
    <mergeCell ref="C562:E562"/>
    <mergeCell ref="C563:E563"/>
    <mergeCell ref="C564:E564"/>
    <mergeCell ref="C553:E553"/>
    <mergeCell ref="C554:E554"/>
    <mergeCell ref="C555:E555"/>
    <mergeCell ref="C556:E556"/>
    <mergeCell ref="C557:E557"/>
    <mergeCell ref="C558:E558"/>
    <mergeCell ref="C549:E549"/>
    <mergeCell ref="C550:E550"/>
    <mergeCell ref="C551:E551"/>
    <mergeCell ref="C552:E552"/>
    <mergeCell ref="C537:E537"/>
    <mergeCell ref="C538:E538"/>
    <mergeCell ref="C539:E539"/>
    <mergeCell ref="C540:E540"/>
    <mergeCell ref="C541:E541"/>
    <mergeCell ref="C542:E542"/>
    <mergeCell ref="A544:H544"/>
    <mergeCell ref="A545:I545"/>
    <mergeCell ref="C546:E546"/>
    <mergeCell ref="A547:H547"/>
    <mergeCell ref="C532:E532"/>
    <mergeCell ref="C533:E533"/>
    <mergeCell ref="C534:E534"/>
    <mergeCell ref="C535:E535"/>
    <mergeCell ref="C536:E536"/>
    <mergeCell ref="C529:E529"/>
    <mergeCell ref="C530:E530"/>
    <mergeCell ref="C543:E543"/>
    <mergeCell ref="C548:E548"/>
    <mergeCell ref="C523:E523"/>
    <mergeCell ref="C524:E524"/>
    <mergeCell ref="C525:E525"/>
    <mergeCell ref="C526:E526"/>
    <mergeCell ref="C527:E527"/>
    <mergeCell ref="C528:E528"/>
    <mergeCell ref="C432:E432"/>
    <mergeCell ref="C521:E521"/>
    <mergeCell ref="C531:E531"/>
    <mergeCell ref="A442:H442"/>
    <mergeCell ref="A443:I443"/>
    <mergeCell ref="C444:E444"/>
    <mergeCell ref="A445:H445"/>
    <mergeCell ref="A496:H496"/>
    <mergeCell ref="A497:I497"/>
    <mergeCell ref="C498:E498"/>
    <mergeCell ref="A499:H499"/>
    <mergeCell ref="C248:E248"/>
    <mergeCell ref="C249:E249"/>
    <mergeCell ref="C253:E253"/>
    <mergeCell ref="C254:E254"/>
    <mergeCell ref="C246:E246"/>
    <mergeCell ref="C247:E247"/>
    <mergeCell ref="A250:H250"/>
    <mergeCell ref="C430:E430"/>
    <mergeCell ref="C345:E345"/>
    <mergeCell ref="A251:I251"/>
    <mergeCell ref="C252:E252"/>
    <mergeCell ref="A280:H280"/>
    <mergeCell ref="A281:I281"/>
    <mergeCell ref="C282:E282"/>
    <mergeCell ref="A283:H283"/>
    <mergeCell ref="A336:H336"/>
    <mergeCell ref="A337:I337"/>
    <mergeCell ref="C338:E338"/>
    <mergeCell ref="A339:H339"/>
    <mergeCell ref="A389:H389"/>
    <mergeCell ref="A390:I390"/>
    <mergeCell ref="C391:E391"/>
    <mergeCell ref="A392:H392"/>
    <mergeCell ref="C240:E240"/>
    <mergeCell ref="C241:E241"/>
    <mergeCell ref="C242:E242"/>
    <mergeCell ref="C243:E243"/>
    <mergeCell ref="C244:E244"/>
    <mergeCell ref="C245:E245"/>
    <mergeCell ref="C230:E230"/>
    <mergeCell ref="C231:E231"/>
    <mergeCell ref="C232:E232"/>
    <mergeCell ref="C233:E233"/>
    <mergeCell ref="C238:E238"/>
    <mergeCell ref="C239:E239"/>
    <mergeCell ref="A234:H234"/>
    <mergeCell ref="A235:I235"/>
    <mergeCell ref="C236:E236"/>
    <mergeCell ref="A237:H237"/>
    <mergeCell ref="C224:E224"/>
    <mergeCell ref="C225:E225"/>
    <mergeCell ref="C226:E226"/>
    <mergeCell ref="C227:E227"/>
    <mergeCell ref="C228:E228"/>
    <mergeCell ref="C229:E229"/>
    <mergeCell ref="C219:E219"/>
    <mergeCell ref="C220:E220"/>
    <mergeCell ref="C221:E221"/>
    <mergeCell ref="C222:E222"/>
    <mergeCell ref="C223:E223"/>
    <mergeCell ref="C216:E216"/>
    <mergeCell ref="C217:E217"/>
    <mergeCell ref="C218:E218"/>
    <mergeCell ref="C206:E206"/>
    <mergeCell ref="C211:E211"/>
    <mergeCell ref="C212:E212"/>
    <mergeCell ref="C213:E213"/>
    <mergeCell ref="C214:E214"/>
    <mergeCell ref="C215:E215"/>
    <mergeCell ref="A207:H207"/>
    <mergeCell ref="A208:I208"/>
    <mergeCell ref="C209:E209"/>
    <mergeCell ref="A210:H210"/>
    <mergeCell ref="C200:E200"/>
    <mergeCell ref="C201:E201"/>
    <mergeCell ref="C202:E202"/>
    <mergeCell ref="C203:E203"/>
    <mergeCell ref="C204:E204"/>
    <mergeCell ref="C205:E205"/>
    <mergeCell ref="C194:E194"/>
    <mergeCell ref="C195:E195"/>
    <mergeCell ref="C196:E196"/>
    <mergeCell ref="C197:E197"/>
    <mergeCell ref="C198:E198"/>
    <mergeCell ref="C199:E199"/>
    <mergeCell ref="C191:E191"/>
    <mergeCell ref="C192:E192"/>
    <mergeCell ref="C193:E193"/>
    <mergeCell ref="C182:E182"/>
    <mergeCell ref="C183:E183"/>
    <mergeCell ref="C188:E188"/>
    <mergeCell ref="C189:E189"/>
    <mergeCell ref="C190:E190"/>
    <mergeCell ref="A184:H184"/>
    <mergeCell ref="A185:I185"/>
    <mergeCell ref="C186:E186"/>
    <mergeCell ref="C172:E172"/>
    <mergeCell ref="C173:E173"/>
    <mergeCell ref="C174:E174"/>
    <mergeCell ref="C179:E179"/>
    <mergeCell ref="C180:E180"/>
    <mergeCell ref="C181:E181"/>
    <mergeCell ref="C166:E166"/>
    <mergeCell ref="C167:E167"/>
    <mergeCell ref="C168:E168"/>
    <mergeCell ref="C169:E169"/>
    <mergeCell ref="C170:E170"/>
    <mergeCell ref="C171:E171"/>
    <mergeCell ref="A175:H175"/>
    <mergeCell ref="A176:I176"/>
    <mergeCell ref="C177:E177"/>
    <mergeCell ref="A178:H178"/>
    <mergeCell ref="C161:E161"/>
    <mergeCell ref="C162:E162"/>
    <mergeCell ref="C163:E163"/>
    <mergeCell ref="C164:E164"/>
    <mergeCell ref="C165:E165"/>
    <mergeCell ref="C154:E154"/>
    <mergeCell ref="C155:E155"/>
    <mergeCell ref="C156:E156"/>
    <mergeCell ref="C157:E157"/>
    <mergeCell ref="C158:E158"/>
    <mergeCell ref="C159:E159"/>
    <mergeCell ref="C149:E149"/>
    <mergeCell ref="C150:E150"/>
    <mergeCell ref="C151:E151"/>
    <mergeCell ref="C152:E152"/>
    <mergeCell ref="C153:E153"/>
    <mergeCell ref="C146:E146"/>
    <mergeCell ref="C147:E147"/>
    <mergeCell ref="C148:E148"/>
    <mergeCell ref="C160:E160"/>
    <mergeCell ref="C136:E136"/>
    <mergeCell ref="C137:E137"/>
    <mergeCell ref="C138:E138"/>
    <mergeCell ref="C143:E143"/>
    <mergeCell ref="C144:E144"/>
    <mergeCell ref="C145:E145"/>
    <mergeCell ref="C126:E126"/>
    <mergeCell ref="C127:E127"/>
    <mergeCell ref="C128:E128"/>
    <mergeCell ref="C129:E129"/>
    <mergeCell ref="C134:E134"/>
    <mergeCell ref="C135:E135"/>
    <mergeCell ref="A130:H130"/>
    <mergeCell ref="A131:I131"/>
    <mergeCell ref="C132:E132"/>
    <mergeCell ref="A139:H139"/>
    <mergeCell ref="A140:I140"/>
    <mergeCell ref="C141:E141"/>
    <mergeCell ref="A142:H142"/>
    <mergeCell ref="C121:E121"/>
    <mergeCell ref="C122:E122"/>
    <mergeCell ref="C123:E123"/>
    <mergeCell ref="C124:E124"/>
    <mergeCell ref="C125:E125"/>
    <mergeCell ref="C111:E111"/>
    <mergeCell ref="C112:E112"/>
    <mergeCell ref="C113:E113"/>
    <mergeCell ref="C114:E114"/>
    <mergeCell ref="C115:E115"/>
    <mergeCell ref="C119:E119"/>
    <mergeCell ref="A116:H116"/>
    <mergeCell ref="C118:E118"/>
    <mergeCell ref="A117:I117"/>
    <mergeCell ref="C100:E100"/>
    <mergeCell ref="C106:E106"/>
    <mergeCell ref="D107:E107"/>
    <mergeCell ref="C108:E108"/>
    <mergeCell ref="C109:E109"/>
    <mergeCell ref="C110:E110"/>
    <mergeCell ref="D98:E98"/>
    <mergeCell ref="C99:E99"/>
    <mergeCell ref="C120:E120"/>
    <mergeCell ref="A101:H101"/>
    <mergeCell ref="A102:I102"/>
    <mergeCell ref="C103:E103"/>
    <mergeCell ref="A104:H104"/>
    <mergeCell ref="C92:E92"/>
    <mergeCell ref="C93:E93"/>
    <mergeCell ref="C94:E94"/>
    <mergeCell ref="D95:E95"/>
    <mergeCell ref="D96:E96"/>
    <mergeCell ref="C97:E97"/>
    <mergeCell ref="C86:E86"/>
    <mergeCell ref="C87:E87"/>
    <mergeCell ref="C88:E88"/>
    <mergeCell ref="C89:E89"/>
    <mergeCell ref="C90:E90"/>
    <mergeCell ref="C91:E91"/>
    <mergeCell ref="C80:E80"/>
    <mergeCell ref="C81:E81"/>
    <mergeCell ref="C82:E82"/>
    <mergeCell ref="C83:E83"/>
    <mergeCell ref="C84:E84"/>
    <mergeCell ref="C85:E85"/>
    <mergeCell ref="C74:E74"/>
    <mergeCell ref="C75:E75"/>
    <mergeCell ref="C76:E76"/>
    <mergeCell ref="C77:E77"/>
    <mergeCell ref="C78:E78"/>
    <mergeCell ref="C79:E79"/>
    <mergeCell ref="C68:E68"/>
    <mergeCell ref="C69:E69"/>
    <mergeCell ref="C70:E70"/>
    <mergeCell ref="C71:E71"/>
    <mergeCell ref="C72:E72"/>
    <mergeCell ref="C73:E73"/>
    <mergeCell ref="C62:E62"/>
    <mergeCell ref="C63:E63"/>
    <mergeCell ref="C64:E64"/>
    <mergeCell ref="C65:E65"/>
    <mergeCell ref="C66:E66"/>
    <mergeCell ref="C67:E67"/>
    <mergeCell ref="C56:E56"/>
    <mergeCell ref="C57:E57"/>
    <mergeCell ref="C58:E58"/>
    <mergeCell ref="C59:E59"/>
    <mergeCell ref="C60:E60"/>
    <mergeCell ref="C61:E61"/>
    <mergeCell ref="C50:E50"/>
    <mergeCell ref="C51:E51"/>
    <mergeCell ref="C52:E52"/>
    <mergeCell ref="C53:E53"/>
    <mergeCell ref="C54:E54"/>
    <mergeCell ref="C55:E55"/>
    <mergeCell ref="C44:E44"/>
    <mergeCell ref="C45:E45"/>
    <mergeCell ref="C46:E46"/>
    <mergeCell ref="C47:E47"/>
    <mergeCell ref="C48:E48"/>
    <mergeCell ref="C49:E49"/>
    <mergeCell ref="C37:E37"/>
    <mergeCell ref="C42:E42"/>
    <mergeCell ref="C43:E43"/>
    <mergeCell ref="A38:H38"/>
    <mergeCell ref="A39:I39"/>
    <mergeCell ref="C40:E40"/>
    <mergeCell ref="A41:H41"/>
    <mergeCell ref="C32:E32"/>
    <mergeCell ref="C33:E33"/>
    <mergeCell ref="C34:E34"/>
    <mergeCell ref="C35:E35"/>
    <mergeCell ref="C36:E36"/>
    <mergeCell ref="C26:E26"/>
    <mergeCell ref="C27:E27"/>
    <mergeCell ref="C28:E28"/>
    <mergeCell ref="C29:E29"/>
    <mergeCell ref="C30:E30"/>
    <mergeCell ref="C31:E31"/>
    <mergeCell ref="C20:E20"/>
    <mergeCell ref="C21:E21"/>
    <mergeCell ref="C22:E22"/>
    <mergeCell ref="C23:E23"/>
    <mergeCell ref="C24:E24"/>
    <mergeCell ref="C25:E25"/>
    <mergeCell ref="C14:E14"/>
    <mergeCell ref="C15:E15"/>
    <mergeCell ref="C16:E16"/>
    <mergeCell ref="C17:E17"/>
    <mergeCell ref="C18:E18"/>
    <mergeCell ref="C19:E19"/>
    <mergeCell ref="C8:E8"/>
    <mergeCell ref="C9:E9"/>
    <mergeCell ref="C10:E10"/>
    <mergeCell ref="C11:E11"/>
    <mergeCell ref="C12:E12"/>
    <mergeCell ref="C13:E13"/>
    <mergeCell ref="A1:I1"/>
    <mergeCell ref="C2:E2"/>
    <mergeCell ref="C4:E4"/>
    <mergeCell ref="C5:E5"/>
    <mergeCell ref="C6:E6"/>
    <mergeCell ref="C7:E7"/>
  </mergeCells>
  <pageMargins left="0.7" right="0.7" top="0.75" bottom="0.75" header="0.3" footer="0.3"/>
  <pageSetup paperSize="9" scale="65"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76"/>
  <sheetViews>
    <sheetView view="pageBreakPreview" zoomScaleNormal="100" zoomScaleSheetLayoutView="100" zoomScalePageLayoutView="70" workbookViewId="0">
      <selection activeCell="G126" sqref="G126"/>
    </sheetView>
  </sheetViews>
  <sheetFormatPr defaultColWidth="8.88671875" defaultRowHeight="13.8" x14ac:dyDescent="0.3"/>
  <cols>
    <col min="1" max="1" width="9.44140625" style="30" customWidth="1"/>
    <col min="2" max="2" width="10.6640625" style="22" customWidth="1"/>
    <col min="3" max="3" width="36.109375" style="56" customWidth="1"/>
    <col min="4" max="4" width="6.33203125" style="31" customWidth="1"/>
    <col min="5" max="5" width="6.88671875" style="32" customWidth="1"/>
    <col min="6" max="6" width="9.44140625" style="63" customWidth="1"/>
    <col min="7" max="7" width="16.109375" style="33" customWidth="1"/>
    <col min="8" max="8" width="15.33203125" style="6" bestFit="1" customWidth="1"/>
    <col min="9" max="16384" width="8.88671875" style="7"/>
  </cols>
  <sheetData>
    <row r="1" spans="1:8" ht="25.5" customHeight="1" x14ac:dyDescent="0.3">
      <c r="A1" s="231" t="s">
        <v>162</v>
      </c>
      <c r="B1" s="232"/>
      <c r="C1" s="232"/>
      <c r="D1" s="232"/>
      <c r="E1" s="232"/>
      <c r="F1" s="232"/>
      <c r="G1" s="233"/>
    </row>
    <row r="2" spans="1:8" s="1" customFormat="1" ht="25.5" customHeight="1" x14ac:dyDescent="0.25">
      <c r="A2" s="48" t="s">
        <v>0</v>
      </c>
      <c r="B2" s="49" t="s">
        <v>1</v>
      </c>
      <c r="C2" s="49" t="s">
        <v>113</v>
      </c>
      <c r="D2" s="49" t="s">
        <v>2</v>
      </c>
      <c r="E2" s="49" t="s">
        <v>3</v>
      </c>
      <c r="F2" s="57" t="s">
        <v>4</v>
      </c>
      <c r="G2" s="50" t="s">
        <v>5</v>
      </c>
      <c r="H2" s="6"/>
    </row>
    <row r="3" spans="1:8" s="6" customFormat="1" x14ac:dyDescent="0.3">
      <c r="A3" s="3"/>
      <c r="B3" s="4"/>
      <c r="C3" s="9"/>
      <c r="D3" s="4"/>
      <c r="E3" s="4"/>
      <c r="F3" s="58"/>
      <c r="G3" s="5"/>
    </row>
    <row r="4" spans="1:8" x14ac:dyDescent="0.3">
      <c r="A4" s="19" t="s">
        <v>163</v>
      </c>
      <c r="B4" s="42" t="s">
        <v>30</v>
      </c>
      <c r="C4" s="41" t="s">
        <v>31</v>
      </c>
      <c r="D4" s="13"/>
      <c r="E4" s="15"/>
      <c r="F4" s="59"/>
      <c r="G4" s="16"/>
    </row>
    <row r="5" spans="1:8" x14ac:dyDescent="0.3">
      <c r="A5" s="13"/>
      <c r="B5" s="14"/>
      <c r="C5" s="18"/>
      <c r="D5" s="13"/>
      <c r="E5" s="15"/>
      <c r="F5" s="59"/>
      <c r="G5" s="17"/>
    </row>
    <row r="6" spans="1:8" ht="26.4" x14ac:dyDescent="0.3">
      <c r="A6" s="13" t="s">
        <v>166</v>
      </c>
      <c r="B6" s="14" t="s">
        <v>32</v>
      </c>
      <c r="C6" s="18" t="s">
        <v>164</v>
      </c>
      <c r="D6" s="13" t="s">
        <v>33</v>
      </c>
      <c r="E6" s="15">
        <v>240</v>
      </c>
      <c r="F6" s="60">
        <v>80</v>
      </c>
      <c r="G6" s="17">
        <f>E6*F6</f>
        <v>19200</v>
      </c>
    </row>
    <row r="7" spans="1:8" x14ac:dyDescent="0.3">
      <c r="A7" s="13"/>
      <c r="B7" s="14"/>
      <c r="C7" s="18"/>
      <c r="D7" s="13"/>
      <c r="E7" s="15"/>
      <c r="F7" s="59"/>
      <c r="G7" s="17"/>
    </row>
    <row r="8" spans="1:8" ht="26.4" x14ac:dyDescent="0.3">
      <c r="A8" s="13" t="s">
        <v>167</v>
      </c>
      <c r="B8" s="14" t="s">
        <v>34</v>
      </c>
      <c r="C8" s="18" t="s">
        <v>145</v>
      </c>
      <c r="D8" s="13" t="s">
        <v>35</v>
      </c>
      <c r="E8" s="15" t="s">
        <v>161</v>
      </c>
      <c r="F8" s="60"/>
      <c r="G8" s="17"/>
    </row>
    <row r="9" spans="1:8" x14ac:dyDescent="0.3">
      <c r="A9" s="13"/>
      <c r="B9" s="14"/>
      <c r="C9" s="18"/>
      <c r="D9" s="13"/>
      <c r="E9" s="15"/>
      <c r="F9" s="59"/>
      <c r="G9" s="17"/>
    </row>
    <row r="10" spans="1:8" ht="39.6" x14ac:dyDescent="0.3">
      <c r="A10" s="13" t="s">
        <v>168</v>
      </c>
      <c r="B10" s="13" t="s">
        <v>146</v>
      </c>
      <c r="C10" s="18" t="s">
        <v>204</v>
      </c>
      <c r="D10" s="13" t="s">
        <v>36</v>
      </c>
      <c r="E10" s="15">
        <v>480</v>
      </c>
      <c r="F10" s="60">
        <v>80</v>
      </c>
      <c r="G10" s="17">
        <f>E10*F10</f>
        <v>38400</v>
      </c>
    </row>
    <row r="11" spans="1:8" x14ac:dyDescent="0.3">
      <c r="A11" s="13"/>
      <c r="B11" s="14"/>
      <c r="C11" s="18"/>
      <c r="D11" s="13"/>
      <c r="E11" s="15"/>
      <c r="F11" s="59"/>
      <c r="G11" s="17"/>
    </row>
    <row r="12" spans="1:8" x14ac:dyDescent="0.3">
      <c r="A12" s="19" t="s">
        <v>169</v>
      </c>
      <c r="B12" s="42" t="s">
        <v>37</v>
      </c>
      <c r="C12" s="41" t="s">
        <v>38</v>
      </c>
      <c r="D12" s="13"/>
      <c r="E12" s="15"/>
      <c r="F12" s="59"/>
      <c r="G12" s="17"/>
    </row>
    <row r="13" spans="1:8" x14ac:dyDescent="0.3">
      <c r="A13" s="13"/>
      <c r="B13" s="14"/>
      <c r="C13" s="18"/>
      <c r="D13" s="13"/>
      <c r="E13" s="15"/>
      <c r="F13" s="59"/>
      <c r="G13" s="17"/>
    </row>
    <row r="14" spans="1:8" ht="25.5" customHeight="1" x14ac:dyDescent="0.3">
      <c r="A14" s="13"/>
      <c r="B14" s="13" t="s">
        <v>39</v>
      </c>
      <c r="C14" s="236" t="s">
        <v>106</v>
      </c>
      <c r="D14" s="237"/>
      <c r="E14" s="237"/>
      <c r="F14" s="238"/>
      <c r="G14" s="17"/>
    </row>
    <row r="15" spans="1:8" ht="12" customHeight="1" x14ac:dyDescent="0.3">
      <c r="A15" s="13"/>
      <c r="B15" s="14"/>
      <c r="C15" s="41"/>
      <c r="D15" s="13"/>
      <c r="E15" s="15"/>
      <c r="F15" s="59"/>
      <c r="G15" s="17"/>
    </row>
    <row r="16" spans="1:8" ht="12" customHeight="1" x14ac:dyDescent="0.3">
      <c r="A16" s="13" t="s">
        <v>170</v>
      </c>
      <c r="B16" s="14"/>
      <c r="C16" s="18" t="s">
        <v>147</v>
      </c>
      <c r="D16" s="13" t="s">
        <v>81</v>
      </c>
      <c r="E16" s="15">
        <v>50</v>
      </c>
      <c r="F16" s="60">
        <v>150</v>
      </c>
      <c r="G16" s="17">
        <f>E16*F16</f>
        <v>7500</v>
      </c>
    </row>
    <row r="17" spans="1:8" ht="12" customHeight="1" x14ac:dyDescent="0.3">
      <c r="A17" s="13"/>
      <c r="B17" s="14"/>
      <c r="C17" s="18"/>
      <c r="D17" s="13"/>
      <c r="E17" s="15"/>
      <c r="F17" s="59"/>
      <c r="G17" s="17"/>
    </row>
    <row r="18" spans="1:8" ht="12" customHeight="1" x14ac:dyDescent="0.3">
      <c r="A18" s="13" t="s">
        <v>171</v>
      </c>
      <c r="B18" s="14"/>
      <c r="C18" s="18" t="s">
        <v>148</v>
      </c>
      <c r="D18" s="13" t="s">
        <v>81</v>
      </c>
      <c r="E18" s="15">
        <v>1000</v>
      </c>
      <c r="F18" s="60">
        <v>200</v>
      </c>
      <c r="G18" s="17">
        <f>E18*F18</f>
        <v>200000</v>
      </c>
    </row>
    <row r="19" spans="1:8" ht="12" customHeight="1" x14ac:dyDescent="0.3">
      <c r="A19" s="13"/>
      <c r="B19" s="14"/>
      <c r="C19" s="18"/>
      <c r="D19" s="13"/>
      <c r="E19" s="15"/>
      <c r="F19" s="60"/>
      <c r="G19" s="17"/>
      <c r="H19" s="40"/>
    </row>
    <row r="20" spans="1:8" ht="12" customHeight="1" x14ac:dyDescent="0.3">
      <c r="A20" s="13" t="s">
        <v>172</v>
      </c>
      <c r="B20" s="14"/>
      <c r="C20" s="18" t="s">
        <v>149</v>
      </c>
      <c r="D20" s="13" t="s">
        <v>81</v>
      </c>
      <c r="E20" s="15">
        <v>200</v>
      </c>
      <c r="F20" s="60">
        <v>250</v>
      </c>
      <c r="G20" s="17">
        <f>E20*F20</f>
        <v>50000</v>
      </c>
    </row>
    <row r="21" spans="1:8" ht="12" customHeight="1" x14ac:dyDescent="0.3">
      <c r="A21" s="13"/>
      <c r="B21" s="14"/>
      <c r="C21" s="18"/>
      <c r="D21" s="13"/>
      <c r="E21" s="15"/>
      <c r="F21" s="60"/>
      <c r="G21" s="17"/>
    </row>
    <row r="22" spans="1:8" ht="12" customHeight="1" x14ac:dyDescent="0.3">
      <c r="A22" s="13" t="s">
        <v>173</v>
      </c>
      <c r="B22" s="14"/>
      <c r="C22" s="18" t="s">
        <v>150</v>
      </c>
      <c r="D22" s="13" t="s">
        <v>81</v>
      </c>
      <c r="E22" s="15">
        <v>10</v>
      </c>
      <c r="F22" s="60">
        <v>300</v>
      </c>
      <c r="G22" s="17">
        <f>E22*F22</f>
        <v>3000</v>
      </c>
    </row>
    <row r="23" spans="1:8" ht="12" customHeight="1" x14ac:dyDescent="0.3">
      <c r="A23" s="13"/>
      <c r="B23" s="14"/>
      <c r="C23" s="18"/>
      <c r="D23" s="13"/>
      <c r="E23" s="15"/>
      <c r="F23" s="60"/>
      <c r="G23" s="17"/>
    </row>
    <row r="24" spans="1:8" ht="12" customHeight="1" x14ac:dyDescent="0.3">
      <c r="A24" s="13"/>
      <c r="B24" s="52" t="s">
        <v>152</v>
      </c>
      <c r="C24" s="18" t="s">
        <v>107</v>
      </c>
      <c r="D24" s="13"/>
      <c r="E24" s="15"/>
      <c r="F24" s="59"/>
      <c r="G24" s="17"/>
    </row>
    <row r="25" spans="1:8" ht="12" customHeight="1" x14ac:dyDescent="0.3">
      <c r="A25" s="13"/>
      <c r="B25" s="14"/>
      <c r="C25" s="41"/>
      <c r="D25" s="13"/>
      <c r="E25" s="15"/>
      <c r="F25" s="59"/>
      <c r="G25" s="17"/>
    </row>
    <row r="26" spans="1:8" ht="12" customHeight="1" x14ac:dyDescent="0.3">
      <c r="A26" s="13" t="s">
        <v>265</v>
      </c>
      <c r="B26" s="14" t="s">
        <v>40</v>
      </c>
      <c r="C26" s="18" t="s">
        <v>69</v>
      </c>
      <c r="D26" s="13" t="s">
        <v>29</v>
      </c>
      <c r="E26" s="15">
        <v>20</v>
      </c>
      <c r="F26" s="60">
        <v>1200</v>
      </c>
      <c r="G26" s="17">
        <f>E26*F26</f>
        <v>24000</v>
      </c>
    </row>
    <row r="27" spans="1:8" ht="12" customHeight="1" x14ac:dyDescent="0.3">
      <c r="A27" s="13"/>
      <c r="B27" s="14"/>
      <c r="C27" s="41"/>
      <c r="D27" s="13"/>
      <c r="E27" s="15"/>
      <c r="F27" s="59"/>
      <c r="G27" s="17"/>
    </row>
    <row r="28" spans="1:8" ht="12" customHeight="1" x14ac:dyDescent="0.3">
      <c r="A28" s="13" t="s">
        <v>174</v>
      </c>
      <c r="B28" s="13" t="s">
        <v>151</v>
      </c>
      <c r="C28" s="18" t="s">
        <v>93</v>
      </c>
      <c r="D28" s="13" t="s">
        <v>29</v>
      </c>
      <c r="E28" s="15">
        <v>10</v>
      </c>
      <c r="F28" s="60">
        <v>1200</v>
      </c>
      <c r="G28" s="17">
        <f>E28*F28</f>
        <v>12000</v>
      </c>
    </row>
    <row r="29" spans="1:8" ht="12" customHeight="1" x14ac:dyDescent="0.3">
      <c r="A29" s="13"/>
      <c r="B29" s="14"/>
      <c r="C29" s="18"/>
      <c r="D29" s="13"/>
      <c r="E29" s="15"/>
      <c r="F29" s="59"/>
      <c r="G29" s="17"/>
    </row>
    <row r="30" spans="1:8" ht="25.5" customHeight="1" x14ac:dyDescent="0.3">
      <c r="A30" s="13" t="s">
        <v>175</v>
      </c>
      <c r="B30" s="13" t="s">
        <v>41</v>
      </c>
      <c r="C30" s="18" t="s">
        <v>94</v>
      </c>
      <c r="D30" s="13" t="s">
        <v>29</v>
      </c>
      <c r="E30" s="15">
        <v>50</v>
      </c>
      <c r="F30" s="60">
        <v>160</v>
      </c>
      <c r="G30" s="17">
        <f>E30*F30</f>
        <v>8000</v>
      </c>
    </row>
    <row r="31" spans="1:8" ht="12" customHeight="1" x14ac:dyDescent="0.3">
      <c r="A31" s="13"/>
      <c r="B31" s="14"/>
      <c r="C31" s="18"/>
      <c r="D31" s="13"/>
      <c r="E31" s="15"/>
      <c r="F31" s="59"/>
      <c r="G31" s="17"/>
    </row>
    <row r="32" spans="1:8" ht="12" customHeight="1" x14ac:dyDescent="0.3">
      <c r="A32" s="19" t="s">
        <v>176</v>
      </c>
      <c r="B32" s="42" t="s">
        <v>10</v>
      </c>
      <c r="C32" s="41" t="s">
        <v>108</v>
      </c>
      <c r="D32" s="13"/>
      <c r="E32" s="15"/>
      <c r="F32" s="59"/>
      <c r="G32" s="17"/>
    </row>
    <row r="33" spans="1:7" ht="12" customHeight="1" x14ac:dyDescent="0.3">
      <c r="A33" s="13"/>
      <c r="B33" s="14"/>
      <c r="C33" s="18"/>
      <c r="D33" s="13"/>
      <c r="E33" s="15"/>
      <c r="F33" s="59"/>
      <c r="G33" s="17"/>
    </row>
    <row r="34" spans="1:7" ht="12" customHeight="1" x14ac:dyDescent="0.3">
      <c r="A34" s="13"/>
      <c r="B34" s="13" t="s">
        <v>42</v>
      </c>
      <c r="C34" s="239" t="s">
        <v>101</v>
      </c>
      <c r="D34" s="240"/>
      <c r="E34" s="241"/>
      <c r="F34" s="59"/>
      <c r="G34" s="17"/>
    </row>
    <row r="35" spans="1:7" ht="12" customHeight="1" x14ac:dyDescent="0.3">
      <c r="A35" s="13"/>
      <c r="B35" s="13"/>
      <c r="C35" s="53"/>
      <c r="D35"/>
      <c r="E35" s="64"/>
      <c r="F35" s="59"/>
      <c r="G35" s="17"/>
    </row>
    <row r="36" spans="1:7" ht="12" customHeight="1" x14ac:dyDescent="0.3">
      <c r="A36" s="13" t="s">
        <v>177</v>
      </c>
      <c r="B36" s="13" t="s">
        <v>43</v>
      </c>
      <c r="C36" s="18" t="s">
        <v>70</v>
      </c>
      <c r="D36" s="13" t="s">
        <v>29</v>
      </c>
      <c r="E36" s="15">
        <v>50</v>
      </c>
      <c r="F36" s="60">
        <v>100</v>
      </c>
      <c r="G36" s="17">
        <f>+F36*E36</f>
        <v>5000</v>
      </c>
    </row>
    <row r="37" spans="1:7" ht="12" customHeight="1" x14ac:dyDescent="0.3">
      <c r="A37" s="13"/>
      <c r="B37" s="14"/>
      <c r="C37" s="18"/>
      <c r="D37" s="13"/>
      <c r="E37" s="15"/>
      <c r="F37" s="59"/>
      <c r="G37" s="17"/>
    </row>
    <row r="38" spans="1:7" ht="12" customHeight="1" x14ac:dyDescent="0.3">
      <c r="A38" s="13" t="s">
        <v>178</v>
      </c>
      <c r="B38" s="14" t="s">
        <v>153</v>
      </c>
      <c r="C38" s="18" t="s">
        <v>102</v>
      </c>
      <c r="D38" s="13"/>
      <c r="E38" s="15"/>
      <c r="F38" s="60"/>
      <c r="G38" s="17"/>
    </row>
    <row r="39" spans="1:7" ht="12" customHeight="1" x14ac:dyDescent="0.3">
      <c r="A39" s="13"/>
      <c r="B39" s="14"/>
      <c r="C39" s="18"/>
      <c r="D39" s="13"/>
      <c r="E39" s="15"/>
      <c r="F39" s="60"/>
      <c r="G39" s="17"/>
    </row>
    <row r="40" spans="1:7" ht="12" customHeight="1" x14ac:dyDescent="0.3">
      <c r="A40" s="13" t="s">
        <v>254</v>
      </c>
      <c r="B40" s="13" t="s">
        <v>44</v>
      </c>
      <c r="C40" s="18" t="s">
        <v>154</v>
      </c>
      <c r="D40" s="13" t="s">
        <v>29</v>
      </c>
      <c r="E40" s="15">
        <v>200</v>
      </c>
      <c r="F40" s="60">
        <v>200</v>
      </c>
      <c r="G40" s="17">
        <f>+F40*E40</f>
        <v>40000</v>
      </c>
    </row>
    <row r="41" spans="1:7" ht="12" customHeight="1" x14ac:dyDescent="0.3">
      <c r="A41" s="13"/>
      <c r="B41" s="14"/>
      <c r="C41" s="18"/>
      <c r="D41" s="13"/>
      <c r="E41" s="15"/>
      <c r="F41" s="59"/>
      <c r="G41" s="17"/>
    </row>
    <row r="42" spans="1:7" ht="12" customHeight="1" x14ac:dyDescent="0.3">
      <c r="A42" s="13" t="s">
        <v>255</v>
      </c>
      <c r="B42" s="14" t="s">
        <v>155</v>
      </c>
      <c r="C42" s="18" t="s">
        <v>156</v>
      </c>
      <c r="D42" s="13" t="s">
        <v>29</v>
      </c>
      <c r="E42" s="15">
        <v>50</v>
      </c>
      <c r="F42" s="60">
        <v>200</v>
      </c>
      <c r="G42" s="17">
        <f>+F42*E42</f>
        <v>10000</v>
      </c>
    </row>
    <row r="43" spans="1:7" ht="12" customHeight="1" x14ac:dyDescent="0.3">
      <c r="A43" s="13"/>
      <c r="B43" s="14"/>
      <c r="C43" s="18"/>
      <c r="D43" s="13"/>
      <c r="E43" s="15"/>
      <c r="F43" s="60"/>
      <c r="G43" s="17"/>
    </row>
    <row r="44" spans="1:7" ht="12" customHeight="1" x14ac:dyDescent="0.3">
      <c r="A44" s="13"/>
      <c r="B44" s="14"/>
      <c r="C44" s="18"/>
      <c r="D44" s="13"/>
      <c r="E44" s="15"/>
      <c r="F44" s="60"/>
      <c r="G44" s="17"/>
    </row>
    <row r="45" spans="1:7" ht="12" customHeight="1" x14ac:dyDescent="0.3">
      <c r="A45" s="13"/>
      <c r="B45" s="14"/>
      <c r="C45" s="18"/>
      <c r="D45" s="13"/>
      <c r="E45" s="15"/>
      <c r="F45" s="60"/>
      <c r="G45" s="17"/>
    </row>
    <row r="46" spans="1:7" ht="12" customHeight="1" x14ac:dyDescent="0.3">
      <c r="A46" s="13"/>
      <c r="B46" s="14"/>
      <c r="C46" s="18"/>
      <c r="D46" s="13"/>
      <c r="E46" s="15"/>
      <c r="F46" s="60"/>
      <c r="G46" s="17"/>
    </row>
    <row r="47" spans="1:7" ht="12" customHeight="1" x14ac:dyDescent="0.3">
      <c r="A47" s="13"/>
      <c r="B47" s="14"/>
      <c r="C47" s="18"/>
      <c r="D47" s="13"/>
      <c r="E47" s="15"/>
      <c r="F47" s="60"/>
      <c r="G47" s="17"/>
    </row>
    <row r="48" spans="1:7" ht="25.5" customHeight="1" x14ac:dyDescent="0.3">
      <c r="A48" s="228" t="s">
        <v>1334</v>
      </c>
      <c r="B48" s="242"/>
      <c r="C48" s="242"/>
      <c r="D48" s="242"/>
      <c r="E48" s="242"/>
      <c r="F48" s="243"/>
      <c r="G48" s="10">
        <f>SUM(G3:G47)</f>
        <v>417100</v>
      </c>
    </row>
    <row r="49" spans="1:8" ht="25.5" customHeight="1" x14ac:dyDescent="0.3">
      <c r="A49" s="48" t="s">
        <v>0</v>
      </c>
      <c r="B49" s="49" t="s">
        <v>1</v>
      </c>
      <c r="C49" s="49" t="s">
        <v>113</v>
      </c>
      <c r="D49" s="49" t="s">
        <v>2</v>
      </c>
      <c r="E49" s="49" t="s">
        <v>3</v>
      </c>
      <c r="F49" s="57" t="s">
        <v>4</v>
      </c>
      <c r="G49" s="50" t="s">
        <v>5</v>
      </c>
    </row>
    <row r="50" spans="1:8" ht="25.5" customHeight="1" x14ac:dyDescent="0.3">
      <c r="A50" s="227" t="s">
        <v>19</v>
      </c>
      <c r="B50" s="227"/>
      <c r="C50" s="227"/>
      <c r="D50" s="227"/>
      <c r="E50" s="227"/>
      <c r="F50" s="227"/>
      <c r="G50" s="11">
        <f>+G48</f>
        <v>417100</v>
      </c>
    </row>
    <row r="51" spans="1:8" ht="12" customHeight="1" x14ac:dyDescent="0.3">
      <c r="A51" s="13"/>
      <c r="B51" s="14"/>
      <c r="C51" s="18"/>
      <c r="D51" s="13"/>
      <c r="E51" s="15"/>
      <c r="F51" s="60"/>
      <c r="G51" s="17"/>
    </row>
    <row r="52" spans="1:8" ht="26.4" x14ac:dyDescent="0.3">
      <c r="A52" s="19" t="s">
        <v>256</v>
      </c>
      <c r="B52" s="42" t="s">
        <v>45</v>
      </c>
      <c r="C52" s="41" t="s">
        <v>157</v>
      </c>
      <c r="D52" s="13"/>
      <c r="E52" s="15"/>
      <c r="F52" s="59"/>
      <c r="G52" s="17"/>
      <c r="H52" s="40"/>
    </row>
    <row r="53" spans="1:8" ht="12" customHeight="1" x14ac:dyDescent="0.3">
      <c r="A53" s="19"/>
      <c r="B53" s="42"/>
      <c r="C53" s="41"/>
      <c r="D53" s="13"/>
      <c r="E53" s="15"/>
      <c r="F53" s="59"/>
      <c r="G53" s="17"/>
      <c r="H53" s="40"/>
    </row>
    <row r="54" spans="1:8" ht="12" customHeight="1" x14ac:dyDescent="0.3">
      <c r="A54" s="19"/>
      <c r="B54" s="14" t="s">
        <v>46</v>
      </c>
      <c r="C54" s="18" t="s">
        <v>109</v>
      </c>
      <c r="D54" s="13"/>
      <c r="E54" s="15"/>
      <c r="F54" s="59"/>
      <c r="G54" s="17"/>
    </row>
    <row r="55" spans="1:8" ht="12" customHeight="1" x14ac:dyDescent="0.3">
      <c r="A55" s="13"/>
      <c r="B55" s="14"/>
      <c r="C55" s="18"/>
      <c r="D55" s="13"/>
      <c r="E55" s="15"/>
      <c r="F55" s="59"/>
      <c r="G55" s="17"/>
    </row>
    <row r="56" spans="1:8" ht="12" customHeight="1" x14ac:dyDescent="0.3">
      <c r="A56" s="13" t="s">
        <v>257</v>
      </c>
      <c r="B56" s="14"/>
      <c r="C56" s="18" t="s">
        <v>71</v>
      </c>
      <c r="D56" s="13" t="s">
        <v>35</v>
      </c>
      <c r="E56" s="15" t="s">
        <v>161</v>
      </c>
      <c r="F56" s="60"/>
      <c r="G56" s="17"/>
    </row>
    <row r="57" spans="1:8" ht="12" customHeight="1" x14ac:dyDescent="0.3">
      <c r="A57" s="13"/>
      <c r="B57" s="14"/>
      <c r="C57" s="18"/>
      <c r="D57" s="13"/>
      <c r="E57" s="15"/>
      <c r="F57" s="59"/>
      <c r="G57" s="17"/>
    </row>
    <row r="58" spans="1:8" ht="12" customHeight="1" x14ac:dyDescent="0.3">
      <c r="A58" s="13" t="s">
        <v>258</v>
      </c>
      <c r="B58" s="14"/>
      <c r="C58" s="18" t="s">
        <v>72</v>
      </c>
      <c r="D58" s="13" t="s">
        <v>35</v>
      </c>
      <c r="E58" s="15" t="s">
        <v>161</v>
      </c>
      <c r="F58" s="60"/>
      <c r="G58" s="17"/>
    </row>
    <row r="59" spans="1:8" ht="12" customHeight="1" x14ac:dyDescent="0.3">
      <c r="A59" s="13"/>
      <c r="B59" s="14"/>
      <c r="C59" s="18"/>
      <c r="D59" s="13"/>
      <c r="E59" s="15"/>
      <c r="F59" s="59"/>
      <c r="G59" s="17"/>
    </row>
    <row r="60" spans="1:8" ht="12" customHeight="1" x14ac:dyDescent="0.3">
      <c r="A60" s="13" t="s">
        <v>259</v>
      </c>
      <c r="B60" s="14"/>
      <c r="C60" s="18" t="s">
        <v>47</v>
      </c>
      <c r="D60" s="13" t="s">
        <v>35</v>
      </c>
      <c r="E60" s="15" t="s">
        <v>161</v>
      </c>
      <c r="F60" s="60"/>
      <c r="G60" s="17"/>
    </row>
    <row r="61" spans="1:8" ht="12" customHeight="1" x14ac:dyDescent="0.3">
      <c r="A61" s="13"/>
      <c r="B61" s="14"/>
      <c r="C61" s="18"/>
      <c r="D61" s="13"/>
      <c r="E61" s="15"/>
      <c r="F61" s="59"/>
      <c r="G61" s="17"/>
    </row>
    <row r="62" spans="1:8" ht="12" customHeight="1" x14ac:dyDescent="0.3">
      <c r="A62" s="13" t="s">
        <v>266</v>
      </c>
      <c r="B62" s="14"/>
      <c r="C62" s="18" t="s">
        <v>48</v>
      </c>
      <c r="D62" s="13" t="s">
        <v>35</v>
      </c>
      <c r="E62" s="15">
        <v>2</v>
      </c>
      <c r="F62" s="60">
        <v>1500</v>
      </c>
      <c r="G62" s="17">
        <f>+F62*E62</f>
        <v>3000</v>
      </c>
    </row>
    <row r="63" spans="1:8" ht="12" customHeight="1" x14ac:dyDescent="0.3">
      <c r="A63" s="13"/>
      <c r="B63" s="14"/>
      <c r="C63" s="18"/>
      <c r="D63" s="13"/>
      <c r="E63" s="15"/>
      <c r="F63" s="59"/>
      <c r="G63" s="17"/>
    </row>
    <row r="64" spans="1:8" x14ac:dyDescent="0.3">
      <c r="A64" s="13"/>
      <c r="B64" s="14" t="s">
        <v>49</v>
      </c>
      <c r="C64" s="18" t="s">
        <v>110</v>
      </c>
      <c r="D64" s="13"/>
      <c r="E64" s="15"/>
      <c r="F64" s="59"/>
      <c r="G64" s="16"/>
    </row>
    <row r="65" spans="1:9" ht="12" customHeight="1" x14ac:dyDescent="0.3">
      <c r="A65" s="13"/>
      <c r="B65" s="14"/>
      <c r="C65" s="18"/>
      <c r="D65" s="13"/>
      <c r="E65" s="15"/>
      <c r="F65" s="59"/>
      <c r="G65" s="17"/>
    </row>
    <row r="66" spans="1:9" ht="12" customHeight="1" x14ac:dyDescent="0.3">
      <c r="A66" s="13" t="s">
        <v>267</v>
      </c>
      <c r="B66" s="14"/>
      <c r="C66" s="18" t="s">
        <v>50</v>
      </c>
      <c r="D66" s="13" t="s">
        <v>33</v>
      </c>
      <c r="E66" s="15" t="s">
        <v>161</v>
      </c>
      <c r="F66" s="59"/>
      <c r="G66" s="17"/>
    </row>
    <row r="67" spans="1:9" ht="12" customHeight="1" x14ac:dyDescent="0.3">
      <c r="A67" s="13"/>
      <c r="B67" s="14"/>
      <c r="C67" s="18"/>
      <c r="D67" s="13"/>
      <c r="E67" s="15"/>
      <c r="F67" s="59"/>
      <c r="G67" s="17"/>
      <c r="H67" s="40"/>
    </row>
    <row r="68" spans="1:9" ht="12" customHeight="1" x14ac:dyDescent="0.3">
      <c r="A68" s="13" t="s">
        <v>260</v>
      </c>
      <c r="B68" s="14"/>
      <c r="C68" s="18" t="s">
        <v>72</v>
      </c>
      <c r="D68" s="13" t="s">
        <v>33</v>
      </c>
      <c r="E68" s="15">
        <v>10</v>
      </c>
      <c r="F68" s="59">
        <v>50</v>
      </c>
      <c r="G68" s="17">
        <f>+F68*E68</f>
        <v>500</v>
      </c>
      <c r="H68" s="7"/>
      <c r="I68" s="6"/>
    </row>
    <row r="69" spans="1:9" ht="12" customHeight="1" x14ac:dyDescent="0.3">
      <c r="A69" s="13"/>
      <c r="B69" s="14"/>
      <c r="C69" s="18"/>
      <c r="D69" s="13"/>
      <c r="E69" s="15"/>
      <c r="F69" s="59"/>
      <c r="G69" s="17"/>
      <c r="H69" s="7"/>
      <c r="I69" s="6"/>
    </row>
    <row r="70" spans="1:9" ht="12" customHeight="1" x14ac:dyDescent="0.3">
      <c r="A70" s="13" t="s">
        <v>1335</v>
      </c>
      <c r="B70" s="14"/>
      <c r="C70" s="18" t="s">
        <v>47</v>
      </c>
      <c r="D70" s="13" t="s">
        <v>33</v>
      </c>
      <c r="E70" s="15">
        <v>165</v>
      </c>
      <c r="F70" s="59">
        <v>50</v>
      </c>
      <c r="G70" s="17">
        <f>+F70*E70</f>
        <v>8250</v>
      </c>
      <c r="H70" s="7"/>
      <c r="I70" s="6"/>
    </row>
    <row r="71" spans="1:9" ht="12" customHeight="1" x14ac:dyDescent="0.3">
      <c r="A71" s="13"/>
      <c r="B71" s="14"/>
      <c r="C71" s="18"/>
      <c r="D71" s="13"/>
      <c r="E71" s="15"/>
      <c r="F71" s="59"/>
      <c r="G71" s="17"/>
    </row>
    <row r="72" spans="1:9" x14ac:dyDescent="0.3">
      <c r="A72" s="19" t="s">
        <v>261</v>
      </c>
      <c r="B72" s="42" t="s">
        <v>165</v>
      </c>
      <c r="C72" s="41" t="s">
        <v>51</v>
      </c>
      <c r="D72" s="19"/>
      <c r="E72" s="20"/>
      <c r="F72" s="61"/>
      <c r="G72" s="17"/>
    </row>
    <row r="73" spans="1:9" ht="12" customHeight="1" x14ac:dyDescent="0.3">
      <c r="A73" s="19"/>
      <c r="B73" s="42"/>
      <c r="C73" s="41"/>
      <c r="D73" s="19"/>
      <c r="E73" s="20"/>
      <c r="F73" s="61"/>
      <c r="G73" s="17"/>
    </row>
    <row r="74" spans="1:9" x14ac:dyDescent="0.3">
      <c r="A74" s="19"/>
      <c r="B74" s="14" t="s">
        <v>52</v>
      </c>
      <c r="C74" s="18" t="s">
        <v>158</v>
      </c>
      <c r="D74" s="13"/>
      <c r="E74" s="20"/>
      <c r="F74" s="61"/>
      <c r="G74" s="16"/>
      <c r="H74" s="40"/>
    </row>
    <row r="75" spans="1:9" ht="12" customHeight="1" x14ac:dyDescent="0.3">
      <c r="A75" s="13"/>
      <c r="B75" s="14"/>
      <c r="C75" s="18"/>
      <c r="D75" s="13"/>
      <c r="E75" s="15"/>
      <c r="F75" s="59"/>
      <c r="G75" s="17"/>
    </row>
    <row r="76" spans="1:9" x14ac:dyDescent="0.3">
      <c r="A76" s="13" t="s">
        <v>262</v>
      </c>
      <c r="B76" s="14" t="s">
        <v>53</v>
      </c>
      <c r="C76" s="18" t="s">
        <v>74</v>
      </c>
      <c r="D76" s="13" t="s">
        <v>36</v>
      </c>
      <c r="E76" s="15">
        <v>150</v>
      </c>
      <c r="F76" s="59">
        <v>150</v>
      </c>
      <c r="G76" s="17">
        <f>+F76*E76</f>
        <v>22500</v>
      </c>
    </row>
    <row r="77" spans="1:9" ht="12" customHeight="1" x14ac:dyDescent="0.3">
      <c r="A77" s="13"/>
      <c r="B77" s="14"/>
      <c r="C77" s="18"/>
      <c r="D77" s="13"/>
      <c r="E77" s="15"/>
      <c r="F77" s="59"/>
      <c r="G77" s="17"/>
    </row>
    <row r="78" spans="1:9" ht="26.4" x14ac:dyDescent="0.3">
      <c r="A78" s="13" t="s">
        <v>179</v>
      </c>
      <c r="B78" s="14" t="s">
        <v>180</v>
      </c>
      <c r="C78" s="18" t="s">
        <v>264</v>
      </c>
      <c r="D78" s="13" t="s">
        <v>6</v>
      </c>
      <c r="E78" s="15">
        <v>1</v>
      </c>
      <c r="F78" s="59">
        <v>200000</v>
      </c>
      <c r="G78" s="17">
        <v>200000</v>
      </c>
    </row>
    <row r="79" spans="1:9" x14ac:dyDescent="0.3">
      <c r="A79" s="13"/>
      <c r="B79" s="14"/>
      <c r="C79" s="18"/>
      <c r="D79" s="13"/>
      <c r="E79" s="15"/>
      <c r="F79" s="59"/>
      <c r="G79" s="17"/>
    </row>
    <row r="80" spans="1:9" x14ac:dyDescent="0.3">
      <c r="A80" s="13"/>
      <c r="B80" s="14"/>
      <c r="C80" s="18"/>
      <c r="D80" s="13"/>
      <c r="E80" s="15"/>
      <c r="F80" s="59"/>
      <c r="G80" s="17"/>
    </row>
    <row r="81" spans="1:7" x14ac:dyDescent="0.3">
      <c r="A81" s="13"/>
      <c r="B81" s="14"/>
      <c r="C81" s="18"/>
      <c r="D81" s="13"/>
      <c r="E81" s="15"/>
      <c r="F81" s="59"/>
      <c r="G81" s="17"/>
    </row>
    <row r="82" spans="1:7" x14ac:dyDescent="0.3">
      <c r="A82" s="13"/>
      <c r="B82" s="14"/>
      <c r="C82" s="18"/>
      <c r="D82" s="13"/>
      <c r="E82" s="15"/>
      <c r="F82" s="59"/>
      <c r="G82" s="17"/>
    </row>
    <row r="83" spans="1:7" x14ac:dyDescent="0.3">
      <c r="A83" s="13"/>
      <c r="B83" s="14"/>
      <c r="C83" s="18"/>
      <c r="D83" s="13"/>
      <c r="E83" s="15"/>
      <c r="F83" s="59"/>
      <c r="G83" s="17"/>
    </row>
    <row r="84" spans="1:7" x14ac:dyDescent="0.3">
      <c r="A84" s="13"/>
      <c r="B84" s="14"/>
      <c r="C84" s="18"/>
      <c r="D84" s="13"/>
      <c r="E84" s="15"/>
      <c r="F84" s="59"/>
      <c r="G84" s="17"/>
    </row>
    <row r="85" spans="1:7" x14ac:dyDescent="0.3">
      <c r="A85" s="13"/>
      <c r="B85" s="14"/>
      <c r="C85" s="18"/>
      <c r="D85" s="13"/>
      <c r="E85" s="15"/>
      <c r="F85" s="59"/>
      <c r="G85" s="17"/>
    </row>
    <row r="86" spans="1:7" x14ac:dyDescent="0.3">
      <c r="A86" s="13"/>
      <c r="B86" s="14"/>
      <c r="C86" s="18"/>
      <c r="D86" s="13"/>
      <c r="E86" s="15"/>
      <c r="F86" s="59"/>
      <c r="G86" s="17"/>
    </row>
    <row r="87" spans="1:7" x14ac:dyDescent="0.3">
      <c r="A87" s="13"/>
      <c r="B87" s="14"/>
      <c r="C87" s="18"/>
      <c r="D87" s="13"/>
      <c r="E87" s="15"/>
      <c r="F87" s="59"/>
      <c r="G87" s="17"/>
    </row>
    <row r="88" spans="1:7" x14ac:dyDescent="0.3">
      <c r="A88" s="13"/>
      <c r="B88" s="14"/>
      <c r="C88" s="18"/>
      <c r="D88" s="13"/>
      <c r="E88" s="15"/>
      <c r="F88" s="59"/>
      <c r="G88" s="17"/>
    </row>
    <row r="89" spans="1:7" x14ac:dyDescent="0.3">
      <c r="A89" s="13"/>
      <c r="B89" s="14"/>
      <c r="C89" s="18"/>
      <c r="D89" s="13"/>
      <c r="E89" s="15"/>
      <c r="F89" s="59"/>
      <c r="G89" s="17"/>
    </row>
    <row r="90" spans="1:7" x14ac:dyDescent="0.3">
      <c r="A90" s="13"/>
      <c r="B90" s="14"/>
      <c r="C90" s="18"/>
      <c r="D90" s="13"/>
      <c r="E90" s="15"/>
      <c r="F90" s="59"/>
      <c r="G90" s="17"/>
    </row>
    <row r="91" spans="1:7" x14ac:dyDescent="0.3">
      <c r="A91" s="13"/>
      <c r="B91" s="14"/>
      <c r="C91" s="18"/>
      <c r="D91" s="13"/>
      <c r="E91" s="15"/>
      <c r="F91" s="59"/>
      <c r="G91" s="17"/>
    </row>
    <row r="92" spans="1:7" x14ac:dyDescent="0.3">
      <c r="A92" s="13"/>
      <c r="B92" s="14"/>
      <c r="C92" s="18"/>
      <c r="D92" s="13"/>
      <c r="E92" s="15"/>
      <c r="F92" s="59"/>
      <c r="G92" s="17"/>
    </row>
    <row r="93" spans="1:7" x14ac:dyDescent="0.3">
      <c r="A93" s="13"/>
      <c r="B93" s="14"/>
      <c r="C93" s="18"/>
      <c r="D93" s="13"/>
      <c r="E93" s="15"/>
      <c r="F93" s="59"/>
      <c r="G93" s="17"/>
    </row>
    <row r="94" spans="1:7" x14ac:dyDescent="0.3">
      <c r="A94" s="13"/>
      <c r="B94" s="14"/>
      <c r="C94" s="18"/>
      <c r="D94" s="13"/>
      <c r="E94" s="15"/>
      <c r="F94" s="59"/>
      <c r="G94" s="17"/>
    </row>
    <row r="95" spans="1:7" x14ac:dyDescent="0.3">
      <c r="A95" s="13"/>
      <c r="B95" s="14"/>
      <c r="C95" s="18"/>
      <c r="D95" s="13"/>
      <c r="E95" s="15"/>
      <c r="F95" s="59"/>
      <c r="G95" s="17"/>
    </row>
    <row r="96" spans="1:7" x14ac:dyDescent="0.3">
      <c r="A96" s="13"/>
      <c r="B96" s="14"/>
      <c r="C96" s="18"/>
      <c r="D96" s="13"/>
      <c r="E96" s="15"/>
      <c r="F96" s="59"/>
      <c r="G96" s="17"/>
    </row>
    <row r="97" spans="1:8" x14ac:dyDescent="0.3">
      <c r="A97" s="13"/>
      <c r="B97" s="14"/>
      <c r="C97" s="18"/>
      <c r="D97" s="13"/>
      <c r="E97" s="15"/>
      <c r="F97" s="59"/>
      <c r="G97" s="17"/>
    </row>
    <row r="98" spans="1:8" ht="6.45" customHeight="1" x14ac:dyDescent="0.3">
      <c r="A98" s="13"/>
      <c r="B98" s="14"/>
      <c r="C98" s="18"/>
      <c r="D98" s="13"/>
      <c r="E98" s="15"/>
      <c r="F98" s="59"/>
      <c r="G98" s="17"/>
    </row>
    <row r="99" spans="1:8" ht="12" customHeight="1" x14ac:dyDescent="0.3">
      <c r="A99" s="13"/>
      <c r="B99" s="14"/>
      <c r="C99" s="18"/>
      <c r="D99" s="13"/>
      <c r="E99" s="15"/>
      <c r="F99" s="59"/>
      <c r="G99" s="17"/>
    </row>
    <row r="100" spans="1:8" ht="25.5" customHeight="1" x14ac:dyDescent="0.3">
      <c r="A100" s="228" t="s">
        <v>1336</v>
      </c>
      <c r="B100" s="229"/>
      <c r="C100" s="229"/>
      <c r="D100" s="229"/>
      <c r="E100" s="229"/>
      <c r="F100" s="230"/>
      <c r="G100" s="10">
        <f>SUM(G50:G99)</f>
        <v>651350</v>
      </c>
    </row>
    <row r="101" spans="1:8" ht="25.5" customHeight="1" x14ac:dyDescent="0.3">
      <c r="A101" s="231" t="s">
        <v>181</v>
      </c>
      <c r="B101" s="232"/>
      <c r="C101" s="232"/>
      <c r="D101" s="232"/>
      <c r="E101" s="232"/>
      <c r="F101" s="232"/>
      <c r="G101" s="233"/>
    </row>
    <row r="102" spans="1:8" s="1" customFormat="1" ht="25.5" customHeight="1" x14ac:dyDescent="0.25">
      <c r="A102" s="48" t="s">
        <v>0</v>
      </c>
      <c r="B102" s="49" t="s">
        <v>1</v>
      </c>
      <c r="C102" s="49" t="s">
        <v>113</v>
      </c>
      <c r="D102" s="49" t="s">
        <v>2</v>
      </c>
      <c r="E102" s="49" t="s">
        <v>3</v>
      </c>
      <c r="F102" s="57" t="s">
        <v>4</v>
      </c>
      <c r="G102" s="50" t="s">
        <v>5</v>
      </c>
      <c r="H102" s="6"/>
    </row>
    <row r="103" spans="1:8" ht="12" customHeight="1" x14ac:dyDescent="0.3">
      <c r="A103" s="19"/>
      <c r="B103" s="42"/>
      <c r="C103" s="41"/>
      <c r="D103" s="13"/>
      <c r="E103" s="15"/>
      <c r="F103" s="59"/>
      <c r="G103" s="16"/>
    </row>
    <row r="104" spans="1:8" ht="12" customHeight="1" x14ac:dyDescent="0.3">
      <c r="A104" s="19" t="s">
        <v>182</v>
      </c>
      <c r="B104" s="42" t="s">
        <v>8</v>
      </c>
      <c r="C104" s="41" t="s">
        <v>54</v>
      </c>
      <c r="D104" s="13"/>
      <c r="E104" s="15"/>
      <c r="F104" s="59"/>
      <c r="G104" s="16"/>
    </row>
    <row r="105" spans="1:8" ht="12" customHeight="1" x14ac:dyDescent="0.3">
      <c r="A105" s="13"/>
      <c r="B105" s="14"/>
      <c r="C105" s="18"/>
      <c r="D105" s="13"/>
      <c r="E105" s="15"/>
      <c r="F105" s="59"/>
      <c r="G105" s="16"/>
    </row>
    <row r="106" spans="1:8" ht="66" x14ac:dyDescent="0.3">
      <c r="A106" s="13" t="s">
        <v>205</v>
      </c>
      <c r="B106" s="13"/>
      <c r="C106" s="18" t="s">
        <v>1337</v>
      </c>
      <c r="D106" s="13" t="s">
        <v>33</v>
      </c>
      <c r="E106" s="15">
        <v>326</v>
      </c>
      <c r="F106" s="59">
        <v>8500</v>
      </c>
      <c r="G106" s="17">
        <f>+F106*E106</f>
        <v>2771000</v>
      </c>
      <c r="H106" s="40"/>
    </row>
    <row r="107" spans="1:8" x14ac:dyDescent="0.3">
      <c r="A107" s="13"/>
      <c r="B107" s="13"/>
      <c r="C107" s="18"/>
      <c r="D107" s="13"/>
      <c r="E107" s="15"/>
      <c r="F107" s="59"/>
      <c r="G107" s="17"/>
      <c r="H107" s="40"/>
    </row>
    <row r="108" spans="1:8" ht="39.6" x14ac:dyDescent="0.3">
      <c r="A108" s="13" t="s">
        <v>206</v>
      </c>
      <c r="B108" s="13"/>
      <c r="C108" s="41" t="s">
        <v>1338</v>
      </c>
      <c r="D108" s="13"/>
      <c r="E108" s="15"/>
      <c r="F108" s="59"/>
      <c r="G108" s="17"/>
      <c r="H108" s="40"/>
    </row>
    <row r="109" spans="1:8" ht="76.5" customHeight="1" x14ac:dyDescent="0.3">
      <c r="A109" s="13"/>
      <c r="B109" s="14"/>
      <c r="C109" s="18" t="s">
        <v>1339</v>
      </c>
      <c r="D109" s="13" t="s">
        <v>33</v>
      </c>
      <c r="E109" s="15">
        <v>160</v>
      </c>
      <c r="F109" s="59">
        <v>1200</v>
      </c>
      <c r="G109" s="17">
        <f t="shared" ref="G109" si="0">+F109*E109</f>
        <v>192000</v>
      </c>
    </row>
    <row r="110" spans="1:8" x14ac:dyDescent="0.3">
      <c r="A110" s="13"/>
      <c r="B110" s="14"/>
      <c r="C110" s="18"/>
      <c r="D110" s="13"/>
      <c r="E110" s="15"/>
      <c r="F110" s="59"/>
      <c r="G110" s="17"/>
    </row>
    <row r="111" spans="1:8" ht="39.6" x14ac:dyDescent="0.3">
      <c r="A111" s="13" t="s">
        <v>278</v>
      </c>
      <c r="B111" s="14"/>
      <c r="C111" s="41" t="s">
        <v>1340</v>
      </c>
      <c r="D111" s="13"/>
      <c r="E111" s="15"/>
      <c r="F111" s="59"/>
      <c r="G111" s="17"/>
    </row>
    <row r="112" spans="1:8" ht="66" x14ac:dyDescent="0.3">
      <c r="A112" s="13"/>
      <c r="B112" s="14"/>
      <c r="C112" s="18" t="s">
        <v>1341</v>
      </c>
      <c r="D112" s="13" t="s">
        <v>307</v>
      </c>
      <c r="E112" s="15">
        <v>21</v>
      </c>
      <c r="F112" s="59">
        <v>6500</v>
      </c>
      <c r="G112" s="17">
        <f t="shared" ref="G112" si="1">+F112*E112</f>
        <v>136500</v>
      </c>
    </row>
    <row r="113" spans="1:7" x14ac:dyDescent="0.3">
      <c r="A113" s="13"/>
      <c r="B113" s="14"/>
      <c r="C113" s="18"/>
      <c r="D113" s="13"/>
      <c r="E113" s="15"/>
      <c r="F113" s="59"/>
      <c r="G113" s="17"/>
    </row>
    <row r="114" spans="1:7" ht="26.4" x14ac:dyDescent="0.3">
      <c r="A114" s="13" t="s">
        <v>286</v>
      </c>
      <c r="B114" s="14"/>
      <c r="C114" s="41" t="s">
        <v>1342</v>
      </c>
      <c r="D114" s="13"/>
      <c r="E114" s="15"/>
      <c r="F114" s="59"/>
      <c r="G114" s="17"/>
    </row>
    <row r="115" spans="1:7" ht="38.25" customHeight="1" x14ac:dyDescent="0.3">
      <c r="A115" s="13"/>
      <c r="B115" s="13"/>
      <c r="C115" s="18" t="s">
        <v>1343</v>
      </c>
      <c r="D115" s="13" t="s">
        <v>33</v>
      </c>
      <c r="E115" s="15">
        <v>160</v>
      </c>
      <c r="F115" s="59">
        <v>750</v>
      </c>
      <c r="G115" s="17">
        <f>+F115*E115</f>
        <v>120000</v>
      </c>
    </row>
    <row r="116" spans="1:7" x14ac:dyDescent="0.3">
      <c r="A116" s="13"/>
      <c r="B116" s="13"/>
      <c r="C116" s="18"/>
      <c r="D116" s="13"/>
      <c r="E116" s="15"/>
      <c r="F116" s="59"/>
      <c r="G116" s="17"/>
    </row>
    <row r="117" spans="1:7" ht="52.8" x14ac:dyDescent="0.3">
      <c r="A117" s="13"/>
      <c r="B117" s="13"/>
      <c r="C117" s="18" t="s">
        <v>1344</v>
      </c>
      <c r="D117" s="13" t="s">
        <v>307</v>
      </c>
      <c r="E117" s="15">
        <v>21</v>
      </c>
      <c r="F117" s="59">
        <v>5500</v>
      </c>
      <c r="G117" s="17">
        <f t="shared" ref="G117" si="2">+F117*E117</f>
        <v>115500</v>
      </c>
    </row>
    <row r="118" spans="1:7" x14ac:dyDescent="0.3">
      <c r="A118" s="13"/>
      <c r="B118" s="13"/>
      <c r="C118" s="18"/>
      <c r="D118" s="13"/>
      <c r="E118" s="15"/>
      <c r="F118" s="59"/>
      <c r="G118" s="17"/>
    </row>
    <row r="119" spans="1:7" ht="39.6" x14ac:dyDescent="0.3">
      <c r="A119" s="13" t="s">
        <v>1345</v>
      </c>
      <c r="B119" s="13"/>
      <c r="C119" s="18" t="s">
        <v>1346</v>
      </c>
      <c r="D119" s="13" t="s">
        <v>33</v>
      </c>
      <c r="E119" s="15">
        <v>163</v>
      </c>
      <c r="F119" s="59">
        <v>220</v>
      </c>
      <c r="G119" s="17">
        <f t="shared" ref="G119" si="3">+F119*E119</f>
        <v>35860</v>
      </c>
    </row>
    <row r="120" spans="1:7" x14ac:dyDescent="0.3">
      <c r="A120" s="13"/>
      <c r="B120" s="13"/>
      <c r="C120" s="18"/>
      <c r="D120" s="13"/>
      <c r="E120" s="15"/>
      <c r="F120" s="59"/>
      <c r="G120" s="17"/>
    </row>
    <row r="121" spans="1:7" x14ac:dyDescent="0.3">
      <c r="A121" s="13"/>
      <c r="B121" s="13"/>
      <c r="C121" s="18"/>
      <c r="D121" s="13"/>
      <c r="E121" s="15"/>
      <c r="F121" s="59"/>
      <c r="G121" s="17"/>
    </row>
    <row r="122" spans="1:7" x14ac:dyDescent="0.3">
      <c r="A122" s="13"/>
      <c r="B122" s="13"/>
      <c r="C122" s="18"/>
      <c r="D122" s="13"/>
      <c r="E122" s="15"/>
      <c r="F122" s="59"/>
      <c r="G122" s="17"/>
    </row>
    <row r="123" spans="1:7" x14ac:dyDescent="0.3">
      <c r="A123" s="13"/>
      <c r="B123" s="13"/>
      <c r="C123" s="18"/>
      <c r="D123" s="13"/>
      <c r="E123" s="15"/>
      <c r="F123" s="59"/>
      <c r="G123" s="17"/>
    </row>
    <row r="124" spans="1:7" x14ac:dyDescent="0.3">
      <c r="A124" s="13"/>
      <c r="B124" s="13"/>
      <c r="C124" s="18"/>
      <c r="D124" s="13"/>
      <c r="E124" s="15"/>
      <c r="F124" s="59"/>
      <c r="G124" s="17"/>
    </row>
    <row r="125" spans="1:7" x14ac:dyDescent="0.3">
      <c r="A125" s="13"/>
      <c r="B125" s="13"/>
      <c r="C125" s="18"/>
      <c r="D125" s="13"/>
      <c r="E125" s="15"/>
      <c r="F125" s="59"/>
      <c r="G125" s="17"/>
    </row>
    <row r="126" spans="1:7" x14ac:dyDescent="0.3">
      <c r="A126" s="13"/>
      <c r="B126" s="13"/>
      <c r="C126" s="18"/>
      <c r="D126" s="13"/>
      <c r="E126" s="15"/>
      <c r="F126" s="59"/>
      <c r="G126" s="17"/>
    </row>
    <row r="127" spans="1:7" ht="25.5" customHeight="1" x14ac:dyDescent="0.3">
      <c r="A127" s="228" t="s">
        <v>1334</v>
      </c>
      <c r="B127" s="242"/>
      <c r="C127" s="242"/>
      <c r="D127" s="242"/>
      <c r="E127" s="242"/>
      <c r="F127" s="243"/>
      <c r="G127" s="10">
        <f>SUM(G103:G126)</f>
        <v>3370860</v>
      </c>
    </row>
    <row r="128" spans="1:7" ht="25.5" customHeight="1" x14ac:dyDescent="0.3">
      <c r="A128" s="48" t="s">
        <v>0</v>
      </c>
      <c r="B128" s="49" t="s">
        <v>1</v>
      </c>
      <c r="C128" s="49" t="s">
        <v>113</v>
      </c>
      <c r="D128" s="49" t="s">
        <v>2</v>
      </c>
      <c r="E128" s="49" t="s">
        <v>3</v>
      </c>
      <c r="F128" s="57" t="s">
        <v>4</v>
      </c>
      <c r="G128" s="50" t="s">
        <v>5</v>
      </c>
    </row>
    <row r="129" spans="1:7" ht="25.5" customHeight="1" x14ac:dyDescent="0.3">
      <c r="A129" s="227" t="s">
        <v>19</v>
      </c>
      <c r="B129" s="227"/>
      <c r="C129" s="227"/>
      <c r="D129" s="227"/>
      <c r="E129" s="227"/>
      <c r="F129" s="227"/>
      <c r="G129" s="11">
        <f>+G127</f>
        <v>3370860</v>
      </c>
    </row>
    <row r="130" spans="1:7" x14ac:dyDescent="0.3">
      <c r="A130" s="13"/>
      <c r="B130" s="13"/>
      <c r="C130" s="18"/>
      <c r="D130" s="13"/>
      <c r="E130" s="15"/>
      <c r="F130" s="59"/>
      <c r="G130" s="17"/>
    </row>
    <row r="131" spans="1:7" ht="12" customHeight="1" x14ac:dyDescent="0.3">
      <c r="A131" s="19" t="s">
        <v>207</v>
      </c>
      <c r="B131" s="42" t="s">
        <v>55</v>
      </c>
      <c r="C131" s="41" t="s">
        <v>1347</v>
      </c>
      <c r="D131" s="13"/>
      <c r="E131" s="15"/>
      <c r="F131" s="59"/>
      <c r="G131" s="16"/>
    </row>
    <row r="132" spans="1:7" ht="12" customHeight="1" x14ac:dyDescent="0.3">
      <c r="A132" s="13"/>
      <c r="B132" s="14"/>
      <c r="C132" s="41"/>
      <c r="D132" s="13"/>
      <c r="E132" s="15"/>
      <c r="F132" s="59"/>
      <c r="G132" s="16"/>
    </row>
    <row r="133" spans="1:7" ht="51" customHeight="1" x14ac:dyDescent="0.3">
      <c r="A133" s="13" t="s">
        <v>208</v>
      </c>
      <c r="B133" s="14"/>
      <c r="C133" s="236" t="s">
        <v>1348</v>
      </c>
      <c r="D133" s="237"/>
      <c r="E133" s="238"/>
      <c r="F133" s="59"/>
      <c r="G133" s="16"/>
    </row>
    <row r="134" spans="1:7" ht="12" customHeight="1" x14ac:dyDescent="0.3">
      <c r="A134" s="13"/>
      <c r="B134" s="14"/>
      <c r="C134" s="41"/>
      <c r="D134" s="13"/>
      <c r="E134" s="15"/>
      <c r="F134" s="59"/>
      <c r="G134" s="16"/>
    </row>
    <row r="135" spans="1:7" ht="12" customHeight="1" x14ac:dyDescent="0.3">
      <c r="A135" s="13" t="s">
        <v>209</v>
      </c>
      <c r="B135" s="14"/>
      <c r="C135" s="18" t="s">
        <v>57</v>
      </c>
      <c r="D135" s="13" t="s">
        <v>35</v>
      </c>
      <c r="E135" s="15">
        <v>8</v>
      </c>
      <c r="F135" s="59">
        <v>15000</v>
      </c>
      <c r="G135" s="17">
        <f>+F135*E135</f>
        <v>120000</v>
      </c>
    </row>
    <row r="136" spans="1:7" x14ac:dyDescent="0.3">
      <c r="A136" s="13"/>
      <c r="B136" s="14"/>
      <c r="C136" s="41"/>
      <c r="D136" s="13"/>
      <c r="E136" s="15"/>
      <c r="F136" s="59"/>
      <c r="G136" s="17"/>
    </row>
    <row r="137" spans="1:7" x14ac:dyDescent="0.3">
      <c r="A137" s="13" t="s">
        <v>268</v>
      </c>
      <c r="B137" s="14"/>
      <c r="C137" s="18" t="s">
        <v>1349</v>
      </c>
      <c r="D137" s="13" t="s">
        <v>35</v>
      </c>
      <c r="E137" s="15">
        <v>10</v>
      </c>
      <c r="F137" s="59">
        <v>30000</v>
      </c>
      <c r="G137" s="17">
        <f>+F137*E137</f>
        <v>300000</v>
      </c>
    </row>
    <row r="138" spans="1:7" x14ac:dyDescent="0.3">
      <c r="A138" s="13"/>
      <c r="B138" s="14"/>
      <c r="C138" s="18"/>
      <c r="D138" s="13"/>
      <c r="E138" s="15"/>
      <c r="F138" s="59"/>
      <c r="G138" s="17"/>
    </row>
    <row r="139" spans="1:7" ht="63.75" customHeight="1" x14ac:dyDescent="0.3">
      <c r="A139" s="13" t="s">
        <v>1350</v>
      </c>
      <c r="B139" s="14"/>
      <c r="C139" s="317" t="s">
        <v>1351</v>
      </c>
      <c r="D139" s="318"/>
      <c r="E139" s="318"/>
      <c r="F139" s="319"/>
      <c r="G139" s="16"/>
    </row>
    <row r="140" spans="1:7" x14ac:dyDescent="0.3">
      <c r="A140" s="13"/>
      <c r="B140" s="14"/>
      <c r="C140" s="41"/>
      <c r="D140" s="13"/>
      <c r="E140" s="15"/>
      <c r="F140" s="59"/>
      <c r="G140" s="16"/>
    </row>
    <row r="141" spans="1:7" ht="38.25" customHeight="1" x14ac:dyDescent="0.3">
      <c r="A141" s="13" t="s">
        <v>1352</v>
      </c>
      <c r="B141" s="14"/>
      <c r="C141" s="18" t="s">
        <v>1353</v>
      </c>
      <c r="D141" s="13" t="s">
        <v>35</v>
      </c>
      <c r="E141" s="15">
        <v>4</v>
      </c>
      <c r="F141" s="59">
        <v>9279.1999999999989</v>
      </c>
      <c r="G141" s="17">
        <f>+F141*E141</f>
        <v>37116.799999999996</v>
      </c>
    </row>
    <row r="142" spans="1:7" x14ac:dyDescent="0.3">
      <c r="A142" s="13"/>
      <c r="B142" s="14"/>
      <c r="C142" s="18"/>
      <c r="D142" s="13"/>
      <c r="E142" s="15"/>
      <c r="F142" s="59"/>
      <c r="G142" s="17"/>
    </row>
    <row r="143" spans="1:7" ht="26.4" x14ac:dyDescent="0.3">
      <c r="A143" s="13" t="s">
        <v>1354</v>
      </c>
      <c r="B143" s="14"/>
      <c r="C143" s="18" t="s">
        <v>1355</v>
      </c>
      <c r="D143" s="13" t="s">
        <v>35</v>
      </c>
      <c r="E143" s="15">
        <v>4</v>
      </c>
      <c r="F143" s="59">
        <v>70840</v>
      </c>
      <c r="G143" s="17">
        <f>+F143*E143</f>
        <v>283360</v>
      </c>
    </row>
    <row r="144" spans="1:7" x14ac:dyDescent="0.3">
      <c r="A144" s="13"/>
      <c r="B144" s="14"/>
      <c r="C144" s="18"/>
      <c r="D144" s="13"/>
      <c r="E144" s="15"/>
      <c r="F144" s="59"/>
      <c r="G144" s="17"/>
    </row>
    <row r="145" spans="1:7" ht="39.6" x14ac:dyDescent="0.3">
      <c r="A145" s="13" t="s">
        <v>1356</v>
      </c>
      <c r="B145" s="14"/>
      <c r="C145" s="18" t="s">
        <v>1357</v>
      </c>
      <c r="D145" s="13" t="s">
        <v>35</v>
      </c>
      <c r="E145" s="15">
        <v>4</v>
      </c>
      <c r="F145" s="59">
        <v>13256</v>
      </c>
      <c r="G145" s="17">
        <f>+F145*E145</f>
        <v>53024</v>
      </c>
    </row>
    <row r="146" spans="1:7" x14ac:dyDescent="0.3">
      <c r="A146" s="13"/>
      <c r="B146" s="14"/>
      <c r="C146" s="18"/>
      <c r="D146" s="13"/>
      <c r="E146" s="15"/>
      <c r="F146" s="59"/>
      <c r="G146" s="17"/>
    </row>
    <row r="147" spans="1:7" ht="26.4" x14ac:dyDescent="0.3">
      <c r="A147" s="13" t="s">
        <v>1358</v>
      </c>
      <c r="B147" s="14"/>
      <c r="C147" s="18" t="s">
        <v>1359</v>
      </c>
      <c r="D147" s="13" t="s">
        <v>35</v>
      </c>
      <c r="E147" s="15">
        <v>2</v>
      </c>
      <c r="F147" s="59">
        <v>44000</v>
      </c>
      <c r="G147" s="17">
        <f>+F147*E147</f>
        <v>88000</v>
      </c>
    </row>
    <row r="148" spans="1:7" x14ac:dyDescent="0.3">
      <c r="A148" s="19"/>
      <c r="B148" s="14"/>
      <c r="C148" s="41"/>
      <c r="D148" s="13"/>
      <c r="E148" s="15"/>
      <c r="F148" s="59"/>
      <c r="G148" s="17"/>
    </row>
    <row r="149" spans="1:7" ht="39.6" x14ac:dyDescent="0.3">
      <c r="A149" s="13" t="s">
        <v>1360</v>
      </c>
      <c r="B149" s="14"/>
      <c r="C149" s="18" t="s">
        <v>1361</v>
      </c>
      <c r="D149" s="13" t="s">
        <v>35</v>
      </c>
      <c r="E149" s="15">
        <v>2</v>
      </c>
      <c r="F149" s="59">
        <v>29900</v>
      </c>
      <c r="G149" s="17">
        <f>+F149*E149</f>
        <v>59800</v>
      </c>
    </row>
    <row r="150" spans="1:7" x14ac:dyDescent="0.3">
      <c r="A150" s="13"/>
      <c r="B150" s="14"/>
      <c r="C150" s="18"/>
      <c r="D150" s="13"/>
      <c r="E150" s="15"/>
      <c r="F150" s="59"/>
      <c r="G150" s="16"/>
    </row>
    <row r="151" spans="1:7" ht="26.4" x14ac:dyDescent="0.3">
      <c r="A151" s="13" t="s">
        <v>1362</v>
      </c>
      <c r="B151" s="14"/>
      <c r="C151" s="18" t="s">
        <v>1363</v>
      </c>
      <c r="D151" s="13" t="s">
        <v>35</v>
      </c>
      <c r="E151" s="15">
        <v>2</v>
      </c>
      <c r="F151" s="59">
        <v>69800</v>
      </c>
      <c r="G151" s="17">
        <f>+F151*E151</f>
        <v>139600</v>
      </c>
    </row>
    <row r="152" spans="1:7" x14ac:dyDescent="0.3">
      <c r="A152" s="13"/>
      <c r="B152" s="14"/>
      <c r="C152" s="18"/>
      <c r="D152" s="13"/>
      <c r="E152" s="15"/>
      <c r="F152" s="59"/>
      <c r="G152" s="16"/>
    </row>
    <row r="153" spans="1:7" ht="39.6" x14ac:dyDescent="0.3">
      <c r="A153" s="13" t="s">
        <v>1364</v>
      </c>
      <c r="B153" s="14"/>
      <c r="C153" s="18" t="s">
        <v>1365</v>
      </c>
      <c r="D153" s="13" t="s">
        <v>35</v>
      </c>
      <c r="E153" s="15">
        <v>2</v>
      </c>
      <c r="F153" s="59">
        <v>48080</v>
      </c>
      <c r="G153" s="17">
        <f>+F153*E153</f>
        <v>96160</v>
      </c>
    </row>
    <row r="154" spans="1:7" x14ac:dyDescent="0.3">
      <c r="A154" s="13"/>
      <c r="B154" s="14"/>
      <c r="C154" s="18"/>
      <c r="D154" s="13"/>
      <c r="E154" s="15"/>
      <c r="F154" s="59"/>
      <c r="G154" s="16"/>
    </row>
    <row r="155" spans="1:7" ht="39.6" x14ac:dyDescent="0.3">
      <c r="A155" s="13" t="s">
        <v>1366</v>
      </c>
      <c r="B155" s="14"/>
      <c r="C155" s="18" t="s">
        <v>1367</v>
      </c>
      <c r="D155" s="13" t="s">
        <v>35</v>
      </c>
      <c r="E155" s="15">
        <v>1</v>
      </c>
      <c r="F155" s="59">
        <v>79100</v>
      </c>
      <c r="G155" s="17">
        <f>+F155*E155</f>
        <v>79100</v>
      </c>
    </row>
    <row r="156" spans="1:7" x14ac:dyDescent="0.3">
      <c r="A156" s="13"/>
      <c r="B156" s="14"/>
      <c r="C156" s="18"/>
      <c r="D156" s="13"/>
      <c r="E156" s="15"/>
      <c r="F156" s="59"/>
      <c r="G156" s="17"/>
    </row>
    <row r="157" spans="1:7" x14ac:dyDescent="0.3">
      <c r="A157" s="13"/>
      <c r="B157" s="14"/>
      <c r="C157" s="18"/>
      <c r="D157" s="13"/>
      <c r="E157" s="15"/>
      <c r="F157" s="59"/>
      <c r="G157" s="17"/>
    </row>
    <row r="158" spans="1:7" x14ac:dyDescent="0.3">
      <c r="A158" s="13"/>
      <c r="B158" s="14"/>
      <c r="C158" s="18"/>
      <c r="D158" s="13"/>
      <c r="E158" s="15"/>
      <c r="F158" s="59"/>
      <c r="G158" s="17"/>
    </row>
    <row r="159" spans="1:7" ht="25.5" customHeight="1" x14ac:dyDescent="0.3">
      <c r="A159" s="228" t="s">
        <v>1334</v>
      </c>
      <c r="B159" s="242"/>
      <c r="C159" s="242"/>
      <c r="D159" s="242"/>
      <c r="E159" s="242"/>
      <c r="F159" s="243"/>
      <c r="G159" s="10">
        <f>SUM(G129:G158)</f>
        <v>4627020.8</v>
      </c>
    </row>
    <row r="160" spans="1:7" ht="25.5" customHeight="1" x14ac:dyDescent="0.3">
      <c r="A160" s="48" t="s">
        <v>0</v>
      </c>
      <c r="B160" s="49" t="s">
        <v>1</v>
      </c>
      <c r="C160" s="49" t="s">
        <v>113</v>
      </c>
      <c r="D160" s="49" t="s">
        <v>2</v>
      </c>
      <c r="E160" s="49" t="s">
        <v>3</v>
      </c>
      <c r="F160" s="57" t="s">
        <v>4</v>
      </c>
      <c r="G160" s="50" t="s">
        <v>5</v>
      </c>
    </row>
    <row r="161" spans="1:7" ht="25.5" customHeight="1" x14ac:dyDescent="0.3">
      <c r="A161" s="227" t="s">
        <v>19</v>
      </c>
      <c r="B161" s="227"/>
      <c r="C161" s="227"/>
      <c r="D161" s="227"/>
      <c r="E161" s="227"/>
      <c r="F161" s="227"/>
      <c r="G161" s="11">
        <f>+G159</f>
        <v>4627020.8</v>
      </c>
    </row>
    <row r="162" spans="1:7" x14ac:dyDescent="0.3">
      <c r="A162" s="13"/>
      <c r="B162" s="14"/>
      <c r="C162" s="18"/>
      <c r="D162" s="13"/>
      <c r="E162" s="15"/>
      <c r="F162" s="59"/>
      <c r="G162" s="17"/>
    </row>
    <row r="163" spans="1:7" ht="11.1" customHeight="1" x14ac:dyDescent="0.3">
      <c r="A163" s="13" t="s">
        <v>1368</v>
      </c>
      <c r="B163" s="14"/>
      <c r="C163" s="18" t="s">
        <v>1369</v>
      </c>
      <c r="D163" s="13" t="s">
        <v>35</v>
      </c>
      <c r="E163" s="15">
        <v>1</v>
      </c>
      <c r="F163" s="59">
        <v>9805</v>
      </c>
      <c r="G163" s="17">
        <f>+F163*E163</f>
        <v>9805</v>
      </c>
    </row>
    <row r="164" spans="1:7" x14ac:dyDescent="0.3">
      <c r="A164" s="13"/>
      <c r="B164" s="14"/>
      <c r="C164" s="18"/>
      <c r="D164" s="13"/>
      <c r="E164" s="15"/>
      <c r="F164" s="59"/>
      <c r="G164" s="17"/>
    </row>
    <row r="165" spans="1:7" ht="26.4" x14ac:dyDescent="0.3">
      <c r="A165" s="13" t="s">
        <v>1370</v>
      </c>
      <c r="B165" s="14"/>
      <c r="C165" s="18" t="s">
        <v>1371</v>
      </c>
      <c r="D165" s="13" t="s">
        <v>35</v>
      </c>
      <c r="E165" s="15">
        <v>1</v>
      </c>
      <c r="F165" s="59">
        <v>33400</v>
      </c>
      <c r="G165" s="17">
        <f>+F165*E165</f>
        <v>33400</v>
      </c>
    </row>
    <row r="166" spans="1:7" x14ac:dyDescent="0.3">
      <c r="A166" s="13"/>
      <c r="B166" s="14"/>
      <c r="C166" s="18"/>
      <c r="D166" s="13"/>
      <c r="E166" s="15"/>
      <c r="F166" s="59"/>
      <c r="G166" s="17"/>
    </row>
    <row r="167" spans="1:7" ht="39.6" x14ac:dyDescent="0.3">
      <c r="A167" s="13" t="s">
        <v>1372</v>
      </c>
      <c r="B167" s="14"/>
      <c r="C167" s="18" t="s">
        <v>1373</v>
      </c>
      <c r="D167" s="13" t="s">
        <v>35</v>
      </c>
      <c r="E167" s="15">
        <v>1</v>
      </c>
      <c r="F167" s="59">
        <v>41045</v>
      </c>
      <c r="G167" s="17">
        <f>+F167*E167</f>
        <v>41045</v>
      </c>
    </row>
    <row r="168" spans="1:7" ht="12.75" customHeight="1" x14ac:dyDescent="0.3">
      <c r="A168" s="13"/>
      <c r="B168" s="14"/>
      <c r="C168" s="18"/>
      <c r="D168" s="13"/>
      <c r="E168" s="15"/>
      <c r="F168" s="59"/>
      <c r="G168" s="16"/>
    </row>
    <row r="169" spans="1:7" ht="12.75" customHeight="1" x14ac:dyDescent="0.3">
      <c r="A169" s="19" t="s">
        <v>210</v>
      </c>
      <c r="B169" s="42" t="s">
        <v>62</v>
      </c>
      <c r="C169" s="41" t="s">
        <v>80</v>
      </c>
      <c r="D169" s="13"/>
      <c r="E169" s="15"/>
      <c r="F169" s="59"/>
      <c r="G169" s="16"/>
    </row>
    <row r="170" spans="1:7" ht="12.75" customHeight="1" x14ac:dyDescent="0.3">
      <c r="A170" s="13"/>
      <c r="B170" s="14"/>
      <c r="C170" s="18"/>
      <c r="D170" s="13"/>
      <c r="E170" s="15"/>
      <c r="F170" s="59"/>
      <c r="G170" s="16"/>
    </row>
    <row r="171" spans="1:7" ht="12.75" customHeight="1" x14ac:dyDescent="0.3">
      <c r="A171" s="19" t="s">
        <v>211</v>
      </c>
      <c r="B171" s="42"/>
      <c r="C171" s="41" t="s">
        <v>282</v>
      </c>
      <c r="D171" s="13"/>
      <c r="E171" s="15"/>
      <c r="F171" s="59"/>
      <c r="G171" s="16"/>
    </row>
    <row r="172" spans="1:7" ht="12.75" customHeight="1" x14ac:dyDescent="0.3">
      <c r="A172" s="13"/>
      <c r="C172" s="41"/>
      <c r="D172" s="13"/>
      <c r="E172" s="15"/>
      <c r="F172" s="59"/>
      <c r="G172" s="16"/>
    </row>
    <row r="173" spans="1:7" ht="76.5" customHeight="1" x14ac:dyDescent="0.3">
      <c r="A173" s="13" t="s">
        <v>213</v>
      </c>
      <c r="B173" s="65"/>
      <c r="C173" s="18" t="s">
        <v>283</v>
      </c>
      <c r="D173" s="13" t="s">
        <v>35</v>
      </c>
      <c r="E173" s="15">
        <v>2</v>
      </c>
      <c r="F173" s="59">
        <v>800000</v>
      </c>
      <c r="G173" s="17">
        <f>+F173*E173</f>
        <v>1600000</v>
      </c>
    </row>
    <row r="174" spans="1:7" x14ac:dyDescent="0.3">
      <c r="A174" s="13"/>
      <c r="B174" s="65"/>
      <c r="C174" s="18"/>
      <c r="D174" s="13"/>
      <c r="E174" s="15"/>
      <c r="F174" s="59"/>
      <c r="G174" s="17"/>
    </row>
    <row r="175" spans="1:7" ht="79.2" x14ac:dyDescent="0.3">
      <c r="A175" s="13" t="s">
        <v>287</v>
      </c>
      <c r="B175" s="65"/>
      <c r="C175" s="18" t="s">
        <v>1374</v>
      </c>
      <c r="D175" s="13" t="s">
        <v>35</v>
      </c>
      <c r="E175" s="15">
        <v>2</v>
      </c>
      <c r="F175" s="59">
        <v>15000</v>
      </c>
      <c r="G175" s="17">
        <f t="shared" ref="G175" si="4">+F175*E175</f>
        <v>30000</v>
      </c>
    </row>
    <row r="176" spans="1:7" x14ac:dyDescent="0.3">
      <c r="A176" s="13"/>
      <c r="B176" s="65"/>
      <c r="C176" s="18"/>
      <c r="D176" s="13"/>
      <c r="E176" s="15"/>
      <c r="F176" s="59"/>
      <c r="G176" s="17"/>
    </row>
    <row r="177" spans="1:7" x14ac:dyDescent="0.3">
      <c r="A177" s="19" t="s">
        <v>212</v>
      </c>
      <c r="B177" s="42"/>
      <c r="C177" s="41" t="s">
        <v>279</v>
      </c>
      <c r="D177" s="13"/>
      <c r="E177" s="15"/>
      <c r="F177" s="59"/>
      <c r="G177" s="17"/>
    </row>
    <row r="178" spans="1:7" x14ac:dyDescent="0.3">
      <c r="A178" s="13"/>
      <c r="B178" s="65"/>
      <c r="C178" s="18"/>
      <c r="D178" s="13"/>
      <c r="E178" s="15"/>
      <c r="F178" s="59"/>
      <c r="G178" s="17"/>
    </row>
    <row r="179" spans="1:7" ht="102" customHeight="1" x14ac:dyDescent="0.3">
      <c r="A179" s="13" t="s">
        <v>280</v>
      </c>
      <c r="B179" s="65"/>
      <c r="C179" s="18" t="s">
        <v>284</v>
      </c>
      <c r="D179" s="13" t="s">
        <v>35</v>
      </c>
      <c r="E179" s="15">
        <v>1</v>
      </c>
      <c r="F179" s="59">
        <v>2800000</v>
      </c>
      <c r="G179" s="17">
        <f>+F179*E179</f>
        <v>2800000</v>
      </c>
    </row>
    <row r="180" spans="1:7" x14ac:dyDescent="0.3">
      <c r="A180" s="13"/>
      <c r="B180" s="68"/>
      <c r="C180" s="18"/>
      <c r="D180" s="13"/>
      <c r="E180" s="15"/>
      <c r="F180" s="67"/>
      <c r="G180" s="17"/>
    </row>
    <row r="181" spans="1:7" ht="76.5" customHeight="1" x14ac:dyDescent="0.3">
      <c r="A181" s="13" t="s">
        <v>288</v>
      </c>
      <c r="B181" s="68"/>
      <c r="C181" s="18" t="s">
        <v>1375</v>
      </c>
      <c r="D181" s="13" t="s">
        <v>35</v>
      </c>
      <c r="E181" s="15">
        <v>2</v>
      </c>
      <c r="F181" s="67">
        <v>15000</v>
      </c>
      <c r="G181" s="17">
        <f t="shared" ref="G181" si="5">+F181*E181</f>
        <v>30000</v>
      </c>
    </row>
    <row r="182" spans="1:7" x14ac:dyDescent="0.3">
      <c r="A182" s="13"/>
      <c r="B182" s="68"/>
      <c r="C182" s="18"/>
      <c r="D182" s="13"/>
      <c r="E182" s="15"/>
      <c r="F182" s="67"/>
      <c r="G182" s="17"/>
    </row>
    <row r="183" spans="1:7" x14ac:dyDescent="0.3">
      <c r="A183" s="13"/>
      <c r="B183" s="68"/>
      <c r="C183" s="18"/>
      <c r="D183" s="13"/>
      <c r="E183" s="15"/>
      <c r="F183" s="67"/>
      <c r="G183" s="17"/>
    </row>
    <row r="184" spans="1:7" x14ac:dyDescent="0.3">
      <c r="A184" s="13"/>
      <c r="B184" s="68"/>
      <c r="C184" s="18"/>
      <c r="D184" s="13"/>
      <c r="E184" s="15"/>
      <c r="F184" s="67"/>
      <c r="G184" s="17"/>
    </row>
    <row r="185" spans="1:7" x14ac:dyDescent="0.3">
      <c r="A185" s="213"/>
      <c r="B185" s="214"/>
      <c r="C185" s="215"/>
      <c r="D185" s="213"/>
      <c r="E185" s="216"/>
      <c r="F185" s="67"/>
      <c r="G185" s="17"/>
    </row>
    <row r="186" spans="1:7" ht="25.5" customHeight="1" x14ac:dyDescent="0.3">
      <c r="A186" s="228" t="s">
        <v>1334</v>
      </c>
      <c r="B186" s="242"/>
      <c r="C186" s="242"/>
      <c r="D186" s="242"/>
      <c r="E186" s="242"/>
      <c r="F186" s="243"/>
      <c r="G186" s="10">
        <f>SUM(G161:G185)</f>
        <v>9171270.8000000007</v>
      </c>
    </row>
    <row r="187" spans="1:7" ht="25.5" customHeight="1" x14ac:dyDescent="0.3">
      <c r="A187" s="48" t="s">
        <v>0</v>
      </c>
      <c r="B187" s="49" t="s">
        <v>1</v>
      </c>
      <c r="C187" s="49" t="s">
        <v>113</v>
      </c>
      <c r="D187" s="49" t="s">
        <v>2</v>
      </c>
      <c r="E187" s="49" t="s">
        <v>3</v>
      </c>
      <c r="F187" s="57" t="s">
        <v>4</v>
      </c>
      <c r="G187" s="50" t="s">
        <v>5</v>
      </c>
    </row>
    <row r="188" spans="1:7" ht="25.5" customHeight="1" x14ac:dyDescent="0.3">
      <c r="A188" s="227" t="s">
        <v>19</v>
      </c>
      <c r="B188" s="227"/>
      <c r="C188" s="227"/>
      <c r="D188" s="227"/>
      <c r="E188" s="227"/>
      <c r="F188" s="227"/>
      <c r="G188" s="11">
        <f>+G186</f>
        <v>9171270.8000000007</v>
      </c>
    </row>
    <row r="189" spans="1:7" ht="12.75" customHeight="1" x14ac:dyDescent="0.3">
      <c r="A189" s="13"/>
      <c r="B189" s="14"/>
      <c r="C189" s="23"/>
      <c r="D189" s="13"/>
      <c r="E189" s="24"/>
      <c r="F189" s="59"/>
      <c r="G189" s="17"/>
    </row>
    <row r="190" spans="1:7" ht="12.75" customHeight="1" x14ac:dyDescent="0.3">
      <c r="A190" s="43" t="s">
        <v>214</v>
      </c>
      <c r="B190" s="14"/>
      <c r="C190" s="25" t="s">
        <v>59</v>
      </c>
      <c r="D190" s="13"/>
      <c r="E190" s="26"/>
      <c r="F190" s="59"/>
      <c r="G190" s="17"/>
    </row>
    <row r="191" spans="1:7" ht="12.75" customHeight="1" x14ac:dyDescent="0.3">
      <c r="A191" s="13"/>
      <c r="B191" s="14"/>
      <c r="C191" s="18"/>
      <c r="D191" s="13"/>
      <c r="E191" s="15"/>
      <c r="F191" s="59"/>
      <c r="G191" s="17"/>
    </row>
    <row r="192" spans="1:7" ht="105.6" x14ac:dyDescent="0.3">
      <c r="A192" s="13" t="s">
        <v>269</v>
      </c>
      <c r="B192" s="13" t="s">
        <v>159</v>
      </c>
      <c r="C192" s="27" t="s">
        <v>1376</v>
      </c>
      <c r="D192" s="13" t="s">
        <v>6</v>
      </c>
      <c r="E192" s="26">
        <v>1</v>
      </c>
      <c r="F192" s="59">
        <v>1500000</v>
      </c>
      <c r="G192" s="17">
        <f>+F192*E192</f>
        <v>1500000</v>
      </c>
    </row>
    <row r="193" spans="1:7" ht="12.75" customHeight="1" x14ac:dyDescent="0.3">
      <c r="A193" s="13"/>
      <c r="B193" s="14"/>
      <c r="C193" s="27"/>
      <c r="D193" s="13"/>
      <c r="E193" s="26"/>
      <c r="F193" s="59"/>
      <c r="G193" s="17"/>
    </row>
    <row r="194" spans="1:7" ht="26.4" x14ac:dyDescent="0.3">
      <c r="A194" s="13" t="s">
        <v>215</v>
      </c>
      <c r="B194" s="13" t="s">
        <v>160</v>
      </c>
      <c r="C194" s="27" t="s">
        <v>95</v>
      </c>
      <c r="D194" s="13" t="s">
        <v>35</v>
      </c>
      <c r="E194" s="26">
        <v>22</v>
      </c>
      <c r="F194" s="59">
        <v>3000</v>
      </c>
      <c r="G194" s="17">
        <f>+F194*E194</f>
        <v>66000</v>
      </c>
    </row>
    <row r="195" spans="1:7" ht="12.75" customHeight="1" x14ac:dyDescent="0.3">
      <c r="A195" s="13"/>
      <c r="B195" s="14"/>
      <c r="C195" s="27"/>
      <c r="D195" s="13"/>
      <c r="E195" s="26"/>
      <c r="F195" s="59"/>
      <c r="G195" s="17"/>
    </row>
    <row r="196" spans="1:7" ht="12.75" customHeight="1" x14ac:dyDescent="0.3">
      <c r="A196" s="13"/>
      <c r="B196" s="14"/>
      <c r="C196" s="27"/>
      <c r="D196" s="13"/>
      <c r="E196" s="26"/>
      <c r="F196" s="59"/>
      <c r="G196" s="17"/>
    </row>
    <row r="197" spans="1:7" ht="12.75" customHeight="1" x14ac:dyDescent="0.3">
      <c r="A197" s="13"/>
      <c r="B197" s="14"/>
      <c r="C197" s="27"/>
      <c r="D197" s="13"/>
      <c r="E197" s="26"/>
      <c r="F197" s="59"/>
      <c r="G197" s="17"/>
    </row>
    <row r="198" spans="1:7" ht="12.75" customHeight="1" x14ac:dyDescent="0.3">
      <c r="A198" s="13"/>
      <c r="B198" s="14"/>
      <c r="C198" s="27"/>
      <c r="D198" s="13"/>
      <c r="E198" s="26"/>
      <c r="F198" s="59"/>
      <c r="G198" s="17"/>
    </row>
    <row r="199" spans="1:7" ht="12.75" customHeight="1" x14ac:dyDescent="0.3">
      <c r="A199" s="13"/>
      <c r="B199" s="14"/>
      <c r="C199" s="27"/>
      <c r="D199" s="13"/>
      <c r="E199" s="26"/>
      <c r="F199" s="59"/>
      <c r="G199" s="17"/>
    </row>
    <row r="200" spans="1:7" ht="12.75" customHeight="1" x14ac:dyDescent="0.3">
      <c r="A200" s="13"/>
      <c r="B200" s="14"/>
      <c r="C200" s="27"/>
      <c r="D200" s="13"/>
      <c r="E200" s="26"/>
      <c r="F200" s="59"/>
      <c r="G200" s="17"/>
    </row>
    <row r="201" spans="1:7" ht="12.75" customHeight="1" x14ac:dyDescent="0.3">
      <c r="A201" s="13"/>
      <c r="B201" s="14"/>
      <c r="C201" s="27"/>
      <c r="D201" s="13"/>
      <c r="E201" s="26"/>
      <c r="F201" s="59"/>
      <c r="G201" s="17"/>
    </row>
    <row r="202" spans="1:7" ht="12.75" customHeight="1" x14ac:dyDescent="0.3">
      <c r="A202" s="13"/>
      <c r="B202" s="14"/>
      <c r="C202" s="27"/>
      <c r="D202" s="13"/>
      <c r="E202" s="26"/>
      <c r="F202" s="59"/>
      <c r="G202" s="17"/>
    </row>
    <row r="203" spans="1:7" ht="12.75" customHeight="1" x14ac:dyDescent="0.3">
      <c r="A203" s="13"/>
      <c r="B203" s="14"/>
      <c r="C203" s="27"/>
      <c r="D203" s="13"/>
      <c r="E203" s="26"/>
      <c r="F203" s="59"/>
      <c r="G203" s="17"/>
    </row>
    <row r="204" spans="1:7" ht="12.75" customHeight="1" x14ac:dyDescent="0.3">
      <c r="A204" s="13"/>
      <c r="B204" s="14"/>
      <c r="C204" s="27"/>
      <c r="D204" s="13"/>
      <c r="E204" s="26"/>
      <c r="F204" s="59"/>
      <c r="G204" s="17"/>
    </row>
    <row r="205" spans="1:7" ht="12.75" customHeight="1" x14ac:dyDescent="0.3">
      <c r="A205" s="13"/>
      <c r="B205" s="14"/>
      <c r="C205" s="27"/>
      <c r="D205" s="13"/>
      <c r="E205" s="26"/>
      <c r="F205" s="59"/>
      <c r="G205" s="17"/>
    </row>
    <row r="206" spans="1:7" ht="12.75" customHeight="1" x14ac:dyDescent="0.3">
      <c r="A206" s="13"/>
      <c r="B206" s="14"/>
      <c r="C206" s="27"/>
      <c r="D206" s="13"/>
      <c r="E206" s="26"/>
      <c r="F206" s="59"/>
      <c r="G206" s="17"/>
    </row>
    <row r="207" spans="1:7" ht="12.75" customHeight="1" x14ac:dyDescent="0.3">
      <c r="A207" s="13"/>
      <c r="B207" s="14"/>
      <c r="C207" s="27"/>
      <c r="D207" s="13"/>
      <c r="E207" s="26"/>
      <c r="F207" s="59"/>
      <c r="G207" s="17"/>
    </row>
    <row r="208" spans="1:7" ht="12.75" customHeight="1" x14ac:dyDescent="0.3">
      <c r="A208" s="13"/>
      <c r="B208" s="14"/>
      <c r="C208" s="27"/>
      <c r="D208" s="13"/>
      <c r="E208" s="26"/>
      <c r="F208" s="59"/>
      <c r="G208" s="17"/>
    </row>
    <row r="209" spans="1:7" ht="12.75" customHeight="1" x14ac:dyDescent="0.3">
      <c r="A209" s="13"/>
      <c r="B209" s="14"/>
      <c r="C209" s="27"/>
      <c r="D209" s="13"/>
      <c r="E209" s="26"/>
      <c r="F209" s="59"/>
      <c r="G209" s="17"/>
    </row>
    <row r="210" spans="1:7" ht="12.75" customHeight="1" x14ac:dyDescent="0.3">
      <c r="A210" s="13"/>
      <c r="B210" s="14"/>
      <c r="C210" s="27"/>
      <c r="D210" s="13"/>
      <c r="E210" s="26"/>
      <c r="F210" s="59"/>
      <c r="G210" s="17"/>
    </row>
    <row r="211" spans="1:7" ht="12.75" customHeight="1" x14ac:dyDescent="0.3">
      <c r="A211" s="13"/>
      <c r="B211" s="14"/>
      <c r="C211" s="27"/>
      <c r="D211" s="13"/>
      <c r="E211" s="26"/>
      <c r="F211" s="59"/>
      <c r="G211" s="17"/>
    </row>
    <row r="212" spans="1:7" ht="12.75" customHeight="1" x14ac:dyDescent="0.3">
      <c r="A212" s="13"/>
      <c r="B212" s="14"/>
      <c r="C212" s="27"/>
      <c r="D212" s="13"/>
      <c r="E212" s="26"/>
      <c r="F212" s="59"/>
      <c r="G212" s="17"/>
    </row>
    <row r="213" spans="1:7" ht="12.75" customHeight="1" x14ac:dyDescent="0.3">
      <c r="A213" s="13"/>
      <c r="B213" s="14"/>
      <c r="C213" s="27"/>
      <c r="D213" s="13"/>
      <c r="E213" s="26"/>
      <c r="F213" s="59"/>
      <c r="G213" s="17"/>
    </row>
    <row r="214" spans="1:7" ht="12.75" customHeight="1" x14ac:dyDescent="0.3">
      <c r="A214" s="13"/>
      <c r="B214" s="14"/>
      <c r="C214" s="27"/>
      <c r="D214" s="13"/>
      <c r="E214" s="26"/>
      <c r="F214" s="59"/>
      <c r="G214" s="17"/>
    </row>
    <row r="215" spans="1:7" ht="12.75" customHeight="1" x14ac:dyDescent="0.3">
      <c r="A215" s="13"/>
      <c r="B215" s="14"/>
      <c r="C215" s="27"/>
      <c r="D215" s="13"/>
      <c r="E215" s="26"/>
      <c r="F215" s="59"/>
      <c r="G215" s="17"/>
    </row>
    <row r="216" spans="1:7" ht="12.75" customHeight="1" x14ac:dyDescent="0.3">
      <c r="A216" s="13"/>
      <c r="B216" s="14"/>
      <c r="C216" s="27"/>
      <c r="D216" s="13"/>
      <c r="E216" s="26"/>
      <c r="F216" s="59"/>
      <c r="G216" s="17"/>
    </row>
    <row r="217" spans="1:7" ht="12.75" customHeight="1" x14ac:dyDescent="0.3">
      <c r="A217" s="13"/>
      <c r="B217" s="14"/>
      <c r="C217" s="27"/>
      <c r="D217" s="13"/>
      <c r="E217" s="26"/>
      <c r="F217" s="59"/>
      <c r="G217" s="17"/>
    </row>
    <row r="218" spans="1:7" ht="12.75" customHeight="1" x14ac:dyDescent="0.3">
      <c r="A218" s="13"/>
      <c r="B218" s="14"/>
      <c r="C218" s="27"/>
      <c r="D218" s="13"/>
      <c r="E218" s="26"/>
      <c r="F218" s="59"/>
      <c r="G218" s="17"/>
    </row>
    <row r="219" spans="1:7" ht="12.75" customHeight="1" x14ac:dyDescent="0.3">
      <c r="A219" s="13"/>
      <c r="B219" s="14"/>
      <c r="C219" s="27"/>
      <c r="D219" s="13"/>
      <c r="E219" s="26"/>
      <c r="F219" s="59"/>
      <c r="G219" s="17"/>
    </row>
    <row r="220" spans="1:7" ht="12.75" customHeight="1" x14ac:dyDescent="0.3">
      <c r="A220" s="13"/>
      <c r="B220" s="14"/>
      <c r="C220" s="27"/>
      <c r="D220" s="13"/>
      <c r="E220" s="26"/>
      <c r="F220" s="59"/>
      <c r="G220" s="17"/>
    </row>
    <row r="221" spans="1:7" ht="12.75" customHeight="1" x14ac:dyDescent="0.3">
      <c r="A221" s="13"/>
      <c r="B221" s="14"/>
      <c r="C221" s="27"/>
      <c r="D221" s="13"/>
      <c r="E221" s="26"/>
      <c r="F221" s="59"/>
      <c r="G221" s="17"/>
    </row>
    <row r="222" spans="1:7" ht="12.75" customHeight="1" x14ac:dyDescent="0.3">
      <c r="A222" s="13"/>
      <c r="B222" s="14"/>
      <c r="C222" s="27"/>
      <c r="D222" s="13"/>
      <c r="E222" s="26"/>
      <c r="F222" s="59"/>
      <c r="G222" s="17"/>
    </row>
    <row r="223" spans="1:7" ht="12.75" customHeight="1" x14ac:dyDescent="0.3">
      <c r="A223" s="13"/>
      <c r="B223" s="14"/>
      <c r="C223" s="27"/>
      <c r="D223" s="13"/>
      <c r="E223" s="26"/>
      <c r="F223" s="59"/>
      <c r="G223" s="17"/>
    </row>
    <row r="224" spans="1:7" ht="12.75" customHeight="1" x14ac:dyDescent="0.3">
      <c r="A224" s="13"/>
      <c r="B224" s="14"/>
      <c r="C224" s="27"/>
      <c r="D224" s="13"/>
      <c r="E224" s="26"/>
      <c r="F224" s="59"/>
      <c r="G224" s="17"/>
    </row>
    <row r="225" spans="1:9" ht="12.75" customHeight="1" x14ac:dyDescent="0.3">
      <c r="A225" s="13"/>
      <c r="B225" s="28"/>
      <c r="C225" s="27"/>
      <c r="D225" s="13"/>
      <c r="E225" s="26"/>
      <c r="F225" s="59"/>
      <c r="G225" s="17"/>
    </row>
    <row r="226" spans="1:9" ht="12.75" customHeight="1" x14ac:dyDescent="0.3">
      <c r="A226" s="13"/>
      <c r="B226" s="13"/>
      <c r="C226" s="18"/>
      <c r="D226" s="13"/>
      <c r="E226" s="15"/>
      <c r="F226" s="59"/>
      <c r="G226" s="217"/>
    </row>
    <row r="227" spans="1:9" ht="12.75" customHeight="1" x14ac:dyDescent="0.3">
      <c r="A227" s="13"/>
      <c r="B227" s="13"/>
      <c r="C227" s="18"/>
      <c r="D227" s="13"/>
      <c r="E227" s="21"/>
      <c r="F227" s="59"/>
      <c r="G227" s="217"/>
    </row>
    <row r="228" spans="1:9" x14ac:dyDescent="0.3">
      <c r="A228" s="13"/>
      <c r="B228" s="13"/>
      <c r="C228" s="18"/>
      <c r="D228" s="13"/>
      <c r="E228" s="15"/>
      <c r="F228" s="59"/>
      <c r="G228" s="217"/>
    </row>
    <row r="229" spans="1:9" ht="12.75" customHeight="1" x14ac:dyDescent="0.3">
      <c r="A229" s="13"/>
      <c r="B229" s="14"/>
      <c r="C229" s="23"/>
      <c r="D229" s="13"/>
      <c r="E229" s="24"/>
      <c r="F229" s="59"/>
      <c r="G229" s="16"/>
    </row>
    <row r="230" spans="1:9" ht="25.5" customHeight="1" x14ac:dyDescent="0.3">
      <c r="A230" s="228" t="s">
        <v>1377</v>
      </c>
      <c r="B230" s="229"/>
      <c r="C230" s="229"/>
      <c r="D230" s="229"/>
      <c r="E230" s="229"/>
      <c r="F230" s="230"/>
      <c r="G230" s="10">
        <f>SUM(G188:G229)</f>
        <v>10737270.800000001</v>
      </c>
      <c r="I230" s="218"/>
    </row>
    <row r="231" spans="1:9" ht="25.5" customHeight="1" x14ac:dyDescent="0.3">
      <c r="A231" s="231" t="s">
        <v>184</v>
      </c>
      <c r="B231" s="232"/>
      <c r="C231" s="232"/>
      <c r="D231" s="232"/>
      <c r="E231" s="232"/>
      <c r="F231" s="232"/>
      <c r="G231" s="233"/>
    </row>
    <row r="232" spans="1:9" ht="25.5" customHeight="1" x14ac:dyDescent="0.3">
      <c r="A232" s="48" t="s">
        <v>0</v>
      </c>
      <c r="B232" s="49" t="s">
        <v>1</v>
      </c>
      <c r="C232" s="49" t="s">
        <v>113</v>
      </c>
      <c r="D232" s="49" t="s">
        <v>2</v>
      </c>
      <c r="E232" s="49" t="s">
        <v>3</v>
      </c>
      <c r="F232" s="57" t="s">
        <v>4</v>
      </c>
      <c r="G232" s="50" t="s">
        <v>5</v>
      </c>
      <c r="I232" s="218"/>
    </row>
    <row r="233" spans="1:9" ht="12.75" customHeight="1" x14ac:dyDescent="0.3">
      <c r="A233" s="38"/>
      <c r="B233" s="39"/>
      <c r="C233" s="39"/>
      <c r="D233" s="39"/>
      <c r="E233" s="39"/>
      <c r="F233" s="62"/>
      <c r="G233" s="36"/>
    </row>
    <row r="234" spans="1:9" ht="26.4" x14ac:dyDescent="0.3">
      <c r="A234" s="19" t="s">
        <v>216</v>
      </c>
      <c r="B234" s="42" t="s">
        <v>60</v>
      </c>
      <c r="C234" s="41" t="s">
        <v>96</v>
      </c>
      <c r="D234" s="13"/>
      <c r="E234" s="15"/>
      <c r="F234" s="59"/>
      <c r="G234" s="17"/>
    </row>
    <row r="235" spans="1:9" ht="12.75" customHeight="1" x14ac:dyDescent="0.3">
      <c r="A235" s="13"/>
      <c r="B235" s="14"/>
      <c r="C235" s="41"/>
      <c r="D235" s="13"/>
      <c r="E235" s="15"/>
      <c r="F235" s="59"/>
      <c r="G235" s="17"/>
    </row>
    <row r="236" spans="1:9" ht="12.75" customHeight="1" x14ac:dyDescent="0.3">
      <c r="A236" s="13" t="s">
        <v>217</v>
      </c>
      <c r="B236" s="14"/>
      <c r="C236" s="18" t="s">
        <v>111</v>
      </c>
      <c r="D236" s="13" t="s">
        <v>29</v>
      </c>
      <c r="E236" s="15">
        <v>30</v>
      </c>
      <c r="F236" s="59">
        <v>100</v>
      </c>
      <c r="G236" s="17">
        <f>+F236*E236</f>
        <v>3000</v>
      </c>
    </row>
    <row r="237" spans="1:9" ht="12.75" customHeight="1" x14ac:dyDescent="0.3">
      <c r="A237" s="13"/>
      <c r="B237" s="14"/>
      <c r="C237" s="18"/>
      <c r="D237" s="13"/>
      <c r="E237" s="15"/>
      <c r="F237" s="59"/>
      <c r="G237" s="17"/>
    </row>
    <row r="238" spans="1:9" ht="12.75" customHeight="1" x14ac:dyDescent="0.3">
      <c r="A238" s="13" t="s">
        <v>218</v>
      </c>
      <c r="B238" s="14"/>
      <c r="C238" s="18" t="s">
        <v>76</v>
      </c>
      <c r="D238" s="13" t="s">
        <v>29</v>
      </c>
      <c r="E238" s="15">
        <v>14</v>
      </c>
      <c r="F238" s="59">
        <v>100</v>
      </c>
      <c r="G238" s="17">
        <f>+F238*E238</f>
        <v>1400</v>
      </c>
      <c r="I238" s="218"/>
    </row>
    <row r="239" spans="1:9" ht="12.75" customHeight="1" x14ac:dyDescent="0.3">
      <c r="A239" s="13"/>
      <c r="B239" s="14"/>
      <c r="C239" s="18"/>
      <c r="D239" s="13"/>
      <c r="E239" s="15"/>
      <c r="F239" s="59"/>
      <c r="G239" s="17"/>
    </row>
    <row r="240" spans="1:9" ht="12.75" customHeight="1" x14ac:dyDescent="0.3">
      <c r="A240" s="19" t="s">
        <v>219</v>
      </c>
      <c r="B240" s="19" t="s">
        <v>55</v>
      </c>
      <c r="C240" s="41" t="s">
        <v>100</v>
      </c>
      <c r="D240" s="13"/>
      <c r="E240" s="15"/>
      <c r="F240" s="59"/>
      <c r="G240" s="17"/>
      <c r="I240" s="218"/>
    </row>
    <row r="241" spans="1:7" ht="12.75" customHeight="1" x14ac:dyDescent="0.3">
      <c r="A241" s="13"/>
      <c r="B241" s="14"/>
      <c r="C241" s="18"/>
      <c r="D241" s="13"/>
      <c r="E241" s="15"/>
      <c r="F241" s="59"/>
      <c r="G241" s="17"/>
    </row>
    <row r="242" spans="1:7" ht="12.75" customHeight="1" x14ac:dyDescent="0.3">
      <c r="A242" s="13"/>
      <c r="B242" s="44" t="s">
        <v>61</v>
      </c>
      <c r="C242" s="41" t="s">
        <v>77</v>
      </c>
      <c r="D242" s="13"/>
      <c r="E242" s="15"/>
      <c r="F242" s="59"/>
      <c r="G242" s="17"/>
    </row>
    <row r="243" spans="1:7" ht="12.75" customHeight="1" x14ac:dyDescent="0.3">
      <c r="A243" s="13"/>
      <c r="B243" s="29"/>
      <c r="C243" s="54"/>
      <c r="D243" s="13"/>
      <c r="E243" s="15"/>
      <c r="F243" s="59"/>
      <c r="G243" s="17"/>
    </row>
    <row r="244" spans="1:7" ht="12.75" customHeight="1" x14ac:dyDescent="0.3">
      <c r="A244" s="13" t="s">
        <v>220</v>
      </c>
      <c r="B244" s="29"/>
      <c r="C244" s="55" t="s">
        <v>111</v>
      </c>
      <c r="D244" s="13" t="s">
        <v>29</v>
      </c>
      <c r="E244" s="15">
        <v>260</v>
      </c>
      <c r="F244" s="59">
        <v>300</v>
      </c>
      <c r="G244" s="17">
        <f>+F244*E244</f>
        <v>78000</v>
      </c>
    </row>
    <row r="245" spans="1:7" ht="12.75" customHeight="1" x14ac:dyDescent="0.3">
      <c r="A245" s="13"/>
      <c r="B245" s="29"/>
      <c r="C245" s="55"/>
      <c r="D245" s="13"/>
      <c r="E245" s="15"/>
      <c r="F245" s="59"/>
      <c r="G245" s="17"/>
    </row>
    <row r="246" spans="1:7" ht="12.75" customHeight="1" x14ac:dyDescent="0.3">
      <c r="A246" s="13" t="s">
        <v>221</v>
      </c>
      <c r="B246" s="29"/>
      <c r="C246" s="55" t="s">
        <v>76</v>
      </c>
      <c r="D246" s="13" t="s">
        <v>29</v>
      </c>
      <c r="E246" s="15">
        <v>80</v>
      </c>
      <c r="F246" s="59">
        <v>250</v>
      </c>
      <c r="G246" s="17">
        <f>+F246*E246</f>
        <v>20000</v>
      </c>
    </row>
    <row r="247" spans="1:7" ht="12.75" customHeight="1" x14ac:dyDescent="0.3">
      <c r="A247" s="13"/>
      <c r="B247" s="29"/>
      <c r="C247" s="55"/>
      <c r="D247" s="13"/>
      <c r="E247" s="15"/>
      <c r="F247" s="59"/>
      <c r="G247" s="17"/>
    </row>
    <row r="248" spans="1:7" ht="12.75" customHeight="1" x14ac:dyDescent="0.3">
      <c r="A248" s="13"/>
      <c r="B248" s="14"/>
      <c r="C248" s="18"/>
      <c r="D248" s="13"/>
      <c r="E248" s="15"/>
      <c r="F248" s="59"/>
      <c r="G248" s="17"/>
    </row>
    <row r="249" spans="1:7" ht="12.75" customHeight="1" x14ac:dyDescent="0.3">
      <c r="A249" s="19" t="s">
        <v>222</v>
      </c>
      <c r="B249" s="42" t="s">
        <v>62</v>
      </c>
      <c r="C249" s="41" t="s">
        <v>103</v>
      </c>
      <c r="D249" s="13"/>
      <c r="E249" s="15"/>
      <c r="F249" s="59"/>
      <c r="G249" s="17"/>
    </row>
    <row r="250" spans="1:7" ht="12.75" customHeight="1" x14ac:dyDescent="0.3">
      <c r="A250" s="13"/>
      <c r="B250" s="14"/>
      <c r="C250" s="41"/>
      <c r="D250" s="13"/>
      <c r="E250" s="15"/>
      <c r="F250" s="59"/>
      <c r="G250" s="17"/>
    </row>
    <row r="251" spans="1:7" ht="38.25" customHeight="1" x14ac:dyDescent="0.3">
      <c r="A251" s="13"/>
      <c r="B251" s="14"/>
      <c r="C251" s="18" t="s">
        <v>1378</v>
      </c>
      <c r="D251" s="13"/>
      <c r="E251" s="15"/>
      <c r="F251" s="59"/>
      <c r="G251" s="17"/>
    </row>
    <row r="252" spans="1:7" ht="12.75" customHeight="1" x14ac:dyDescent="0.3">
      <c r="A252" s="13"/>
      <c r="B252" s="14"/>
      <c r="C252" s="18"/>
      <c r="D252" s="13"/>
      <c r="E252" s="15"/>
      <c r="F252" s="59"/>
      <c r="G252" s="17"/>
    </row>
    <row r="253" spans="1:7" ht="12.75" customHeight="1" x14ac:dyDescent="0.3">
      <c r="A253" s="13" t="s">
        <v>223</v>
      </c>
      <c r="B253" s="14"/>
      <c r="C253" s="18" t="s">
        <v>75</v>
      </c>
      <c r="D253" s="13" t="s">
        <v>29</v>
      </c>
      <c r="E253" s="15">
        <v>294</v>
      </c>
      <c r="F253" s="59">
        <v>2500</v>
      </c>
      <c r="G253" s="17">
        <f>+F253*E253</f>
        <v>735000</v>
      </c>
    </row>
    <row r="254" spans="1:7" ht="12.75" customHeight="1" x14ac:dyDescent="0.3">
      <c r="A254" s="13"/>
      <c r="B254" s="14"/>
      <c r="C254" s="18"/>
      <c r="D254" s="13"/>
      <c r="E254" s="15"/>
      <c r="F254" s="59"/>
      <c r="G254" s="17"/>
    </row>
    <row r="255" spans="1:7" ht="12.75" customHeight="1" x14ac:dyDescent="0.3">
      <c r="A255" s="13" t="s">
        <v>224</v>
      </c>
      <c r="B255" s="14"/>
      <c r="C255" s="18" t="s">
        <v>78</v>
      </c>
      <c r="D255" s="13" t="s">
        <v>82</v>
      </c>
      <c r="E255" s="15">
        <v>1500</v>
      </c>
      <c r="F255" s="59">
        <v>50</v>
      </c>
      <c r="G255" s="17">
        <f>+F255*E255</f>
        <v>75000</v>
      </c>
    </row>
    <row r="256" spans="1:7" ht="12.75" customHeight="1" x14ac:dyDescent="0.3">
      <c r="A256" s="13"/>
      <c r="B256" s="14"/>
      <c r="C256" s="18"/>
      <c r="D256" s="13"/>
      <c r="E256" s="15"/>
      <c r="F256" s="59"/>
      <c r="G256" s="17"/>
    </row>
    <row r="257" spans="1:8" ht="12.75" customHeight="1" x14ac:dyDescent="0.3">
      <c r="A257" s="13"/>
      <c r="B257" s="14"/>
      <c r="C257" s="18"/>
      <c r="D257" s="13"/>
      <c r="E257" s="15"/>
      <c r="F257" s="59"/>
      <c r="G257" s="17"/>
    </row>
    <row r="258" spans="1:8" ht="12.75" customHeight="1" x14ac:dyDescent="0.3">
      <c r="A258" s="13"/>
      <c r="B258" s="14"/>
      <c r="C258" s="18"/>
      <c r="D258" s="13"/>
      <c r="E258" s="15"/>
      <c r="F258" s="59"/>
      <c r="G258" s="17"/>
    </row>
    <row r="259" spans="1:8" ht="12.75" customHeight="1" x14ac:dyDescent="0.3">
      <c r="A259" s="13"/>
      <c r="B259" s="14"/>
      <c r="C259" s="18"/>
      <c r="D259" s="13"/>
      <c r="E259" s="15"/>
      <c r="F259" s="59"/>
      <c r="G259" s="17"/>
    </row>
    <row r="260" spans="1:8" ht="12.75" customHeight="1" x14ac:dyDescent="0.3">
      <c r="A260" s="13"/>
      <c r="B260" s="14"/>
      <c r="C260" s="18"/>
      <c r="D260" s="13"/>
      <c r="E260" s="15"/>
      <c r="F260" s="59"/>
      <c r="G260" s="17"/>
    </row>
    <row r="261" spans="1:8" ht="12.75" customHeight="1" x14ac:dyDescent="0.3">
      <c r="A261" s="13"/>
      <c r="B261" s="14"/>
      <c r="C261" s="18"/>
      <c r="D261" s="13"/>
      <c r="E261" s="15"/>
      <c r="F261" s="59"/>
      <c r="G261" s="17"/>
    </row>
    <row r="262" spans="1:8" ht="12.75" customHeight="1" x14ac:dyDescent="0.3">
      <c r="A262" s="13"/>
      <c r="B262" s="14"/>
      <c r="C262" s="18"/>
      <c r="D262" s="13"/>
      <c r="E262" s="15"/>
      <c r="F262" s="59"/>
      <c r="G262" s="17"/>
    </row>
    <row r="263" spans="1:8" ht="12.75" customHeight="1" x14ac:dyDescent="0.3">
      <c r="A263" s="13"/>
      <c r="B263" s="14"/>
      <c r="C263" s="18"/>
      <c r="D263" s="13"/>
      <c r="E263" s="15"/>
      <c r="F263" s="59"/>
      <c r="G263" s="17"/>
    </row>
    <row r="264" spans="1:8" ht="12.75" customHeight="1" x14ac:dyDescent="0.3">
      <c r="A264" s="13"/>
      <c r="B264" s="14"/>
      <c r="C264" s="18"/>
      <c r="D264" s="13"/>
      <c r="E264" s="15"/>
      <c r="F264" s="59"/>
      <c r="G264" s="17"/>
    </row>
    <row r="265" spans="1:8" ht="12.75" customHeight="1" x14ac:dyDescent="0.3">
      <c r="A265" s="13"/>
      <c r="B265" s="14"/>
      <c r="C265" s="18"/>
      <c r="D265" s="13"/>
      <c r="E265" s="15"/>
      <c r="F265" s="59"/>
      <c r="G265" s="17"/>
    </row>
    <row r="266" spans="1:8" ht="12.75" customHeight="1" x14ac:dyDescent="0.3">
      <c r="A266" s="13"/>
      <c r="B266" s="14"/>
      <c r="C266" s="18"/>
      <c r="D266" s="13"/>
      <c r="E266" s="15"/>
      <c r="F266" s="59"/>
      <c r="G266" s="17"/>
    </row>
    <row r="267" spans="1:8" ht="12.75" customHeight="1" x14ac:dyDescent="0.3">
      <c r="A267" s="13"/>
      <c r="B267" s="14"/>
      <c r="C267" s="18"/>
      <c r="D267" s="13"/>
      <c r="E267" s="15"/>
      <c r="F267" s="59"/>
      <c r="G267" s="17"/>
    </row>
    <row r="268" spans="1:8" ht="12.75" customHeight="1" x14ac:dyDescent="0.3">
      <c r="A268" s="13"/>
      <c r="B268" s="14"/>
      <c r="C268" s="18"/>
      <c r="D268" s="13"/>
      <c r="E268" s="15"/>
      <c r="F268" s="59"/>
      <c r="G268" s="17"/>
    </row>
    <row r="269" spans="1:8" ht="12.75" customHeight="1" x14ac:dyDescent="0.3">
      <c r="A269" s="13"/>
      <c r="B269" s="14"/>
      <c r="C269" s="18"/>
      <c r="D269" s="13"/>
      <c r="E269" s="15"/>
      <c r="F269" s="59"/>
      <c r="G269" s="17"/>
    </row>
    <row r="270" spans="1:8" ht="12.75" customHeight="1" x14ac:dyDescent="0.3">
      <c r="A270" s="13"/>
      <c r="B270" s="14"/>
      <c r="C270" s="18"/>
      <c r="D270" s="13"/>
      <c r="E270" s="15"/>
      <c r="F270" s="59"/>
      <c r="G270" s="17"/>
    </row>
    <row r="271" spans="1:8" ht="12.75" customHeight="1" x14ac:dyDescent="0.3">
      <c r="A271" s="13"/>
      <c r="B271" s="14"/>
      <c r="C271" s="18"/>
      <c r="D271" s="13"/>
      <c r="E271" s="15"/>
      <c r="F271" s="59"/>
      <c r="G271" s="17"/>
    </row>
    <row r="272" spans="1:8" s="1" customFormat="1" ht="12.75" customHeight="1" x14ac:dyDescent="0.25">
      <c r="A272" s="13"/>
      <c r="B272" s="14"/>
      <c r="C272" s="18"/>
      <c r="D272" s="13"/>
      <c r="E272" s="15"/>
      <c r="F272" s="59"/>
      <c r="G272" s="17"/>
      <c r="H272" s="6"/>
    </row>
    <row r="273" spans="1:8" s="1" customFormat="1" ht="12.75" customHeight="1" x14ac:dyDescent="0.25">
      <c r="A273" s="13"/>
      <c r="B273" s="14"/>
      <c r="C273" s="18"/>
      <c r="D273" s="13"/>
      <c r="E273" s="15"/>
      <c r="F273" s="59"/>
      <c r="G273" s="17"/>
      <c r="H273" s="6"/>
    </row>
    <row r="274" spans="1:8" s="6" customFormat="1" ht="12.75" customHeight="1" x14ac:dyDescent="0.25">
      <c r="A274" s="13"/>
      <c r="B274" s="14"/>
      <c r="C274" s="18"/>
      <c r="D274" s="13"/>
      <c r="E274" s="15"/>
      <c r="F274" s="59"/>
      <c r="G274" s="17"/>
    </row>
    <row r="275" spans="1:8" ht="12.75" customHeight="1" x14ac:dyDescent="0.3">
      <c r="A275" s="13"/>
      <c r="B275" s="14"/>
      <c r="C275" s="18"/>
      <c r="D275" s="13"/>
      <c r="E275" s="15"/>
      <c r="F275" s="59"/>
      <c r="G275" s="17"/>
    </row>
    <row r="276" spans="1:8" ht="12.75" customHeight="1" x14ac:dyDescent="0.3">
      <c r="A276" s="13"/>
      <c r="B276" s="14"/>
      <c r="C276" s="18"/>
      <c r="D276" s="13"/>
      <c r="E276" s="15"/>
      <c r="F276" s="59"/>
      <c r="G276" s="17"/>
    </row>
    <row r="277" spans="1:8" x14ac:dyDescent="0.3">
      <c r="A277" s="13"/>
      <c r="B277" s="14"/>
      <c r="C277" s="18"/>
      <c r="D277" s="13"/>
      <c r="E277" s="15"/>
      <c r="F277" s="59"/>
      <c r="G277" s="17"/>
    </row>
    <row r="278" spans="1:8" ht="12.75" customHeight="1" x14ac:dyDescent="0.3">
      <c r="A278" s="13"/>
      <c r="B278" s="14"/>
      <c r="C278" s="18"/>
      <c r="D278" s="13"/>
      <c r="E278" s="15"/>
      <c r="F278" s="59"/>
      <c r="G278" s="16"/>
    </row>
    <row r="279" spans="1:8" ht="25.5" customHeight="1" x14ac:dyDescent="0.3">
      <c r="A279" s="228" t="s">
        <v>1379</v>
      </c>
      <c r="B279" s="229"/>
      <c r="C279" s="229"/>
      <c r="D279" s="229"/>
      <c r="E279" s="229"/>
      <c r="F279" s="230"/>
      <c r="G279" s="10">
        <f>SUM(G233:G278)</f>
        <v>912400</v>
      </c>
    </row>
    <row r="280" spans="1:8" ht="25.5" customHeight="1" x14ac:dyDescent="0.3">
      <c r="A280" s="231" t="s">
        <v>270</v>
      </c>
      <c r="B280" s="232"/>
      <c r="C280" s="232"/>
      <c r="D280" s="232"/>
      <c r="E280" s="232"/>
      <c r="F280" s="232"/>
      <c r="G280" s="233"/>
    </row>
    <row r="281" spans="1:8" ht="25.5" customHeight="1" x14ac:dyDescent="0.3">
      <c r="A281" s="48" t="s">
        <v>0</v>
      </c>
      <c r="B281" s="49" t="s">
        <v>1</v>
      </c>
      <c r="C281" s="49" t="s">
        <v>113</v>
      </c>
      <c r="D281" s="49" t="s">
        <v>2</v>
      </c>
      <c r="E281" s="49" t="s">
        <v>3</v>
      </c>
      <c r="F281" s="57" t="s">
        <v>4</v>
      </c>
      <c r="G281" s="50" t="s">
        <v>5</v>
      </c>
    </row>
    <row r="282" spans="1:8" x14ac:dyDescent="0.3">
      <c r="A282" s="3"/>
      <c r="B282" s="4"/>
      <c r="C282" s="9"/>
      <c r="D282" s="4"/>
      <c r="E282" s="4"/>
      <c r="F282" s="58"/>
      <c r="G282" s="5"/>
    </row>
    <row r="283" spans="1:8" x14ac:dyDescent="0.3">
      <c r="A283" s="19" t="s">
        <v>187</v>
      </c>
      <c r="B283" s="42" t="s">
        <v>30</v>
      </c>
      <c r="C283" s="41" t="s">
        <v>31</v>
      </c>
      <c r="D283" s="13"/>
      <c r="E283" s="15"/>
      <c r="F283" s="59"/>
      <c r="G283" s="16"/>
    </row>
    <row r="284" spans="1:8" x14ac:dyDescent="0.3">
      <c r="A284" s="13"/>
      <c r="B284" s="14"/>
      <c r="C284" s="18"/>
      <c r="D284" s="13"/>
      <c r="E284" s="15"/>
      <c r="F284" s="59"/>
      <c r="G284" s="17"/>
    </row>
    <row r="285" spans="1:8" ht="26.4" x14ac:dyDescent="0.3">
      <c r="A285" s="13" t="s">
        <v>188</v>
      </c>
      <c r="B285" s="14" t="s">
        <v>32</v>
      </c>
      <c r="C285" s="18" t="s">
        <v>271</v>
      </c>
      <c r="D285" s="13" t="s">
        <v>33</v>
      </c>
      <c r="E285" s="15">
        <v>105</v>
      </c>
      <c r="F285" s="60">
        <v>80</v>
      </c>
      <c r="G285" s="17">
        <f>E285*F285</f>
        <v>8400</v>
      </c>
    </row>
    <row r="286" spans="1:8" x14ac:dyDescent="0.3">
      <c r="A286" s="13"/>
      <c r="B286" s="14"/>
      <c r="C286" s="18"/>
      <c r="D286" s="13"/>
      <c r="E286" s="15"/>
      <c r="F286" s="59"/>
      <c r="G286" s="17"/>
    </row>
    <row r="287" spans="1:8" ht="26.4" x14ac:dyDescent="0.3">
      <c r="A287" s="13" t="s">
        <v>189</v>
      </c>
      <c r="B287" s="14" t="s">
        <v>34</v>
      </c>
      <c r="C287" s="18" t="s">
        <v>145</v>
      </c>
      <c r="D287" s="13" t="s">
        <v>35</v>
      </c>
      <c r="E287" s="15" t="s">
        <v>161</v>
      </c>
      <c r="F287" s="60"/>
      <c r="G287" s="17"/>
    </row>
    <row r="288" spans="1:8" x14ac:dyDescent="0.3">
      <c r="A288" s="13"/>
      <c r="B288" s="14"/>
      <c r="C288" s="18"/>
      <c r="D288" s="13"/>
      <c r="E288" s="15"/>
      <c r="F288" s="59"/>
      <c r="G288" s="17"/>
    </row>
    <row r="289" spans="1:9" ht="39.6" x14ac:dyDescent="0.3">
      <c r="A289" s="13" t="s">
        <v>190</v>
      </c>
      <c r="B289" s="13" t="s">
        <v>146</v>
      </c>
      <c r="C289" s="18" t="s">
        <v>204</v>
      </c>
      <c r="D289" s="13" t="s">
        <v>36</v>
      </c>
      <c r="E289" s="15">
        <v>315</v>
      </c>
      <c r="F289" s="60">
        <v>80</v>
      </c>
      <c r="G289" s="17">
        <f>E289*F289</f>
        <v>25200</v>
      </c>
      <c r="H289" s="40"/>
    </row>
    <row r="290" spans="1:9" x14ac:dyDescent="0.3">
      <c r="A290" s="13"/>
      <c r="B290" s="14"/>
      <c r="C290" s="18"/>
      <c r="D290" s="13"/>
      <c r="E290" s="15"/>
      <c r="F290" s="59"/>
      <c r="G290" s="17"/>
    </row>
    <row r="291" spans="1:9" x14ac:dyDescent="0.3">
      <c r="A291" s="19" t="s">
        <v>191</v>
      </c>
      <c r="B291" s="42" t="s">
        <v>37</v>
      </c>
      <c r="C291" s="41" t="s">
        <v>38</v>
      </c>
      <c r="D291" s="13"/>
      <c r="E291" s="15"/>
      <c r="F291" s="59"/>
      <c r="G291" s="17"/>
      <c r="I291" s="218"/>
    </row>
    <row r="292" spans="1:9" x14ac:dyDescent="0.3">
      <c r="A292" s="13"/>
      <c r="B292" s="14"/>
      <c r="C292" s="18"/>
      <c r="D292" s="13"/>
      <c r="E292" s="15"/>
      <c r="F292" s="59"/>
      <c r="G292" s="17"/>
    </row>
    <row r="293" spans="1:9" ht="25.5" customHeight="1" x14ac:dyDescent="0.3">
      <c r="A293" s="13"/>
      <c r="B293" s="13" t="s">
        <v>39</v>
      </c>
      <c r="C293" s="236" t="s">
        <v>106</v>
      </c>
      <c r="D293" s="237"/>
      <c r="E293" s="237"/>
      <c r="F293" s="238"/>
      <c r="G293" s="17"/>
      <c r="I293" s="218"/>
    </row>
    <row r="294" spans="1:9" ht="12.75" customHeight="1" x14ac:dyDescent="0.3">
      <c r="A294" s="13"/>
      <c r="B294" s="14"/>
      <c r="C294" s="41"/>
      <c r="D294" s="13"/>
      <c r="E294" s="15"/>
      <c r="F294" s="59"/>
      <c r="G294" s="17"/>
    </row>
    <row r="295" spans="1:9" ht="12.75" customHeight="1" x14ac:dyDescent="0.3">
      <c r="A295" s="13" t="s">
        <v>192</v>
      </c>
      <c r="B295" s="14"/>
      <c r="C295" s="18" t="s">
        <v>147</v>
      </c>
      <c r="D295" s="13" t="s">
        <v>81</v>
      </c>
      <c r="E295" s="15">
        <v>30</v>
      </c>
      <c r="F295" s="60">
        <v>150</v>
      </c>
      <c r="G295" s="17">
        <f>E295*F295</f>
        <v>4500</v>
      </c>
      <c r="I295" s="218"/>
    </row>
    <row r="296" spans="1:9" ht="12.75" customHeight="1" x14ac:dyDescent="0.3">
      <c r="A296" s="13"/>
      <c r="B296" s="14"/>
      <c r="C296" s="18"/>
      <c r="D296" s="13"/>
      <c r="E296" s="15"/>
      <c r="F296" s="59"/>
      <c r="G296" s="17"/>
    </row>
    <row r="297" spans="1:9" ht="12.75" customHeight="1" x14ac:dyDescent="0.3">
      <c r="A297" s="13" t="s">
        <v>193</v>
      </c>
      <c r="B297" s="14"/>
      <c r="C297" s="18" t="s">
        <v>148</v>
      </c>
      <c r="D297" s="13" t="s">
        <v>81</v>
      </c>
      <c r="E297" s="15">
        <v>342</v>
      </c>
      <c r="F297" s="60">
        <v>200</v>
      </c>
      <c r="G297" s="17">
        <f>E297*F297</f>
        <v>68400</v>
      </c>
    </row>
    <row r="298" spans="1:9" ht="12.75" customHeight="1" x14ac:dyDescent="0.3">
      <c r="A298" s="13"/>
      <c r="B298" s="14"/>
      <c r="C298" s="18"/>
      <c r="D298" s="13"/>
      <c r="E298" s="15"/>
      <c r="F298" s="60"/>
      <c r="G298" s="17"/>
    </row>
    <row r="299" spans="1:9" ht="12.75" customHeight="1" x14ac:dyDescent="0.3">
      <c r="A299" s="13" t="s">
        <v>194</v>
      </c>
      <c r="B299" s="14"/>
      <c r="C299" s="18" t="s">
        <v>149</v>
      </c>
      <c r="D299" s="13" t="s">
        <v>81</v>
      </c>
      <c r="E299" s="15">
        <v>115</v>
      </c>
      <c r="F299" s="60">
        <v>250</v>
      </c>
      <c r="G299" s="17">
        <f>E299*F299</f>
        <v>28750</v>
      </c>
    </row>
    <row r="300" spans="1:9" ht="12.75" customHeight="1" x14ac:dyDescent="0.3">
      <c r="A300" s="13"/>
      <c r="B300" s="14"/>
      <c r="C300" s="18"/>
      <c r="D300" s="13"/>
      <c r="E300" s="15"/>
      <c r="F300" s="60"/>
      <c r="G300" s="17"/>
    </row>
    <row r="301" spans="1:9" ht="12.75" customHeight="1" x14ac:dyDescent="0.3">
      <c r="A301" s="13" t="s">
        <v>195</v>
      </c>
      <c r="B301" s="14"/>
      <c r="C301" s="18" t="s">
        <v>150</v>
      </c>
      <c r="D301" s="13" t="s">
        <v>81</v>
      </c>
      <c r="E301" s="15">
        <v>12</v>
      </c>
      <c r="F301" s="60">
        <v>300</v>
      </c>
      <c r="G301" s="17">
        <f>E301*F301</f>
        <v>3600</v>
      </c>
    </row>
    <row r="302" spans="1:9" ht="12.75" customHeight="1" x14ac:dyDescent="0.3">
      <c r="A302" s="13"/>
      <c r="B302" s="14"/>
      <c r="C302" s="18"/>
      <c r="D302" s="13"/>
      <c r="E302" s="15"/>
      <c r="F302" s="60"/>
      <c r="G302" s="17"/>
    </row>
    <row r="303" spans="1:9" ht="12.75" customHeight="1" x14ac:dyDescent="0.3">
      <c r="A303" s="13"/>
      <c r="B303" s="52" t="s">
        <v>152</v>
      </c>
      <c r="C303" s="18" t="s">
        <v>107</v>
      </c>
      <c r="D303" s="13"/>
      <c r="E303" s="15"/>
      <c r="F303" s="59"/>
      <c r="G303" s="17"/>
    </row>
    <row r="304" spans="1:9" ht="12.75" customHeight="1" x14ac:dyDescent="0.3">
      <c r="A304" s="13"/>
      <c r="B304" s="14"/>
      <c r="C304" s="41"/>
      <c r="D304" s="13"/>
      <c r="E304" s="15"/>
      <c r="F304" s="59"/>
      <c r="G304" s="17"/>
    </row>
    <row r="305" spans="1:7" ht="12.75" customHeight="1" x14ac:dyDescent="0.3">
      <c r="A305" s="13" t="s">
        <v>196</v>
      </c>
      <c r="B305" s="14" t="s">
        <v>40</v>
      </c>
      <c r="C305" s="18" t="s">
        <v>69</v>
      </c>
      <c r="D305" s="13" t="s">
        <v>29</v>
      </c>
      <c r="E305" s="15">
        <v>374</v>
      </c>
      <c r="F305" s="60">
        <v>1200</v>
      </c>
      <c r="G305" s="17">
        <f>E305*F305</f>
        <v>448800</v>
      </c>
    </row>
    <row r="306" spans="1:7" ht="12.75" customHeight="1" x14ac:dyDescent="0.3">
      <c r="A306" s="13"/>
      <c r="B306" s="14"/>
      <c r="C306" s="41"/>
      <c r="D306" s="13"/>
      <c r="E306" s="15"/>
      <c r="F306" s="59"/>
      <c r="G306" s="17"/>
    </row>
    <row r="307" spans="1:7" ht="12.75" customHeight="1" x14ac:dyDescent="0.3">
      <c r="A307" s="13" t="s">
        <v>197</v>
      </c>
      <c r="B307" s="13" t="s">
        <v>151</v>
      </c>
      <c r="C307" s="18" t="s">
        <v>93</v>
      </c>
      <c r="D307" s="13" t="s">
        <v>29</v>
      </c>
      <c r="E307" s="15">
        <v>30</v>
      </c>
      <c r="F307" s="60">
        <v>1200</v>
      </c>
      <c r="G307" s="17">
        <f>E307*F307</f>
        <v>36000</v>
      </c>
    </row>
    <row r="308" spans="1:7" ht="12.75" customHeight="1" x14ac:dyDescent="0.3">
      <c r="A308" s="13"/>
      <c r="B308" s="14"/>
      <c r="C308" s="18"/>
      <c r="D308" s="13"/>
      <c r="E308" s="15"/>
      <c r="F308" s="59"/>
      <c r="G308" s="17"/>
    </row>
    <row r="309" spans="1:7" ht="25.5" customHeight="1" x14ac:dyDescent="0.3">
      <c r="A309" s="13" t="s">
        <v>198</v>
      </c>
      <c r="B309" s="13" t="s">
        <v>41</v>
      </c>
      <c r="C309" s="18" t="s">
        <v>94</v>
      </c>
      <c r="D309" s="13" t="s">
        <v>29</v>
      </c>
      <c r="E309" s="15">
        <v>70</v>
      </c>
      <c r="F309" s="60">
        <v>160</v>
      </c>
      <c r="G309" s="17">
        <f>E309*F309</f>
        <v>11200</v>
      </c>
    </row>
    <row r="310" spans="1:7" ht="12.75" customHeight="1" x14ac:dyDescent="0.3">
      <c r="A310" s="13"/>
      <c r="B310" s="14"/>
      <c r="C310" s="18"/>
      <c r="D310" s="13"/>
      <c r="E310" s="15"/>
      <c r="F310" s="59"/>
      <c r="G310" s="17"/>
    </row>
    <row r="311" spans="1:7" ht="12.75" customHeight="1" x14ac:dyDescent="0.3">
      <c r="A311" s="19" t="s">
        <v>199</v>
      </c>
      <c r="B311" s="42" t="s">
        <v>10</v>
      </c>
      <c r="C311" s="41" t="s">
        <v>108</v>
      </c>
      <c r="D311" s="13"/>
      <c r="E311" s="15"/>
      <c r="F311" s="59"/>
      <c r="G311" s="17"/>
    </row>
    <row r="312" spans="1:7" ht="12.75" customHeight="1" x14ac:dyDescent="0.3">
      <c r="A312" s="13"/>
      <c r="B312" s="14"/>
      <c r="C312" s="18"/>
      <c r="D312" s="13"/>
      <c r="E312" s="15"/>
      <c r="F312" s="59"/>
      <c r="G312" s="17"/>
    </row>
    <row r="313" spans="1:7" ht="27" x14ac:dyDescent="0.3">
      <c r="A313" s="13"/>
      <c r="B313" s="13" t="s">
        <v>42</v>
      </c>
      <c r="C313" s="219" t="s">
        <v>101</v>
      </c>
      <c r="D313" s="13"/>
      <c r="E313" s="15"/>
      <c r="F313" s="59"/>
      <c r="G313" s="17"/>
    </row>
    <row r="314" spans="1:7" x14ac:dyDescent="0.3">
      <c r="A314" s="13"/>
      <c r="B314" s="13"/>
      <c r="C314" s="53"/>
      <c r="D314" s="13"/>
      <c r="E314" s="15"/>
      <c r="F314" s="59"/>
      <c r="G314" s="17"/>
    </row>
    <row r="315" spans="1:7" ht="12.75" customHeight="1" x14ac:dyDescent="0.3">
      <c r="A315" s="13" t="s">
        <v>200</v>
      </c>
      <c r="B315" s="13" t="s">
        <v>43</v>
      </c>
      <c r="C315" s="18" t="s">
        <v>70</v>
      </c>
      <c r="D315" s="13" t="s">
        <v>29</v>
      </c>
      <c r="E315" s="15">
        <v>70</v>
      </c>
      <c r="F315" s="60">
        <v>100</v>
      </c>
      <c r="G315" s="17">
        <f>+F315*E315</f>
        <v>7000</v>
      </c>
    </row>
    <row r="316" spans="1:7" ht="12.75" customHeight="1" x14ac:dyDescent="0.3">
      <c r="A316" s="13"/>
      <c r="B316" s="14"/>
      <c r="C316" s="18"/>
      <c r="D316" s="13"/>
      <c r="E316" s="15"/>
      <c r="F316" s="59"/>
      <c r="G316" s="17"/>
    </row>
    <row r="317" spans="1:7" ht="12.75" customHeight="1" x14ac:dyDescent="0.3">
      <c r="A317" s="13" t="s">
        <v>201</v>
      </c>
      <c r="B317" s="14" t="s">
        <v>153</v>
      </c>
      <c r="C317" s="18" t="s">
        <v>102</v>
      </c>
      <c r="D317" s="13"/>
      <c r="E317" s="15"/>
      <c r="F317" s="60"/>
      <c r="G317" s="17"/>
    </row>
    <row r="318" spans="1:7" ht="12.75" customHeight="1" x14ac:dyDescent="0.3">
      <c r="A318" s="13"/>
      <c r="B318" s="14"/>
      <c r="C318" s="18"/>
      <c r="D318" s="13"/>
      <c r="E318" s="15"/>
      <c r="F318" s="60"/>
      <c r="G318" s="17"/>
    </row>
    <row r="319" spans="1:7" ht="12.75" customHeight="1" x14ac:dyDescent="0.3">
      <c r="A319" s="13"/>
      <c r="B319" s="14"/>
      <c r="C319" s="18"/>
      <c r="D319" s="13"/>
      <c r="E319" s="15"/>
      <c r="F319" s="60"/>
      <c r="G319" s="17"/>
    </row>
    <row r="320" spans="1:7" ht="12.75" customHeight="1" x14ac:dyDescent="0.3">
      <c r="A320" s="13"/>
      <c r="B320" s="14"/>
      <c r="C320" s="18"/>
      <c r="D320" s="13"/>
      <c r="E320" s="15"/>
      <c r="F320" s="60"/>
      <c r="G320" s="17"/>
    </row>
    <row r="321" spans="1:8" ht="12.75" customHeight="1" x14ac:dyDescent="0.3">
      <c r="A321" s="13"/>
      <c r="B321" s="14"/>
      <c r="C321" s="18"/>
      <c r="D321" s="13"/>
      <c r="E321" s="15"/>
      <c r="F321" s="60"/>
      <c r="G321" s="17"/>
    </row>
    <row r="322" spans="1:8" ht="12.75" customHeight="1" x14ac:dyDescent="0.3">
      <c r="A322" s="13"/>
      <c r="B322" s="14"/>
      <c r="C322" s="18"/>
      <c r="D322" s="13"/>
      <c r="E322" s="15"/>
      <c r="F322" s="60"/>
      <c r="G322" s="17"/>
    </row>
    <row r="323" spans="1:8" ht="12.75" customHeight="1" x14ac:dyDescent="0.3">
      <c r="A323" s="13"/>
      <c r="B323" s="14"/>
      <c r="C323" s="18"/>
      <c r="D323" s="13"/>
      <c r="E323" s="15"/>
      <c r="F323" s="60"/>
      <c r="G323" s="17"/>
    </row>
    <row r="324" spans="1:8" ht="25.5" customHeight="1" x14ac:dyDescent="0.3">
      <c r="A324" s="228" t="s">
        <v>1334</v>
      </c>
      <c r="B324" s="242"/>
      <c r="C324" s="242"/>
      <c r="D324" s="242"/>
      <c r="E324" s="242"/>
      <c r="F324" s="243"/>
      <c r="G324" s="10">
        <f>SUM(G282:G323)</f>
        <v>641850</v>
      </c>
      <c r="H324" s="40"/>
    </row>
    <row r="325" spans="1:8" ht="25.5" customHeight="1" x14ac:dyDescent="0.3">
      <c r="A325" s="48" t="s">
        <v>0</v>
      </c>
      <c r="B325" s="49" t="s">
        <v>1</v>
      </c>
      <c r="C325" s="49" t="s">
        <v>113</v>
      </c>
      <c r="D325" s="49" t="s">
        <v>2</v>
      </c>
      <c r="E325" s="49" t="s">
        <v>3</v>
      </c>
      <c r="F325" s="57" t="s">
        <v>4</v>
      </c>
      <c r="G325" s="50" t="s">
        <v>5</v>
      </c>
      <c r="H325" s="40"/>
    </row>
    <row r="326" spans="1:8" ht="25.5" customHeight="1" x14ac:dyDescent="0.3">
      <c r="A326" s="227" t="s">
        <v>19</v>
      </c>
      <c r="B326" s="227"/>
      <c r="C326" s="227"/>
      <c r="D326" s="227"/>
      <c r="E326" s="227"/>
      <c r="F326" s="227"/>
      <c r="G326" s="11">
        <f>+G324</f>
        <v>641850</v>
      </c>
    </row>
    <row r="327" spans="1:8" ht="12.75" customHeight="1" x14ac:dyDescent="0.3">
      <c r="A327" s="13"/>
      <c r="B327" s="14"/>
      <c r="C327" s="18"/>
      <c r="D327" s="13"/>
      <c r="E327" s="15"/>
      <c r="F327" s="60"/>
      <c r="G327" s="17"/>
    </row>
    <row r="328" spans="1:8" ht="12.75" customHeight="1" x14ac:dyDescent="0.3">
      <c r="A328" s="13" t="s">
        <v>225</v>
      </c>
      <c r="B328" s="13" t="s">
        <v>44</v>
      </c>
      <c r="C328" s="18" t="s">
        <v>154</v>
      </c>
      <c r="D328" s="13" t="s">
        <v>29</v>
      </c>
      <c r="E328" s="15">
        <v>90</v>
      </c>
      <c r="F328" s="60">
        <v>200</v>
      </c>
      <c r="G328" s="17">
        <f>+F328*E328</f>
        <v>18000</v>
      </c>
    </row>
    <row r="329" spans="1:8" ht="12.75" customHeight="1" x14ac:dyDescent="0.3">
      <c r="A329" s="13"/>
      <c r="B329" s="14"/>
      <c r="C329" s="18"/>
      <c r="D329" s="13"/>
      <c r="E329" s="15"/>
      <c r="F329" s="59"/>
      <c r="G329" s="17"/>
    </row>
    <row r="330" spans="1:8" ht="12.75" customHeight="1" x14ac:dyDescent="0.3">
      <c r="A330" s="13" t="s">
        <v>226</v>
      </c>
      <c r="B330" s="14" t="s">
        <v>155</v>
      </c>
      <c r="C330" s="18" t="s">
        <v>156</v>
      </c>
      <c r="D330" s="13" t="s">
        <v>29</v>
      </c>
      <c r="E330" s="15">
        <v>35</v>
      </c>
      <c r="F330" s="60">
        <v>200</v>
      </c>
      <c r="G330" s="17">
        <f>+F330*E330</f>
        <v>7000</v>
      </c>
    </row>
    <row r="331" spans="1:8" ht="12.75" customHeight="1" x14ac:dyDescent="0.3">
      <c r="A331" s="13"/>
      <c r="B331" s="14"/>
      <c r="C331" s="18"/>
      <c r="D331" s="13"/>
      <c r="E331" s="15"/>
      <c r="F331" s="60"/>
      <c r="G331" s="17"/>
    </row>
    <row r="332" spans="1:8" ht="12.75" customHeight="1" x14ac:dyDescent="0.3">
      <c r="A332" s="13"/>
      <c r="B332" s="14"/>
      <c r="C332" s="18"/>
      <c r="D332" s="13"/>
      <c r="E332" s="15"/>
      <c r="F332" s="59"/>
      <c r="G332" s="17"/>
    </row>
    <row r="333" spans="1:8" ht="25.5" customHeight="1" x14ac:dyDescent="0.3">
      <c r="A333" s="19" t="s">
        <v>227</v>
      </c>
      <c r="B333" s="42" t="s">
        <v>45</v>
      </c>
      <c r="C333" s="41" t="s">
        <v>157</v>
      </c>
      <c r="D333" s="13"/>
      <c r="E333" s="15"/>
      <c r="F333" s="59"/>
      <c r="G333" s="17"/>
    </row>
    <row r="334" spans="1:8" ht="12.75" customHeight="1" x14ac:dyDescent="0.3">
      <c r="A334" s="19"/>
      <c r="B334" s="42"/>
      <c r="C334" s="41"/>
      <c r="D334" s="13"/>
      <c r="E334" s="15"/>
      <c r="F334" s="59"/>
      <c r="G334" s="17"/>
    </row>
    <row r="335" spans="1:8" ht="12.75" customHeight="1" x14ac:dyDescent="0.3">
      <c r="A335" s="19"/>
      <c r="B335" s="14" t="s">
        <v>46</v>
      </c>
      <c r="C335" s="18" t="s">
        <v>109</v>
      </c>
      <c r="D335" s="13"/>
      <c r="E335" s="15"/>
      <c r="F335" s="59"/>
      <c r="G335" s="17"/>
    </row>
    <row r="336" spans="1:8" ht="12.75" customHeight="1" x14ac:dyDescent="0.3">
      <c r="A336" s="13"/>
      <c r="B336" s="14"/>
      <c r="C336" s="18"/>
      <c r="D336" s="13"/>
      <c r="E336" s="15"/>
      <c r="F336" s="59"/>
      <c r="G336" s="17"/>
    </row>
    <row r="337" spans="1:8" ht="12.75" customHeight="1" x14ac:dyDescent="0.3">
      <c r="A337" s="13" t="s">
        <v>228</v>
      </c>
      <c r="B337" s="14"/>
      <c r="C337" s="18" t="s">
        <v>71</v>
      </c>
      <c r="D337" s="13" t="s">
        <v>35</v>
      </c>
      <c r="E337" s="15" t="s">
        <v>161</v>
      </c>
      <c r="F337" s="60"/>
      <c r="G337" s="17"/>
    </row>
    <row r="338" spans="1:8" ht="12.75" customHeight="1" x14ac:dyDescent="0.3">
      <c r="A338" s="13"/>
      <c r="B338" s="14"/>
      <c r="C338" s="18"/>
      <c r="D338" s="13"/>
      <c r="E338" s="15"/>
      <c r="F338" s="59"/>
      <c r="G338" s="17"/>
    </row>
    <row r="339" spans="1:8" ht="12.75" customHeight="1" x14ac:dyDescent="0.3">
      <c r="A339" s="13" t="s">
        <v>229</v>
      </c>
      <c r="B339" s="14"/>
      <c r="C339" s="18" t="s">
        <v>72</v>
      </c>
      <c r="D339" s="13" t="s">
        <v>35</v>
      </c>
      <c r="E339" s="15" t="s">
        <v>161</v>
      </c>
      <c r="F339" s="60"/>
      <c r="G339" s="17"/>
      <c r="H339" s="40"/>
    </row>
    <row r="340" spans="1:8" ht="12.75" customHeight="1" x14ac:dyDescent="0.3">
      <c r="A340" s="13"/>
      <c r="B340" s="14"/>
      <c r="C340" s="18"/>
      <c r="D340" s="13"/>
      <c r="E340" s="15"/>
      <c r="F340" s="59"/>
      <c r="G340" s="17"/>
    </row>
    <row r="341" spans="1:8" ht="12.75" customHeight="1" x14ac:dyDescent="0.3">
      <c r="A341" s="13" t="s">
        <v>230</v>
      </c>
      <c r="B341" s="14"/>
      <c r="C341" s="18" t="s">
        <v>47</v>
      </c>
      <c r="D341" s="13" t="s">
        <v>35</v>
      </c>
      <c r="E341" s="15" t="s">
        <v>161</v>
      </c>
      <c r="F341" s="60"/>
      <c r="G341" s="17"/>
    </row>
    <row r="342" spans="1:8" ht="12.75" customHeight="1" x14ac:dyDescent="0.3">
      <c r="A342" s="13"/>
      <c r="B342" s="14"/>
      <c r="C342" s="18"/>
      <c r="D342" s="13"/>
      <c r="E342" s="15"/>
      <c r="F342" s="59"/>
      <c r="G342" s="17"/>
    </row>
    <row r="343" spans="1:8" ht="12.75" customHeight="1" x14ac:dyDescent="0.3">
      <c r="A343" s="13" t="s">
        <v>274</v>
      </c>
      <c r="B343" s="14"/>
      <c r="C343" s="18" t="s">
        <v>48</v>
      </c>
      <c r="D343" s="13" t="s">
        <v>35</v>
      </c>
      <c r="E343" s="15">
        <v>2</v>
      </c>
      <c r="F343" s="60">
        <v>1500</v>
      </c>
      <c r="G343" s="17">
        <f>+F343*E343</f>
        <v>3000</v>
      </c>
    </row>
    <row r="344" spans="1:8" ht="12.75" customHeight="1" x14ac:dyDescent="0.3">
      <c r="A344" s="13"/>
      <c r="B344" s="14"/>
      <c r="C344" s="18"/>
      <c r="D344" s="13"/>
      <c r="E344" s="15"/>
      <c r="F344" s="59"/>
      <c r="G344" s="17"/>
    </row>
    <row r="345" spans="1:8" ht="12.75" customHeight="1" x14ac:dyDescent="0.3">
      <c r="A345" s="13"/>
      <c r="B345" s="14" t="s">
        <v>49</v>
      </c>
      <c r="C345" s="18" t="s">
        <v>110</v>
      </c>
      <c r="D345" s="13"/>
      <c r="E345" s="15"/>
      <c r="F345" s="59"/>
      <c r="G345" s="16"/>
    </row>
    <row r="346" spans="1:8" ht="12.75" customHeight="1" x14ac:dyDescent="0.3">
      <c r="A346" s="13"/>
      <c r="B346" s="14"/>
      <c r="C346" s="18"/>
      <c r="D346" s="13"/>
      <c r="E346" s="15"/>
      <c r="F346" s="59"/>
      <c r="G346" s="17"/>
    </row>
    <row r="347" spans="1:8" ht="12.75" customHeight="1" x14ac:dyDescent="0.3">
      <c r="A347" s="13" t="s">
        <v>275</v>
      </c>
      <c r="B347" s="14"/>
      <c r="C347" s="18" t="s">
        <v>50</v>
      </c>
      <c r="D347" s="13" t="s">
        <v>33</v>
      </c>
      <c r="E347" s="15" t="s">
        <v>161</v>
      </c>
      <c r="F347" s="59"/>
      <c r="G347" s="17"/>
    </row>
    <row r="348" spans="1:8" ht="12.75" customHeight="1" x14ac:dyDescent="0.3">
      <c r="A348" s="13"/>
      <c r="B348" s="14"/>
      <c r="C348" s="18"/>
      <c r="D348" s="13"/>
      <c r="E348" s="15"/>
      <c r="F348" s="59"/>
      <c r="G348" s="17"/>
    </row>
    <row r="349" spans="1:8" ht="12.75" customHeight="1" x14ac:dyDescent="0.3">
      <c r="A349" s="13" t="s">
        <v>231</v>
      </c>
      <c r="B349" s="14"/>
      <c r="C349" s="18" t="s">
        <v>72</v>
      </c>
      <c r="D349" s="13" t="s">
        <v>33</v>
      </c>
      <c r="E349" s="15">
        <v>10</v>
      </c>
      <c r="F349" s="59">
        <v>50</v>
      </c>
      <c r="G349" s="17">
        <f>+F349*E349</f>
        <v>500</v>
      </c>
    </row>
    <row r="350" spans="1:8" ht="12.75" customHeight="1" x14ac:dyDescent="0.3">
      <c r="A350" s="13"/>
      <c r="B350" s="14"/>
      <c r="C350" s="18"/>
      <c r="D350" s="13"/>
      <c r="E350" s="15"/>
      <c r="F350" s="59"/>
      <c r="G350" s="17"/>
    </row>
    <row r="351" spans="1:8" ht="12.75" customHeight="1" x14ac:dyDescent="0.3">
      <c r="A351" s="13" t="s">
        <v>1380</v>
      </c>
      <c r="B351" s="14"/>
      <c r="C351" s="18" t="s">
        <v>47</v>
      </c>
      <c r="D351" s="13" t="s">
        <v>33</v>
      </c>
      <c r="E351" s="15">
        <v>140</v>
      </c>
      <c r="F351" s="59">
        <v>50</v>
      </c>
      <c r="G351" s="17">
        <f>+F351*E351</f>
        <v>7000</v>
      </c>
    </row>
    <row r="352" spans="1:8" ht="12.75" customHeight="1" x14ac:dyDescent="0.3">
      <c r="A352" s="13"/>
      <c r="B352" s="14"/>
      <c r="C352" s="18"/>
      <c r="D352" s="13"/>
      <c r="E352" s="15"/>
      <c r="F352" s="59"/>
      <c r="G352" s="17"/>
    </row>
    <row r="353" spans="1:8" ht="12.75" customHeight="1" x14ac:dyDescent="0.3">
      <c r="A353" s="19" t="s">
        <v>232</v>
      </c>
      <c r="B353" s="42" t="s">
        <v>165</v>
      </c>
      <c r="C353" s="41" t="s">
        <v>51</v>
      </c>
      <c r="D353" s="19"/>
      <c r="E353" s="20"/>
      <c r="F353" s="61"/>
      <c r="G353" s="17"/>
    </row>
    <row r="354" spans="1:8" s="1" customFormat="1" ht="12.75" customHeight="1" x14ac:dyDescent="0.25">
      <c r="A354" s="19"/>
      <c r="B354" s="42"/>
      <c r="C354" s="41"/>
      <c r="D354" s="19"/>
      <c r="E354" s="20"/>
      <c r="F354" s="61"/>
      <c r="G354" s="17"/>
      <c r="H354" s="6"/>
    </row>
    <row r="355" spans="1:8" ht="12.75" customHeight="1" x14ac:dyDescent="0.3">
      <c r="A355" s="19"/>
      <c r="B355" s="14" t="s">
        <v>52</v>
      </c>
      <c r="C355" s="18" t="s">
        <v>158</v>
      </c>
      <c r="D355" s="13"/>
      <c r="E355" s="20"/>
      <c r="F355" s="61"/>
      <c r="G355" s="16"/>
    </row>
    <row r="356" spans="1:8" ht="12.75" customHeight="1" x14ac:dyDescent="0.3">
      <c r="A356" s="13"/>
      <c r="B356" s="14"/>
      <c r="C356" s="18"/>
      <c r="D356" s="13"/>
      <c r="E356" s="15"/>
      <c r="F356" s="59"/>
      <c r="G356" s="17"/>
    </row>
    <row r="357" spans="1:8" ht="12.75" customHeight="1" x14ac:dyDescent="0.3">
      <c r="A357" s="13" t="s">
        <v>233</v>
      </c>
      <c r="B357" s="14" t="s">
        <v>53</v>
      </c>
      <c r="C357" s="18" t="s">
        <v>74</v>
      </c>
      <c r="D357" s="13" t="s">
        <v>36</v>
      </c>
      <c r="E357" s="15">
        <v>70</v>
      </c>
      <c r="F357" s="59">
        <v>150</v>
      </c>
      <c r="G357" s="17">
        <f>+F357*E357</f>
        <v>10500</v>
      </c>
    </row>
    <row r="358" spans="1:8" ht="12.75" customHeight="1" x14ac:dyDescent="0.3">
      <c r="A358" s="13"/>
      <c r="B358" s="14"/>
      <c r="C358" s="18"/>
      <c r="D358" s="13"/>
      <c r="E358" s="15"/>
      <c r="F358" s="59"/>
      <c r="G358" s="17"/>
      <c r="H358" s="40"/>
    </row>
    <row r="359" spans="1:8" ht="25.5" customHeight="1" x14ac:dyDescent="0.3">
      <c r="A359" s="13" t="s">
        <v>202</v>
      </c>
      <c r="B359" s="14" t="s">
        <v>180</v>
      </c>
      <c r="C359" s="18" t="s">
        <v>264</v>
      </c>
      <c r="D359" s="13" t="s">
        <v>6</v>
      </c>
      <c r="E359" s="15">
        <v>1</v>
      </c>
      <c r="F359" s="59">
        <v>30000</v>
      </c>
      <c r="G359" s="17">
        <f>F359</f>
        <v>30000</v>
      </c>
      <c r="H359" s="40"/>
    </row>
    <row r="360" spans="1:8" ht="12.75" customHeight="1" x14ac:dyDescent="0.3">
      <c r="A360" s="13"/>
      <c r="B360" s="14"/>
      <c r="C360" s="18"/>
      <c r="D360" s="13"/>
      <c r="E360" s="15"/>
      <c r="F360" s="59"/>
      <c r="G360" s="17"/>
      <c r="H360" s="40"/>
    </row>
    <row r="361" spans="1:8" ht="12.75" customHeight="1" x14ac:dyDescent="0.3">
      <c r="A361" s="13"/>
      <c r="B361" s="14"/>
      <c r="C361" s="18"/>
      <c r="D361" s="13"/>
      <c r="E361" s="15"/>
      <c r="F361" s="59"/>
      <c r="G361" s="17"/>
      <c r="H361" s="40"/>
    </row>
    <row r="362" spans="1:8" ht="12.75" customHeight="1" x14ac:dyDescent="0.3">
      <c r="A362" s="13"/>
      <c r="B362" s="14"/>
      <c r="C362" s="18"/>
      <c r="D362" s="13"/>
      <c r="E362" s="15"/>
      <c r="F362" s="59"/>
      <c r="G362" s="17"/>
      <c r="H362" s="40"/>
    </row>
    <row r="363" spans="1:8" ht="12.75" customHeight="1" x14ac:dyDescent="0.3">
      <c r="A363" s="13"/>
      <c r="B363" s="14"/>
      <c r="C363" s="18"/>
      <c r="D363" s="13"/>
      <c r="E363" s="15"/>
      <c r="F363" s="59"/>
      <c r="G363" s="17"/>
      <c r="H363" s="40"/>
    </row>
    <row r="364" spans="1:8" ht="12.75" customHeight="1" x14ac:dyDescent="0.3">
      <c r="A364" s="13"/>
      <c r="B364" s="14"/>
      <c r="C364" s="18"/>
      <c r="D364" s="13"/>
      <c r="E364" s="15"/>
      <c r="F364" s="59"/>
      <c r="G364" s="17"/>
      <c r="H364" s="40"/>
    </row>
    <row r="365" spans="1:8" ht="12.75" customHeight="1" x14ac:dyDescent="0.3">
      <c r="A365" s="13"/>
      <c r="B365" s="14"/>
      <c r="C365" s="18"/>
      <c r="D365" s="13"/>
      <c r="E365" s="15"/>
      <c r="F365" s="59"/>
      <c r="G365" s="17"/>
      <c r="H365" s="40"/>
    </row>
    <row r="366" spans="1:8" ht="12.75" customHeight="1" x14ac:dyDescent="0.3">
      <c r="A366" s="13"/>
      <c r="B366" s="14"/>
      <c r="C366" s="18"/>
      <c r="D366" s="13"/>
      <c r="E366" s="15"/>
      <c r="F366" s="59"/>
      <c r="G366" s="17"/>
      <c r="H366" s="40"/>
    </row>
    <row r="367" spans="1:8" ht="12.75" customHeight="1" x14ac:dyDescent="0.3">
      <c r="A367" s="13"/>
      <c r="B367" s="14"/>
      <c r="C367" s="18"/>
      <c r="D367" s="13"/>
      <c r="E367" s="15"/>
      <c r="F367" s="59"/>
      <c r="G367" s="17"/>
      <c r="H367" s="40"/>
    </row>
    <row r="368" spans="1:8" ht="12.75" customHeight="1" x14ac:dyDescent="0.3">
      <c r="A368" s="13"/>
      <c r="B368" s="14"/>
      <c r="C368" s="18"/>
      <c r="D368" s="13"/>
      <c r="E368" s="15"/>
      <c r="F368" s="59"/>
      <c r="G368" s="17"/>
      <c r="H368" s="40"/>
    </row>
    <row r="369" spans="1:8" ht="12.75" customHeight="1" x14ac:dyDescent="0.3">
      <c r="A369" s="13"/>
      <c r="B369" s="14"/>
      <c r="C369" s="18"/>
      <c r="D369" s="13"/>
      <c r="E369" s="15"/>
      <c r="F369" s="59"/>
      <c r="G369" s="17"/>
      <c r="H369" s="40"/>
    </row>
    <row r="370" spans="1:8" ht="12.75" customHeight="1" x14ac:dyDescent="0.3">
      <c r="A370" s="13"/>
      <c r="B370" s="14"/>
      <c r="C370" s="18"/>
      <c r="D370" s="13"/>
      <c r="E370" s="15"/>
      <c r="F370" s="59"/>
      <c r="G370" s="17"/>
      <c r="H370" s="40"/>
    </row>
    <row r="371" spans="1:8" ht="12.75" customHeight="1" x14ac:dyDescent="0.3">
      <c r="A371" s="13"/>
      <c r="B371" s="14"/>
      <c r="C371" s="18"/>
      <c r="D371" s="13"/>
      <c r="E371" s="15"/>
      <c r="F371" s="59"/>
      <c r="G371" s="17"/>
      <c r="H371" s="40"/>
    </row>
    <row r="372" spans="1:8" ht="12.75" customHeight="1" x14ac:dyDescent="0.3">
      <c r="A372" s="13"/>
      <c r="B372" s="14"/>
      <c r="C372" s="18"/>
      <c r="D372" s="13"/>
      <c r="E372" s="15"/>
      <c r="F372" s="59"/>
      <c r="G372" s="17"/>
      <c r="H372" s="40"/>
    </row>
    <row r="373" spans="1:8" ht="12.75" customHeight="1" x14ac:dyDescent="0.3">
      <c r="A373" s="13"/>
      <c r="B373" s="14"/>
      <c r="C373" s="18"/>
      <c r="D373" s="13"/>
      <c r="E373" s="15"/>
      <c r="F373" s="59"/>
      <c r="G373" s="17"/>
      <c r="H373" s="40"/>
    </row>
    <row r="374" spans="1:8" ht="25.5" customHeight="1" x14ac:dyDescent="0.3">
      <c r="A374" s="228" t="s">
        <v>1381</v>
      </c>
      <c r="B374" s="229"/>
      <c r="C374" s="229"/>
      <c r="D374" s="229"/>
      <c r="E374" s="229"/>
      <c r="F374" s="230"/>
      <c r="G374" s="10">
        <f>SUM(G326:G373)</f>
        <v>717850</v>
      </c>
      <c r="H374" s="40"/>
    </row>
    <row r="375" spans="1:8" ht="25.5" customHeight="1" x14ac:dyDescent="0.3">
      <c r="A375" s="231" t="s">
        <v>272</v>
      </c>
      <c r="B375" s="232"/>
      <c r="C375" s="232"/>
      <c r="D375" s="232"/>
      <c r="E375" s="232"/>
      <c r="F375" s="232"/>
      <c r="G375" s="233"/>
      <c r="H375" s="40"/>
    </row>
    <row r="376" spans="1:8" ht="25.5" customHeight="1" x14ac:dyDescent="0.3">
      <c r="A376" s="48" t="s">
        <v>0</v>
      </c>
      <c r="B376" s="49" t="s">
        <v>1</v>
      </c>
      <c r="C376" s="49" t="s">
        <v>113</v>
      </c>
      <c r="D376" s="49" t="s">
        <v>2</v>
      </c>
      <c r="E376" s="49" t="s">
        <v>3</v>
      </c>
      <c r="F376" s="57" t="s">
        <v>4</v>
      </c>
      <c r="G376" s="50" t="s">
        <v>5</v>
      </c>
      <c r="H376" s="40"/>
    </row>
    <row r="377" spans="1:8" ht="12.75" customHeight="1" x14ac:dyDescent="0.3">
      <c r="A377" s="19"/>
      <c r="B377" s="42"/>
      <c r="C377" s="41"/>
      <c r="D377" s="13"/>
      <c r="E377" s="15"/>
      <c r="F377" s="59"/>
      <c r="G377" s="16"/>
      <c r="H377" s="40"/>
    </row>
    <row r="378" spans="1:8" ht="12.75" customHeight="1" x14ac:dyDescent="0.3">
      <c r="A378" s="19" t="s">
        <v>203</v>
      </c>
      <c r="B378" s="42" t="s">
        <v>8</v>
      </c>
      <c r="C378" s="41" t="s">
        <v>54</v>
      </c>
      <c r="D378" s="13"/>
      <c r="E378" s="15"/>
      <c r="F378" s="59"/>
      <c r="G378" s="16"/>
      <c r="H378" s="40"/>
    </row>
    <row r="379" spans="1:8" ht="12.75" customHeight="1" x14ac:dyDescent="0.3">
      <c r="A379" s="13"/>
      <c r="B379" s="14"/>
      <c r="C379" s="18"/>
      <c r="D379" s="13"/>
      <c r="E379" s="15"/>
      <c r="F379" s="59"/>
      <c r="G379" s="16"/>
      <c r="H379" s="40"/>
    </row>
    <row r="380" spans="1:8" ht="66" x14ac:dyDescent="0.3">
      <c r="A380" s="13" t="s">
        <v>234</v>
      </c>
      <c r="B380" s="13"/>
      <c r="C380" s="18" t="s">
        <v>1337</v>
      </c>
      <c r="D380" s="13" t="s">
        <v>33</v>
      </c>
      <c r="E380" s="15">
        <v>140</v>
      </c>
      <c r="F380" s="59">
        <v>8500</v>
      </c>
      <c r="G380" s="17">
        <f>+F380*E380</f>
        <v>1190000</v>
      </c>
      <c r="H380" s="40"/>
    </row>
    <row r="381" spans="1:8" ht="12.75" customHeight="1" x14ac:dyDescent="0.3">
      <c r="A381" s="13"/>
      <c r="B381" s="13"/>
      <c r="C381" s="18"/>
      <c r="D381" s="13"/>
      <c r="E381" s="15"/>
      <c r="F381" s="59"/>
      <c r="G381" s="17"/>
    </row>
    <row r="382" spans="1:8" ht="39.6" x14ac:dyDescent="0.3">
      <c r="A382" s="13" t="s">
        <v>235</v>
      </c>
      <c r="B382" s="13"/>
      <c r="C382" s="41" t="s">
        <v>1338</v>
      </c>
      <c r="D382" s="13"/>
      <c r="E382" s="15"/>
      <c r="F382" s="59"/>
      <c r="G382" s="17"/>
    </row>
    <row r="383" spans="1:8" ht="76.5" customHeight="1" x14ac:dyDescent="0.3">
      <c r="A383" s="13"/>
      <c r="B383" s="13"/>
      <c r="C383" s="18" t="s">
        <v>1339</v>
      </c>
      <c r="D383" s="13" t="s">
        <v>33</v>
      </c>
      <c r="E383" s="15">
        <v>154</v>
      </c>
      <c r="F383" s="59">
        <v>1200</v>
      </c>
      <c r="G383" s="17">
        <f t="shared" ref="G383:G393" si="6">+F383*E383</f>
        <v>184800</v>
      </c>
    </row>
    <row r="384" spans="1:8" ht="12.75" customHeight="1" x14ac:dyDescent="0.3">
      <c r="A384" s="13"/>
      <c r="B384" s="13"/>
      <c r="C384" s="18"/>
      <c r="D384" s="13"/>
      <c r="E384" s="15"/>
      <c r="F384" s="59"/>
      <c r="G384" s="17"/>
    </row>
    <row r="385" spans="1:7" ht="39.6" x14ac:dyDescent="0.3">
      <c r="A385" s="13" t="s">
        <v>281</v>
      </c>
      <c r="B385" s="14"/>
      <c r="C385" s="41" t="s">
        <v>1340</v>
      </c>
      <c r="D385" s="13"/>
      <c r="E385" s="15"/>
      <c r="F385" s="59"/>
      <c r="G385" s="17"/>
    </row>
    <row r="386" spans="1:7" ht="66" x14ac:dyDescent="0.3">
      <c r="A386" s="13"/>
      <c r="B386" s="14"/>
      <c r="C386" s="18" t="s">
        <v>1341</v>
      </c>
      <c r="D386" s="13" t="s">
        <v>307</v>
      </c>
      <c r="E386" s="15">
        <v>28</v>
      </c>
      <c r="F386" s="59">
        <v>6500</v>
      </c>
      <c r="G386" s="17">
        <f t="shared" ref="G386" si="7">+F386*E386</f>
        <v>182000</v>
      </c>
    </row>
    <row r="387" spans="1:7" ht="12.75" customHeight="1" x14ac:dyDescent="0.3">
      <c r="A387" s="13"/>
      <c r="B387" s="13"/>
      <c r="C387" s="18"/>
      <c r="D387" s="13"/>
      <c r="E387" s="15"/>
      <c r="F387" s="59"/>
      <c r="G387" s="17"/>
    </row>
    <row r="388" spans="1:7" ht="26.4" x14ac:dyDescent="0.3">
      <c r="A388" s="13" t="s">
        <v>289</v>
      </c>
      <c r="B388" s="13"/>
      <c r="C388" s="41" t="s">
        <v>1342</v>
      </c>
      <c r="D388" s="13"/>
      <c r="E388" s="15"/>
      <c r="F388" s="59"/>
      <c r="G388" s="17"/>
    </row>
    <row r="389" spans="1:7" ht="38.25" customHeight="1" x14ac:dyDescent="0.3">
      <c r="A389" s="13"/>
      <c r="B389" s="13"/>
      <c r="C389" s="18" t="s">
        <v>1343</v>
      </c>
      <c r="D389" s="13" t="s">
        <v>33</v>
      </c>
      <c r="E389" s="15">
        <v>154</v>
      </c>
      <c r="F389" s="59">
        <v>750</v>
      </c>
      <c r="G389" s="17">
        <f t="shared" si="6"/>
        <v>115500</v>
      </c>
    </row>
    <row r="390" spans="1:7" ht="12.75" customHeight="1" x14ac:dyDescent="0.3">
      <c r="A390" s="13"/>
      <c r="B390" s="13"/>
      <c r="C390" s="18"/>
      <c r="D390" s="13"/>
      <c r="E390" s="15"/>
      <c r="F390" s="59"/>
      <c r="G390" s="17"/>
    </row>
    <row r="391" spans="1:7" ht="51" customHeight="1" x14ac:dyDescent="0.3">
      <c r="A391" s="13"/>
      <c r="B391" s="13"/>
      <c r="C391" s="18" t="s">
        <v>1344</v>
      </c>
      <c r="D391" s="13" t="s">
        <v>307</v>
      </c>
      <c r="E391" s="15">
        <v>28</v>
      </c>
      <c r="F391" s="59">
        <v>5500</v>
      </c>
      <c r="G391" s="17">
        <f t="shared" ref="G391" si="8">+F391*E391</f>
        <v>154000</v>
      </c>
    </row>
    <row r="392" spans="1:7" ht="12.75" customHeight="1" x14ac:dyDescent="0.3">
      <c r="A392" s="13"/>
      <c r="B392" s="13"/>
      <c r="C392" s="18"/>
      <c r="D392" s="13"/>
      <c r="E392" s="15"/>
      <c r="F392" s="59"/>
      <c r="G392" s="17"/>
    </row>
    <row r="393" spans="1:7" ht="38.25" customHeight="1" x14ac:dyDescent="0.3">
      <c r="A393" s="13" t="s">
        <v>1382</v>
      </c>
      <c r="B393" s="13"/>
      <c r="C393" s="18" t="s">
        <v>1346</v>
      </c>
      <c r="D393" s="13" t="s">
        <v>33</v>
      </c>
      <c r="E393" s="15">
        <v>140</v>
      </c>
      <c r="F393" s="59">
        <v>220</v>
      </c>
      <c r="G393" s="17">
        <f t="shared" si="6"/>
        <v>30800</v>
      </c>
    </row>
    <row r="394" spans="1:7" ht="12.75" customHeight="1" x14ac:dyDescent="0.3">
      <c r="A394" s="13"/>
      <c r="B394" s="13"/>
      <c r="C394" s="18"/>
      <c r="D394" s="13"/>
      <c r="E394" s="15"/>
      <c r="F394" s="59"/>
      <c r="G394" s="17"/>
    </row>
    <row r="395" spans="1:7" ht="12.75" customHeight="1" x14ac:dyDescent="0.3">
      <c r="A395" s="13"/>
      <c r="B395" s="13"/>
      <c r="C395" s="18"/>
      <c r="D395" s="13"/>
      <c r="E395" s="15"/>
      <c r="F395" s="59"/>
      <c r="G395" s="17"/>
    </row>
    <row r="396" spans="1:7" ht="12.75" customHeight="1" x14ac:dyDescent="0.3">
      <c r="A396" s="13"/>
      <c r="B396" s="13"/>
      <c r="C396" s="18"/>
      <c r="D396" s="13"/>
      <c r="E396" s="15"/>
      <c r="F396" s="59"/>
      <c r="G396" s="17"/>
    </row>
    <row r="397" spans="1:7" ht="12.75" customHeight="1" x14ac:dyDescent="0.3">
      <c r="A397" s="13"/>
      <c r="B397" s="13"/>
      <c r="C397" s="18"/>
      <c r="D397" s="13"/>
      <c r="E397" s="15"/>
      <c r="F397" s="59"/>
      <c r="G397" s="17"/>
    </row>
    <row r="398" spans="1:7" ht="12.75" customHeight="1" x14ac:dyDescent="0.3">
      <c r="A398" s="13"/>
      <c r="B398" s="13"/>
      <c r="C398" s="18"/>
      <c r="D398" s="13"/>
      <c r="E398" s="15"/>
      <c r="F398" s="59"/>
      <c r="G398" s="17"/>
    </row>
    <row r="399" spans="1:7" ht="12.75" customHeight="1" x14ac:dyDescent="0.3">
      <c r="A399" s="13"/>
      <c r="B399" s="13"/>
      <c r="C399" s="18"/>
      <c r="D399" s="13"/>
      <c r="E399" s="15"/>
      <c r="F399" s="59"/>
      <c r="G399" s="17"/>
    </row>
    <row r="400" spans="1:7" ht="12.75" customHeight="1" x14ac:dyDescent="0.3">
      <c r="A400" s="13"/>
      <c r="B400" s="13"/>
      <c r="C400" s="18"/>
      <c r="D400" s="13"/>
      <c r="E400" s="15"/>
      <c r="F400" s="59"/>
      <c r="G400" s="17"/>
    </row>
    <row r="401" spans="1:7" ht="25.5" customHeight="1" x14ac:dyDescent="0.3">
      <c r="A401" s="228" t="s">
        <v>1334</v>
      </c>
      <c r="B401" s="242"/>
      <c r="C401" s="242"/>
      <c r="D401" s="242"/>
      <c r="E401" s="242"/>
      <c r="F401" s="243"/>
      <c r="G401" s="10">
        <f>SUM(G377:G400)</f>
        <v>1857100</v>
      </c>
    </row>
    <row r="402" spans="1:7" ht="25.5" customHeight="1" x14ac:dyDescent="0.3">
      <c r="A402" s="48" t="s">
        <v>0</v>
      </c>
      <c r="B402" s="49" t="s">
        <v>1</v>
      </c>
      <c r="C402" s="49" t="s">
        <v>113</v>
      </c>
      <c r="D402" s="49" t="s">
        <v>2</v>
      </c>
      <c r="E402" s="49" t="s">
        <v>3</v>
      </c>
      <c r="F402" s="57" t="s">
        <v>4</v>
      </c>
      <c r="G402" s="50" t="s">
        <v>5</v>
      </c>
    </row>
    <row r="403" spans="1:7" ht="25.5" customHeight="1" x14ac:dyDescent="0.3">
      <c r="A403" s="227" t="s">
        <v>19</v>
      </c>
      <c r="B403" s="227"/>
      <c r="C403" s="227"/>
      <c r="D403" s="227"/>
      <c r="E403" s="227"/>
      <c r="F403" s="227"/>
      <c r="G403" s="11">
        <f>+G401</f>
        <v>1857100</v>
      </c>
    </row>
    <row r="404" spans="1:7" ht="12.75" customHeight="1" x14ac:dyDescent="0.3">
      <c r="A404" s="13"/>
      <c r="B404" s="13"/>
      <c r="C404" s="18"/>
      <c r="D404" s="13"/>
      <c r="E404" s="15"/>
      <c r="F404" s="59"/>
      <c r="G404" s="17"/>
    </row>
    <row r="405" spans="1:7" ht="12.75" customHeight="1" x14ac:dyDescent="0.3">
      <c r="A405" s="19" t="s">
        <v>236</v>
      </c>
      <c r="B405" s="42" t="s">
        <v>55</v>
      </c>
      <c r="C405" s="41" t="s">
        <v>1347</v>
      </c>
      <c r="D405" s="13"/>
      <c r="E405" s="15"/>
      <c r="F405" s="59"/>
      <c r="G405" s="16"/>
    </row>
    <row r="406" spans="1:7" ht="12.75" customHeight="1" x14ac:dyDescent="0.3">
      <c r="A406" s="13"/>
      <c r="B406" s="14"/>
      <c r="C406" s="41"/>
      <c r="D406" s="13"/>
      <c r="E406" s="15"/>
      <c r="F406" s="59"/>
      <c r="G406" s="16"/>
    </row>
    <row r="407" spans="1:7" ht="51" customHeight="1" x14ac:dyDescent="0.3">
      <c r="A407" s="13" t="s">
        <v>237</v>
      </c>
      <c r="B407" s="14"/>
      <c r="C407" s="236" t="s">
        <v>1383</v>
      </c>
      <c r="D407" s="237"/>
      <c r="E407" s="238"/>
      <c r="F407" s="59"/>
      <c r="G407" s="16"/>
    </row>
    <row r="408" spans="1:7" ht="12.75" customHeight="1" x14ac:dyDescent="0.3">
      <c r="A408" s="13"/>
      <c r="B408" s="14"/>
      <c r="C408" s="41"/>
      <c r="D408" s="13"/>
      <c r="E408" s="15"/>
      <c r="F408" s="59"/>
      <c r="G408" s="16"/>
    </row>
    <row r="409" spans="1:7" ht="12.75" customHeight="1" x14ac:dyDescent="0.3">
      <c r="A409" s="13" t="s">
        <v>238</v>
      </c>
      <c r="B409" s="14"/>
      <c r="C409" s="18" t="s">
        <v>57</v>
      </c>
      <c r="D409" s="13" t="s">
        <v>35</v>
      </c>
      <c r="E409" s="15">
        <v>5</v>
      </c>
      <c r="F409" s="59">
        <v>15000</v>
      </c>
      <c r="G409" s="17">
        <f>+F409*E409</f>
        <v>75000</v>
      </c>
    </row>
    <row r="410" spans="1:7" ht="12.75" customHeight="1" x14ac:dyDescent="0.3">
      <c r="A410" s="13"/>
      <c r="B410" s="14"/>
      <c r="C410" s="41"/>
      <c r="D410" s="13"/>
      <c r="E410" s="15"/>
      <c r="F410" s="59"/>
      <c r="G410" s="17"/>
    </row>
    <row r="411" spans="1:7" ht="12.75" customHeight="1" x14ac:dyDescent="0.3">
      <c r="A411" s="13" t="s">
        <v>276</v>
      </c>
      <c r="B411" s="14"/>
      <c r="C411" s="18" t="s">
        <v>58</v>
      </c>
      <c r="D411" s="13" t="s">
        <v>35</v>
      </c>
      <c r="E411" s="15">
        <v>6</v>
      </c>
      <c r="F411" s="59">
        <v>30000</v>
      </c>
      <c r="G411" s="17">
        <f>+F411*E411</f>
        <v>180000</v>
      </c>
    </row>
    <row r="412" spans="1:7" ht="12.75" customHeight="1" x14ac:dyDescent="0.3">
      <c r="A412" s="13"/>
      <c r="B412" s="14"/>
      <c r="C412" s="18"/>
      <c r="D412" s="13"/>
      <c r="E412" s="15"/>
      <c r="F412" s="59"/>
      <c r="G412" s="17"/>
    </row>
    <row r="413" spans="1:7" ht="63.75" customHeight="1" x14ac:dyDescent="0.3">
      <c r="A413" s="13" t="s">
        <v>1384</v>
      </c>
      <c r="B413" s="14"/>
      <c r="C413" s="317" t="s">
        <v>1385</v>
      </c>
      <c r="D413" s="318"/>
      <c r="E413" s="318"/>
      <c r="F413" s="319"/>
      <c r="G413" s="16"/>
    </row>
    <row r="414" spans="1:7" ht="12.75" customHeight="1" x14ac:dyDescent="0.3">
      <c r="A414" s="19"/>
      <c r="B414" s="14"/>
      <c r="C414" s="41"/>
      <c r="D414" s="13"/>
      <c r="E414" s="15"/>
      <c r="F414" s="59"/>
      <c r="G414" s="17"/>
    </row>
    <row r="415" spans="1:7" ht="38.25" customHeight="1" x14ac:dyDescent="0.3">
      <c r="A415" s="13" t="s">
        <v>1386</v>
      </c>
      <c r="B415" s="14"/>
      <c r="C415" s="18" t="s">
        <v>1353</v>
      </c>
      <c r="D415" s="13" t="s">
        <v>35</v>
      </c>
      <c r="E415" s="15">
        <v>2</v>
      </c>
      <c r="F415" s="59">
        <v>9279.1999999999989</v>
      </c>
      <c r="G415" s="17">
        <f>E415*F415</f>
        <v>18558.399999999998</v>
      </c>
    </row>
    <row r="416" spans="1:7" ht="12.75" customHeight="1" x14ac:dyDescent="0.3">
      <c r="A416" s="13"/>
      <c r="B416" s="14"/>
      <c r="C416" s="18"/>
      <c r="D416" s="13"/>
      <c r="E416" s="15"/>
      <c r="F416" s="59"/>
      <c r="G416" s="17"/>
    </row>
    <row r="417" spans="1:7" ht="26.4" x14ac:dyDescent="0.3">
      <c r="A417" s="13" t="s">
        <v>1387</v>
      </c>
      <c r="B417" s="14"/>
      <c r="C417" s="18" t="s">
        <v>1355</v>
      </c>
      <c r="D417" s="13" t="s">
        <v>35</v>
      </c>
      <c r="E417" s="15">
        <v>2</v>
      </c>
      <c r="F417" s="59">
        <v>70840</v>
      </c>
      <c r="G417" s="17">
        <f>E417*F417</f>
        <v>141680</v>
      </c>
    </row>
    <row r="418" spans="1:7" ht="12.75" customHeight="1" x14ac:dyDescent="0.3">
      <c r="A418" s="13"/>
      <c r="B418" s="14"/>
      <c r="C418" s="18"/>
      <c r="D418" s="13"/>
      <c r="E418" s="15"/>
      <c r="F418" s="59"/>
      <c r="G418" s="17"/>
    </row>
    <row r="419" spans="1:7" ht="39.6" x14ac:dyDescent="0.3">
      <c r="A419" s="13" t="s">
        <v>1388</v>
      </c>
      <c r="B419" s="14"/>
      <c r="C419" s="18" t="s">
        <v>1365</v>
      </c>
      <c r="D419" s="13" t="s">
        <v>35</v>
      </c>
      <c r="E419" s="15">
        <v>2</v>
      </c>
      <c r="F419" s="59">
        <v>48080</v>
      </c>
      <c r="G419" s="17">
        <f>E419*F419</f>
        <v>96160</v>
      </c>
    </row>
    <row r="420" spans="1:7" ht="12.75" customHeight="1" x14ac:dyDescent="0.3">
      <c r="A420" s="13"/>
      <c r="B420" s="14"/>
      <c r="C420" s="18"/>
      <c r="D420" s="13"/>
      <c r="E420" s="15"/>
      <c r="F420" s="59"/>
      <c r="G420" s="17"/>
    </row>
    <row r="421" spans="1:7" ht="39.6" x14ac:dyDescent="0.3">
      <c r="A421" s="13" t="s">
        <v>1389</v>
      </c>
      <c r="B421" s="14"/>
      <c r="C421" s="18" t="s">
        <v>1367</v>
      </c>
      <c r="D421" s="13" t="s">
        <v>35</v>
      </c>
      <c r="E421" s="15">
        <v>1</v>
      </c>
      <c r="F421" s="59">
        <v>79100</v>
      </c>
      <c r="G421" s="17">
        <f>+F421*E421</f>
        <v>79100</v>
      </c>
    </row>
    <row r="422" spans="1:7" ht="12.75" customHeight="1" x14ac:dyDescent="0.3">
      <c r="A422" s="13"/>
      <c r="B422" s="14"/>
      <c r="C422" s="18"/>
      <c r="D422" s="13"/>
      <c r="E422" s="15"/>
      <c r="F422" s="59"/>
      <c r="G422" s="17"/>
    </row>
    <row r="423" spans="1:7" ht="39.6" x14ac:dyDescent="0.3">
      <c r="A423" s="13" t="s">
        <v>1390</v>
      </c>
      <c r="B423" s="14"/>
      <c r="C423" s="18" t="s">
        <v>1369</v>
      </c>
      <c r="D423" s="13" t="s">
        <v>35</v>
      </c>
      <c r="E423" s="15">
        <v>1</v>
      </c>
      <c r="F423" s="59">
        <v>9805</v>
      </c>
      <c r="G423" s="17">
        <f>+F423*E423</f>
        <v>9805</v>
      </c>
    </row>
    <row r="424" spans="1:7" ht="12.75" customHeight="1" x14ac:dyDescent="0.3">
      <c r="A424" s="13"/>
      <c r="B424" s="14"/>
      <c r="C424" s="18"/>
      <c r="D424" s="13"/>
      <c r="E424" s="15"/>
      <c r="F424" s="59"/>
      <c r="G424" s="17"/>
    </row>
    <row r="425" spans="1:7" ht="26.4" x14ac:dyDescent="0.3">
      <c r="A425" s="13" t="s">
        <v>1391</v>
      </c>
      <c r="B425" s="14"/>
      <c r="C425" s="18" t="s">
        <v>1371</v>
      </c>
      <c r="D425" s="13" t="s">
        <v>35</v>
      </c>
      <c r="E425" s="15">
        <v>1</v>
      </c>
      <c r="F425" s="59">
        <v>33400</v>
      </c>
      <c r="G425" s="17">
        <f>+F425*E425</f>
        <v>33400</v>
      </c>
    </row>
    <row r="426" spans="1:7" ht="12.75" customHeight="1" x14ac:dyDescent="0.3">
      <c r="A426" s="13"/>
      <c r="B426" s="14"/>
      <c r="C426" s="18"/>
      <c r="D426" s="13"/>
      <c r="E426" s="15"/>
      <c r="F426" s="59"/>
      <c r="G426" s="17"/>
    </row>
    <row r="427" spans="1:7" ht="39.6" x14ac:dyDescent="0.3">
      <c r="A427" s="13" t="s">
        <v>1392</v>
      </c>
      <c r="B427" s="14"/>
      <c r="C427" s="18" t="s">
        <v>1373</v>
      </c>
      <c r="D427" s="13" t="s">
        <v>35</v>
      </c>
      <c r="E427" s="15">
        <v>1</v>
      </c>
      <c r="F427" s="59">
        <v>41045</v>
      </c>
      <c r="G427" s="17">
        <f>+F427*E427</f>
        <v>41045</v>
      </c>
    </row>
    <row r="428" spans="1:7" x14ac:dyDescent="0.3">
      <c r="A428" s="13"/>
      <c r="B428" s="14"/>
      <c r="C428" s="18"/>
      <c r="D428" s="13"/>
      <c r="E428" s="15"/>
      <c r="F428" s="59"/>
      <c r="G428" s="17"/>
    </row>
    <row r="429" spans="1:7" x14ac:dyDescent="0.3">
      <c r="A429" s="13"/>
      <c r="B429" s="14"/>
      <c r="C429" s="18"/>
      <c r="D429" s="13"/>
      <c r="E429" s="15"/>
      <c r="F429" s="59"/>
      <c r="G429" s="17"/>
    </row>
    <row r="430" spans="1:7" x14ac:dyDescent="0.3">
      <c r="A430" s="13"/>
      <c r="B430" s="14"/>
      <c r="C430" s="18"/>
      <c r="D430" s="13"/>
      <c r="E430" s="15"/>
      <c r="F430" s="59"/>
      <c r="G430" s="17"/>
    </row>
    <row r="431" spans="1:7" x14ac:dyDescent="0.3">
      <c r="A431" s="13"/>
      <c r="B431" s="14"/>
      <c r="C431" s="18"/>
      <c r="D431" s="13"/>
      <c r="E431" s="15"/>
      <c r="F431" s="59"/>
      <c r="G431" s="17"/>
    </row>
    <row r="432" spans="1:7" x14ac:dyDescent="0.3">
      <c r="A432" s="13"/>
      <c r="B432" s="14"/>
      <c r="C432" s="18"/>
      <c r="D432" s="13"/>
      <c r="E432" s="15"/>
      <c r="F432" s="59"/>
      <c r="G432" s="17"/>
    </row>
    <row r="433" spans="1:7" x14ac:dyDescent="0.3">
      <c r="A433" s="13"/>
      <c r="B433" s="14"/>
      <c r="C433" s="18"/>
      <c r="D433" s="13"/>
      <c r="E433" s="15"/>
      <c r="F433" s="59"/>
      <c r="G433" s="17"/>
    </row>
    <row r="434" spans="1:7" ht="25.5" customHeight="1" x14ac:dyDescent="0.3">
      <c r="A434" s="228" t="s">
        <v>1334</v>
      </c>
      <c r="B434" s="242"/>
      <c r="C434" s="242"/>
      <c r="D434" s="242"/>
      <c r="E434" s="242"/>
      <c r="F434" s="243"/>
      <c r="G434" s="10">
        <f>SUM(G403:G433)</f>
        <v>2531848.4</v>
      </c>
    </row>
    <row r="435" spans="1:7" ht="25.5" customHeight="1" x14ac:dyDescent="0.3">
      <c r="A435" s="48" t="s">
        <v>0</v>
      </c>
      <c r="B435" s="49" t="s">
        <v>1</v>
      </c>
      <c r="C435" s="49" t="s">
        <v>113</v>
      </c>
      <c r="D435" s="49" t="s">
        <v>2</v>
      </c>
      <c r="E435" s="49" t="s">
        <v>3</v>
      </c>
      <c r="F435" s="57" t="s">
        <v>4</v>
      </c>
      <c r="G435" s="50" t="s">
        <v>5</v>
      </c>
    </row>
    <row r="436" spans="1:7" ht="25.5" customHeight="1" x14ac:dyDescent="0.3">
      <c r="A436" s="227" t="s">
        <v>19</v>
      </c>
      <c r="B436" s="227"/>
      <c r="C436" s="227"/>
      <c r="D436" s="227"/>
      <c r="E436" s="227"/>
      <c r="F436" s="227"/>
      <c r="G436" s="11">
        <f>+G434</f>
        <v>2531848.4</v>
      </c>
    </row>
    <row r="437" spans="1:7" ht="12.75" customHeight="1" x14ac:dyDescent="0.3">
      <c r="A437" s="13"/>
      <c r="B437" s="14"/>
      <c r="C437" s="18"/>
      <c r="D437" s="13"/>
      <c r="E437" s="15"/>
      <c r="F437" s="59"/>
      <c r="G437" s="17"/>
    </row>
    <row r="438" spans="1:7" ht="12.75" customHeight="1" x14ac:dyDescent="0.3">
      <c r="A438" s="19" t="s">
        <v>239</v>
      </c>
      <c r="B438" s="42" t="s">
        <v>62</v>
      </c>
      <c r="C438" s="41" t="s">
        <v>80</v>
      </c>
      <c r="D438" s="13"/>
      <c r="E438" s="15"/>
      <c r="F438" s="59"/>
      <c r="G438" s="16"/>
    </row>
    <row r="439" spans="1:7" x14ac:dyDescent="0.3">
      <c r="A439" s="13"/>
      <c r="B439" s="14"/>
      <c r="C439" s="18"/>
      <c r="D439" s="13"/>
      <c r="E439" s="15"/>
      <c r="F439" s="59"/>
      <c r="G439" s="16"/>
    </row>
    <row r="440" spans="1:7" ht="12.75" customHeight="1" x14ac:dyDescent="0.3">
      <c r="A440" s="19" t="s">
        <v>240</v>
      </c>
      <c r="B440" s="42"/>
      <c r="C440" s="41" t="s">
        <v>79</v>
      </c>
      <c r="D440" s="13"/>
      <c r="E440" s="15"/>
      <c r="F440" s="59"/>
      <c r="G440" s="16"/>
    </row>
    <row r="441" spans="1:7" ht="12.75" customHeight="1" x14ac:dyDescent="0.3">
      <c r="A441" s="13"/>
      <c r="C441" s="41"/>
      <c r="D441" s="13"/>
      <c r="E441" s="15"/>
      <c r="F441" s="59"/>
      <c r="G441" s="16"/>
    </row>
    <row r="442" spans="1:7" ht="76.5" customHeight="1" x14ac:dyDescent="0.3">
      <c r="A442" s="13" t="s">
        <v>241</v>
      </c>
      <c r="B442" s="65"/>
      <c r="C442" s="18" t="s">
        <v>183</v>
      </c>
      <c r="D442" s="13" t="s">
        <v>35</v>
      </c>
      <c r="E442" s="15">
        <v>2</v>
      </c>
      <c r="F442" s="59">
        <v>800000</v>
      </c>
      <c r="G442" s="17">
        <f>+F442*E442</f>
        <v>1600000</v>
      </c>
    </row>
    <row r="443" spans="1:7" x14ac:dyDescent="0.3">
      <c r="A443" s="13"/>
      <c r="B443" s="65"/>
      <c r="C443" s="18"/>
      <c r="D443" s="13"/>
      <c r="E443" s="15"/>
      <c r="F443" s="59"/>
      <c r="G443" s="17"/>
    </row>
    <row r="444" spans="1:7" ht="12.75" customHeight="1" x14ac:dyDescent="0.3">
      <c r="A444" s="19" t="s">
        <v>212</v>
      </c>
      <c r="B444" s="42"/>
      <c r="C444" s="41" t="s">
        <v>279</v>
      </c>
      <c r="D444" s="13"/>
      <c r="E444" s="15"/>
      <c r="F444" s="59"/>
      <c r="G444" s="17"/>
    </row>
    <row r="445" spans="1:7" x14ac:dyDescent="0.3">
      <c r="A445" s="13"/>
      <c r="B445" s="65"/>
      <c r="C445" s="18"/>
      <c r="D445" s="13"/>
      <c r="E445" s="15"/>
      <c r="F445" s="59"/>
      <c r="G445" s="17"/>
    </row>
    <row r="446" spans="1:7" ht="102" customHeight="1" x14ac:dyDescent="0.3">
      <c r="A446" s="13" t="s">
        <v>280</v>
      </c>
      <c r="B446" s="65"/>
      <c r="C446" s="18" t="s">
        <v>285</v>
      </c>
      <c r="D446" s="13" t="s">
        <v>35</v>
      </c>
      <c r="E446" s="15">
        <v>1</v>
      </c>
      <c r="F446" s="59">
        <v>2800000</v>
      </c>
      <c r="G446" s="17">
        <f t="shared" ref="G446:G448" si="9">+F446*E446</f>
        <v>2800000</v>
      </c>
    </row>
    <row r="447" spans="1:7" x14ac:dyDescent="0.3">
      <c r="A447" s="13"/>
      <c r="B447" s="68"/>
      <c r="C447" s="18"/>
      <c r="D447" s="13"/>
      <c r="E447" s="15"/>
      <c r="F447" s="67"/>
      <c r="G447" s="17"/>
    </row>
    <row r="448" spans="1:7" ht="76.5" customHeight="1" x14ac:dyDescent="0.3">
      <c r="A448" s="13" t="s">
        <v>288</v>
      </c>
      <c r="B448" s="68"/>
      <c r="C448" s="18" t="s">
        <v>1375</v>
      </c>
      <c r="D448" s="13" t="s">
        <v>35</v>
      </c>
      <c r="E448" s="15">
        <v>1</v>
      </c>
      <c r="F448" s="67">
        <v>15000</v>
      </c>
      <c r="G448" s="17">
        <f t="shared" si="9"/>
        <v>15000</v>
      </c>
    </row>
    <row r="449" spans="1:7" x14ac:dyDescent="0.3">
      <c r="A449" s="13"/>
      <c r="B449" s="14"/>
      <c r="C449" s="23"/>
      <c r="D449" s="13"/>
      <c r="E449" s="24"/>
      <c r="F449" s="59"/>
      <c r="G449" s="17"/>
    </row>
    <row r="450" spans="1:7" x14ac:dyDescent="0.3">
      <c r="A450" s="43" t="s">
        <v>242</v>
      </c>
      <c r="B450" s="14"/>
      <c r="C450" s="25" t="s">
        <v>59</v>
      </c>
      <c r="D450" s="13"/>
      <c r="E450" s="26"/>
      <c r="F450" s="59"/>
      <c r="G450" s="17"/>
    </row>
    <row r="451" spans="1:7" x14ac:dyDescent="0.3">
      <c r="A451" s="13"/>
      <c r="B451" s="14"/>
      <c r="C451" s="18"/>
      <c r="D451" s="13"/>
      <c r="E451" s="15"/>
      <c r="F451" s="59"/>
      <c r="G451" s="17"/>
    </row>
    <row r="452" spans="1:7" ht="89.25" customHeight="1" x14ac:dyDescent="0.3">
      <c r="A452" s="13" t="s">
        <v>277</v>
      </c>
      <c r="B452" s="13" t="s">
        <v>159</v>
      </c>
      <c r="C452" s="27" t="s">
        <v>1393</v>
      </c>
      <c r="D452" s="13" t="s">
        <v>6</v>
      </c>
      <c r="E452" s="26">
        <v>1</v>
      </c>
      <c r="F452" s="59">
        <v>1200000</v>
      </c>
      <c r="G452" s="17">
        <f>+F452*E452</f>
        <v>1200000</v>
      </c>
    </row>
    <row r="453" spans="1:7" x14ac:dyDescent="0.3">
      <c r="A453" s="13"/>
      <c r="B453" s="14"/>
      <c r="C453" s="27"/>
      <c r="D453" s="13"/>
      <c r="E453" s="26"/>
      <c r="F453" s="59"/>
      <c r="G453" s="17"/>
    </row>
    <row r="454" spans="1:7" ht="26.4" x14ac:dyDescent="0.3">
      <c r="A454" s="13" t="s">
        <v>243</v>
      </c>
      <c r="B454" s="13" t="s">
        <v>160</v>
      </c>
      <c r="C454" s="27" t="s">
        <v>95</v>
      </c>
      <c r="D454" s="13" t="s">
        <v>35</v>
      </c>
      <c r="E454" s="26">
        <v>20</v>
      </c>
      <c r="F454" s="59">
        <v>3000</v>
      </c>
      <c r="G454" s="17">
        <f>+F454*E454</f>
        <v>60000</v>
      </c>
    </row>
    <row r="455" spans="1:7" x14ac:dyDescent="0.3">
      <c r="A455" s="13"/>
      <c r="B455" s="14"/>
      <c r="C455" s="27"/>
      <c r="D455" s="13"/>
      <c r="E455" s="26"/>
      <c r="F455" s="59"/>
      <c r="G455" s="17"/>
    </row>
    <row r="456" spans="1:7" x14ac:dyDescent="0.3">
      <c r="A456" s="13"/>
      <c r="C456" s="27"/>
      <c r="D456" s="13"/>
      <c r="E456" s="26"/>
      <c r="F456" s="59"/>
      <c r="G456" s="17"/>
    </row>
    <row r="457" spans="1:7" x14ac:dyDescent="0.3">
      <c r="A457" s="13"/>
      <c r="B457" s="7"/>
      <c r="C457" s="27"/>
      <c r="D457" s="13"/>
      <c r="E457" s="26"/>
      <c r="F457" s="59"/>
      <c r="G457" s="17"/>
    </row>
    <row r="458" spans="1:7" x14ac:dyDescent="0.3">
      <c r="A458" s="13"/>
      <c r="B458" s="14"/>
      <c r="C458" s="18"/>
      <c r="D458" s="13"/>
      <c r="E458" s="15"/>
      <c r="F458" s="59"/>
      <c r="G458" s="217"/>
    </row>
    <row r="459" spans="1:7" x14ac:dyDescent="0.3">
      <c r="A459" s="13"/>
      <c r="B459" s="13"/>
      <c r="C459" s="18"/>
      <c r="D459" s="13"/>
      <c r="E459" s="15"/>
      <c r="F459" s="59"/>
      <c r="G459" s="217"/>
    </row>
    <row r="460" spans="1:7" x14ac:dyDescent="0.3">
      <c r="A460" s="13"/>
      <c r="B460" s="14"/>
      <c r="C460" s="18"/>
      <c r="D460" s="13"/>
      <c r="E460" s="15"/>
      <c r="F460" s="59"/>
      <c r="G460" s="217"/>
    </row>
    <row r="461" spans="1:7" x14ac:dyDescent="0.3">
      <c r="A461" s="13"/>
      <c r="B461" s="14"/>
      <c r="C461" s="23"/>
      <c r="D461" s="13"/>
      <c r="E461" s="24"/>
      <c r="F461" s="59"/>
      <c r="G461" s="16"/>
    </row>
    <row r="462" spans="1:7" ht="25.5" customHeight="1" x14ac:dyDescent="0.3">
      <c r="A462" s="228" t="s">
        <v>263</v>
      </c>
      <c r="B462" s="229"/>
      <c r="C462" s="229"/>
      <c r="D462" s="229"/>
      <c r="E462" s="229"/>
      <c r="F462" s="230"/>
      <c r="G462" s="10">
        <f>SUM(G436:G461)</f>
        <v>8206848.4000000004</v>
      </c>
    </row>
    <row r="463" spans="1:7" ht="25.5" customHeight="1" x14ac:dyDescent="0.3">
      <c r="A463" s="231" t="s">
        <v>273</v>
      </c>
      <c r="B463" s="232"/>
      <c r="C463" s="232"/>
      <c r="D463" s="232"/>
      <c r="E463" s="232"/>
      <c r="F463" s="232"/>
      <c r="G463" s="233"/>
    </row>
    <row r="464" spans="1:7" ht="25.5" customHeight="1" x14ac:dyDescent="0.3">
      <c r="A464" s="48" t="s">
        <v>0</v>
      </c>
      <c r="B464" s="49" t="s">
        <v>1</v>
      </c>
      <c r="C464" s="49" t="s">
        <v>113</v>
      </c>
      <c r="D464" s="49" t="s">
        <v>2</v>
      </c>
      <c r="E464" s="49" t="s">
        <v>3</v>
      </c>
      <c r="F464" s="57" t="s">
        <v>4</v>
      </c>
      <c r="G464" s="50" t="s">
        <v>5</v>
      </c>
    </row>
    <row r="465" spans="1:8" ht="12.75" customHeight="1" x14ac:dyDescent="0.3">
      <c r="A465" s="38"/>
      <c r="B465" s="39"/>
      <c r="C465" s="39"/>
      <c r="D465" s="39"/>
      <c r="E465" s="39"/>
      <c r="F465" s="62"/>
      <c r="G465" s="36"/>
    </row>
    <row r="466" spans="1:8" ht="26.4" x14ac:dyDescent="0.3">
      <c r="A466" s="19" t="s">
        <v>244</v>
      </c>
      <c r="B466" s="42" t="s">
        <v>60</v>
      </c>
      <c r="C466" s="41" t="s">
        <v>96</v>
      </c>
      <c r="D466" s="13"/>
      <c r="E466" s="15"/>
      <c r="F466" s="59"/>
      <c r="G466" s="17"/>
    </row>
    <row r="467" spans="1:8" ht="12.75" customHeight="1" x14ac:dyDescent="0.3">
      <c r="A467" s="13"/>
      <c r="B467" s="14"/>
      <c r="C467" s="41"/>
      <c r="D467" s="13"/>
      <c r="E467" s="15"/>
      <c r="F467" s="59"/>
      <c r="G467" s="17"/>
    </row>
    <row r="468" spans="1:8" ht="12.75" customHeight="1" x14ac:dyDescent="0.3">
      <c r="A468" s="13" t="s">
        <v>245</v>
      </c>
      <c r="B468" s="14"/>
      <c r="C468" s="18" t="s">
        <v>111</v>
      </c>
      <c r="D468" s="13" t="s">
        <v>29</v>
      </c>
      <c r="E468" s="15">
        <v>20</v>
      </c>
      <c r="F468" s="59">
        <v>100</v>
      </c>
      <c r="G468" s="17">
        <f>+F468*E468</f>
        <v>2000</v>
      </c>
    </row>
    <row r="469" spans="1:8" ht="12.75" customHeight="1" x14ac:dyDescent="0.3">
      <c r="A469" s="13"/>
      <c r="B469" s="14"/>
      <c r="C469" s="18"/>
      <c r="D469" s="13"/>
      <c r="E469" s="15"/>
      <c r="F469" s="59"/>
      <c r="G469" s="17"/>
    </row>
    <row r="470" spans="1:8" ht="12.75" customHeight="1" x14ac:dyDescent="0.3">
      <c r="A470" s="13" t="s">
        <v>246</v>
      </c>
      <c r="B470" s="14"/>
      <c r="C470" s="18" t="s">
        <v>76</v>
      </c>
      <c r="D470" s="13" t="s">
        <v>29</v>
      </c>
      <c r="E470" s="15">
        <v>15</v>
      </c>
      <c r="F470" s="59">
        <v>100</v>
      </c>
      <c r="G470" s="17">
        <f>+F470*E470</f>
        <v>1500</v>
      </c>
    </row>
    <row r="471" spans="1:8" ht="12.75" customHeight="1" x14ac:dyDescent="0.3">
      <c r="A471" s="13"/>
      <c r="B471" s="14"/>
      <c r="C471" s="18"/>
      <c r="D471" s="13"/>
      <c r="E471" s="15"/>
      <c r="F471" s="59"/>
      <c r="G471" s="17"/>
    </row>
    <row r="472" spans="1:8" ht="12.75" customHeight="1" x14ac:dyDescent="0.3">
      <c r="A472" s="19" t="s">
        <v>247</v>
      </c>
      <c r="B472" s="19" t="s">
        <v>55</v>
      </c>
      <c r="C472" s="41" t="s">
        <v>100</v>
      </c>
      <c r="D472" s="13"/>
      <c r="E472" s="15"/>
      <c r="F472" s="59"/>
      <c r="G472" s="17"/>
    </row>
    <row r="473" spans="1:8" ht="12.75" customHeight="1" x14ac:dyDescent="0.3">
      <c r="A473" s="13"/>
      <c r="B473" s="14"/>
      <c r="C473" s="18"/>
      <c r="D473" s="13"/>
      <c r="E473" s="15"/>
      <c r="F473" s="59"/>
      <c r="G473" s="17"/>
    </row>
    <row r="474" spans="1:8" ht="12.75" customHeight="1" x14ac:dyDescent="0.3">
      <c r="A474" s="13"/>
      <c r="B474" s="44" t="s">
        <v>61</v>
      </c>
      <c r="C474" s="41" t="s">
        <v>77</v>
      </c>
      <c r="D474" s="13"/>
      <c r="E474" s="15"/>
      <c r="F474" s="59"/>
      <c r="G474" s="17"/>
    </row>
    <row r="475" spans="1:8" ht="12.75" customHeight="1" x14ac:dyDescent="0.3">
      <c r="A475" s="13"/>
      <c r="B475" s="29"/>
      <c r="C475" s="54"/>
      <c r="D475" s="13"/>
      <c r="E475" s="15"/>
      <c r="F475" s="59"/>
      <c r="G475" s="17"/>
    </row>
    <row r="476" spans="1:8" ht="12.75" customHeight="1" x14ac:dyDescent="0.3">
      <c r="A476" s="13" t="s">
        <v>248</v>
      </c>
      <c r="B476" s="29"/>
      <c r="C476" s="55" t="s">
        <v>111</v>
      </c>
      <c r="D476" s="13" t="s">
        <v>29</v>
      </c>
      <c r="E476" s="15">
        <v>150</v>
      </c>
      <c r="F476" s="59">
        <v>300</v>
      </c>
      <c r="G476" s="17">
        <f>+F476*E476</f>
        <v>45000</v>
      </c>
      <c r="H476"/>
    </row>
    <row r="477" spans="1:8" ht="12.75" customHeight="1" x14ac:dyDescent="0.3">
      <c r="A477" s="13"/>
      <c r="B477" s="29"/>
      <c r="C477" s="55"/>
      <c r="D477" s="13"/>
      <c r="E477" s="15"/>
      <c r="F477" s="59"/>
      <c r="G477" s="17"/>
      <c r="H477"/>
    </row>
    <row r="478" spans="1:8" ht="12.75" customHeight="1" x14ac:dyDescent="0.3">
      <c r="A478" s="13" t="s">
        <v>249</v>
      </c>
      <c r="B478" s="29"/>
      <c r="C478" s="55" t="s">
        <v>76</v>
      </c>
      <c r="D478" s="13" t="s">
        <v>29</v>
      </c>
      <c r="E478" s="15">
        <v>40</v>
      </c>
      <c r="F478" s="59">
        <v>250</v>
      </c>
      <c r="G478" s="17">
        <f>+F478*E478</f>
        <v>10000</v>
      </c>
      <c r="H478"/>
    </row>
    <row r="479" spans="1:8" ht="12.75" customHeight="1" x14ac:dyDescent="0.3">
      <c r="A479" s="13"/>
      <c r="B479" s="29"/>
      <c r="C479" s="55"/>
      <c r="D479" s="13"/>
      <c r="E479" s="15"/>
      <c r="F479" s="59"/>
      <c r="G479" s="17"/>
      <c r="H479"/>
    </row>
    <row r="480" spans="1:8" ht="12.75" customHeight="1" x14ac:dyDescent="0.3">
      <c r="A480" s="13"/>
      <c r="B480" s="29"/>
      <c r="C480" s="55"/>
      <c r="D480" s="13"/>
      <c r="E480" s="15"/>
      <c r="F480" s="59"/>
      <c r="G480" s="17"/>
      <c r="H480"/>
    </row>
    <row r="481" spans="1:8" ht="12.75" customHeight="1" x14ac:dyDescent="0.3">
      <c r="A481" s="19" t="s">
        <v>250</v>
      </c>
      <c r="B481" s="42" t="s">
        <v>62</v>
      </c>
      <c r="C481" s="41" t="s">
        <v>103</v>
      </c>
      <c r="D481" s="13"/>
      <c r="E481" s="15"/>
      <c r="F481" s="59"/>
      <c r="G481" s="17"/>
      <c r="H481"/>
    </row>
    <row r="482" spans="1:8" ht="12.75" customHeight="1" x14ac:dyDescent="0.3">
      <c r="A482" s="13"/>
      <c r="B482" s="14"/>
      <c r="C482" s="41"/>
      <c r="D482" s="13"/>
      <c r="E482" s="15"/>
      <c r="F482" s="59"/>
      <c r="G482" s="17"/>
      <c r="H482"/>
    </row>
    <row r="483" spans="1:8" ht="39.6" x14ac:dyDescent="0.3">
      <c r="A483" s="13"/>
      <c r="B483" s="14"/>
      <c r="C483" s="18" t="s">
        <v>1394</v>
      </c>
      <c r="D483" s="13"/>
      <c r="E483" s="15"/>
      <c r="F483" s="59"/>
      <c r="G483" s="17"/>
      <c r="H483"/>
    </row>
    <row r="484" spans="1:8" ht="12.75" customHeight="1" x14ac:dyDescent="0.3">
      <c r="A484" s="13"/>
      <c r="B484" s="14"/>
      <c r="C484" s="18"/>
      <c r="D484" s="13"/>
      <c r="E484" s="15"/>
      <c r="F484" s="59"/>
      <c r="G484" s="17"/>
      <c r="H484"/>
    </row>
    <row r="485" spans="1:8" ht="12.75" customHeight="1" x14ac:dyDescent="0.3">
      <c r="A485" s="13" t="s">
        <v>251</v>
      </c>
      <c r="B485" s="14"/>
      <c r="C485" s="18" t="s">
        <v>75</v>
      </c>
      <c r="D485" s="13" t="s">
        <v>29</v>
      </c>
      <c r="E485" s="15">
        <v>157</v>
      </c>
      <c r="F485" s="59">
        <v>2500</v>
      </c>
      <c r="G485" s="17">
        <f>+F485*E485</f>
        <v>392500</v>
      </c>
    </row>
    <row r="486" spans="1:8" ht="12.75" customHeight="1" x14ac:dyDescent="0.3">
      <c r="A486" s="13"/>
      <c r="B486" s="14"/>
      <c r="C486" s="18"/>
      <c r="D486" s="13"/>
      <c r="E486" s="15"/>
      <c r="F486" s="59"/>
      <c r="G486" s="17"/>
    </row>
    <row r="487" spans="1:8" ht="12.75" customHeight="1" x14ac:dyDescent="0.3">
      <c r="A487" s="13" t="s">
        <v>252</v>
      </c>
      <c r="B487" s="14"/>
      <c r="C487" s="18" t="s">
        <v>78</v>
      </c>
      <c r="D487" s="13" t="s">
        <v>82</v>
      </c>
      <c r="E487" s="15">
        <v>1000</v>
      </c>
      <c r="F487" s="59">
        <v>50</v>
      </c>
      <c r="G487" s="17">
        <f>+F487*E487</f>
        <v>50000</v>
      </c>
    </row>
    <row r="488" spans="1:8" ht="12.75" customHeight="1" x14ac:dyDescent="0.3">
      <c r="A488" s="13"/>
      <c r="B488" s="14"/>
      <c r="C488" s="18"/>
      <c r="D488" s="13"/>
      <c r="E488" s="15"/>
      <c r="F488" s="59"/>
      <c r="G488" s="17"/>
    </row>
    <row r="489" spans="1:8" ht="12.75" customHeight="1" x14ac:dyDescent="0.3">
      <c r="A489" s="13"/>
      <c r="B489" s="14"/>
      <c r="C489" s="18"/>
      <c r="D489" s="13"/>
      <c r="E489" s="15"/>
      <c r="F489" s="59"/>
      <c r="G489" s="17"/>
    </row>
    <row r="490" spans="1:8" ht="12.75" customHeight="1" x14ac:dyDescent="0.3">
      <c r="A490" s="13"/>
      <c r="B490" s="14"/>
      <c r="C490" s="18"/>
      <c r="D490" s="13"/>
      <c r="E490" s="15"/>
      <c r="F490" s="59"/>
      <c r="G490" s="17"/>
    </row>
    <row r="491" spans="1:8" ht="12.75" customHeight="1" x14ac:dyDescent="0.3">
      <c r="A491" s="13"/>
      <c r="B491" s="14"/>
      <c r="C491" s="18"/>
      <c r="D491" s="13"/>
      <c r="E491" s="15"/>
      <c r="F491" s="59"/>
      <c r="G491" s="17"/>
    </row>
    <row r="492" spans="1:8" ht="12.75" customHeight="1" x14ac:dyDescent="0.3">
      <c r="A492" s="13"/>
      <c r="B492" s="14"/>
      <c r="C492" s="18"/>
      <c r="D492" s="13"/>
      <c r="E492" s="15"/>
      <c r="F492" s="59"/>
      <c r="G492" s="17"/>
    </row>
    <row r="493" spans="1:8" ht="12.75" customHeight="1" x14ac:dyDescent="0.3">
      <c r="A493" s="13"/>
      <c r="B493" s="14"/>
      <c r="C493" s="18"/>
      <c r="D493" s="13"/>
      <c r="E493" s="15"/>
      <c r="F493" s="59"/>
      <c r="G493" s="17"/>
    </row>
    <row r="494" spans="1:8" ht="12.75" customHeight="1" x14ac:dyDescent="0.3">
      <c r="A494" s="13"/>
      <c r="B494" s="14"/>
      <c r="C494" s="18"/>
      <c r="D494" s="13"/>
      <c r="E494" s="15"/>
      <c r="F494" s="59"/>
      <c r="G494" s="17"/>
    </row>
    <row r="495" spans="1:8" ht="12.75" customHeight="1" x14ac:dyDescent="0.3">
      <c r="A495" s="13"/>
      <c r="B495" s="14"/>
      <c r="C495" s="18"/>
      <c r="D495" s="13"/>
      <c r="E495" s="15"/>
      <c r="F495" s="59"/>
      <c r="G495" s="17"/>
    </row>
    <row r="496" spans="1:8" ht="12.75" customHeight="1" x14ac:dyDescent="0.3">
      <c r="A496" s="13"/>
      <c r="B496" s="14"/>
      <c r="C496" s="18"/>
      <c r="D496" s="13"/>
      <c r="E496" s="15"/>
      <c r="F496" s="59"/>
      <c r="G496" s="17"/>
    </row>
    <row r="497" spans="1:8" ht="12.75" customHeight="1" x14ac:dyDescent="0.3">
      <c r="A497" s="13"/>
      <c r="B497" s="14"/>
      <c r="C497" s="18"/>
      <c r="D497" s="13"/>
      <c r="E497" s="15"/>
      <c r="F497" s="59"/>
      <c r="G497" s="17"/>
    </row>
    <row r="498" spans="1:8" ht="12.75" customHeight="1" x14ac:dyDescent="0.3">
      <c r="A498" s="13"/>
      <c r="B498" s="14"/>
      <c r="C498" s="18"/>
      <c r="D498" s="13"/>
      <c r="E498" s="15"/>
      <c r="F498" s="59"/>
      <c r="G498" s="17"/>
    </row>
    <row r="499" spans="1:8" ht="12.75" customHeight="1" x14ac:dyDescent="0.3">
      <c r="A499" s="13"/>
      <c r="B499" s="14"/>
      <c r="C499" s="18"/>
      <c r="D499" s="13"/>
      <c r="E499" s="15"/>
      <c r="F499" s="59"/>
      <c r="G499" s="17"/>
    </row>
    <row r="500" spans="1:8" ht="12.75" customHeight="1" x14ac:dyDescent="0.3">
      <c r="A500" s="13"/>
      <c r="B500" s="14"/>
      <c r="C500" s="18"/>
      <c r="D500" s="13"/>
      <c r="E500" s="15"/>
      <c r="F500" s="59"/>
      <c r="G500" s="17"/>
    </row>
    <row r="501" spans="1:8" ht="12.75" customHeight="1" x14ac:dyDescent="0.3">
      <c r="A501" s="13"/>
      <c r="B501" s="14"/>
      <c r="C501" s="18"/>
      <c r="D501" s="13"/>
      <c r="E501" s="15"/>
      <c r="F501" s="59"/>
      <c r="G501" s="17"/>
    </row>
    <row r="502" spans="1:8" ht="12.75" customHeight="1" x14ac:dyDescent="0.3">
      <c r="A502" s="13"/>
      <c r="B502" s="14"/>
      <c r="C502" s="18"/>
      <c r="D502" s="13"/>
      <c r="E502" s="15"/>
      <c r="F502" s="59"/>
      <c r="G502" s="17"/>
    </row>
    <row r="503" spans="1:8" ht="12.75" customHeight="1" x14ac:dyDescent="0.3">
      <c r="A503" s="13"/>
      <c r="B503" s="14"/>
      <c r="C503" s="18"/>
      <c r="D503" s="13"/>
      <c r="E503" s="15"/>
      <c r="F503" s="59"/>
      <c r="G503" s="17"/>
    </row>
    <row r="504" spans="1:8" ht="12.75" customHeight="1" x14ac:dyDescent="0.3">
      <c r="A504" s="13"/>
      <c r="B504" s="14"/>
      <c r="C504" s="18"/>
      <c r="D504" s="13"/>
      <c r="E504" s="15"/>
      <c r="F504" s="59"/>
      <c r="G504" s="17"/>
    </row>
    <row r="505" spans="1:8" ht="12.75" customHeight="1" x14ac:dyDescent="0.3">
      <c r="A505" s="13"/>
      <c r="B505" s="14"/>
      <c r="C505" s="18"/>
      <c r="D505" s="13"/>
      <c r="E505" s="15"/>
      <c r="F505" s="59"/>
      <c r="G505" s="17"/>
    </row>
    <row r="506" spans="1:8" ht="12.75" customHeight="1" x14ac:dyDescent="0.3">
      <c r="A506" s="13"/>
      <c r="B506" s="14"/>
      <c r="C506" s="18"/>
      <c r="D506" s="13"/>
      <c r="E506" s="15"/>
      <c r="F506" s="59"/>
      <c r="G506" s="17"/>
      <c r="H506"/>
    </row>
    <row r="507" spans="1:8" ht="12.75" customHeight="1" x14ac:dyDescent="0.3">
      <c r="A507" s="13"/>
      <c r="B507" s="14"/>
      <c r="C507" s="18"/>
      <c r="D507" s="13"/>
      <c r="E507" s="15"/>
      <c r="F507" s="59"/>
      <c r="G507" s="17"/>
      <c r="H507"/>
    </row>
    <row r="508" spans="1:8" ht="12.75" customHeight="1" x14ac:dyDescent="0.3">
      <c r="A508" s="13"/>
      <c r="B508" s="14"/>
      <c r="C508" s="18"/>
      <c r="D508" s="13"/>
      <c r="E508" s="15"/>
      <c r="F508" s="59"/>
      <c r="G508" s="17"/>
      <c r="H508"/>
    </row>
    <row r="509" spans="1:8" ht="12.75" customHeight="1" x14ac:dyDescent="0.3">
      <c r="A509" s="13"/>
      <c r="B509" s="14"/>
      <c r="C509" s="18"/>
      <c r="D509" s="13"/>
      <c r="E509" s="15"/>
      <c r="F509" s="59"/>
      <c r="G509" s="17"/>
      <c r="H509"/>
    </row>
    <row r="510" spans="1:8" ht="12.75" customHeight="1" x14ac:dyDescent="0.3">
      <c r="A510" s="13"/>
      <c r="B510" s="14"/>
      <c r="C510" s="18"/>
      <c r="D510" s="13"/>
      <c r="E510" s="15"/>
      <c r="F510" s="59"/>
      <c r="G510" s="16"/>
      <c r="H510"/>
    </row>
    <row r="511" spans="1:8" ht="25.5" customHeight="1" x14ac:dyDescent="0.3">
      <c r="A511" s="228" t="s">
        <v>253</v>
      </c>
      <c r="B511" s="229"/>
      <c r="C511" s="229"/>
      <c r="D511" s="229"/>
      <c r="E511" s="229"/>
      <c r="F511" s="230"/>
      <c r="G511" s="10">
        <f>SUM(G466:G510)</f>
        <v>501000</v>
      </c>
      <c r="H511"/>
    </row>
    <row r="512" spans="1:8" ht="14.4" x14ac:dyDescent="0.3">
      <c r="H512"/>
    </row>
    <row r="513" spans="8:8" ht="14.4" x14ac:dyDescent="0.3">
      <c r="H513"/>
    </row>
    <row r="514" spans="8:8" ht="14.4" x14ac:dyDescent="0.3">
      <c r="H514"/>
    </row>
    <row r="515" spans="8:8" ht="14.4" x14ac:dyDescent="0.3">
      <c r="H515"/>
    </row>
    <row r="516" spans="8:8" ht="14.4" x14ac:dyDescent="0.3">
      <c r="H516"/>
    </row>
    <row r="517" spans="8:8" ht="14.4" x14ac:dyDescent="0.3">
      <c r="H517"/>
    </row>
    <row r="518" spans="8:8" ht="14.4" x14ac:dyDescent="0.3">
      <c r="H518"/>
    </row>
    <row r="519" spans="8:8" ht="14.4" x14ac:dyDescent="0.3">
      <c r="H519"/>
    </row>
    <row r="520" spans="8:8" ht="14.4" x14ac:dyDescent="0.3">
      <c r="H520"/>
    </row>
    <row r="521" spans="8:8" ht="14.4" x14ac:dyDescent="0.3">
      <c r="H521"/>
    </row>
    <row r="522" spans="8:8" ht="14.4" x14ac:dyDescent="0.3">
      <c r="H522"/>
    </row>
    <row r="523" spans="8:8" ht="14.4" x14ac:dyDescent="0.3">
      <c r="H523"/>
    </row>
    <row r="524" spans="8:8" ht="14.4" x14ac:dyDescent="0.3">
      <c r="H524"/>
    </row>
    <row r="525" spans="8:8" ht="14.4" x14ac:dyDescent="0.3">
      <c r="H525"/>
    </row>
    <row r="526" spans="8:8" ht="14.4" x14ac:dyDescent="0.3">
      <c r="H526"/>
    </row>
    <row r="527" spans="8:8" ht="14.4" x14ac:dyDescent="0.3">
      <c r="H527"/>
    </row>
    <row r="528" spans="8:8" ht="14.4" x14ac:dyDescent="0.3">
      <c r="H528"/>
    </row>
    <row r="529" spans="8:8" ht="14.4" x14ac:dyDescent="0.3">
      <c r="H529"/>
    </row>
    <row r="530" spans="8:8" ht="14.4" x14ac:dyDescent="0.3">
      <c r="H530"/>
    </row>
    <row r="531" spans="8:8" ht="14.4" x14ac:dyDescent="0.3">
      <c r="H531"/>
    </row>
    <row r="532" spans="8:8" ht="14.4" x14ac:dyDescent="0.3">
      <c r="H532"/>
    </row>
    <row r="533" spans="8:8" ht="14.4" x14ac:dyDescent="0.3">
      <c r="H533"/>
    </row>
    <row r="534" spans="8:8" ht="14.4" x14ac:dyDescent="0.3">
      <c r="H534"/>
    </row>
    <row r="535" spans="8:8" ht="14.4" x14ac:dyDescent="0.3">
      <c r="H535"/>
    </row>
    <row r="536" spans="8:8" ht="14.4" x14ac:dyDescent="0.3">
      <c r="H536"/>
    </row>
    <row r="537" spans="8:8" ht="14.4" x14ac:dyDescent="0.3">
      <c r="H537"/>
    </row>
    <row r="538" spans="8:8" ht="14.4" x14ac:dyDescent="0.3">
      <c r="H538"/>
    </row>
    <row r="539" spans="8:8" ht="14.4" x14ac:dyDescent="0.3">
      <c r="H539"/>
    </row>
    <row r="540" spans="8:8" ht="14.4" x14ac:dyDescent="0.3">
      <c r="H540"/>
    </row>
    <row r="541" spans="8:8" ht="14.4" x14ac:dyDescent="0.3">
      <c r="H541"/>
    </row>
    <row r="542" spans="8:8" ht="14.4" x14ac:dyDescent="0.3">
      <c r="H542"/>
    </row>
    <row r="543" spans="8:8" ht="14.4" x14ac:dyDescent="0.3">
      <c r="H543"/>
    </row>
    <row r="544" spans="8:8" ht="14.4" x14ac:dyDescent="0.3">
      <c r="H544"/>
    </row>
    <row r="545" spans="8:8" ht="14.4" x14ac:dyDescent="0.3">
      <c r="H545"/>
    </row>
    <row r="548" spans="8:8" ht="14.4" x14ac:dyDescent="0.3">
      <c r="H548"/>
    </row>
    <row r="549" spans="8:8" ht="14.4" x14ac:dyDescent="0.3">
      <c r="H549"/>
    </row>
    <row r="550" spans="8:8" ht="14.4" x14ac:dyDescent="0.3">
      <c r="H550"/>
    </row>
    <row r="551" spans="8:8" ht="14.4" x14ac:dyDescent="0.3">
      <c r="H551"/>
    </row>
    <row r="552" spans="8:8" ht="14.4" x14ac:dyDescent="0.3">
      <c r="H552"/>
    </row>
    <row r="553" spans="8:8" ht="14.4" x14ac:dyDescent="0.3">
      <c r="H553"/>
    </row>
    <row r="554" spans="8:8" ht="14.4" x14ac:dyDescent="0.3">
      <c r="H554"/>
    </row>
    <row r="555" spans="8:8" ht="14.4" x14ac:dyDescent="0.3">
      <c r="H555"/>
    </row>
    <row r="556" spans="8:8" ht="14.4" x14ac:dyDescent="0.3">
      <c r="H556"/>
    </row>
    <row r="557" spans="8:8" ht="14.4" x14ac:dyDescent="0.3">
      <c r="H557"/>
    </row>
    <row r="558" spans="8:8" ht="14.4" x14ac:dyDescent="0.3">
      <c r="H558"/>
    </row>
    <row r="559" spans="8:8" ht="14.4" x14ac:dyDescent="0.3">
      <c r="H559"/>
    </row>
    <row r="560" spans="8:8" ht="14.4" x14ac:dyDescent="0.3">
      <c r="H560"/>
    </row>
    <row r="561" spans="8:8" ht="14.4" x14ac:dyDescent="0.3">
      <c r="H561"/>
    </row>
    <row r="562" spans="8:8" ht="14.4" x14ac:dyDescent="0.3">
      <c r="H562"/>
    </row>
    <row r="563" spans="8:8" ht="14.4" x14ac:dyDescent="0.3">
      <c r="H563"/>
    </row>
    <row r="564" spans="8:8" ht="14.4" x14ac:dyDescent="0.3">
      <c r="H564"/>
    </row>
    <row r="565" spans="8:8" ht="14.4" x14ac:dyDescent="0.3">
      <c r="H565"/>
    </row>
    <row r="566" spans="8:8" ht="14.4" x14ac:dyDescent="0.3">
      <c r="H566"/>
    </row>
    <row r="567" spans="8:8" ht="14.4" x14ac:dyDescent="0.3">
      <c r="H567"/>
    </row>
    <row r="568" spans="8:8" ht="14.4" x14ac:dyDescent="0.3">
      <c r="H568"/>
    </row>
    <row r="569" spans="8:8" ht="14.4" x14ac:dyDescent="0.3">
      <c r="H569"/>
    </row>
    <row r="570" spans="8:8" ht="14.4" x14ac:dyDescent="0.3">
      <c r="H570"/>
    </row>
    <row r="571" spans="8:8" ht="14.4" x14ac:dyDescent="0.3">
      <c r="H571"/>
    </row>
    <row r="572" spans="8:8" ht="14.4" x14ac:dyDescent="0.3">
      <c r="H572"/>
    </row>
    <row r="573" spans="8:8" ht="14.4" x14ac:dyDescent="0.3">
      <c r="H573"/>
    </row>
    <row r="574" spans="8:8" ht="14.4" x14ac:dyDescent="0.3">
      <c r="H574"/>
    </row>
    <row r="575" spans="8:8" ht="14.4" x14ac:dyDescent="0.3">
      <c r="H575"/>
    </row>
    <row r="576" spans="8:8" ht="14.4" x14ac:dyDescent="0.3">
      <c r="H576"/>
    </row>
    <row r="577" spans="8:8" ht="14.4" x14ac:dyDescent="0.3">
      <c r="H577"/>
    </row>
    <row r="578" spans="8:8" ht="14.4" x14ac:dyDescent="0.3">
      <c r="H578"/>
    </row>
    <row r="579" spans="8:8" ht="14.4" x14ac:dyDescent="0.3">
      <c r="H579"/>
    </row>
    <row r="580" spans="8:8" ht="14.4" x14ac:dyDescent="0.3">
      <c r="H580"/>
    </row>
    <row r="581" spans="8:8" ht="14.4" x14ac:dyDescent="0.3">
      <c r="H581"/>
    </row>
    <row r="582" spans="8:8" ht="14.4" x14ac:dyDescent="0.3">
      <c r="H582"/>
    </row>
    <row r="583" spans="8:8" ht="14.4" x14ac:dyDescent="0.3">
      <c r="H583"/>
    </row>
    <row r="584" spans="8:8" ht="14.4" x14ac:dyDescent="0.3">
      <c r="H584"/>
    </row>
    <row r="585" spans="8:8" ht="14.4" x14ac:dyDescent="0.3">
      <c r="H585"/>
    </row>
    <row r="586" spans="8:8" ht="14.4" x14ac:dyDescent="0.3">
      <c r="H586"/>
    </row>
    <row r="587" spans="8:8" ht="14.4" x14ac:dyDescent="0.3">
      <c r="H587"/>
    </row>
    <row r="588" spans="8:8" ht="14.4" x14ac:dyDescent="0.3">
      <c r="H588"/>
    </row>
    <row r="589" spans="8:8" ht="14.4" x14ac:dyDescent="0.3">
      <c r="H589"/>
    </row>
    <row r="590" spans="8:8" ht="14.4" x14ac:dyDescent="0.3">
      <c r="H590"/>
    </row>
    <row r="591" spans="8:8" ht="14.4" x14ac:dyDescent="0.3">
      <c r="H591"/>
    </row>
    <row r="592" spans="8:8" ht="14.4" x14ac:dyDescent="0.3">
      <c r="H592"/>
    </row>
    <row r="593" spans="8:8" ht="14.4" x14ac:dyDescent="0.3">
      <c r="H593"/>
    </row>
    <row r="594" spans="8:8" x14ac:dyDescent="0.3">
      <c r="H594" s="7"/>
    </row>
    <row r="595" spans="8:8" x14ac:dyDescent="0.3">
      <c r="H595" s="7"/>
    </row>
    <row r="596" spans="8:8" x14ac:dyDescent="0.3">
      <c r="H596" s="7"/>
    </row>
    <row r="597" spans="8:8" x14ac:dyDescent="0.3">
      <c r="H597" s="7"/>
    </row>
    <row r="598" spans="8:8" x14ac:dyDescent="0.3">
      <c r="H598" s="7"/>
    </row>
    <row r="599" spans="8:8" x14ac:dyDescent="0.3">
      <c r="H599" s="7"/>
    </row>
    <row r="600" spans="8:8" x14ac:dyDescent="0.3">
      <c r="H600" s="7"/>
    </row>
    <row r="601" spans="8:8" x14ac:dyDescent="0.3">
      <c r="H601" s="7"/>
    </row>
    <row r="602" spans="8:8" x14ac:dyDescent="0.3">
      <c r="H602" s="7"/>
    </row>
    <row r="603" spans="8:8" x14ac:dyDescent="0.3">
      <c r="H603" s="7"/>
    </row>
    <row r="604" spans="8:8" x14ac:dyDescent="0.3">
      <c r="H604" s="7"/>
    </row>
    <row r="605" spans="8:8" x14ac:dyDescent="0.3">
      <c r="H605" s="7"/>
    </row>
    <row r="606" spans="8:8" x14ac:dyDescent="0.3">
      <c r="H606" s="7"/>
    </row>
    <row r="607" spans="8:8" x14ac:dyDescent="0.3">
      <c r="H607" s="7"/>
    </row>
    <row r="608" spans="8:8" x14ac:dyDescent="0.3">
      <c r="H608" s="7"/>
    </row>
    <row r="609" spans="8:8" x14ac:dyDescent="0.3">
      <c r="H609" s="7"/>
    </row>
    <row r="610" spans="8:8" x14ac:dyDescent="0.3">
      <c r="H610" s="7"/>
    </row>
    <row r="611" spans="8:8" x14ac:dyDescent="0.3">
      <c r="H611" s="7"/>
    </row>
    <row r="612" spans="8:8" x14ac:dyDescent="0.3">
      <c r="H612" s="7"/>
    </row>
    <row r="613" spans="8:8" x14ac:dyDescent="0.3">
      <c r="H613" s="7"/>
    </row>
    <row r="614" spans="8:8" x14ac:dyDescent="0.3">
      <c r="H614" s="7"/>
    </row>
    <row r="615" spans="8:8" x14ac:dyDescent="0.3">
      <c r="H615" s="7"/>
    </row>
    <row r="616" spans="8:8" x14ac:dyDescent="0.3">
      <c r="H616" s="7"/>
    </row>
    <row r="617" spans="8:8" x14ac:dyDescent="0.3">
      <c r="H617" s="7"/>
    </row>
    <row r="618" spans="8:8" x14ac:dyDescent="0.3">
      <c r="H618" s="7"/>
    </row>
    <row r="619" spans="8:8" x14ac:dyDescent="0.3">
      <c r="H619" s="7"/>
    </row>
    <row r="620" spans="8:8" x14ac:dyDescent="0.3">
      <c r="H620" s="7"/>
    </row>
    <row r="621" spans="8:8" x14ac:dyDescent="0.3">
      <c r="H621" s="7"/>
    </row>
    <row r="622" spans="8:8" x14ac:dyDescent="0.3">
      <c r="H622" s="7"/>
    </row>
    <row r="623" spans="8:8" x14ac:dyDescent="0.3">
      <c r="H623" s="7"/>
    </row>
    <row r="624" spans="8:8" x14ac:dyDescent="0.3">
      <c r="H624" s="7"/>
    </row>
    <row r="625" spans="8:8" x14ac:dyDescent="0.3">
      <c r="H625" s="7"/>
    </row>
    <row r="626" spans="8:8" x14ac:dyDescent="0.3">
      <c r="H626" s="7"/>
    </row>
    <row r="627" spans="8:8" x14ac:dyDescent="0.3">
      <c r="H627" s="7"/>
    </row>
    <row r="628" spans="8:8" x14ac:dyDescent="0.3">
      <c r="H628" s="7"/>
    </row>
    <row r="629" spans="8:8" x14ac:dyDescent="0.3">
      <c r="H629" s="7"/>
    </row>
    <row r="630" spans="8:8" x14ac:dyDescent="0.3">
      <c r="H630" s="7"/>
    </row>
    <row r="631" spans="8:8" x14ac:dyDescent="0.3">
      <c r="H631" s="7"/>
    </row>
    <row r="632" spans="8:8" x14ac:dyDescent="0.3">
      <c r="H632" s="7"/>
    </row>
    <row r="633" spans="8:8" x14ac:dyDescent="0.3">
      <c r="H633" s="7"/>
    </row>
    <row r="634" spans="8:8" x14ac:dyDescent="0.3">
      <c r="H634" s="7"/>
    </row>
    <row r="635" spans="8:8" x14ac:dyDescent="0.3">
      <c r="H635" s="7"/>
    </row>
    <row r="636" spans="8:8" x14ac:dyDescent="0.3">
      <c r="H636" s="7"/>
    </row>
    <row r="637" spans="8:8" x14ac:dyDescent="0.3">
      <c r="H637" s="7"/>
    </row>
    <row r="638" spans="8:8" x14ac:dyDescent="0.3">
      <c r="H638" s="7"/>
    </row>
    <row r="639" spans="8:8" x14ac:dyDescent="0.3">
      <c r="H639" s="7"/>
    </row>
    <row r="640" spans="8:8" x14ac:dyDescent="0.3">
      <c r="H640" s="7"/>
    </row>
    <row r="641" spans="8:8" x14ac:dyDescent="0.3">
      <c r="H641" s="7"/>
    </row>
    <row r="642" spans="8:8" x14ac:dyDescent="0.3">
      <c r="H642" s="7"/>
    </row>
    <row r="643" spans="8:8" x14ac:dyDescent="0.3">
      <c r="H643" s="7"/>
    </row>
    <row r="644" spans="8:8" x14ac:dyDescent="0.3">
      <c r="H644" s="7"/>
    </row>
    <row r="645" spans="8:8" x14ac:dyDescent="0.3">
      <c r="H645" s="7"/>
    </row>
    <row r="646" spans="8:8" x14ac:dyDescent="0.3">
      <c r="H646" s="7"/>
    </row>
    <row r="647" spans="8:8" x14ac:dyDescent="0.3">
      <c r="H647" s="7"/>
    </row>
    <row r="648" spans="8:8" x14ac:dyDescent="0.3">
      <c r="H648" s="7"/>
    </row>
    <row r="649" spans="8:8" x14ac:dyDescent="0.3">
      <c r="H649" s="7"/>
    </row>
    <row r="650" spans="8:8" x14ac:dyDescent="0.3">
      <c r="H650" s="7"/>
    </row>
    <row r="651" spans="8:8" x14ac:dyDescent="0.3">
      <c r="H651" s="7"/>
    </row>
    <row r="652" spans="8:8" x14ac:dyDescent="0.3">
      <c r="H652" s="7"/>
    </row>
    <row r="653" spans="8:8" x14ac:dyDescent="0.3">
      <c r="H653" s="7"/>
    </row>
    <row r="654" spans="8:8" x14ac:dyDescent="0.3">
      <c r="H654" s="7"/>
    </row>
    <row r="655" spans="8:8" x14ac:dyDescent="0.3">
      <c r="H655" s="7"/>
    </row>
    <row r="656" spans="8:8" x14ac:dyDescent="0.3">
      <c r="H656" s="7"/>
    </row>
    <row r="657" spans="8:8" x14ac:dyDescent="0.3">
      <c r="H657" s="7"/>
    </row>
    <row r="658" spans="8:8" x14ac:dyDescent="0.3">
      <c r="H658" s="7"/>
    </row>
    <row r="659" spans="8:8" x14ac:dyDescent="0.3">
      <c r="H659" s="7"/>
    </row>
    <row r="660" spans="8:8" x14ac:dyDescent="0.3">
      <c r="H660" s="7"/>
    </row>
    <row r="661" spans="8:8" x14ac:dyDescent="0.3">
      <c r="H661" s="7"/>
    </row>
    <row r="662" spans="8:8" x14ac:dyDescent="0.3">
      <c r="H662" s="7"/>
    </row>
    <row r="663" spans="8:8" x14ac:dyDescent="0.3">
      <c r="H663" s="7"/>
    </row>
    <row r="664" spans="8:8" x14ac:dyDescent="0.3">
      <c r="H664" s="7"/>
    </row>
    <row r="665" spans="8:8" x14ac:dyDescent="0.3">
      <c r="H665" s="7"/>
    </row>
    <row r="666" spans="8:8" x14ac:dyDescent="0.3">
      <c r="H666" s="7"/>
    </row>
    <row r="667" spans="8:8" x14ac:dyDescent="0.3">
      <c r="H667" s="7"/>
    </row>
    <row r="668" spans="8:8" x14ac:dyDescent="0.3">
      <c r="H668" s="7"/>
    </row>
    <row r="669" spans="8:8" x14ac:dyDescent="0.3">
      <c r="H669" s="7"/>
    </row>
    <row r="670" spans="8:8" x14ac:dyDescent="0.3">
      <c r="H670" s="7"/>
    </row>
    <row r="671" spans="8:8" x14ac:dyDescent="0.3">
      <c r="H671" s="7"/>
    </row>
    <row r="672" spans="8:8" x14ac:dyDescent="0.3">
      <c r="H672" s="7"/>
    </row>
    <row r="673" spans="8:8" x14ac:dyDescent="0.3">
      <c r="H673" s="7"/>
    </row>
    <row r="676" spans="8:8" x14ac:dyDescent="0.3">
      <c r="H676" s="7"/>
    </row>
  </sheetData>
  <mergeCells count="33">
    <mergeCell ref="A324:F324"/>
    <mergeCell ref="A326:F326"/>
    <mergeCell ref="A1:G1"/>
    <mergeCell ref="C34:E34"/>
    <mergeCell ref="A48:F48"/>
    <mergeCell ref="A50:F50"/>
    <mergeCell ref="A100:F100"/>
    <mergeCell ref="C14:F14"/>
    <mergeCell ref="A101:G101"/>
    <mergeCell ref="A161:F161"/>
    <mergeCell ref="A186:F186"/>
    <mergeCell ref="A188:F188"/>
    <mergeCell ref="A230:F230"/>
    <mergeCell ref="A231:G231"/>
    <mergeCell ref="A279:F279"/>
    <mergeCell ref="A280:G280"/>
    <mergeCell ref="C293:F293"/>
    <mergeCell ref="A127:F127"/>
    <mergeCell ref="A129:F129"/>
    <mergeCell ref="C133:E133"/>
    <mergeCell ref="C139:F139"/>
    <mergeCell ref="A159:F159"/>
    <mergeCell ref="A374:F374"/>
    <mergeCell ref="A375:G375"/>
    <mergeCell ref="A401:F401"/>
    <mergeCell ref="A403:F403"/>
    <mergeCell ref="C407:E407"/>
    <mergeCell ref="A511:F511"/>
    <mergeCell ref="C413:F413"/>
    <mergeCell ref="A434:F434"/>
    <mergeCell ref="A436:F436"/>
    <mergeCell ref="A462:F462"/>
    <mergeCell ref="A463:G463"/>
  </mergeCells>
  <phoneticPr fontId="6" type="noConversion"/>
  <pageMargins left="0.55118110236220474" right="0.23622047244094491" top="1.1023622047244095" bottom="1.1023622047244095" header="0.31496062992125984" footer="0.31496062992125984"/>
  <pageSetup paperSize="9" scale="92" fitToHeight="0" orientation="portrait" r:id="rId1"/>
  <headerFooter>
    <oddHeader>&amp;L&amp;"Arial,Regular"&amp;9Contract No.&amp;KFFFF00 &amp;K000000XXXX&amp;K01+000
Portion 2: Contract
Part C2: Pricing Data
Section C2.2: Bill of Quantities&amp;R&amp;"Arial,Regular"&amp;10&amp;G</oddHeader>
    <oddFooter>&amp;C&amp;G
C2.2-&amp;P</oddFooter>
  </headerFooter>
  <rowBreaks count="5" manualBreakCount="5">
    <brk id="48" max="6" man="1"/>
    <brk id="100" max="6" man="1"/>
    <brk id="127" max="6" man="1"/>
    <brk id="159" max="6" man="1"/>
    <brk id="186" max="6" man="1"/>
  </rowBreaks>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6F1AE238E60C145925E570EEF4DB8CB" ma:contentTypeVersion="15" ma:contentTypeDescription="Create a new document." ma:contentTypeScope="" ma:versionID="a3b85a4b6d69b9d2d43d991529199bbc">
  <xsd:schema xmlns:xsd="http://www.w3.org/2001/XMLSchema" xmlns:xs="http://www.w3.org/2001/XMLSchema" xmlns:p="http://schemas.microsoft.com/office/2006/metadata/properties" xmlns:ns2="66631086-28a5-44ee-8e11-a49a3b773f30" xmlns:ns3="fd20b924-dc33-401c-a27e-94ebfa5949da" targetNamespace="http://schemas.microsoft.com/office/2006/metadata/properties" ma:root="true" ma:fieldsID="9162331f97fab66b14356294bf003f02" ns2:_="" ns3:_="">
    <xsd:import namespace="66631086-28a5-44ee-8e11-a49a3b773f30"/>
    <xsd:import namespace="fd20b924-dc33-401c-a27e-94ebfa5949da"/>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2:lcf76f155ced4ddcb4097134ff3c332f"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6631086-28a5-44ee-8e11-a49a3b773f3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7926958f-279b-4216-9c18-088c7a0f9402" ma:termSetId="09814cd3-568e-fe90-9814-8d621ff8fb84" ma:anchorId="fba54fb3-c3e1-fe81-a776-ca4b69148c4d" ma:open="true" ma:isKeyword="false">
      <xsd:complexType>
        <xsd:sequence>
          <xsd:element ref="pc:Terms" minOccurs="0" maxOccurs="1"/>
        </xsd:sequence>
      </xsd:complexType>
    </xsd:element>
    <xsd:element name="MediaServiceLocation" ma:index="22"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d20b924-dc33-401c-a27e-94ebfa5949d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6631086-28a5-44ee-8e11-a49a3b773f3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434A354-B8E2-4EC5-AE59-9940037F261B}"/>
</file>

<file path=customXml/itemProps2.xml><?xml version="1.0" encoding="utf-8"?>
<ds:datastoreItem xmlns:ds="http://schemas.openxmlformats.org/officeDocument/2006/customXml" ds:itemID="{3155C333-D726-49B7-AF76-BDAFCE0E0432}">
  <ds:schemaRefs>
    <ds:schemaRef ds:uri="http://schemas.microsoft.com/office/2006/documentManagement/types"/>
    <ds:schemaRef ds:uri="http://www.w3.org/XML/1998/namespace"/>
    <ds:schemaRef ds:uri="http://schemas.microsoft.com/office/2006/metadata/properties"/>
    <ds:schemaRef ds:uri="http://purl.org/dc/elements/1.1/"/>
    <ds:schemaRef ds:uri="http://purl.org/dc/dcmitype/"/>
    <ds:schemaRef ds:uri="http://purl.org/dc/terms/"/>
    <ds:schemaRef ds:uri="f3e7f02c-9225-4845-b4d1-52b336139e03"/>
    <ds:schemaRef ds:uri="http://schemas.microsoft.com/office/infopath/2007/PartnerControls"/>
    <ds:schemaRef ds:uri="http://schemas.openxmlformats.org/package/2006/metadata/core-properties"/>
    <ds:schemaRef ds:uri="1009e200-96c4-4ea0-94e6-684f1b59d55b"/>
  </ds:schemaRefs>
</ds:datastoreItem>
</file>

<file path=customXml/itemProps3.xml><?xml version="1.0" encoding="utf-8"?>
<ds:datastoreItem xmlns:ds="http://schemas.openxmlformats.org/officeDocument/2006/customXml" ds:itemID="{A91EC62C-02B8-478A-8978-61D65862CBF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5</vt:i4>
      </vt:variant>
    </vt:vector>
  </HeadingPairs>
  <TitlesOfParts>
    <vt:vector size="14" baseType="lpstr">
      <vt:lpstr>SUMMARY</vt:lpstr>
      <vt:lpstr>P&amp;G</vt:lpstr>
      <vt:lpstr>Sheet3</vt:lpstr>
      <vt:lpstr>P&amp;Gs</vt:lpstr>
      <vt:lpstr>Part-A </vt:lpstr>
      <vt:lpstr>Part-B</vt:lpstr>
      <vt:lpstr>Part-C</vt:lpstr>
      <vt:lpstr>Part B</vt:lpstr>
      <vt:lpstr>Part C</vt:lpstr>
      <vt:lpstr>SUMMARY!_Hlk118270263</vt:lpstr>
      <vt:lpstr>'P&amp;G'!Print_Area</vt:lpstr>
      <vt:lpstr>'Part C'!Print_Area</vt:lpstr>
      <vt:lpstr>'Part-A '!Print_Area</vt:lpstr>
      <vt:lpstr>SUMMARY!Print_Area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Ostrowski</dc:creator>
  <cp:lastModifiedBy>Makgalemele Mapulane</cp:lastModifiedBy>
  <cp:lastPrinted>2023-01-17T04:02:20Z</cp:lastPrinted>
  <dcterms:created xsi:type="dcterms:W3CDTF">2022-04-06T07:42:07Z</dcterms:created>
  <dcterms:modified xsi:type="dcterms:W3CDTF">2023-02-21T12:23:40Z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0x010100C6F1AE238E60C145925E570EEF4DB8CB</vt:lpwstr>
  </property>
  <property fmtid="{D5CDD505-2E9C-101B-9397-08002B2CF9AE}" pid="3" name="MediaServiceImageTags">
    <vt:lpwstr/>
  </property>
</Properties>
</file>