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hidePivotFieldList="1"/>
  <mc:AlternateContent xmlns:mc="http://schemas.openxmlformats.org/markup-compatibility/2006">
    <mc:Choice Requires="x15">
      <x15ac:absPath xmlns:x15ac="http://schemas.microsoft.com/office/spreadsheetml/2010/11/ac" url="C:\Users\0126176\Desktop\GSS reports\Occupational Health\occ Health\Pack after CBAC\Pack to CBAC 28 June 2024\RFP Pack\"/>
    </mc:Choice>
  </mc:AlternateContent>
  <xr:revisionPtr revIDLastSave="0" documentId="13_ncr:1_{80AA029C-D7D5-4625-A4E8-F7003E3BB70C}" xr6:coauthVersionLast="47" xr6:coauthVersionMax="47" xr10:uidLastSave="{00000000-0000-0000-0000-000000000000}"/>
  <bookViews>
    <workbookView xWindow="-110" yWindow="-110" windowWidth="19420" windowHeight="10420" activeTab="1" xr2:uid="{00000000-000D-0000-FFFF-FFFF00000000}"/>
  </bookViews>
  <sheets>
    <sheet name="Instrucuctions" sheetId="31" r:id="rId1"/>
    <sheet name="Pricing Schedule" sheetId="3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50" i="33" l="1"/>
  <c r="I450" i="33" s="1"/>
  <c r="F450" i="33"/>
  <c r="G449" i="33"/>
  <c r="I449" i="33" s="1"/>
  <c r="J449" i="33" s="1"/>
  <c r="F449" i="33"/>
  <c r="G448" i="33"/>
  <c r="I448" i="33" s="1"/>
  <c r="K448" i="33" s="1"/>
  <c r="F448" i="33"/>
  <c r="G447" i="33"/>
  <c r="I447" i="33" s="1"/>
  <c r="F447" i="33"/>
  <c r="G446" i="33"/>
  <c r="I446" i="33" s="1"/>
  <c r="F446" i="33"/>
  <c r="G445" i="33"/>
  <c r="I445" i="33" s="1"/>
  <c r="F445" i="33"/>
  <c r="G444" i="33"/>
  <c r="I444" i="33" s="1"/>
  <c r="F444" i="33"/>
  <c r="F388" i="33"/>
  <c r="G385" i="33"/>
  <c r="I385" i="33" s="1"/>
  <c r="F385" i="33"/>
  <c r="F377" i="33"/>
  <c r="G377" i="33"/>
  <c r="I377" i="33" s="1"/>
  <c r="H373" i="33"/>
  <c r="I373" i="33" s="1"/>
  <c r="G373" i="33"/>
  <c r="H372" i="33"/>
  <c r="J372" i="33" s="1"/>
  <c r="G372" i="33"/>
  <c r="H371" i="33"/>
  <c r="G371" i="33"/>
  <c r="H370" i="33"/>
  <c r="J370" i="33" s="1"/>
  <c r="L370" i="33" s="1"/>
  <c r="G370" i="33"/>
  <c r="H369" i="33"/>
  <c r="G369" i="33"/>
  <c r="H368" i="33"/>
  <c r="I368" i="33" s="1"/>
  <c r="G368" i="33"/>
  <c r="J367" i="33"/>
  <c r="L367" i="33" s="1"/>
  <c r="H367" i="33"/>
  <c r="I367" i="33" s="1"/>
  <c r="G367" i="33"/>
  <c r="H366" i="33"/>
  <c r="G366" i="33"/>
  <c r="H365" i="33"/>
  <c r="G365" i="33"/>
  <c r="H364" i="33"/>
  <c r="J364" i="33" s="1"/>
  <c r="G364" i="33"/>
  <c r="H363" i="33"/>
  <c r="G363" i="33"/>
  <c r="H362" i="33"/>
  <c r="J362" i="33" s="1"/>
  <c r="L362" i="33" s="1"/>
  <c r="G362" i="33"/>
  <c r="H361" i="33"/>
  <c r="I361" i="33" s="1"/>
  <c r="G361" i="33"/>
  <c r="H360" i="33"/>
  <c r="I360" i="33" s="1"/>
  <c r="G360" i="33"/>
  <c r="H359" i="33"/>
  <c r="J359" i="33" s="1"/>
  <c r="G359" i="33"/>
  <c r="H358" i="33"/>
  <c r="I358" i="33" s="1"/>
  <c r="G358" i="33"/>
  <c r="H357" i="33"/>
  <c r="G357" i="33"/>
  <c r="H356" i="33"/>
  <c r="J356" i="33" s="1"/>
  <c r="G356" i="33"/>
  <c r="H355" i="33"/>
  <c r="I355" i="33" s="1"/>
  <c r="G355" i="33"/>
  <c r="H354" i="33"/>
  <c r="J354" i="33" s="1"/>
  <c r="L354" i="33" s="1"/>
  <c r="G354" i="33"/>
  <c r="H353" i="33"/>
  <c r="J353" i="33" s="1"/>
  <c r="G353" i="33"/>
  <c r="H352" i="33"/>
  <c r="I352" i="33" s="1"/>
  <c r="G352" i="33"/>
  <c r="H351" i="33"/>
  <c r="G351" i="33"/>
  <c r="H350" i="33"/>
  <c r="I350" i="33" s="1"/>
  <c r="G350" i="33"/>
  <c r="H349" i="33"/>
  <c r="G349" i="33"/>
  <c r="I348" i="33"/>
  <c r="H348" i="33"/>
  <c r="J348" i="33" s="1"/>
  <c r="G348" i="33"/>
  <c r="H347" i="33"/>
  <c r="I347" i="33" s="1"/>
  <c r="G347" i="33"/>
  <c r="H346" i="33"/>
  <c r="J346" i="33" s="1"/>
  <c r="G346" i="33"/>
  <c r="H345" i="33"/>
  <c r="I345" i="33" s="1"/>
  <c r="G345" i="33"/>
  <c r="H344" i="33"/>
  <c r="I344" i="33" s="1"/>
  <c r="G344" i="33"/>
  <c r="H343" i="33"/>
  <c r="J343" i="33" s="1"/>
  <c r="G343" i="33"/>
  <c r="H342" i="33"/>
  <c r="I342" i="33" s="1"/>
  <c r="G342" i="33"/>
  <c r="H341" i="33"/>
  <c r="G341" i="33"/>
  <c r="H340" i="33"/>
  <c r="J340" i="33" s="1"/>
  <c r="G340" i="33"/>
  <c r="H339" i="33"/>
  <c r="I339" i="33" s="1"/>
  <c r="G339" i="33"/>
  <c r="H338" i="33"/>
  <c r="J338" i="33" s="1"/>
  <c r="G338" i="33"/>
  <c r="H337" i="33"/>
  <c r="G337" i="33"/>
  <c r="H336" i="33"/>
  <c r="I336" i="33" s="1"/>
  <c r="G336" i="33"/>
  <c r="H335" i="33"/>
  <c r="J335" i="33" s="1"/>
  <c r="G335" i="33"/>
  <c r="H334" i="33"/>
  <c r="I334" i="33" s="1"/>
  <c r="G334" i="33"/>
  <c r="H333" i="33"/>
  <c r="G333" i="33"/>
  <c r="H332" i="33"/>
  <c r="J332" i="33" s="1"/>
  <c r="G332" i="33"/>
  <c r="H331" i="33"/>
  <c r="I331" i="33" s="1"/>
  <c r="G331" i="33"/>
  <c r="H330" i="33"/>
  <c r="J330" i="33" s="1"/>
  <c r="G330" i="33"/>
  <c r="H329" i="33"/>
  <c r="J329" i="33" s="1"/>
  <c r="G329" i="33"/>
  <c r="H328" i="33"/>
  <c r="I328" i="33" s="1"/>
  <c r="G328" i="33"/>
  <c r="H327" i="33"/>
  <c r="G327" i="33"/>
  <c r="H326" i="33"/>
  <c r="J326" i="33" s="1"/>
  <c r="G326" i="33"/>
  <c r="H325" i="33"/>
  <c r="J325" i="33" s="1"/>
  <c r="G325" i="33"/>
  <c r="H324" i="33"/>
  <c r="G324" i="33"/>
  <c r="H323" i="33"/>
  <c r="I323" i="33" s="1"/>
  <c r="G323" i="33"/>
  <c r="H322" i="33"/>
  <c r="J322" i="33" s="1"/>
  <c r="G322" i="33"/>
  <c r="H321" i="33"/>
  <c r="I321" i="33" s="1"/>
  <c r="G321" i="33"/>
  <c r="H320" i="33"/>
  <c r="I320" i="33" s="1"/>
  <c r="G320" i="33"/>
  <c r="H319" i="33"/>
  <c r="G319" i="33"/>
  <c r="H318" i="33"/>
  <c r="J318" i="33" s="1"/>
  <c r="G318" i="33"/>
  <c r="H317" i="33"/>
  <c r="J317" i="33" s="1"/>
  <c r="G317" i="33"/>
  <c r="H316" i="33"/>
  <c r="J316" i="33" s="1"/>
  <c r="L316" i="33" s="1"/>
  <c r="G316" i="33"/>
  <c r="J315" i="33"/>
  <c r="L315" i="33" s="1"/>
  <c r="H315" i="33"/>
  <c r="I315" i="33" s="1"/>
  <c r="G315" i="33"/>
  <c r="H314" i="33"/>
  <c r="J314" i="33" s="1"/>
  <c r="K314" i="33" s="1"/>
  <c r="G314" i="33"/>
  <c r="H313" i="33"/>
  <c r="I313" i="33" s="1"/>
  <c r="G313" i="33"/>
  <c r="H312" i="33"/>
  <c r="I312" i="33" s="1"/>
  <c r="G312" i="33"/>
  <c r="H311" i="33"/>
  <c r="G311" i="33"/>
  <c r="H310" i="33"/>
  <c r="G310" i="33"/>
  <c r="H309" i="33"/>
  <c r="I309" i="33" s="1"/>
  <c r="G309" i="33"/>
  <c r="H308" i="33"/>
  <c r="J308" i="33" s="1"/>
  <c r="G308" i="33"/>
  <c r="H307" i="33"/>
  <c r="I307" i="33" s="1"/>
  <c r="G307" i="33"/>
  <c r="H306" i="33"/>
  <c r="J306" i="33" s="1"/>
  <c r="L306" i="33" s="1"/>
  <c r="G306" i="33"/>
  <c r="H305" i="33"/>
  <c r="J305" i="33" s="1"/>
  <c r="K305" i="33" s="1"/>
  <c r="G305" i="33"/>
  <c r="H304" i="33"/>
  <c r="I304" i="33" s="1"/>
  <c r="G304" i="33"/>
  <c r="H303" i="33"/>
  <c r="G303" i="33"/>
  <c r="H302" i="33"/>
  <c r="J302" i="33" s="1"/>
  <c r="G302" i="33"/>
  <c r="H301" i="33"/>
  <c r="I301" i="33" s="1"/>
  <c r="G301" i="33"/>
  <c r="H300" i="33"/>
  <c r="I300" i="33" s="1"/>
  <c r="G300" i="33"/>
  <c r="H299" i="33"/>
  <c r="I299" i="33" s="1"/>
  <c r="G299" i="33"/>
  <c r="L298" i="33"/>
  <c r="H298" i="33"/>
  <c r="J298" i="33" s="1"/>
  <c r="K298" i="33" s="1"/>
  <c r="G298" i="33"/>
  <c r="H297" i="33"/>
  <c r="G297" i="33"/>
  <c r="H296" i="33"/>
  <c r="I296" i="33" s="1"/>
  <c r="G296" i="33"/>
  <c r="H295" i="33"/>
  <c r="G295" i="33"/>
  <c r="H294" i="33"/>
  <c r="G294" i="33"/>
  <c r="H293" i="33"/>
  <c r="I293" i="33" s="1"/>
  <c r="G293" i="33"/>
  <c r="H292" i="33"/>
  <c r="J292" i="33" s="1"/>
  <c r="L292" i="33" s="1"/>
  <c r="G292" i="33"/>
  <c r="H291" i="33"/>
  <c r="I291" i="33" s="1"/>
  <c r="G291" i="33"/>
  <c r="H290" i="33"/>
  <c r="J290" i="33" s="1"/>
  <c r="L290" i="33" s="1"/>
  <c r="G290" i="33"/>
  <c r="H289" i="33"/>
  <c r="J289" i="33" s="1"/>
  <c r="G289" i="33"/>
  <c r="H288" i="33"/>
  <c r="I288" i="33" s="1"/>
  <c r="G288" i="33"/>
  <c r="H287" i="33"/>
  <c r="G287" i="33"/>
  <c r="H286" i="33"/>
  <c r="J286" i="33" s="1"/>
  <c r="K286" i="33" s="1"/>
  <c r="G286" i="33"/>
  <c r="H285" i="33"/>
  <c r="J285" i="33" s="1"/>
  <c r="G285" i="33"/>
  <c r="H284" i="33"/>
  <c r="J284" i="33" s="1"/>
  <c r="G284" i="33"/>
  <c r="H283" i="33"/>
  <c r="I283" i="33" s="1"/>
  <c r="G283" i="33"/>
  <c r="H282" i="33"/>
  <c r="G282" i="33"/>
  <c r="H281" i="33"/>
  <c r="J281" i="33" s="1"/>
  <c r="G281" i="33"/>
  <c r="H280" i="33"/>
  <c r="G280" i="33"/>
  <c r="H279" i="33"/>
  <c r="G279" i="33"/>
  <c r="H278" i="33"/>
  <c r="J278" i="33" s="1"/>
  <c r="K278" i="33" s="1"/>
  <c r="G278" i="33"/>
  <c r="H277" i="33"/>
  <c r="G277" i="33"/>
  <c r="H276" i="33"/>
  <c r="J276" i="33" s="1"/>
  <c r="G276" i="33"/>
  <c r="H275" i="33"/>
  <c r="J275" i="33" s="1"/>
  <c r="G275" i="33"/>
  <c r="H274" i="33"/>
  <c r="I274" i="33" s="1"/>
  <c r="G274" i="33"/>
  <c r="H273" i="33"/>
  <c r="J273" i="33" s="1"/>
  <c r="L273" i="33" s="1"/>
  <c r="G273" i="33"/>
  <c r="H272" i="33"/>
  <c r="I272" i="33" s="1"/>
  <c r="G272" i="33"/>
  <c r="H271" i="33"/>
  <c r="I271" i="33" s="1"/>
  <c r="G271" i="33"/>
  <c r="H270" i="33"/>
  <c r="J270" i="33" s="1"/>
  <c r="L270" i="33" s="1"/>
  <c r="M270" i="33" s="1"/>
  <c r="G270" i="33"/>
  <c r="H269" i="33"/>
  <c r="G269" i="33"/>
  <c r="H268" i="33"/>
  <c r="J268" i="33" s="1"/>
  <c r="G268" i="33"/>
  <c r="H267" i="33"/>
  <c r="J267" i="33" s="1"/>
  <c r="G267" i="33"/>
  <c r="H266" i="33"/>
  <c r="I266" i="33" s="1"/>
  <c r="G266" i="33"/>
  <c r="H265" i="33"/>
  <c r="J265" i="33" s="1"/>
  <c r="L265" i="33" s="1"/>
  <c r="G265" i="33"/>
  <c r="H264" i="33"/>
  <c r="I264" i="33" s="1"/>
  <c r="G264" i="33"/>
  <c r="H263" i="33"/>
  <c r="I263" i="33" s="1"/>
  <c r="G263" i="33"/>
  <c r="H262" i="33"/>
  <c r="J262" i="33" s="1"/>
  <c r="L262" i="33" s="1"/>
  <c r="G262" i="33"/>
  <c r="H261" i="33"/>
  <c r="G261" i="33"/>
  <c r="H260" i="33"/>
  <c r="J260" i="33" s="1"/>
  <c r="G260" i="33"/>
  <c r="H259" i="33"/>
  <c r="G259" i="33"/>
  <c r="H258" i="33"/>
  <c r="I258" i="33" s="1"/>
  <c r="G258" i="33"/>
  <c r="H257" i="33"/>
  <c r="J257" i="33" s="1"/>
  <c r="L257" i="33" s="1"/>
  <c r="G257" i="33"/>
  <c r="H256" i="33"/>
  <c r="J256" i="33" s="1"/>
  <c r="K256" i="33" s="1"/>
  <c r="G256" i="33"/>
  <c r="H255" i="33"/>
  <c r="I255" i="33" s="1"/>
  <c r="G255" i="33"/>
  <c r="H254" i="33"/>
  <c r="J254" i="33" s="1"/>
  <c r="L254" i="33" s="1"/>
  <c r="G254" i="33"/>
  <c r="H253" i="33"/>
  <c r="G253" i="33"/>
  <c r="H252" i="33"/>
  <c r="G252" i="33"/>
  <c r="H251" i="33"/>
  <c r="J251" i="33" s="1"/>
  <c r="G251" i="33"/>
  <c r="H250" i="33"/>
  <c r="I250" i="33" s="1"/>
  <c r="G250" i="33"/>
  <c r="H249" i="33"/>
  <c r="G249" i="33"/>
  <c r="H248" i="33"/>
  <c r="I248" i="33" s="1"/>
  <c r="G248" i="33"/>
  <c r="H247" i="33"/>
  <c r="G247" i="33"/>
  <c r="H246" i="33"/>
  <c r="J246" i="33" s="1"/>
  <c r="K246" i="33" s="1"/>
  <c r="G246" i="33"/>
  <c r="H245" i="33"/>
  <c r="G245" i="33"/>
  <c r="H244" i="33"/>
  <c r="J244" i="33" s="1"/>
  <c r="G244" i="33"/>
  <c r="H243" i="33"/>
  <c r="J243" i="33" s="1"/>
  <c r="G243" i="33"/>
  <c r="H242" i="33"/>
  <c r="I242" i="33" s="1"/>
  <c r="G242" i="33"/>
  <c r="H241" i="33"/>
  <c r="J241" i="33" s="1"/>
  <c r="L241" i="33" s="1"/>
  <c r="G241" i="33"/>
  <c r="H240" i="33"/>
  <c r="J240" i="33" s="1"/>
  <c r="G240" i="33"/>
  <c r="H239" i="33"/>
  <c r="G239" i="33"/>
  <c r="H238" i="33"/>
  <c r="J238" i="33" s="1"/>
  <c r="L238" i="33" s="1"/>
  <c r="G238" i="33"/>
  <c r="H237" i="33"/>
  <c r="G237" i="33"/>
  <c r="H236" i="33"/>
  <c r="G236" i="33"/>
  <c r="H235" i="33"/>
  <c r="I235" i="33" s="1"/>
  <c r="G235" i="33"/>
  <c r="H234" i="33"/>
  <c r="I234" i="33" s="1"/>
  <c r="G234" i="33"/>
  <c r="H233" i="33"/>
  <c r="G233" i="33"/>
  <c r="H232" i="33"/>
  <c r="J232" i="33" s="1"/>
  <c r="K232" i="33" s="1"/>
  <c r="G232" i="33"/>
  <c r="H231" i="33"/>
  <c r="I231" i="33" s="1"/>
  <c r="G231" i="33"/>
  <c r="H230" i="33"/>
  <c r="J230" i="33" s="1"/>
  <c r="L230" i="33" s="1"/>
  <c r="G230" i="33"/>
  <c r="H229" i="33"/>
  <c r="G229" i="33"/>
  <c r="H228" i="33"/>
  <c r="J228" i="33" s="1"/>
  <c r="G228" i="33"/>
  <c r="H227" i="33"/>
  <c r="J227" i="33" s="1"/>
  <c r="G227" i="33"/>
  <c r="H226" i="33"/>
  <c r="I226" i="33" s="1"/>
  <c r="G226" i="33"/>
  <c r="H225" i="33"/>
  <c r="J225" i="33" s="1"/>
  <c r="L225" i="33" s="1"/>
  <c r="G225" i="33"/>
  <c r="H224" i="33"/>
  <c r="J224" i="33" s="1"/>
  <c r="G224" i="33"/>
  <c r="H223" i="33"/>
  <c r="G223" i="33"/>
  <c r="H222" i="33"/>
  <c r="J222" i="33" s="1"/>
  <c r="L222" i="33" s="1"/>
  <c r="G222" i="33"/>
  <c r="H221" i="33"/>
  <c r="G221" i="33"/>
  <c r="H220" i="33"/>
  <c r="G220" i="33"/>
  <c r="H219" i="33"/>
  <c r="I219" i="33" s="1"/>
  <c r="G219" i="33"/>
  <c r="H218" i="33"/>
  <c r="I218" i="33" s="1"/>
  <c r="G218" i="33"/>
  <c r="H217" i="33"/>
  <c r="G217" i="33"/>
  <c r="H216" i="33"/>
  <c r="J216" i="33" s="1"/>
  <c r="K216" i="33" s="1"/>
  <c r="G216" i="33"/>
  <c r="H215" i="33"/>
  <c r="I215" i="33" s="1"/>
  <c r="G215" i="33"/>
  <c r="H214" i="33"/>
  <c r="J214" i="33" s="1"/>
  <c r="L214" i="33" s="1"/>
  <c r="G214" i="33"/>
  <c r="H213" i="33"/>
  <c r="G213" i="33"/>
  <c r="H212" i="33"/>
  <c r="J212" i="33" s="1"/>
  <c r="G212" i="33"/>
  <c r="H211" i="33"/>
  <c r="J211" i="33" s="1"/>
  <c r="G211" i="33"/>
  <c r="H210" i="33"/>
  <c r="G210" i="33"/>
  <c r="H209" i="33"/>
  <c r="J209" i="33" s="1"/>
  <c r="L209" i="33" s="1"/>
  <c r="G209" i="33"/>
  <c r="H208" i="33"/>
  <c r="I208" i="33" s="1"/>
  <c r="G208" i="33"/>
  <c r="H207" i="33"/>
  <c r="I207" i="33" s="1"/>
  <c r="G207" i="33"/>
  <c r="H206" i="33"/>
  <c r="G206" i="33"/>
  <c r="H205" i="33"/>
  <c r="G205" i="33"/>
  <c r="H204" i="33"/>
  <c r="G204" i="33"/>
  <c r="H203" i="33"/>
  <c r="I203" i="33" s="1"/>
  <c r="G203" i="33"/>
  <c r="H202" i="33"/>
  <c r="J202" i="33" s="1"/>
  <c r="L202" i="33" s="1"/>
  <c r="G202" i="33"/>
  <c r="H201" i="33"/>
  <c r="J201" i="33" s="1"/>
  <c r="G201" i="33"/>
  <c r="H200" i="33"/>
  <c r="J200" i="33" s="1"/>
  <c r="G200" i="33"/>
  <c r="H199" i="33"/>
  <c r="G199" i="33"/>
  <c r="H198" i="33"/>
  <c r="G198" i="33"/>
  <c r="H197" i="33"/>
  <c r="I197" i="33" s="1"/>
  <c r="G197" i="33"/>
  <c r="H196" i="33"/>
  <c r="J196" i="33" s="1"/>
  <c r="L196" i="33" s="1"/>
  <c r="G196" i="33"/>
  <c r="H195" i="33"/>
  <c r="I195" i="33" s="1"/>
  <c r="G195" i="33"/>
  <c r="H194" i="33"/>
  <c r="J194" i="33" s="1"/>
  <c r="L194" i="33" s="1"/>
  <c r="N194" i="33" s="1"/>
  <c r="O194" i="33" s="1"/>
  <c r="G194" i="33"/>
  <c r="H193" i="33"/>
  <c r="J193" i="33" s="1"/>
  <c r="K193" i="33" s="1"/>
  <c r="G193" i="33"/>
  <c r="H192" i="33"/>
  <c r="J192" i="33" s="1"/>
  <c r="G192" i="33"/>
  <c r="H191" i="33"/>
  <c r="G191" i="33"/>
  <c r="H190" i="33"/>
  <c r="J190" i="33" s="1"/>
  <c r="G190" i="33"/>
  <c r="H189" i="33"/>
  <c r="J189" i="33" s="1"/>
  <c r="G189" i="33"/>
  <c r="H188" i="33"/>
  <c r="J188" i="33" s="1"/>
  <c r="L188" i="33" s="1"/>
  <c r="G188" i="33"/>
  <c r="H187" i="33"/>
  <c r="I187" i="33" s="1"/>
  <c r="G187" i="33"/>
  <c r="H186" i="33"/>
  <c r="J186" i="33" s="1"/>
  <c r="L186" i="33" s="1"/>
  <c r="G186" i="33"/>
  <c r="H185" i="33"/>
  <c r="J185" i="33" s="1"/>
  <c r="K185" i="33" s="1"/>
  <c r="G185" i="33"/>
  <c r="H184" i="33"/>
  <c r="J184" i="33" s="1"/>
  <c r="G184" i="33"/>
  <c r="H183" i="33"/>
  <c r="G183" i="33"/>
  <c r="H182" i="33"/>
  <c r="J182" i="33" s="1"/>
  <c r="G182" i="33"/>
  <c r="H181" i="33"/>
  <c r="J181" i="33" s="1"/>
  <c r="G181" i="33"/>
  <c r="H180" i="33"/>
  <c r="J180" i="33" s="1"/>
  <c r="G180" i="33"/>
  <c r="H179" i="33"/>
  <c r="I179" i="33" s="1"/>
  <c r="G179" i="33"/>
  <c r="H178" i="33"/>
  <c r="J178" i="33" s="1"/>
  <c r="L178" i="33" s="1"/>
  <c r="G178" i="33"/>
  <c r="H177" i="33"/>
  <c r="J177" i="33" s="1"/>
  <c r="K177" i="33" s="1"/>
  <c r="G177" i="33"/>
  <c r="H176" i="33"/>
  <c r="J176" i="33" s="1"/>
  <c r="G176" i="33"/>
  <c r="H175" i="33"/>
  <c r="J175" i="33" s="1"/>
  <c r="G175" i="33"/>
  <c r="H174" i="33"/>
  <c r="J174" i="33" s="1"/>
  <c r="G174" i="33"/>
  <c r="H173" i="33"/>
  <c r="G173" i="33"/>
  <c r="H172" i="33"/>
  <c r="J172" i="33" s="1"/>
  <c r="G172" i="33"/>
  <c r="H171" i="33"/>
  <c r="I171" i="33" s="1"/>
  <c r="G171" i="33"/>
  <c r="H170" i="33"/>
  <c r="J170" i="33" s="1"/>
  <c r="L170" i="33" s="1"/>
  <c r="G170" i="33"/>
  <c r="H169" i="33"/>
  <c r="J169" i="33" s="1"/>
  <c r="G169" i="33"/>
  <c r="H168" i="33"/>
  <c r="G168" i="33"/>
  <c r="H167" i="33"/>
  <c r="J167" i="33" s="1"/>
  <c r="G167" i="33"/>
  <c r="H166" i="33"/>
  <c r="J166" i="33" s="1"/>
  <c r="G166" i="33"/>
  <c r="H165" i="33"/>
  <c r="G165" i="33"/>
  <c r="H164" i="33"/>
  <c r="J164" i="33" s="1"/>
  <c r="G164" i="33"/>
  <c r="H163" i="33"/>
  <c r="G163" i="33"/>
  <c r="H162" i="33"/>
  <c r="J162" i="33" s="1"/>
  <c r="L162" i="33" s="1"/>
  <c r="M162" i="33" s="1"/>
  <c r="G162" i="33"/>
  <c r="H161" i="33"/>
  <c r="J161" i="33" s="1"/>
  <c r="K161" i="33" s="1"/>
  <c r="G161" i="33"/>
  <c r="H160" i="33"/>
  <c r="G160" i="33"/>
  <c r="H159" i="33"/>
  <c r="J159" i="33" s="1"/>
  <c r="G159" i="33"/>
  <c r="H158" i="33"/>
  <c r="J158" i="33" s="1"/>
  <c r="G158" i="33"/>
  <c r="H157" i="33"/>
  <c r="G157" i="33"/>
  <c r="H156" i="33"/>
  <c r="J156" i="33" s="1"/>
  <c r="K156" i="33" s="1"/>
  <c r="G156" i="33"/>
  <c r="H155" i="33"/>
  <c r="J155" i="33" s="1"/>
  <c r="G155" i="33"/>
  <c r="H154" i="33"/>
  <c r="J154" i="33" s="1"/>
  <c r="L154" i="33" s="1"/>
  <c r="N154" i="33" s="1"/>
  <c r="O154" i="33" s="1"/>
  <c r="G154" i="33"/>
  <c r="H153" i="33"/>
  <c r="J153" i="33" s="1"/>
  <c r="G153" i="33"/>
  <c r="H152" i="33"/>
  <c r="G152" i="33"/>
  <c r="H151" i="33"/>
  <c r="J151" i="33" s="1"/>
  <c r="G151" i="33"/>
  <c r="H150" i="33"/>
  <c r="J150" i="33" s="1"/>
  <c r="G150" i="33"/>
  <c r="H149" i="33"/>
  <c r="G149" i="33"/>
  <c r="H148" i="33"/>
  <c r="J148" i="33" s="1"/>
  <c r="G148" i="33"/>
  <c r="H147" i="33"/>
  <c r="J147" i="33" s="1"/>
  <c r="G147" i="33"/>
  <c r="H146" i="33"/>
  <c r="J146" i="33" s="1"/>
  <c r="L146" i="33" s="1"/>
  <c r="G146" i="33"/>
  <c r="H145" i="33"/>
  <c r="I145" i="33" s="1"/>
  <c r="G145" i="33"/>
  <c r="H144" i="33"/>
  <c r="J144" i="33" s="1"/>
  <c r="K144" i="33" s="1"/>
  <c r="G144" i="33"/>
  <c r="H143" i="33"/>
  <c r="G143" i="33"/>
  <c r="H142" i="33"/>
  <c r="J142" i="33" s="1"/>
  <c r="G142" i="33"/>
  <c r="H141" i="33"/>
  <c r="G141" i="33"/>
  <c r="H140" i="33"/>
  <c r="J140" i="33" s="1"/>
  <c r="G140" i="33"/>
  <c r="H139" i="33"/>
  <c r="J139" i="33" s="1"/>
  <c r="G139" i="33"/>
  <c r="H138" i="33"/>
  <c r="J138" i="33" s="1"/>
  <c r="L138" i="33" s="1"/>
  <c r="G138" i="33"/>
  <c r="H137" i="33"/>
  <c r="I137" i="33" s="1"/>
  <c r="G137" i="33"/>
  <c r="H136" i="33"/>
  <c r="J136" i="33" s="1"/>
  <c r="L136" i="33" s="1"/>
  <c r="N136" i="33" s="1"/>
  <c r="O136" i="33" s="1"/>
  <c r="G136" i="33"/>
  <c r="H135" i="33"/>
  <c r="I135" i="33" s="1"/>
  <c r="G135" i="33"/>
  <c r="H134" i="33"/>
  <c r="J134" i="33" s="1"/>
  <c r="G134" i="33"/>
  <c r="H133" i="33"/>
  <c r="G133" i="33"/>
  <c r="H132" i="33"/>
  <c r="J132" i="33" s="1"/>
  <c r="G132" i="33"/>
  <c r="H131" i="33"/>
  <c r="J131" i="33" s="1"/>
  <c r="G131" i="33"/>
  <c r="H130" i="33"/>
  <c r="J130" i="33" s="1"/>
  <c r="L130" i="33" s="1"/>
  <c r="G130" i="33"/>
  <c r="H129" i="33"/>
  <c r="G129" i="33"/>
  <c r="H128" i="33"/>
  <c r="J128" i="33" s="1"/>
  <c r="L128" i="33" s="1"/>
  <c r="N128" i="33" s="1"/>
  <c r="O128" i="33" s="1"/>
  <c r="G128" i="33"/>
  <c r="H127" i="33"/>
  <c r="J127" i="33" s="1"/>
  <c r="K127" i="33" s="1"/>
  <c r="G127" i="33"/>
  <c r="H126" i="33"/>
  <c r="J126" i="33" s="1"/>
  <c r="G126" i="33"/>
  <c r="H125" i="33"/>
  <c r="G125" i="33"/>
  <c r="H124" i="33"/>
  <c r="J124" i="33" s="1"/>
  <c r="G124" i="33"/>
  <c r="H123" i="33"/>
  <c r="I123" i="33" s="1"/>
  <c r="G123" i="33"/>
  <c r="H122" i="33"/>
  <c r="I122" i="33" s="1"/>
  <c r="G122" i="33"/>
  <c r="H121" i="33"/>
  <c r="I121" i="33" s="1"/>
  <c r="G121" i="33"/>
  <c r="H120" i="33"/>
  <c r="J120" i="33" s="1"/>
  <c r="K120" i="33" s="1"/>
  <c r="G120" i="33"/>
  <c r="H119" i="33"/>
  <c r="J119" i="33" s="1"/>
  <c r="K119" i="33" s="1"/>
  <c r="G119" i="33"/>
  <c r="H118" i="33"/>
  <c r="J118" i="33" s="1"/>
  <c r="G118" i="33"/>
  <c r="H117" i="33"/>
  <c r="G117" i="33"/>
  <c r="H116" i="33"/>
  <c r="J116" i="33" s="1"/>
  <c r="G116" i="33"/>
  <c r="H115" i="33"/>
  <c r="J115" i="33" s="1"/>
  <c r="G115" i="33"/>
  <c r="H114" i="33"/>
  <c r="J114" i="33" s="1"/>
  <c r="L114" i="33" s="1"/>
  <c r="G114" i="33"/>
  <c r="H113" i="33"/>
  <c r="I113" i="33" s="1"/>
  <c r="G113" i="33"/>
  <c r="H112" i="33"/>
  <c r="J112" i="33" s="1"/>
  <c r="L112" i="33" s="1"/>
  <c r="G112" i="33"/>
  <c r="H111" i="33"/>
  <c r="J111" i="33" s="1"/>
  <c r="K111" i="33" s="1"/>
  <c r="G111" i="33"/>
  <c r="H110" i="33"/>
  <c r="J110" i="33" s="1"/>
  <c r="G110" i="33"/>
  <c r="H109" i="33"/>
  <c r="G109" i="33"/>
  <c r="H108" i="33"/>
  <c r="J108" i="33" s="1"/>
  <c r="G108" i="33"/>
  <c r="H107" i="33"/>
  <c r="J107" i="33" s="1"/>
  <c r="G107" i="33"/>
  <c r="H106" i="33"/>
  <c r="J106" i="33" s="1"/>
  <c r="G106" i="33"/>
  <c r="H105" i="33"/>
  <c r="G105" i="33"/>
  <c r="H104" i="33"/>
  <c r="J104" i="33" s="1"/>
  <c r="G104" i="33"/>
  <c r="H103" i="33"/>
  <c r="I103" i="33" s="1"/>
  <c r="G103" i="33"/>
  <c r="H102" i="33"/>
  <c r="J102" i="33" s="1"/>
  <c r="G102" i="33"/>
  <c r="H101" i="33"/>
  <c r="G101" i="33"/>
  <c r="H100" i="33"/>
  <c r="J100" i="33" s="1"/>
  <c r="G100" i="33"/>
  <c r="H99" i="33"/>
  <c r="J99" i="33" s="1"/>
  <c r="G99" i="33"/>
  <c r="H98" i="33"/>
  <c r="G98" i="33"/>
  <c r="H97" i="33"/>
  <c r="I97" i="33" s="1"/>
  <c r="G97" i="33"/>
  <c r="H96" i="33"/>
  <c r="J96" i="33" s="1"/>
  <c r="K96" i="33" s="1"/>
  <c r="G96" i="33"/>
  <c r="H95" i="33"/>
  <c r="J95" i="33" s="1"/>
  <c r="K95" i="33" s="1"/>
  <c r="G95" i="33"/>
  <c r="G94" i="33"/>
  <c r="H94" i="33"/>
  <c r="J94" i="33" s="1"/>
  <c r="K94" i="33" s="1"/>
  <c r="G88" i="33"/>
  <c r="H88" i="33" s="1"/>
  <c r="F88" i="33"/>
  <c r="G87" i="33"/>
  <c r="I87" i="33" s="1"/>
  <c r="J87" i="33" s="1"/>
  <c r="F87" i="33"/>
  <c r="G86" i="33"/>
  <c r="H86" i="33" s="1"/>
  <c r="F86" i="33"/>
  <c r="G85" i="33"/>
  <c r="I85" i="33" s="1"/>
  <c r="F85" i="33"/>
  <c r="G84" i="33"/>
  <c r="H84" i="33" s="1"/>
  <c r="F84" i="33"/>
  <c r="G83" i="33"/>
  <c r="I83" i="33" s="1"/>
  <c r="F83" i="33"/>
  <c r="G82" i="33"/>
  <c r="H82" i="33" s="1"/>
  <c r="F82" i="33"/>
  <c r="G81" i="33"/>
  <c r="I81" i="33" s="1"/>
  <c r="F81" i="33"/>
  <c r="G80" i="33"/>
  <c r="H80" i="33" s="1"/>
  <c r="F80" i="33"/>
  <c r="G79" i="33"/>
  <c r="I79" i="33" s="1"/>
  <c r="J79" i="33" s="1"/>
  <c r="F79" i="33"/>
  <c r="G78" i="33"/>
  <c r="H78" i="33" s="1"/>
  <c r="F78" i="33"/>
  <c r="G77" i="33"/>
  <c r="I77" i="33" s="1"/>
  <c r="F77" i="33"/>
  <c r="G76" i="33"/>
  <c r="I76" i="33" s="1"/>
  <c r="F76" i="33"/>
  <c r="G75" i="33"/>
  <c r="I75" i="33" s="1"/>
  <c r="F75" i="33"/>
  <c r="G74" i="33"/>
  <c r="H74" i="33" s="1"/>
  <c r="F74" i="33"/>
  <c r="G73" i="33"/>
  <c r="H73" i="33" s="1"/>
  <c r="F73" i="33"/>
  <c r="G72" i="33"/>
  <c r="I72" i="33" s="1"/>
  <c r="F72" i="33"/>
  <c r="G71" i="33"/>
  <c r="H71" i="33" s="1"/>
  <c r="F71" i="33"/>
  <c r="G70" i="33"/>
  <c r="H70" i="33" s="1"/>
  <c r="F70" i="33"/>
  <c r="G69" i="33"/>
  <c r="I69" i="33" s="1"/>
  <c r="F69" i="33"/>
  <c r="F53" i="33"/>
  <c r="G53" i="33"/>
  <c r="H53" i="33" s="1"/>
  <c r="G66" i="33"/>
  <c r="I66" i="33" s="1"/>
  <c r="F66" i="33"/>
  <c r="G65" i="33"/>
  <c r="I65" i="33" s="1"/>
  <c r="F65" i="33"/>
  <c r="G64" i="33"/>
  <c r="H64" i="33" s="1"/>
  <c r="F64" i="33"/>
  <c r="G63" i="33"/>
  <c r="I63" i="33" s="1"/>
  <c r="K63" i="33" s="1"/>
  <c r="F63" i="33"/>
  <c r="G62" i="33"/>
  <c r="H62" i="33" s="1"/>
  <c r="F62" i="33"/>
  <c r="G61" i="33"/>
  <c r="I61" i="33" s="1"/>
  <c r="F61" i="33"/>
  <c r="G60" i="33"/>
  <c r="I60" i="33" s="1"/>
  <c r="F60" i="33"/>
  <c r="G59" i="33"/>
  <c r="I59" i="33" s="1"/>
  <c r="F59" i="33"/>
  <c r="G58" i="33"/>
  <c r="I58" i="33" s="1"/>
  <c r="F58" i="33"/>
  <c r="G57" i="33"/>
  <c r="I57" i="33" s="1"/>
  <c r="F57" i="33"/>
  <c r="G56" i="33"/>
  <c r="H56" i="33" s="1"/>
  <c r="F56" i="33"/>
  <c r="G55" i="33"/>
  <c r="I55" i="33" s="1"/>
  <c r="F55" i="33"/>
  <c r="G54" i="33"/>
  <c r="H54" i="33" s="1"/>
  <c r="F54" i="33"/>
  <c r="G50" i="33"/>
  <c r="I50" i="33" s="1"/>
  <c r="F50" i="33"/>
  <c r="G49" i="33"/>
  <c r="H49" i="33" s="1"/>
  <c r="F49" i="33"/>
  <c r="F48" i="33"/>
  <c r="G48" i="33"/>
  <c r="I48" i="33" s="1"/>
  <c r="G45" i="33"/>
  <c r="I45" i="33" s="1"/>
  <c r="F45" i="33"/>
  <c r="F44" i="33"/>
  <c r="R40" i="33"/>
  <c r="F43" i="33"/>
  <c r="F42" i="33"/>
  <c r="G44" i="33"/>
  <c r="I44" i="33" s="1"/>
  <c r="J44" i="33" s="1"/>
  <c r="G43" i="33"/>
  <c r="H43" i="33" s="1"/>
  <c r="G42" i="33"/>
  <c r="I42" i="33" s="1"/>
  <c r="G41" i="33"/>
  <c r="H41" i="33" s="1"/>
  <c r="F41" i="33"/>
  <c r="F38" i="33"/>
  <c r="F40" i="33"/>
  <c r="G40" i="33"/>
  <c r="H40" i="33" s="1"/>
  <c r="Q43" i="33"/>
  <c r="Q40" i="33"/>
  <c r="G38" i="33"/>
  <c r="H38" i="33" s="1"/>
  <c r="F33" i="33"/>
  <c r="F32" i="33"/>
  <c r="F31" i="33"/>
  <c r="G33" i="33"/>
  <c r="I33" i="33" s="1"/>
  <c r="J33" i="33" s="1"/>
  <c r="G32" i="33"/>
  <c r="I32" i="33" s="1"/>
  <c r="K32" i="33" s="1"/>
  <c r="L32" i="33" s="1"/>
  <c r="G31" i="33"/>
  <c r="H31" i="33" s="1"/>
  <c r="F30" i="33"/>
  <c r="G30" i="33"/>
  <c r="H30" i="33" s="1"/>
  <c r="F29" i="33"/>
  <c r="G29" i="33"/>
  <c r="I29" i="33" s="1"/>
  <c r="G23" i="33"/>
  <c r="H23" i="33" s="1"/>
  <c r="F23" i="33"/>
  <c r="G18" i="33"/>
  <c r="H18" i="33" s="1"/>
  <c r="G12" i="33"/>
  <c r="I12" i="33" s="1"/>
  <c r="G13" i="33"/>
  <c r="I13" i="33" s="1"/>
  <c r="G14" i="33"/>
  <c r="I14" i="33" s="1"/>
  <c r="G15" i="33"/>
  <c r="I15" i="33" s="1"/>
  <c r="G16" i="33"/>
  <c r="I16" i="33" s="1"/>
  <c r="K16" i="33" s="1"/>
  <c r="G17" i="33"/>
  <c r="H17" i="33" s="1"/>
  <c r="G19" i="33"/>
  <c r="I19" i="33" s="1"/>
  <c r="F12" i="33"/>
  <c r="F13" i="33"/>
  <c r="F14" i="33"/>
  <c r="F15" i="33"/>
  <c r="F16" i="33"/>
  <c r="F17" i="33"/>
  <c r="F18" i="33"/>
  <c r="F19" i="33"/>
  <c r="F11" i="33"/>
  <c r="G11" i="33"/>
  <c r="H11" i="33" s="1"/>
  <c r="J368" i="33" l="1"/>
  <c r="L368" i="33" s="1"/>
  <c r="N368" i="33" s="1"/>
  <c r="O368" i="33" s="1"/>
  <c r="I340" i="33"/>
  <c r="J334" i="33"/>
  <c r="K334" i="33" s="1"/>
  <c r="I317" i="33"/>
  <c r="L305" i="33"/>
  <c r="N305" i="33" s="1"/>
  <c r="O305" i="33" s="1"/>
  <c r="J288" i="33"/>
  <c r="I281" i="33"/>
  <c r="J272" i="33"/>
  <c r="K272" i="33" s="1"/>
  <c r="I256" i="33"/>
  <c r="J248" i="33"/>
  <c r="K248" i="33" s="1"/>
  <c r="J197" i="33"/>
  <c r="I146" i="33"/>
  <c r="J97" i="33"/>
  <c r="L97" i="33" s="1"/>
  <c r="H65" i="33"/>
  <c r="I53" i="33"/>
  <c r="K53" i="33" s="1"/>
  <c r="L53" i="33" s="1"/>
  <c r="I31" i="33"/>
  <c r="J31" i="33" s="1"/>
  <c r="J137" i="33"/>
  <c r="K137" i="33" s="1"/>
  <c r="L144" i="33"/>
  <c r="N144" i="33" s="1"/>
  <c r="O144" i="33" s="1"/>
  <c r="I155" i="33"/>
  <c r="L185" i="33"/>
  <c r="N185" i="33" s="1"/>
  <c r="O185" i="33" s="1"/>
  <c r="I211" i="33"/>
  <c r="K225" i="33"/>
  <c r="I254" i="33"/>
  <c r="J208" i="33"/>
  <c r="K208" i="33" s="1"/>
  <c r="J215" i="33"/>
  <c r="I251" i="33"/>
  <c r="J355" i="33"/>
  <c r="J358" i="33"/>
  <c r="K358" i="33" s="1"/>
  <c r="J361" i="33"/>
  <c r="K361" i="33" s="1"/>
  <c r="J113" i="33"/>
  <c r="L113" i="33" s="1"/>
  <c r="M113" i="33" s="1"/>
  <c r="I156" i="33"/>
  <c r="J179" i="33"/>
  <c r="L179" i="33" s="1"/>
  <c r="J219" i="33"/>
  <c r="K241" i="33"/>
  <c r="K315" i="33"/>
  <c r="J321" i="33"/>
  <c r="J328" i="33"/>
  <c r="L328" i="33" s="1"/>
  <c r="N328" i="33" s="1"/>
  <c r="O328" i="33" s="1"/>
  <c r="J121" i="33"/>
  <c r="K121" i="33" s="1"/>
  <c r="I136" i="33"/>
  <c r="L156" i="33"/>
  <c r="I216" i="33"/>
  <c r="K270" i="33"/>
  <c r="J313" i="33"/>
  <c r="K313" i="33" s="1"/>
  <c r="J344" i="33"/>
  <c r="L344" i="33" s="1"/>
  <c r="I353" i="33"/>
  <c r="I356" i="33"/>
  <c r="I78" i="33"/>
  <c r="J78" i="33" s="1"/>
  <c r="J195" i="33"/>
  <c r="L195" i="33" s="1"/>
  <c r="N195" i="33" s="1"/>
  <c r="O195" i="33" s="1"/>
  <c r="J231" i="33"/>
  <c r="L231" i="33" s="1"/>
  <c r="I267" i="33"/>
  <c r="J347" i="33"/>
  <c r="J350" i="33"/>
  <c r="K350" i="33" s="1"/>
  <c r="J235" i="33"/>
  <c r="J264" i="33"/>
  <c r="K264" i="33" s="1"/>
  <c r="I285" i="33"/>
  <c r="I316" i="33"/>
  <c r="I329" i="33"/>
  <c r="I335" i="33"/>
  <c r="J360" i="33"/>
  <c r="L360" i="33" s="1"/>
  <c r="N360" i="33" s="1"/>
  <c r="O360" i="33" s="1"/>
  <c r="J122" i="33"/>
  <c r="L122" i="33" s="1"/>
  <c r="M122" i="33" s="1"/>
  <c r="I144" i="33"/>
  <c r="J300" i="33"/>
  <c r="L300" i="33" s="1"/>
  <c r="N300" i="33" s="1"/>
  <c r="O300" i="33" s="1"/>
  <c r="J307" i="33"/>
  <c r="L307" i="33" s="1"/>
  <c r="I314" i="33"/>
  <c r="J339" i="33"/>
  <c r="L339" i="33" s="1"/>
  <c r="J342" i="33"/>
  <c r="J345" i="33"/>
  <c r="K367" i="33"/>
  <c r="H448" i="33"/>
  <c r="H449" i="33"/>
  <c r="K445" i="33"/>
  <c r="J445" i="33"/>
  <c r="M448" i="33"/>
  <c r="N448" i="33" s="1"/>
  <c r="L448" i="33"/>
  <c r="J446" i="33"/>
  <c r="K446" i="33"/>
  <c r="K447" i="33"/>
  <c r="J447" i="33"/>
  <c r="K444" i="33"/>
  <c r="J444" i="33"/>
  <c r="K450" i="33"/>
  <c r="J450" i="33"/>
  <c r="H450" i="33"/>
  <c r="H444" i="33"/>
  <c r="K449" i="33"/>
  <c r="J448" i="33"/>
  <c r="H445" i="33"/>
  <c r="H446" i="33"/>
  <c r="H447" i="33"/>
  <c r="K289" i="33"/>
  <c r="L289" i="33"/>
  <c r="N289" i="33" s="1"/>
  <c r="O289" i="33" s="1"/>
  <c r="J297" i="33"/>
  <c r="I297" i="33"/>
  <c r="K342" i="33"/>
  <c r="L342" i="33"/>
  <c r="N342" i="33" s="1"/>
  <c r="O342" i="33" s="1"/>
  <c r="M367" i="33"/>
  <c r="N367" i="33"/>
  <c r="O367" i="33" s="1"/>
  <c r="I105" i="33"/>
  <c r="J105" i="33"/>
  <c r="I163" i="33"/>
  <c r="J163" i="33"/>
  <c r="J204" i="33"/>
  <c r="I204" i="33"/>
  <c r="J351" i="33"/>
  <c r="K351" i="33" s="1"/>
  <c r="I351" i="33"/>
  <c r="I247" i="33"/>
  <c r="J247" i="33"/>
  <c r="K329" i="33"/>
  <c r="L329" i="33"/>
  <c r="J98" i="33"/>
  <c r="L98" i="33" s="1"/>
  <c r="I98" i="33"/>
  <c r="K153" i="33"/>
  <c r="L153" i="33"/>
  <c r="K201" i="33"/>
  <c r="L201" i="33"/>
  <c r="L215" i="33"/>
  <c r="K215" i="33"/>
  <c r="J294" i="33"/>
  <c r="L294" i="33" s="1"/>
  <c r="I294" i="33"/>
  <c r="L343" i="33"/>
  <c r="K343" i="33"/>
  <c r="I371" i="33"/>
  <c r="J371" i="33"/>
  <c r="K371" i="33" s="1"/>
  <c r="L106" i="33"/>
  <c r="K106" i="33"/>
  <c r="I143" i="33"/>
  <c r="J143" i="33"/>
  <c r="I280" i="33"/>
  <c r="J280" i="33"/>
  <c r="J324" i="33"/>
  <c r="L324" i="33" s="1"/>
  <c r="N324" i="33" s="1"/>
  <c r="O324" i="33" s="1"/>
  <c r="I324" i="33"/>
  <c r="J337" i="33"/>
  <c r="I337" i="33"/>
  <c r="L358" i="33"/>
  <c r="N358" i="33" s="1"/>
  <c r="O358" i="33" s="1"/>
  <c r="N202" i="33"/>
  <c r="O202" i="33" s="1"/>
  <c r="M202" i="33"/>
  <c r="J259" i="33"/>
  <c r="L259" i="33" s="1"/>
  <c r="I259" i="33"/>
  <c r="J129" i="33"/>
  <c r="I129" i="33"/>
  <c r="K172" i="33"/>
  <c r="L172" i="33"/>
  <c r="N172" i="33" s="1"/>
  <c r="O172" i="33" s="1"/>
  <c r="I223" i="33"/>
  <c r="J223" i="33"/>
  <c r="L223" i="33" s="1"/>
  <c r="N223" i="33" s="1"/>
  <c r="O223" i="33" s="1"/>
  <c r="L284" i="33"/>
  <c r="K284" i="33"/>
  <c r="I165" i="33"/>
  <c r="J165" i="33"/>
  <c r="L165" i="33" s="1"/>
  <c r="N165" i="33" s="1"/>
  <c r="O165" i="33" s="1"/>
  <c r="L180" i="33"/>
  <c r="M180" i="33" s="1"/>
  <c r="K180" i="33"/>
  <c r="K202" i="33"/>
  <c r="J206" i="33"/>
  <c r="L206" i="33" s="1"/>
  <c r="I206" i="33"/>
  <c r="K281" i="33"/>
  <c r="L281" i="33"/>
  <c r="N281" i="33" s="1"/>
  <c r="O281" i="33" s="1"/>
  <c r="K353" i="33"/>
  <c r="L353" i="33"/>
  <c r="N353" i="33" s="1"/>
  <c r="O353" i="33" s="1"/>
  <c r="I366" i="33"/>
  <c r="J366" i="33"/>
  <c r="L155" i="33"/>
  <c r="N155" i="33" s="1"/>
  <c r="O155" i="33" s="1"/>
  <c r="K155" i="33"/>
  <c r="K231" i="33"/>
  <c r="L288" i="33"/>
  <c r="K288" i="33"/>
  <c r="J310" i="33"/>
  <c r="I310" i="33"/>
  <c r="J369" i="33"/>
  <c r="I369" i="33"/>
  <c r="L104" i="33"/>
  <c r="N104" i="33" s="1"/>
  <c r="O104" i="33" s="1"/>
  <c r="K104" i="33"/>
  <c r="I239" i="33"/>
  <c r="J239" i="33"/>
  <c r="L239" i="33" s="1"/>
  <c r="N239" i="33" s="1"/>
  <c r="O239" i="33" s="1"/>
  <c r="L264" i="33"/>
  <c r="N264" i="33" s="1"/>
  <c r="O264" i="33" s="1"/>
  <c r="I363" i="33"/>
  <c r="J363" i="33"/>
  <c r="N270" i="33"/>
  <c r="O270" i="33" s="1"/>
  <c r="I107" i="33"/>
  <c r="I131" i="33"/>
  <c r="K136" i="33"/>
  <c r="I138" i="33"/>
  <c r="I188" i="33"/>
  <c r="I190" i="33"/>
  <c r="I257" i="33"/>
  <c r="I275" i="33"/>
  <c r="I284" i="33"/>
  <c r="K290" i="33"/>
  <c r="I292" i="33"/>
  <c r="I308" i="33"/>
  <c r="J320" i="33"/>
  <c r="L320" i="33" s="1"/>
  <c r="N320" i="33" s="1"/>
  <c r="O320" i="33" s="1"/>
  <c r="I332" i="33"/>
  <c r="H377" i="33"/>
  <c r="I104" i="33"/>
  <c r="I114" i="33"/>
  <c r="J145" i="33"/>
  <c r="I174" i="33"/>
  <c r="I180" i="33"/>
  <c r="I194" i="33"/>
  <c r="I196" i="33"/>
  <c r="I209" i="33"/>
  <c r="I214" i="33"/>
  <c r="J255" i="33"/>
  <c r="L255" i="33" s="1"/>
  <c r="N255" i="33" s="1"/>
  <c r="O255" i="33" s="1"/>
  <c r="K257" i="33"/>
  <c r="I273" i="33"/>
  <c r="I278" i="33"/>
  <c r="J299" i="33"/>
  <c r="J301" i="33"/>
  <c r="K301" i="33" s="1"/>
  <c r="J304" i="33"/>
  <c r="L304" i="33" s="1"/>
  <c r="K306" i="33"/>
  <c r="I23" i="33"/>
  <c r="K23" i="33" s="1"/>
  <c r="M23" i="33" s="1"/>
  <c r="N23" i="33" s="1"/>
  <c r="H48" i="33"/>
  <c r="J135" i="33"/>
  <c r="I151" i="33"/>
  <c r="K154" i="33"/>
  <c r="I166" i="33"/>
  <c r="I172" i="33"/>
  <c r="K194" i="33"/>
  <c r="J207" i="33"/>
  <c r="K207" i="33" s="1"/>
  <c r="K209" i="33"/>
  <c r="K214" i="33"/>
  <c r="J218" i="33"/>
  <c r="L218" i="33" s="1"/>
  <c r="N218" i="33" s="1"/>
  <c r="O218" i="33" s="1"/>
  <c r="I224" i="33"/>
  <c r="J234" i="33"/>
  <c r="L234" i="33" s="1"/>
  <c r="I240" i="33"/>
  <c r="J263" i="33"/>
  <c r="L263" i="33" s="1"/>
  <c r="N263" i="33" s="1"/>
  <c r="O263" i="33" s="1"/>
  <c r="J271" i="33"/>
  <c r="L271" i="33" s="1"/>
  <c r="N271" i="33" s="1"/>
  <c r="O271" i="33" s="1"/>
  <c r="K273" i="33"/>
  <c r="L278" i="33"/>
  <c r="M278" i="33" s="1"/>
  <c r="J323" i="33"/>
  <c r="I343" i="33"/>
  <c r="J352" i="33"/>
  <c r="L352" i="33" s="1"/>
  <c r="I359" i="33"/>
  <c r="I364" i="33"/>
  <c r="I372" i="33"/>
  <c r="K97" i="33"/>
  <c r="I99" i="33"/>
  <c r="I106" i="33"/>
  <c r="K128" i="33"/>
  <c r="I158" i="33"/>
  <c r="I164" i="33"/>
  <c r="K178" i="33"/>
  <c r="J187" i="33"/>
  <c r="J203" i="33"/>
  <c r="J250" i="33"/>
  <c r="L250" i="33" s="1"/>
  <c r="I260" i="33"/>
  <c r="I289" i="33"/>
  <c r="K354" i="33"/>
  <c r="I130" i="33"/>
  <c r="I139" i="33"/>
  <c r="I142" i="33"/>
  <c r="I189" i="33"/>
  <c r="I202" i="33"/>
  <c r="P202" i="33" s="1"/>
  <c r="I212" i="33"/>
  <c r="I227" i="33"/>
  <c r="I232" i="33"/>
  <c r="I243" i="33"/>
  <c r="L246" i="33"/>
  <c r="I276" i="33"/>
  <c r="J291" i="33"/>
  <c r="J293" i="33"/>
  <c r="L293" i="33" s="1"/>
  <c r="J296" i="33"/>
  <c r="L296" i="33" s="1"/>
  <c r="N296" i="33" s="1"/>
  <c r="O296" i="33" s="1"/>
  <c r="I302" i="33"/>
  <c r="I305" i="33"/>
  <c r="J309" i="33"/>
  <c r="J312" i="33"/>
  <c r="J336" i="33"/>
  <c r="L336" i="33" s="1"/>
  <c r="L350" i="33"/>
  <c r="N350" i="33" s="1"/>
  <c r="O350" i="33" s="1"/>
  <c r="K368" i="33"/>
  <c r="I370" i="33"/>
  <c r="H29" i="33"/>
  <c r="J103" i="33"/>
  <c r="I115" i="33"/>
  <c r="L137" i="33"/>
  <c r="N137" i="33" s="1"/>
  <c r="O137" i="33" s="1"/>
  <c r="J171" i="33"/>
  <c r="J283" i="33"/>
  <c r="J331" i="33"/>
  <c r="K331" i="33" s="1"/>
  <c r="K385" i="33"/>
  <c r="J385" i="33"/>
  <c r="H385" i="33"/>
  <c r="K377" i="33"/>
  <c r="J377" i="33"/>
  <c r="L147" i="33"/>
  <c r="K147" i="33"/>
  <c r="N170" i="33"/>
  <c r="O170" i="33" s="1"/>
  <c r="M170" i="33"/>
  <c r="N113" i="33"/>
  <c r="O113" i="33" s="1"/>
  <c r="N112" i="33"/>
  <c r="O112" i="33" s="1"/>
  <c r="M112" i="33"/>
  <c r="L115" i="33"/>
  <c r="K115" i="33"/>
  <c r="N97" i="33"/>
  <c r="O97" i="33" s="1"/>
  <c r="M97" i="33"/>
  <c r="L116" i="33"/>
  <c r="K116" i="33"/>
  <c r="M137" i="33"/>
  <c r="J149" i="33"/>
  <c r="I149" i="33"/>
  <c r="J157" i="33"/>
  <c r="I157" i="33"/>
  <c r="L166" i="33"/>
  <c r="K166" i="33"/>
  <c r="J252" i="33"/>
  <c r="I252" i="33"/>
  <c r="L99" i="33"/>
  <c r="K99" i="33"/>
  <c r="J125" i="33"/>
  <c r="I125" i="33"/>
  <c r="L131" i="33"/>
  <c r="K131" i="33"/>
  <c r="I147" i="33"/>
  <c r="J160" i="33"/>
  <c r="I160" i="33"/>
  <c r="N178" i="33"/>
  <c r="O178" i="33" s="1"/>
  <c r="M178" i="33"/>
  <c r="L96" i="33"/>
  <c r="K114" i="33"/>
  <c r="M128" i="33"/>
  <c r="L150" i="33"/>
  <c r="K150" i="33"/>
  <c r="L164" i="33"/>
  <c r="K164" i="33"/>
  <c r="M194" i="33"/>
  <c r="J233" i="33"/>
  <c r="I233" i="33"/>
  <c r="L102" i="33"/>
  <c r="K102" i="33"/>
  <c r="M104" i="33"/>
  <c r="L110" i="33"/>
  <c r="K110" i="33"/>
  <c r="J123" i="33"/>
  <c r="L127" i="33"/>
  <c r="L134" i="33"/>
  <c r="K134" i="33"/>
  <c r="L142" i="33"/>
  <c r="K142" i="33"/>
  <c r="I150" i="33"/>
  <c r="J173" i="33"/>
  <c r="I173" i="33"/>
  <c r="L95" i="33"/>
  <c r="N98" i="33"/>
  <c r="O98" i="33" s="1"/>
  <c r="M98" i="33"/>
  <c r="I100" i="33"/>
  <c r="N106" i="33"/>
  <c r="O106" i="33" s="1"/>
  <c r="M106" i="33"/>
  <c r="I108" i="33"/>
  <c r="K113" i="33"/>
  <c r="J117" i="33"/>
  <c r="I117" i="33"/>
  <c r="L120" i="33"/>
  <c r="N130" i="33"/>
  <c r="O130" i="33" s="1"/>
  <c r="M130" i="33"/>
  <c r="I132" i="33"/>
  <c r="N138" i="33"/>
  <c r="O138" i="33" s="1"/>
  <c r="M138" i="33"/>
  <c r="I140" i="33"/>
  <c r="L148" i="33"/>
  <c r="K148" i="33"/>
  <c r="L158" i="33"/>
  <c r="K158" i="33"/>
  <c r="I167" i="33"/>
  <c r="L181" i="33"/>
  <c r="K181" i="33"/>
  <c r="L193" i="33"/>
  <c r="M214" i="33"/>
  <c r="N214" i="33"/>
  <c r="O214" i="33" s="1"/>
  <c r="K218" i="33"/>
  <c r="N241" i="33"/>
  <c r="O241" i="33" s="1"/>
  <c r="M241" i="33"/>
  <c r="M254" i="33"/>
  <c r="N254" i="33"/>
  <c r="O254" i="33" s="1"/>
  <c r="L189" i="33"/>
  <c r="K189" i="33"/>
  <c r="L107" i="33"/>
  <c r="K107" i="33"/>
  <c r="L111" i="33"/>
  <c r="I116" i="33"/>
  <c r="N250" i="33"/>
  <c r="O250" i="33" s="1"/>
  <c r="M250" i="33"/>
  <c r="N162" i="33"/>
  <c r="O162" i="33" s="1"/>
  <c r="J220" i="33"/>
  <c r="I220" i="33"/>
  <c r="M246" i="33"/>
  <c r="N246" i="33"/>
  <c r="O246" i="33" s="1"/>
  <c r="L351" i="33"/>
  <c r="L100" i="33"/>
  <c r="K100" i="33"/>
  <c r="L176" i="33"/>
  <c r="K176" i="33"/>
  <c r="K186" i="33"/>
  <c r="L200" i="33"/>
  <c r="K200" i="33"/>
  <c r="K98" i="33"/>
  <c r="L124" i="33"/>
  <c r="K124" i="33"/>
  <c r="L126" i="33"/>
  <c r="K126" i="33"/>
  <c r="K130" i="33"/>
  <c r="K138" i="33"/>
  <c r="N146" i="33"/>
  <c r="O146" i="33" s="1"/>
  <c r="M146" i="33"/>
  <c r="I148" i="33"/>
  <c r="N153" i="33"/>
  <c r="O153" i="33" s="1"/>
  <c r="M153" i="33"/>
  <c r="M165" i="33"/>
  <c r="K170" i="33"/>
  <c r="K179" i="33"/>
  <c r="M195" i="33"/>
  <c r="K206" i="33"/>
  <c r="I210" i="33"/>
  <c r="J210" i="33"/>
  <c r="L301" i="33"/>
  <c r="N304" i="33"/>
  <c r="O304" i="33" s="1"/>
  <c r="M304" i="33"/>
  <c r="L118" i="33"/>
  <c r="K118" i="33"/>
  <c r="N114" i="33"/>
  <c r="O114" i="33" s="1"/>
  <c r="M114" i="33"/>
  <c r="L139" i="33"/>
  <c r="K139" i="33"/>
  <c r="M154" i="33"/>
  <c r="K169" i="33"/>
  <c r="L169" i="33"/>
  <c r="L108" i="33"/>
  <c r="K108" i="33"/>
  <c r="L132" i="33"/>
  <c r="K132" i="33"/>
  <c r="M136" i="33"/>
  <c r="K112" i="33"/>
  <c r="L119" i="33"/>
  <c r="N122" i="33"/>
  <c r="O122" i="33" s="1"/>
  <c r="I124" i="33"/>
  <c r="K146" i="33"/>
  <c r="N156" i="33"/>
  <c r="O156" i="33" s="1"/>
  <c r="M156" i="33"/>
  <c r="P156" i="33" s="1"/>
  <c r="M222" i="33"/>
  <c r="N222" i="33"/>
  <c r="O222" i="33" s="1"/>
  <c r="K224" i="33"/>
  <c r="L224" i="33"/>
  <c r="M230" i="33"/>
  <c r="N230" i="33"/>
  <c r="O230" i="33" s="1"/>
  <c r="N186" i="33"/>
  <c r="O186" i="33" s="1"/>
  <c r="M186" i="33"/>
  <c r="L140" i="33"/>
  <c r="K140" i="33"/>
  <c r="L167" i="33"/>
  <c r="K167" i="33"/>
  <c r="J101" i="33"/>
  <c r="I101" i="33"/>
  <c r="J109" i="33"/>
  <c r="I109" i="33"/>
  <c r="J133" i="33"/>
  <c r="I133" i="33"/>
  <c r="J141" i="33"/>
  <c r="I141" i="33"/>
  <c r="L174" i="33"/>
  <c r="K174" i="33"/>
  <c r="J198" i="33"/>
  <c r="I198" i="33"/>
  <c r="L283" i="33"/>
  <c r="K283" i="33"/>
  <c r="L227" i="33"/>
  <c r="K227" i="33"/>
  <c r="I181" i="33"/>
  <c r="L190" i="33"/>
  <c r="K190" i="33"/>
  <c r="L192" i="33"/>
  <c r="K192" i="33"/>
  <c r="K196" i="33"/>
  <c r="J213" i="33"/>
  <c r="I213" i="33"/>
  <c r="K230" i="33"/>
  <c r="L346" i="33"/>
  <c r="K346" i="33"/>
  <c r="J183" i="33"/>
  <c r="I183" i="33"/>
  <c r="I102" i="33"/>
  <c r="I110" i="33"/>
  <c r="I118" i="33"/>
  <c r="I126" i="33"/>
  <c r="I134" i="33"/>
  <c r="J152" i="33"/>
  <c r="I152" i="33"/>
  <c r="L159" i="33"/>
  <c r="K159" i="33"/>
  <c r="L175" i="33"/>
  <c r="K175" i="33"/>
  <c r="N188" i="33"/>
  <c r="O188" i="33" s="1"/>
  <c r="M188" i="33"/>
  <c r="L207" i="33"/>
  <c r="L211" i="33"/>
  <c r="K211" i="33"/>
  <c r="N225" i="33"/>
  <c r="O225" i="33" s="1"/>
  <c r="M225" i="33"/>
  <c r="N234" i="33"/>
  <c r="O234" i="33" s="1"/>
  <c r="M234" i="33"/>
  <c r="M238" i="33"/>
  <c r="N238" i="33"/>
  <c r="O238" i="33" s="1"/>
  <c r="K240" i="33"/>
  <c r="L240" i="33"/>
  <c r="N265" i="33"/>
  <c r="O265" i="33" s="1"/>
  <c r="M265" i="33"/>
  <c r="M281" i="33"/>
  <c r="M296" i="33"/>
  <c r="L325" i="33"/>
  <c r="K325" i="33"/>
  <c r="N196" i="33"/>
  <c r="O196" i="33" s="1"/>
  <c r="M196" i="33"/>
  <c r="I95" i="33"/>
  <c r="I111" i="33"/>
  <c r="I119" i="33"/>
  <c r="I127" i="33"/>
  <c r="I159" i="33"/>
  <c r="K162" i="33"/>
  <c r="J168" i="33"/>
  <c r="I168" i="33"/>
  <c r="I175" i="33"/>
  <c r="K188" i="33"/>
  <c r="K195" i="33"/>
  <c r="J199" i="33"/>
  <c r="I199" i="33"/>
  <c r="J217" i="33"/>
  <c r="I217" i="33"/>
  <c r="K234" i="33"/>
  <c r="P234" i="33" s="1"/>
  <c r="J236" i="33"/>
  <c r="I236" i="33"/>
  <c r="J249" i="33"/>
  <c r="I249" i="33"/>
  <c r="N273" i="33"/>
  <c r="O273" i="33" s="1"/>
  <c r="M273" i="33"/>
  <c r="I325" i="33"/>
  <c r="J269" i="33"/>
  <c r="I269" i="33"/>
  <c r="L332" i="33"/>
  <c r="K332" i="33"/>
  <c r="I96" i="33"/>
  <c r="I112" i="33"/>
  <c r="P112" i="33" s="1"/>
  <c r="I120" i="33"/>
  <c r="I128" i="33"/>
  <c r="P128" i="33" s="1"/>
  <c r="L182" i="33"/>
  <c r="K182" i="33"/>
  <c r="L184" i="33"/>
  <c r="K184" i="33"/>
  <c r="N209" i="33"/>
  <c r="O209" i="33" s="1"/>
  <c r="M209" i="33"/>
  <c r="L243" i="33"/>
  <c r="K243" i="33"/>
  <c r="M262" i="33"/>
  <c r="N262" i="33"/>
  <c r="O262" i="33" s="1"/>
  <c r="N307" i="33"/>
  <c r="O307" i="33" s="1"/>
  <c r="M307" i="33"/>
  <c r="L151" i="33"/>
  <c r="K151" i="33"/>
  <c r="L161" i="33"/>
  <c r="L177" i="33"/>
  <c r="N180" i="33"/>
  <c r="O180" i="33" s="1"/>
  <c r="I182" i="33"/>
  <c r="J191" i="33"/>
  <c r="I191" i="33"/>
  <c r="L197" i="33"/>
  <c r="K197" i="33"/>
  <c r="N257" i="33"/>
  <c r="O257" i="33" s="1"/>
  <c r="M257" i="33"/>
  <c r="K262" i="33"/>
  <c r="J266" i="33"/>
  <c r="L314" i="33"/>
  <c r="J319" i="33"/>
  <c r="I319" i="33"/>
  <c r="J229" i="33"/>
  <c r="I229" i="33"/>
  <c r="J245" i="33"/>
  <c r="I245" i="33"/>
  <c r="L268" i="33"/>
  <c r="K268" i="33"/>
  <c r="L275" i="33"/>
  <c r="K275" i="33"/>
  <c r="J279" i="33"/>
  <c r="I279" i="33"/>
  <c r="J287" i="33"/>
  <c r="I287" i="33"/>
  <c r="N290" i="33"/>
  <c r="O290" i="33" s="1"/>
  <c r="M290" i="33"/>
  <c r="N292" i="33"/>
  <c r="O292" i="33" s="1"/>
  <c r="M292" i="33"/>
  <c r="N344" i="33"/>
  <c r="O344" i="33" s="1"/>
  <c r="M344" i="33"/>
  <c r="I176" i="33"/>
  <c r="I184" i="33"/>
  <c r="I192" i="33"/>
  <c r="I200" i="33"/>
  <c r="K223" i="33"/>
  <c r="J226" i="33"/>
  <c r="J242" i="33"/>
  <c r="L256" i="33"/>
  <c r="J261" i="33"/>
  <c r="I261" i="33"/>
  <c r="I265" i="33"/>
  <c r="I268" i="33"/>
  <c r="L272" i="33"/>
  <c r="J277" i="33"/>
  <c r="I277" i="33"/>
  <c r="L285" i="33"/>
  <c r="K285" i="33"/>
  <c r="K292" i="33"/>
  <c r="N298" i="33"/>
  <c r="O298" i="33" s="1"/>
  <c r="M298" i="33"/>
  <c r="L308" i="33"/>
  <c r="K308" i="33"/>
  <c r="L330" i="33"/>
  <c r="K330" i="33"/>
  <c r="L364" i="33"/>
  <c r="K364" i="33"/>
  <c r="I153" i="33"/>
  <c r="P153" i="33" s="1"/>
  <c r="I161" i="33"/>
  <c r="I169" i="33"/>
  <c r="I177" i="33"/>
  <c r="I185" i="33"/>
  <c r="I193" i="33"/>
  <c r="I201" i="33"/>
  <c r="J205" i="33"/>
  <c r="I205" i="33"/>
  <c r="L212" i="33"/>
  <c r="K212" i="33"/>
  <c r="K222" i="33"/>
  <c r="M223" i="33"/>
  <c r="K238" i="33"/>
  <c r="K255" i="33"/>
  <c r="J258" i="33"/>
  <c r="K265" i="33"/>
  <c r="K271" i="33"/>
  <c r="P271" i="33" s="1"/>
  <c r="J274" i="33"/>
  <c r="J282" i="33"/>
  <c r="I282" i="33"/>
  <c r="K300" i="33"/>
  <c r="N306" i="33"/>
  <c r="O306" i="33" s="1"/>
  <c r="M306" i="33"/>
  <c r="L317" i="33"/>
  <c r="K317" i="33"/>
  <c r="L338" i="33"/>
  <c r="K338" i="33"/>
  <c r="I154" i="33"/>
  <c r="I162" i="33"/>
  <c r="I170" i="33"/>
  <c r="I178" i="33"/>
  <c r="I186" i="33"/>
  <c r="P186" i="33" s="1"/>
  <c r="L219" i="33"/>
  <c r="K219" i="33"/>
  <c r="L228" i="33"/>
  <c r="K228" i="33"/>
  <c r="L235" i="33"/>
  <c r="K235" i="33"/>
  <c r="L244" i="33"/>
  <c r="K244" i="33"/>
  <c r="L251" i="33"/>
  <c r="K251" i="33"/>
  <c r="K254" i="33"/>
  <c r="M255" i="33"/>
  <c r="M271" i="33"/>
  <c r="L322" i="33"/>
  <c r="K322" i="33"/>
  <c r="J327" i="33"/>
  <c r="I327" i="33"/>
  <c r="N336" i="33"/>
  <c r="O336" i="33" s="1"/>
  <c r="M336" i="33"/>
  <c r="L216" i="33"/>
  <c r="J221" i="33"/>
  <c r="I221" i="33"/>
  <c r="I225" i="33"/>
  <c r="I228" i="33"/>
  <c r="L232" i="33"/>
  <c r="J237" i="33"/>
  <c r="I237" i="33"/>
  <c r="I241" i="33"/>
  <c r="I244" i="33"/>
  <c r="L248" i="33"/>
  <c r="J253" i="33"/>
  <c r="I253" i="33"/>
  <c r="L260" i="33"/>
  <c r="K260" i="33"/>
  <c r="L267" i="33"/>
  <c r="K267" i="33"/>
  <c r="L276" i="33"/>
  <c r="K276" i="33"/>
  <c r="L309" i="33"/>
  <c r="K309" i="33"/>
  <c r="N315" i="33"/>
  <c r="O315" i="33" s="1"/>
  <c r="M315" i="33"/>
  <c r="P315" i="33" s="1"/>
  <c r="L302" i="33"/>
  <c r="K302" i="33"/>
  <c r="L310" i="33"/>
  <c r="K310" i="33"/>
  <c r="J341" i="33"/>
  <c r="I341" i="33"/>
  <c r="J349" i="33"/>
  <c r="I349" i="33"/>
  <c r="L355" i="33"/>
  <c r="K355" i="33"/>
  <c r="L371" i="33"/>
  <c r="N362" i="33"/>
  <c r="O362" i="33" s="1"/>
  <c r="M362" i="33"/>
  <c r="L318" i="33"/>
  <c r="K318" i="33"/>
  <c r="L326" i="33"/>
  <c r="K326" i="33"/>
  <c r="L335" i="33"/>
  <c r="K335" i="33"/>
  <c r="L356" i="33"/>
  <c r="K356" i="33"/>
  <c r="M360" i="33"/>
  <c r="K362" i="33"/>
  <c r="J365" i="33"/>
  <c r="I365" i="33"/>
  <c r="L372" i="33"/>
  <c r="K372" i="33"/>
  <c r="N316" i="33"/>
  <c r="O316" i="33" s="1"/>
  <c r="M316" i="33"/>
  <c r="I318" i="33"/>
  <c r="I326" i="33"/>
  <c r="J333" i="33"/>
  <c r="I333" i="33"/>
  <c r="L347" i="33"/>
  <c r="K347" i="33"/>
  <c r="N370" i="33"/>
  <c r="O370" i="33" s="1"/>
  <c r="M370" i="33"/>
  <c r="I222" i="33"/>
  <c r="P222" i="33" s="1"/>
  <c r="I230" i="33"/>
  <c r="I238" i="33"/>
  <c r="P238" i="33" s="1"/>
  <c r="I246" i="33"/>
  <c r="I262" i="33"/>
  <c r="I270" i="33"/>
  <c r="I286" i="33"/>
  <c r="J295" i="33"/>
  <c r="I295" i="33"/>
  <c r="J303" i="33"/>
  <c r="I303" i="33"/>
  <c r="K307" i="33"/>
  <c r="P307" i="33" s="1"/>
  <c r="J311" i="33"/>
  <c r="I311" i="33"/>
  <c r="K316" i="33"/>
  <c r="N354" i="33"/>
  <c r="O354" i="33" s="1"/>
  <c r="M354" i="33"/>
  <c r="L359" i="33"/>
  <c r="K359" i="33"/>
  <c r="M368" i="33"/>
  <c r="L286" i="33"/>
  <c r="L340" i="33"/>
  <c r="K340" i="33"/>
  <c r="L348" i="33"/>
  <c r="K348" i="33"/>
  <c r="J357" i="33"/>
  <c r="I357" i="33"/>
  <c r="L363" i="33"/>
  <c r="K363" i="33"/>
  <c r="K370" i="33"/>
  <c r="J373" i="33"/>
  <c r="I290" i="33"/>
  <c r="K296" i="33"/>
  <c r="P296" i="33" s="1"/>
  <c r="I298" i="33"/>
  <c r="K304" i="33"/>
  <c r="I306" i="33"/>
  <c r="I322" i="33"/>
  <c r="K328" i="33"/>
  <c r="I330" i="33"/>
  <c r="K336" i="33"/>
  <c r="I338" i="33"/>
  <c r="M342" i="33"/>
  <c r="K344" i="33"/>
  <c r="P344" i="33" s="1"/>
  <c r="I346" i="33"/>
  <c r="M350" i="33"/>
  <c r="P350" i="33" s="1"/>
  <c r="I354" i="33"/>
  <c r="K360" i="33"/>
  <c r="P360" i="33" s="1"/>
  <c r="I362" i="33"/>
  <c r="I94" i="33"/>
  <c r="L94" i="33"/>
  <c r="H16" i="33"/>
  <c r="H32" i="33"/>
  <c r="R42" i="33"/>
  <c r="H63" i="33"/>
  <c r="H57" i="33"/>
  <c r="I17" i="33"/>
  <c r="K14" i="33"/>
  <c r="J14" i="33"/>
  <c r="J12" i="33"/>
  <c r="K12" i="33"/>
  <c r="K29" i="33"/>
  <c r="J29" i="33"/>
  <c r="H14" i="33"/>
  <c r="I38" i="33"/>
  <c r="I41" i="33"/>
  <c r="J41" i="33" s="1"/>
  <c r="H12" i="33"/>
  <c r="J32" i="33"/>
  <c r="I71" i="33"/>
  <c r="J71" i="33" s="1"/>
  <c r="H19" i="33"/>
  <c r="H45" i="33"/>
  <c r="J53" i="33"/>
  <c r="H42" i="33"/>
  <c r="H15" i="33"/>
  <c r="H33" i="33"/>
  <c r="I56" i="33"/>
  <c r="K56" i="33" s="1"/>
  <c r="L56" i="33" s="1"/>
  <c r="H59" i="33"/>
  <c r="K85" i="33"/>
  <c r="L85" i="33" s="1"/>
  <c r="J85" i="33"/>
  <c r="I86" i="33"/>
  <c r="K86" i="33" s="1"/>
  <c r="M86" i="33" s="1"/>
  <c r="N86" i="33" s="1"/>
  <c r="H79" i="33"/>
  <c r="H85" i="33"/>
  <c r="I70" i="33"/>
  <c r="J70" i="33" s="1"/>
  <c r="H87" i="33"/>
  <c r="H77" i="33"/>
  <c r="I84" i="33"/>
  <c r="K75" i="33"/>
  <c r="J75" i="33"/>
  <c r="J76" i="33"/>
  <c r="K76" i="33"/>
  <c r="J69" i="33"/>
  <c r="K69" i="33"/>
  <c r="J72" i="33"/>
  <c r="K72" i="33"/>
  <c r="K81" i="33"/>
  <c r="J81" i="33"/>
  <c r="K83" i="33"/>
  <c r="J83" i="33"/>
  <c r="K77" i="33"/>
  <c r="J77" i="33"/>
  <c r="H81" i="33"/>
  <c r="K79" i="33"/>
  <c r="K87" i="33"/>
  <c r="H72" i="33"/>
  <c r="I80" i="33"/>
  <c r="I73" i="33"/>
  <c r="I74" i="33"/>
  <c r="H75" i="33"/>
  <c r="I82" i="33"/>
  <c r="H83" i="33"/>
  <c r="K78" i="33"/>
  <c r="H76" i="33"/>
  <c r="I88" i="33"/>
  <c r="H69" i="33"/>
  <c r="J61" i="33"/>
  <c r="K61" i="33"/>
  <c r="I54" i="33"/>
  <c r="I62" i="33"/>
  <c r="H55" i="33"/>
  <c r="H61" i="33"/>
  <c r="I64" i="33"/>
  <c r="K64" i="33" s="1"/>
  <c r="M64" i="33" s="1"/>
  <c r="N64" i="33" s="1"/>
  <c r="J63" i="33"/>
  <c r="K58" i="33"/>
  <c r="J58" i="33"/>
  <c r="K59" i="33"/>
  <c r="J59" i="33"/>
  <c r="K65" i="33"/>
  <c r="J65" i="33"/>
  <c r="J55" i="33"/>
  <c r="K55" i="33"/>
  <c r="M56" i="33"/>
  <c r="N56" i="33" s="1"/>
  <c r="M63" i="33"/>
  <c r="N63" i="33" s="1"/>
  <c r="L63" i="33"/>
  <c r="J57" i="33"/>
  <c r="K57" i="33"/>
  <c r="K60" i="33"/>
  <c r="J60" i="33"/>
  <c r="K66" i="33"/>
  <c r="J66" i="33"/>
  <c r="H58" i="33"/>
  <c r="H66" i="33"/>
  <c r="H60" i="33"/>
  <c r="K50" i="33"/>
  <c r="J50" i="33"/>
  <c r="I49" i="33"/>
  <c r="H50" i="33"/>
  <c r="J48" i="33"/>
  <c r="K48" i="33"/>
  <c r="H44" i="33"/>
  <c r="I43" i="33"/>
  <c r="K42" i="33"/>
  <c r="L42" i="33" s="1"/>
  <c r="J42" i="33"/>
  <c r="K45" i="33"/>
  <c r="J45" i="33"/>
  <c r="K44" i="33"/>
  <c r="L44" i="33" s="1"/>
  <c r="I40" i="33"/>
  <c r="M32" i="33"/>
  <c r="N32" i="33" s="1"/>
  <c r="K33" i="33"/>
  <c r="L33" i="33" s="1"/>
  <c r="K31" i="33"/>
  <c r="L31" i="33" s="1"/>
  <c r="I30" i="33"/>
  <c r="J30" i="33" s="1"/>
  <c r="I11" i="33"/>
  <c r="K19" i="33"/>
  <c r="J19" i="33"/>
  <c r="I18" i="33"/>
  <c r="L16" i="33"/>
  <c r="M16" i="33"/>
  <c r="N16" i="33" s="1"/>
  <c r="J16" i="33"/>
  <c r="J15" i="33"/>
  <c r="K15" i="33"/>
  <c r="K13" i="33"/>
  <c r="J13" i="33"/>
  <c r="H13" i="33"/>
  <c r="L361" i="33" l="1"/>
  <c r="M358" i="33"/>
  <c r="P342" i="33"/>
  <c r="K339" i="33"/>
  <c r="L334" i="33"/>
  <c r="L331" i="33"/>
  <c r="M328" i="33"/>
  <c r="P328" i="33" s="1"/>
  <c r="K324" i="33"/>
  <c r="M324" i="33"/>
  <c r="K320" i="33"/>
  <c r="P320" i="33" s="1"/>
  <c r="M320" i="33"/>
  <c r="P316" i="33"/>
  <c r="L313" i="33"/>
  <c r="M305" i="33"/>
  <c r="M300" i="33"/>
  <c r="P300" i="33"/>
  <c r="P298" i="33"/>
  <c r="K294" i="33"/>
  <c r="K293" i="33"/>
  <c r="P290" i="33"/>
  <c r="N278" i="33"/>
  <c r="O278" i="33" s="1"/>
  <c r="P270" i="33"/>
  <c r="M264" i="33"/>
  <c r="K263" i="33"/>
  <c r="P262" i="33"/>
  <c r="K259" i="33"/>
  <c r="P257" i="33"/>
  <c r="P254" i="33"/>
  <c r="K250" i="33"/>
  <c r="P250" i="33" s="1"/>
  <c r="P246" i="33"/>
  <c r="P241" i="33"/>
  <c r="K239" i="33"/>
  <c r="M239" i="33"/>
  <c r="P230" i="33"/>
  <c r="P225" i="33"/>
  <c r="M218" i="33"/>
  <c r="P218" i="33"/>
  <c r="L208" i="33"/>
  <c r="M185" i="33"/>
  <c r="P185" i="33" s="1"/>
  <c r="P178" i="33"/>
  <c r="M172" i="33"/>
  <c r="P170" i="33"/>
  <c r="K165" i="33"/>
  <c r="P162" i="33"/>
  <c r="M155" i="33"/>
  <c r="P155" i="33" s="1"/>
  <c r="P154" i="33"/>
  <c r="P146" i="33"/>
  <c r="M144" i="33"/>
  <c r="P144" i="33" s="1"/>
  <c r="K122" i="33"/>
  <c r="L121" i="33"/>
  <c r="P113" i="33"/>
  <c r="K41" i="33"/>
  <c r="M41" i="33" s="1"/>
  <c r="N41" i="33" s="1"/>
  <c r="L23" i="33"/>
  <c r="J23" i="33"/>
  <c r="P255" i="33"/>
  <c r="P370" i="33"/>
  <c r="P106" i="33"/>
  <c r="P209" i="33"/>
  <c r="P165" i="33"/>
  <c r="P265" i="33"/>
  <c r="P368" i="33"/>
  <c r="P281" i="33"/>
  <c r="P97" i="33"/>
  <c r="P194" i="33"/>
  <c r="P188" i="33"/>
  <c r="O448" i="33"/>
  <c r="P336" i="33"/>
  <c r="P278" i="33"/>
  <c r="P138" i="33"/>
  <c r="P264" i="33"/>
  <c r="P137" i="33"/>
  <c r="P273" i="33"/>
  <c r="P292" i="33"/>
  <c r="P136" i="33"/>
  <c r="P223" i="33"/>
  <c r="K345" i="33"/>
  <c r="L345" i="33"/>
  <c r="K321" i="33"/>
  <c r="L321" i="33"/>
  <c r="P354" i="33"/>
  <c r="P304" i="33"/>
  <c r="P195" i="33"/>
  <c r="P130" i="33"/>
  <c r="O23" i="33"/>
  <c r="P362" i="33"/>
  <c r="P239" i="33"/>
  <c r="P305" i="33"/>
  <c r="P114" i="33"/>
  <c r="P358" i="33"/>
  <c r="P98" i="33"/>
  <c r="P122" i="33"/>
  <c r="P306" i="33"/>
  <c r="P214" i="33"/>
  <c r="P104" i="33"/>
  <c r="P367" i="33"/>
  <c r="M449" i="33"/>
  <c r="N449" i="33" s="1"/>
  <c r="L449" i="33"/>
  <c r="L447" i="33"/>
  <c r="M447" i="33"/>
  <c r="N447" i="33" s="1"/>
  <c r="M446" i="33"/>
  <c r="N446" i="33" s="1"/>
  <c r="L446" i="33"/>
  <c r="O446" i="33" s="1"/>
  <c r="M450" i="33"/>
  <c r="N450" i="33" s="1"/>
  <c r="L450" i="33"/>
  <c r="L444" i="33"/>
  <c r="M444" i="33"/>
  <c r="N444" i="33" s="1"/>
  <c r="M445" i="33"/>
  <c r="N445" i="33" s="1"/>
  <c r="L445" i="33"/>
  <c r="P172" i="33"/>
  <c r="L163" i="33"/>
  <c r="K163" i="33"/>
  <c r="K369" i="33"/>
  <c r="L369" i="33"/>
  <c r="M263" i="33"/>
  <c r="P263" i="33" s="1"/>
  <c r="P196" i="33"/>
  <c r="K129" i="33"/>
  <c r="L129" i="33"/>
  <c r="K337" i="33"/>
  <c r="L337" i="33"/>
  <c r="L204" i="33"/>
  <c r="K204" i="33"/>
  <c r="K105" i="33"/>
  <c r="L105" i="33"/>
  <c r="M85" i="33"/>
  <c r="N85" i="33" s="1"/>
  <c r="O85" i="33" s="1"/>
  <c r="L291" i="33"/>
  <c r="K291" i="33"/>
  <c r="L203" i="33"/>
  <c r="K203" i="33"/>
  <c r="L323" i="33"/>
  <c r="K323" i="33"/>
  <c r="L299" i="33"/>
  <c r="K299" i="33"/>
  <c r="N352" i="33"/>
  <c r="O352" i="33" s="1"/>
  <c r="M352" i="33"/>
  <c r="M353" i="33"/>
  <c r="P353" i="33" s="1"/>
  <c r="L171" i="33"/>
  <c r="K171" i="33"/>
  <c r="L187" i="33"/>
  <c r="K187" i="33"/>
  <c r="P180" i="33"/>
  <c r="P324" i="33"/>
  <c r="L280" i="33"/>
  <c r="K280" i="33"/>
  <c r="M343" i="33"/>
  <c r="N343" i="33"/>
  <c r="O343" i="33" s="1"/>
  <c r="N215" i="33"/>
  <c r="O215" i="33" s="1"/>
  <c r="M215" i="33"/>
  <c r="P215" i="33" s="1"/>
  <c r="K352" i="33"/>
  <c r="L312" i="33"/>
  <c r="K312" i="33"/>
  <c r="K135" i="33"/>
  <c r="L135" i="33"/>
  <c r="N231" i="33"/>
  <c r="O231" i="33" s="1"/>
  <c r="M231" i="33"/>
  <c r="M284" i="33"/>
  <c r="N284" i="33"/>
  <c r="O284" i="33" s="1"/>
  <c r="M289" i="33"/>
  <c r="P289" i="33" s="1"/>
  <c r="L145" i="33"/>
  <c r="K145" i="33"/>
  <c r="N288" i="33"/>
  <c r="O288" i="33" s="1"/>
  <c r="M288" i="33"/>
  <c r="P288" i="33" s="1"/>
  <c r="K366" i="33"/>
  <c r="L366" i="33"/>
  <c r="K143" i="33"/>
  <c r="L143" i="33"/>
  <c r="N201" i="33"/>
  <c r="O201" i="33" s="1"/>
  <c r="M201" i="33"/>
  <c r="L247" i="33"/>
  <c r="K247" i="33"/>
  <c r="K103" i="33"/>
  <c r="L103" i="33"/>
  <c r="N329" i="33"/>
  <c r="O329" i="33" s="1"/>
  <c r="M329" i="33"/>
  <c r="P329" i="33" s="1"/>
  <c r="K297" i="33"/>
  <c r="L297" i="33"/>
  <c r="M385" i="33"/>
  <c r="N385" i="33" s="1"/>
  <c r="L385" i="33"/>
  <c r="O385" i="33" s="1"/>
  <c r="D464" i="33" s="1"/>
  <c r="M377" i="33"/>
  <c r="N377" i="33" s="1"/>
  <c r="L377" i="33"/>
  <c r="N286" i="33"/>
  <c r="O286" i="33" s="1"/>
  <c r="M286" i="33"/>
  <c r="N294" i="33"/>
  <c r="O294" i="33" s="1"/>
  <c r="M294" i="33"/>
  <c r="L183" i="33"/>
  <c r="K183" i="33"/>
  <c r="L282" i="33"/>
  <c r="K282" i="33"/>
  <c r="N330" i="33"/>
  <c r="O330" i="33" s="1"/>
  <c r="M330" i="33"/>
  <c r="N161" i="33"/>
  <c r="O161" i="33" s="1"/>
  <c r="M161" i="33"/>
  <c r="P161" i="33" s="1"/>
  <c r="K269" i="33"/>
  <c r="L269" i="33"/>
  <c r="L152" i="33"/>
  <c r="K152" i="33"/>
  <c r="N169" i="33"/>
  <c r="O169" i="33" s="1"/>
  <c r="M169" i="33"/>
  <c r="P169" i="33" s="1"/>
  <c r="N248" i="33"/>
  <c r="O248" i="33" s="1"/>
  <c r="M248" i="33"/>
  <c r="L319" i="33"/>
  <c r="K319" i="33"/>
  <c r="N208" i="33"/>
  <c r="O208" i="33" s="1"/>
  <c r="M208" i="33"/>
  <c r="L117" i="33"/>
  <c r="K117" i="33"/>
  <c r="N142" i="33"/>
  <c r="O142" i="33" s="1"/>
  <c r="M142" i="33"/>
  <c r="M359" i="33"/>
  <c r="N359" i="33"/>
  <c r="O359" i="33" s="1"/>
  <c r="L311" i="33"/>
  <c r="K311" i="33"/>
  <c r="N347" i="33"/>
  <c r="O347" i="33" s="1"/>
  <c r="M347" i="33"/>
  <c r="P347" i="33" s="1"/>
  <c r="M276" i="33"/>
  <c r="N276" i="33"/>
  <c r="O276" i="33" s="1"/>
  <c r="K221" i="33"/>
  <c r="L221" i="33"/>
  <c r="N244" i="33"/>
  <c r="O244" i="33" s="1"/>
  <c r="M244" i="33"/>
  <c r="N308" i="33"/>
  <c r="O308" i="33" s="1"/>
  <c r="M308" i="33"/>
  <c r="P308" i="33" s="1"/>
  <c r="L242" i="33"/>
  <c r="K242" i="33"/>
  <c r="N314" i="33"/>
  <c r="O314" i="33" s="1"/>
  <c r="M314" i="33"/>
  <c r="P314" i="33" s="1"/>
  <c r="M151" i="33"/>
  <c r="P151" i="33" s="1"/>
  <c r="N151" i="33"/>
  <c r="O151" i="33" s="1"/>
  <c r="M243" i="33"/>
  <c r="N243" i="33"/>
  <c r="O243" i="33" s="1"/>
  <c r="N190" i="33"/>
  <c r="O190" i="33" s="1"/>
  <c r="M190" i="33"/>
  <c r="P190" i="33" s="1"/>
  <c r="N140" i="33"/>
  <c r="O140" i="33" s="1"/>
  <c r="M140" i="33"/>
  <c r="N126" i="33"/>
  <c r="O126" i="33" s="1"/>
  <c r="M126" i="33"/>
  <c r="M176" i="33"/>
  <c r="N176" i="33"/>
  <c r="O176" i="33" s="1"/>
  <c r="L220" i="33"/>
  <c r="K220" i="33"/>
  <c r="N95" i="33"/>
  <c r="O95" i="33" s="1"/>
  <c r="M95" i="33"/>
  <c r="P95" i="33" s="1"/>
  <c r="N102" i="33"/>
  <c r="O102" i="33" s="1"/>
  <c r="M102" i="33"/>
  <c r="P102" i="33" s="1"/>
  <c r="L125" i="33"/>
  <c r="K125" i="33"/>
  <c r="N166" i="33"/>
  <c r="O166" i="33" s="1"/>
  <c r="M166" i="33"/>
  <c r="P166" i="33" s="1"/>
  <c r="N116" i="33"/>
  <c r="O116" i="33" s="1"/>
  <c r="M116" i="33"/>
  <c r="L295" i="33"/>
  <c r="K295" i="33"/>
  <c r="L349" i="33"/>
  <c r="K349" i="33"/>
  <c r="L141" i="33"/>
  <c r="K141" i="33"/>
  <c r="N108" i="33"/>
  <c r="O108" i="33" s="1"/>
  <c r="M108" i="33"/>
  <c r="P108" i="33" s="1"/>
  <c r="N110" i="33"/>
  <c r="O110" i="33" s="1"/>
  <c r="M110" i="33"/>
  <c r="K253" i="33"/>
  <c r="L253" i="33"/>
  <c r="K261" i="33"/>
  <c r="L261" i="33"/>
  <c r="N192" i="33"/>
  <c r="O192" i="33" s="1"/>
  <c r="M192" i="33"/>
  <c r="P192" i="33" s="1"/>
  <c r="M206" i="33"/>
  <c r="N206" i="33"/>
  <c r="O206" i="33" s="1"/>
  <c r="M285" i="33"/>
  <c r="P285" i="33" s="1"/>
  <c r="N285" i="33"/>
  <c r="O285" i="33" s="1"/>
  <c r="M119" i="33"/>
  <c r="P119" i="33" s="1"/>
  <c r="N119" i="33"/>
  <c r="O119" i="33" s="1"/>
  <c r="N363" i="33"/>
  <c r="O363" i="33" s="1"/>
  <c r="M363" i="33"/>
  <c r="P363" i="33" s="1"/>
  <c r="N340" i="33"/>
  <c r="O340" i="33" s="1"/>
  <c r="M340" i="33"/>
  <c r="P340" i="33" s="1"/>
  <c r="N326" i="33"/>
  <c r="O326" i="33" s="1"/>
  <c r="M326" i="33"/>
  <c r="P326" i="33" s="1"/>
  <c r="N371" i="33"/>
  <c r="O371" i="33" s="1"/>
  <c r="M371" i="33"/>
  <c r="P371" i="33" s="1"/>
  <c r="N310" i="33"/>
  <c r="O310" i="33" s="1"/>
  <c r="M310" i="33"/>
  <c r="P310" i="33" s="1"/>
  <c r="N309" i="33"/>
  <c r="O309" i="33" s="1"/>
  <c r="M309" i="33"/>
  <c r="P309" i="33" s="1"/>
  <c r="N216" i="33"/>
  <c r="O216" i="33" s="1"/>
  <c r="M216" i="33"/>
  <c r="N317" i="33"/>
  <c r="O317" i="33" s="1"/>
  <c r="M317" i="33"/>
  <c r="M212" i="33"/>
  <c r="N212" i="33"/>
  <c r="O212" i="33" s="1"/>
  <c r="L277" i="33"/>
  <c r="K277" i="33"/>
  <c r="L287" i="33"/>
  <c r="K287" i="33"/>
  <c r="M259" i="33"/>
  <c r="N259" i="33"/>
  <c r="O259" i="33" s="1"/>
  <c r="L191" i="33"/>
  <c r="K191" i="33"/>
  <c r="L198" i="33"/>
  <c r="K198" i="33"/>
  <c r="N189" i="33"/>
  <c r="O189" i="33" s="1"/>
  <c r="M189" i="33"/>
  <c r="N158" i="33"/>
  <c r="O158" i="33" s="1"/>
  <c r="M158" i="33"/>
  <c r="P158" i="33" s="1"/>
  <c r="N134" i="33"/>
  <c r="O134" i="33" s="1"/>
  <c r="M134" i="33"/>
  <c r="P134" i="33" s="1"/>
  <c r="N150" i="33"/>
  <c r="O150" i="33" s="1"/>
  <c r="M150" i="33"/>
  <c r="L160" i="33"/>
  <c r="K160" i="33"/>
  <c r="N372" i="33"/>
  <c r="O372" i="33" s="1"/>
  <c r="M372" i="33"/>
  <c r="N293" i="33"/>
  <c r="O293" i="33" s="1"/>
  <c r="M293" i="33"/>
  <c r="N177" i="33"/>
  <c r="O177" i="33" s="1"/>
  <c r="M177" i="33"/>
  <c r="P177" i="33" s="1"/>
  <c r="L249" i="33"/>
  <c r="K249" i="33"/>
  <c r="N181" i="33"/>
  <c r="O181" i="33" s="1"/>
  <c r="M181" i="33"/>
  <c r="L373" i="33"/>
  <c r="K373" i="33"/>
  <c r="N182" i="33"/>
  <c r="O182" i="33" s="1"/>
  <c r="M182" i="33"/>
  <c r="N207" i="33"/>
  <c r="O207" i="33" s="1"/>
  <c r="M207" i="33"/>
  <c r="L365" i="33"/>
  <c r="K365" i="33"/>
  <c r="M335" i="33"/>
  <c r="N335" i="33"/>
  <c r="O335" i="33" s="1"/>
  <c r="N338" i="33"/>
  <c r="O338" i="33" s="1"/>
  <c r="M338" i="33"/>
  <c r="N197" i="33"/>
  <c r="O197" i="33" s="1"/>
  <c r="M197" i="33"/>
  <c r="L236" i="33"/>
  <c r="K236" i="33"/>
  <c r="N346" i="33"/>
  <c r="O346" i="33" s="1"/>
  <c r="M346" i="33"/>
  <c r="P346" i="33" s="1"/>
  <c r="L133" i="33"/>
  <c r="K133" i="33"/>
  <c r="N107" i="33"/>
  <c r="O107" i="33" s="1"/>
  <c r="M107" i="33"/>
  <c r="P107" i="33" s="1"/>
  <c r="N339" i="33"/>
  <c r="O339" i="33" s="1"/>
  <c r="M339" i="33"/>
  <c r="P339" i="33" s="1"/>
  <c r="M267" i="33"/>
  <c r="N267" i="33"/>
  <c r="O267" i="33" s="1"/>
  <c r="M235" i="33"/>
  <c r="N235" i="33"/>
  <c r="O235" i="33" s="1"/>
  <c r="L258" i="33"/>
  <c r="K258" i="33"/>
  <c r="N272" i="33"/>
  <c r="O272" i="33" s="1"/>
  <c r="M272" i="33"/>
  <c r="L226" i="33"/>
  <c r="K226" i="33"/>
  <c r="L266" i="33"/>
  <c r="K266" i="33"/>
  <c r="L217" i="33"/>
  <c r="K217" i="33"/>
  <c r="L168" i="33"/>
  <c r="K168" i="33"/>
  <c r="M175" i="33"/>
  <c r="N175" i="33"/>
  <c r="O175" i="33" s="1"/>
  <c r="L109" i="33"/>
  <c r="K109" i="33"/>
  <c r="N139" i="33"/>
  <c r="O139" i="33" s="1"/>
  <c r="M139" i="33"/>
  <c r="N301" i="33"/>
  <c r="O301" i="33" s="1"/>
  <c r="M301" i="33"/>
  <c r="N179" i="33"/>
  <c r="O179" i="33" s="1"/>
  <c r="M179" i="33"/>
  <c r="N124" i="33"/>
  <c r="O124" i="33" s="1"/>
  <c r="M124" i="33"/>
  <c r="P124" i="33" s="1"/>
  <c r="N100" i="33"/>
  <c r="O100" i="33" s="1"/>
  <c r="M100" i="33"/>
  <c r="P100" i="33" s="1"/>
  <c r="N127" i="33"/>
  <c r="O127" i="33" s="1"/>
  <c r="M127" i="33"/>
  <c r="L233" i="33"/>
  <c r="K233" i="33"/>
  <c r="N99" i="33"/>
  <c r="O99" i="33" s="1"/>
  <c r="M99" i="33"/>
  <c r="L157" i="33"/>
  <c r="K157" i="33"/>
  <c r="M275" i="33"/>
  <c r="N275" i="33"/>
  <c r="O275" i="33" s="1"/>
  <c r="N200" i="33"/>
  <c r="O200" i="33" s="1"/>
  <c r="M200" i="33"/>
  <c r="P200" i="33" s="1"/>
  <c r="N96" i="33"/>
  <c r="O96" i="33" s="1"/>
  <c r="M96" i="33"/>
  <c r="M251" i="33"/>
  <c r="N251" i="33"/>
  <c r="O251" i="33" s="1"/>
  <c r="M167" i="33"/>
  <c r="N167" i="33"/>
  <c r="O167" i="33" s="1"/>
  <c r="N131" i="33"/>
  <c r="O131" i="33" s="1"/>
  <c r="M131" i="33"/>
  <c r="P131" i="33" s="1"/>
  <c r="N268" i="33"/>
  <c r="O268" i="33" s="1"/>
  <c r="M268" i="33"/>
  <c r="P268" i="33" s="1"/>
  <c r="L357" i="33"/>
  <c r="K357" i="33"/>
  <c r="L303" i="33"/>
  <c r="K303" i="33"/>
  <c r="N318" i="33"/>
  <c r="O318" i="33" s="1"/>
  <c r="M318" i="33"/>
  <c r="P318" i="33" s="1"/>
  <c r="N355" i="33"/>
  <c r="O355" i="33" s="1"/>
  <c r="M355" i="33"/>
  <c r="K237" i="33"/>
  <c r="L237" i="33"/>
  <c r="K205" i="33"/>
  <c r="L205" i="33"/>
  <c r="L279" i="33"/>
  <c r="K279" i="33"/>
  <c r="K245" i="33"/>
  <c r="L245" i="33"/>
  <c r="N240" i="33"/>
  <c r="O240" i="33" s="1"/>
  <c r="M240" i="33"/>
  <c r="P240" i="33" s="1"/>
  <c r="K213" i="33"/>
  <c r="L213" i="33"/>
  <c r="M227" i="33"/>
  <c r="N227" i="33"/>
  <c r="O227" i="33" s="1"/>
  <c r="N174" i="33"/>
  <c r="O174" i="33" s="1"/>
  <c r="M174" i="33"/>
  <c r="P174" i="33" s="1"/>
  <c r="N224" i="33"/>
  <c r="O224" i="33" s="1"/>
  <c r="M224" i="33"/>
  <c r="P224" i="33" s="1"/>
  <c r="N132" i="33"/>
  <c r="O132" i="33" s="1"/>
  <c r="M132" i="33"/>
  <c r="L210" i="33"/>
  <c r="K210" i="33"/>
  <c r="N193" i="33"/>
  <c r="O193" i="33" s="1"/>
  <c r="M193" i="33"/>
  <c r="P193" i="33" s="1"/>
  <c r="N148" i="33"/>
  <c r="O148" i="33" s="1"/>
  <c r="M148" i="33"/>
  <c r="P148" i="33" s="1"/>
  <c r="L123" i="33"/>
  <c r="K123" i="33"/>
  <c r="N121" i="33"/>
  <c r="O121" i="33" s="1"/>
  <c r="M121" i="33"/>
  <c r="N348" i="33"/>
  <c r="O348" i="33" s="1"/>
  <c r="M348" i="33"/>
  <c r="L327" i="33"/>
  <c r="K327" i="33"/>
  <c r="K229" i="33"/>
  <c r="L229" i="33"/>
  <c r="N283" i="33"/>
  <c r="O283" i="33" s="1"/>
  <c r="M283" i="33"/>
  <c r="N111" i="33"/>
  <c r="O111" i="33" s="1"/>
  <c r="M111" i="33"/>
  <c r="N120" i="33"/>
  <c r="O120" i="33" s="1"/>
  <c r="M120" i="33"/>
  <c r="P120" i="33" s="1"/>
  <c r="M219" i="33"/>
  <c r="N219" i="33"/>
  <c r="O219" i="33" s="1"/>
  <c r="N118" i="33"/>
  <c r="O118" i="33" s="1"/>
  <c r="M118" i="33"/>
  <c r="L341" i="33"/>
  <c r="K341" i="33"/>
  <c r="N322" i="33"/>
  <c r="O322" i="33" s="1"/>
  <c r="M322" i="33"/>
  <c r="P322" i="33" s="1"/>
  <c r="L274" i="33"/>
  <c r="K274" i="33"/>
  <c r="N256" i="33"/>
  <c r="O256" i="33" s="1"/>
  <c r="M256" i="33"/>
  <c r="P256" i="33" s="1"/>
  <c r="N164" i="33"/>
  <c r="O164" i="33" s="1"/>
  <c r="M164" i="33"/>
  <c r="P164" i="33" s="1"/>
  <c r="N356" i="33"/>
  <c r="O356" i="33" s="1"/>
  <c r="M356" i="33"/>
  <c r="P356" i="33" s="1"/>
  <c r="N302" i="33"/>
  <c r="O302" i="33" s="1"/>
  <c r="M302" i="33"/>
  <c r="N331" i="33"/>
  <c r="O331" i="33" s="1"/>
  <c r="M331" i="33"/>
  <c r="P331" i="33" s="1"/>
  <c r="L333" i="33"/>
  <c r="K333" i="33"/>
  <c r="N260" i="33"/>
  <c r="O260" i="33" s="1"/>
  <c r="M260" i="33"/>
  <c r="P260" i="33" s="1"/>
  <c r="N232" i="33"/>
  <c r="O232" i="33" s="1"/>
  <c r="M232" i="33"/>
  <c r="P232" i="33" s="1"/>
  <c r="N228" i="33"/>
  <c r="O228" i="33" s="1"/>
  <c r="M228" i="33"/>
  <c r="N364" i="33"/>
  <c r="O364" i="33" s="1"/>
  <c r="M364" i="33"/>
  <c r="M184" i="33"/>
  <c r="N184" i="33"/>
  <c r="O184" i="33" s="1"/>
  <c r="N332" i="33"/>
  <c r="O332" i="33" s="1"/>
  <c r="M332" i="33"/>
  <c r="P332" i="33" s="1"/>
  <c r="L199" i="33"/>
  <c r="K199" i="33"/>
  <c r="N325" i="33"/>
  <c r="O325" i="33" s="1"/>
  <c r="M325" i="33"/>
  <c r="P325" i="33" s="1"/>
  <c r="M211" i="33"/>
  <c r="N211" i="33"/>
  <c r="O211" i="33" s="1"/>
  <c r="M159" i="33"/>
  <c r="N159" i="33"/>
  <c r="O159" i="33" s="1"/>
  <c r="L101" i="33"/>
  <c r="K101" i="33"/>
  <c r="M351" i="33"/>
  <c r="N351" i="33"/>
  <c r="O351" i="33" s="1"/>
  <c r="L173" i="33"/>
  <c r="K173" i="33"/>
  <c r="L252" i="33"/>
  <c r="K252" i="33"/>
  <c r="L149" i="33"/>
  <c r="K149" i="33"/>
  <c r="N115" i="33"/>
  <c r="O115" i="33" s="1"/>
  <c r="M115" i="33"/>
  <c r="N147" i="33"/>
  <c r="O147" i="33" s="1"/>
  <c r="M147" i="33"/>
  <c r="N94" i="33"/>
  <c r="O94" i="33" s="1"/>
  <c r="M94" i="33"/>
  <c r="J17" i="33"/>
  <c r="K17" i="33"/>
  <c r="O32" i="33"/>
  <c r="O63" i="33"/>
  <c r="K40" i="33"/>
  <c r="J40" i="33"/>
  <c r="J56" i="33"/>
  <c r="O56" i="33" s="1"/>
  <c r="L86" i="33"/>
  <c r="L12" i="33"/>
  <c r="M12" i="33"/>
  <c r="N12" i="33" s="1"/>
  <c r="L41" i="33"/>
  <c r="O41" i="33" s="1"/>
  <c r="L29" i="33"/>
  <c r="M29" i="33"/>
  <c r="N29" i="33" s="1"/>
  <c r="J38" i="33"/>
  <c r="K38" i="33"/>
  <c r="L14" i="33"/>
  <c r="M14" i="33"/>
  <c r="N14" i="33" s="1"/>
  <c r="J86" i="33"/>
  <c r="K71" i="33"/>
  <c r="L71" i="33" s="1"/>
  <c r="K70" i="33"/>
  <c r="L70" i="33" s="1"/>
  <c r="J84" i="33"/>
  <c r="K84" i="33"/>
  <c r="L78" i="33"/>
  <c r="M78" i="33"/>
  <c r="N78" i="33" s="1"/>
  <c r="M77" i="33"/>
  <c r="N77" i="33" s="1"/>
  <c r="L77" i="33"/>
  <c r="O77" i="33" s="1"/>
  <c r="M87" i="33"/>
  <c r="N87" i="33" s="1"/>
  <c r="L87" i="33"/>
  <c r="M76" i="33"/>
  <c r="N76" i="33" s="1"/>
  <c r="L76" i="33"/>
  <c r="O76" i="33" s="1"/>
  <c r="M69" i="33"/>
  <c r="N69" i="33" s="1"/>
  <c r="L69" i="33"/>
  <c r="K82" i="33"/>
  <c r="J82" i="33"/>
  <c r="M83" i="33"/>
  <c r="N83" i="33" s="1"/>
  <c r="L83" i="33"/>
  <c r="K74" i="33"/>
  <c r="J74" i="33"/>
  <c r="M81" i="33"/>
  <c r="N81" i="33" s="1"/>
  <c r="L81" i="33"/>
  <c r="O81" i="33" s="1"/>
  <c r="K73" i="33"/>
  <c r="J73" i="33"/>
  <c r="M70" i="33"/>
  <c r="N70" i="33" s="1"/>
  <c r="M72" i="33"/>
  <c r="N72" i="33" s="1"/>
  <c r="L72" i="33"/>
  <c r="O72" i="33" s="1"/>
  <c r="M79" i="33"/>
  <c r="N79" i="33" s="1"/>
  <c r="L79" i="33"/>
  <c r="O79" i="33" s="1"/>
  <c r="K88" i="33"/>
  <c r="J88" i="33"/>
  <c r="J80" i="33"/>
  <c r="K80" i="33"/>
  <c r="M75" i="33"/>
  <c r="N75" i="33" s="1"/>
  <c r="L75" i="33"/>
  <c r="O75" i="33" s="1"/>
  <c r="J62" i="33"/>
  <c r="K62" i="33"/>
  <c r="J54" i="33"/>
  <c r="K54" i="33"/>
  <c r="J64" i="33"/>
  <c r="L64" i="33"/>
  <c r="M61" i="33"/>
  <c r="N61" i="33" s="1"/>
  <c r="L61" i="33"/>
  <c r="O61" i="33" s="1"/>
  <c r="M66" i="33"/>
  <c r="N66" i="33" s="1"/>
  <c r="L66" i="33"/>
  <c r="M55" i="33"/>
  <c r="N55" i="33" s="1"/>
  <c r="L55" i="33"/>
  <c r="L60" i="33"/>
  <c r="M60" i="33"/>
  <c r="N60" i="33" s="1"/>
  <c r="M58" i="33"/>
  <c r="N58" i="33" s="1"/>
  <c r="L58" i="33"/>
  <c r="M53" i="33"/>
  <c r="N53" i="33" s="1"/>
  <c r="O53" i="33" s="1"/>
  <c r="M57" i="33"/>
  <c r="N57" i="33" s="1"/>
  <c r="L57" i="33"/>
  <c r="M59" i="33"/>
  <c r="N59" i="33" s="1"/>
  <c r="L59" i="33"/>
  <c r="M65" i="33"/>
  <c r="N65" i="33" s="1"/>
  <c r="L65" i="33"/>
  <c r="L50" i="33"/>
  <c r="M50" i="33"/>
  <c r="N50" i="33" s="1"/>
  <c r="K49" i="33"/>
  <c r="J49" i="33"/>
  <c r="L48" i="33"/>
  <c r="M48" i="33"/>
  <c r="N48" i="33" s="1"/>
  <c r="K43" i="33"/>
  <c r="J43" i="33"/>
  <c r="M42" i="33"/>
  <c r="N42" i="33" s="1"/>
  <c r="O42" i="33" s="1"/>
  <c r="M45" i="33"/>
  <c r="N45" i="33" s="1"/>
  <c r="L45" i="33"/>
  <c r="M44" i="33"/>
  <c r="N44" i="33" s="1"/>
  <c r="O44" i="33" s="1"/>
  <c r="M31" i="33"/>
  <c r="N31" i="33" s="1"/>
  <c r="O31" i="33" s="1"/>
  <c r="M33" i="33"/>
  <c r="N33" i="33" s="1"/>
  <c r="O33" i="33" s="1"/>
  <c r="K30" i="33"/>
  <c r="L30" i="33" s="1"/>
  <c r="K11" i="33"/>
  <c r="J11" i="33"/>
  <c r="L19" i="33"/>
  <c r="M19" i="33"/>
  <c r="N19" i="33" s="1"/>
  <c r="J18" i="33"/>
  <c r="K18" i="33"/>
  <c r="M15" i="33"/>
  <c r="N15" i="33" s="1"/>
  <c r="L15" i="33"/>
  <c r="L13" i="33"/>
  <c r="M13" i="33"/>
  <c r="N13" i="33" s="1"/>
  <c r="O450" i="33" l="1"/>
  <c r="O449" i="33"/>
  <c r="O444" i="33"/>
  <c r="O377" i="33"/>
  <c r="D463" i="33" s="1"/>
  <c r="P372" i="33"/>
  <c r="N361" i="33"/>
  <c r="O361" i="33" s="1"/>
  <c r="M361" i="33"/>
  <c r="P355" i="33"/>
  <c r="P348" i="33"/>
  <c r="N334" i="33"/>
  <c r="O334" i="33" s="1"/>
  <c r="M334" i="33"/>
  <c r="P334" i="33" s="1"/>
  <c r="N313" i="33"/>
  <c r="O313" i="33" s="1"/>
  <c r="M313" i="33"/>
  <c r="P313" i="33" s="1"/>
  <c r="P302" i="33"/>
  <c r="P301" i="33"/>
  <c r="P294" i="33"/>
  <c r="P293" i="33"/>
  <c r="P286" i="33"/>
  <c r="P284" i="33"/>
  <c r="P283" i="33"/>
  <c r="P267" i="33"/>
  <c r="P231" i="33"/>
  <c r="P228" i="33"/>
  <c r="P207" i="33"/>
  <c r="P201" i="33"/>
  <c r="P189" i="33"/>
  <c r="P182" i="33"/>
  <c r="P179" i="33"/>
  <c r="P150" i="33"/>
  <c r="P147" i="33"/>
  <c r="P142" i="33"/>
  <c r="P140" i="33"/>
  <c r="P139" i="33"/>
  <c r="P121" i="33"/>
  <c r="P118" i="33"/>
  <c r="P116" i="33"/>
  <c r="P96" i="33"/>
  <c r="O87" i="33"/>
  <c r="O83" i="33"/>
  <c r="O70" i="33"/>
  <c r="O69" i="33"/>
  <c r="O58" i="33"/>
  <c r="O78" i="33"/>
  <c r="P159" i="33"/>
  <c r="P219" i="33"/>
  <c r="P132" i="33"/>
  <c r="P167" i="33"/>
  <c r="P275" i="33"/>
  <c r="P127" i="33"/>
  <c r="P181" i="33"/>
  <c r="P259" i="33"/>
  <c r="P317" i="33"/>
  <c r="P276" i="33"/>
  <c r="O445" i="33"/>
  <c r="O447" i="33"/>
  <c r="P211" i="33"/>
  <c r="P184" i="33"/>
  <c r="P251" i="33"/>
  <c r="P197" i="33"/>
  <c r="P176" i="33"/>
  <c r="P243" i="33"/>
  <c r="P352" i="33"/>
  <c r="P351" i="33"/>
  <c r="P364" i="33"/>
  <c r="P111" i="33"/>
  <c r="P235" i="33"/>
  <c r="P338" i="33"/>
  <c r="P206" i="33"/>
  <c r="P126" i="33"/>
  <c r="P244" i="33"/>
  <c r="N321" i="33"/>
  <c r="O321" i="33" s="1"/>
  <c r="M321" i="33"/>
  <c r="O86" i="33"/>
  <c r="P227" i="33"/>
  <c r="P175" i="33"/>
  <c r="P335" i="33"/>
  <c r="P212" i="33"/>
  <c r="P359" i="33"/>
  <c r="P343" i="33"/>
  <c r="N345" i="33"/>
  <c r="O345" i="33" s="1"/>
  <c r="M345" i="33"/>
  <c r="M71" i="33"/>
  <c r="N71" i="33" s="1"/>
  <c r="O71" i="33" s="1"/>
  <c r="M312" i="33"/>
  <c r="N312" i="33"/>
  <c r="O312" i="33" s="1"/>
  <c r="N337" i="33"/>
  <c r="O337" i="33" s="1"/>
  <c r="P337" i="33" s="1"/>
  <c r="M337" i="33"/>
  <c r="N187" i="33"/>
  <c r="O187" i="33" s="1"/>
  <c r="M187" i="33"/>
  <c r="P187" i="33" s="1"/>
  <c r="N204" i="33"/>
  <c r="O204" i="33" s="1"/>
  <c r="M204" i="33"/>
  <c r="O45" i="33"/>
  <c r="P94" i="33"/>
  <c r="P272" i="33"/>
  <c r="P248" i="33"/>
  <c r="N297" i="33"/>
  <c r="O297" i="33" s="1"/>
  <c r="M297" i="33"/>
  <c r="N247" i="33"/>
  <c r="O247" i="33" s="1"/>
  <c r="M247" i="33"/>
  <c r="N280" i="33"/>
  <c r="O280" i="33" s="1"/>
  <c r="P280" i="33" s="1"/>
  <c r="M280" i="33"/>
  <c r="N299" i="33"/>
  <c r="O299" i="33" s="1"/>
  <c r="M299" i="33"/>
  <c r="M291" i="33"/>
  <c r="N291" i="33"/>
  <c r="O291" i="33" s="1"/>
  <c r="P291" i="33" s="1"/>
  <c r="N171" i="33"/>
  <c r="O171" i="33" s="1"/>
  <c r="M171" i="33"/>
  <c r="P171" i="33" s="1"/>
  <c r="N129" i="33"/>
  <c r="O129" i="33" s="1"/>
  <c r="M129" i="33"/>
  <c r="O65" i="33"/>
  <c r="P216" i="33"/>
  <c r="P330" i="33"/>
  <c r="N145" i="33"/>
  <c r="O145" i="33" s="1"/>
  <c r="M145" i="33"/>
  <c r="N323" i="33"/>
  <c r="O323" i="33" s="1"/>
  <c r="M323" i="33"/>
  <c r="P323" i="33" s="1"/>
  <c r="N369" i="33"/>
  <c r="O369" i="33" s="1"/>
  <c r="M369" i="33"/>
  <c r="P369" i="33" s="1"/>
  <c r="N143" i="33"/>
  <c r="O143" i="33" s="1"/>
  <c r="M143" i="33"/>
  <c r="M135" i="33"/>
  <c r="N135" i="33"/>
  <c r="O135" i="33" s="1"/>
  <c r="P135" i="33" s="1"/>
  <c r="M105" i="33"/>
  <c r="N105" i="33"/>
  <c r="O105" i="33" s="1"/>
  <c r="O60" i="33"/>
  <c r="O64" i="33"/>
  <c r="P115" i="33"/>
  <c r="P99" i="33"/>
  <c r="P110" i="33"/>
  <c r="P208" i="33"/>
  <c r="M103" i="33"/>
  <c r="N103" i="33"/>
  <c r="O103" i="33" s="1"/>
  <c r="N203" i="33"/>
  <c r="O203" i="33" s="1"/>
  <c r="M203" i="33"/>
  <c r="P203" i="33" s="1"/>
  <c r="O55" i="33"/>
  <c r="N366" i="33"/>
  <c r="O366" i="33" s="1"/>
  <c r="M366" i="33"/>
  <c r="N163" i="33"/>
  <c r="O163" i="33" s="1"/>
  <c r="M163" i="33"/>
  <c r="N245" i="33"/>
  <c r="O245" i="33" s="1"/>
  <c r="M245" i="33"/>
  <c r="M295" i="33"/>
  <c r="N295" i="33"/>
  <c r="O295" i="33" s="1"/>
  <c r="P295" i="33" s="1"/>
  <c r="N152" i="33"/>
  <c r="O152" i="33" s="1"/>
  <c r="M152" i="33"/>
  <c r="N149" i="33"/>
  <c r="O149" i="33" s="1"/>
  <c r="M149" i="33"/>
  <c r="M101" i="33"/>
  <c r="N101" i="33"/>
  <c r="O101" i="33" s="1"/>
  <c r="M199" i="33"/>
  <c r="N199" i="33"/>
  <c r="O199" i="33" s="1"/>
  <c r="P199" i="33" s="1"/>
  <c r="N210" i="33"/>
  <c r="O210" i="33" s="1"/>
  <c r="P210" i="33" s="1"/>
  <c r="M210" i="33"/>
  <c r="M279" i="33"/>
  <c r="N279" i="33"/>
  <c r="O279" i="33" s="1"/>
  <c r="N233" i="33"/>
  <c r="O233" i="33" s="1"/>
  <c r="M233" i="33"/>
  <c r="P233" i="33" s="1"/>
  <c r="N226" i="33"/>
  <c r="O226" i="33" s="1"/>
  <c r="M226" i="33"/>
  <c r="N373" i="33"/>
  <c r="O373" i="33" s="1"/>
  <c r="M373" i="33"/>
  <c r="M191" i="33"/>
  <c r="N191" i="33"/>
  <c r="O191" i="33" s="1"/>
  <c r="M319" i="33"/>
  <c r="N319" i="33"/>
  <c r="O319" i="33" s="1"/>
  <c r="P319" i="33" s="1"/>
  <c r="M183" i="33"/>
  <c r="N183" i="33"/>
  <c r="O183" i="33" s="1"/>
  <c r="N198" i="33"/>
  <c r="O198" i="33" s="1"/>
  <c r="M198" i="33"/>
  <c r="M311" i="33"/>
  <c r="P311" i="33" s="1"/>
  <c r="N311" i="33"/>
  <c r="O311" i="33" s="1"/>
  <c r="N221" i="33"/>
  <c r="O221" i="33" s="1"/>
  <c r="M221" i="33"/>
  <c r="N229" i="33"/>
  <c r="O229" i="33" s="1"/>
  <c r="M229" i="33"/>
  <c r="P229" i="33" s="1"/>
  <c r="N213" i="33"/>
  <c r="O213" i="33" s="1"/>
  <c r="M213" i="33"/>
  <c r="N205" i="33"/>
  <c r="O205" i="33" s="1"/>
  <c r="M205" i="33"/>
  <c r="N261" i="33"/>
  <c r="O261" i="33" s="1"/>
  <c r="M261" i="33"/>
  <c r="P261" i="33" s="1"/>
  <c r="N341" i="33"/>
  <c r="O341" i="33" s="1"/>
  <c r="M341" i="33"/>
  <c r="M109" i="33"/>
  <c r="N109" i="33"/>
  <c r="O109" i="33" s="1"/>
  <c r="M277" i="33"/>
  <c r="N277" i="33"/>
  <c r="O277" i="33" s="1"/>
  <c r="N252" i="33"/>
  <c r="O252" i="33" s="1"/>
  <c r="M252" i="33"/>
  <c r="P252" i="33" s="1"/>
  <c r="N274" i="33"/>
  <c r="O274" i="33" s="1"/>
  <c r="M274" i="33"/>
  <c r="P274" i="33" s="1"/>
  <c r="N123" i="33"/>
  <c r="O123" i="33" s="1"/>
  <c r="M123" i="33"/>
  <c r="M303" i="33"/>
  <c r="N303" i="33"/>
  <c r="O303" i="33" s="1"/>
  <c r="N168" i="33"/>
  <c r="O168" i="33" s="1"/>
  <c r="M168" i="33"/>
  <c r="P168" i="33" s="1"/>
  <c r="N236" i="33"/>
  <c r="O236" i="33" s="1"/>
  <c r="M236" i="33"/>
  <c r="N365" i="33"/>
  <c r="O365" i="33" s="1"/>
  <c r="M365" i="33"/>
  <c r="M141" i="33"/>
  <c r="N141" i="33"/>
  <c r="O141" i="33" s="1"/>
  <c r="N220" i="33"/>
  <c r="O220" i="33" s="1"/>
  <c r="M220" i="33"/>
  <c r="N242" i="33"/>
  <c r="O242" i="33" s="1"/>
  <c r="M242" i="33"/>
  <c r="N333" i="33"/>
  <c r="O333" i="33" s="1"/>
  <c r="M333" i="33"/>
  <c r="M133" i="33"/>
  <c r="N133" i="33"/>
  <c r="O133" i="33" s="1"/>
  <c r="N237" i="33"/>
  <c r="O237" i="33" s="1"/>
  <c r="M237" i="33"/>
  <c r="P237" i="33" s="1"/>
  <c r="N253" i="33"/>
  <c r="O253" i="33" s="1"/>
  <c r="M253" i="33"/>
  <c r="N266" i="33"/>
  <c r="O266" i="33" s="1"/>
  <c r="M266" i="33"/>
  <c r="N282" i="33"/>
  <c r="O282" i="33" s="1"/>
  <c r="M282" i="33"/>
  <c r="N269" i="33"/>
  <c r="O269" i="33" s="1"/>
  <c r="M269" i="33"/>
  <c r="P269" i="33" s="1"/>
  <c r="N173" i="33"/>
  <c r="O173" i="33" s="1"/>
  <c r="M173" i="33"/>
  <c r="P173" i="33" s="1"/>
  <c r="M327" i="33"/>
  <c r="N327" i="33"/>
  <c r="O327" i="33" s="1"/>
  <c r="N357" i="33"/>
  <c r="O357" i="33" s="1"/>
  <c r="M357" i="33"/>
  <c r="N157" i="33"/>
  <c r="O157" i="33" s="1"/>
  <c r="M157" i="33"/>
  <c r="P157" i="33" s="1"/>
  <c r="N217" i="33"/>
  <c r="O217" i="33" s="1"/>
  <c r="M217" i="33"/>
  <c r="P217" i="33" s="1"/>
  <c r="N258" i="33"/>
  <c r="O258" i="33" s="1"/>
  <c r="P258" i="33" s="1"/>
  <c r="M258" i="33"/>
  <c r="N249" i="33"/>
  <c r="O249" i="33" s="1"/>
  <c r="M249" i="33"/>
  <c r="N160" i="33"/>
  <c r="O160" i="33" s="1"/>
  <c r="M160" i="33"/>
  <c r="P160" i="33" s="1"/>
  <c r="M287" i="33"/>
  <c r="N287" i="33"/>
  <c r="O287" i="33" s="1"/>
  <c r="N349" i="33"/>
  <c r="O349" i="33" s="1"/>
  <c r="M349" i="33"/>
  <c r="M125" i="33"/>
  <c r="N125" i="33"/>
  <c r="O125" i="33" s="1"/>
  <c r="M117" i="33"/>
  <c r="N117" i="33"/>
  <c r="O117" i="33" s="1"/>
  <c r="O50" i="33"/>
  <c r="O59" i="33"/>
  <c r="O29" i="33"/>
  <c r="O57" i="33"/>
  <c r="L17" i="33"/>
  <c r="M17" i="33"/>
  <c r="N17" i="33" s="1"/>
  <c r="O66" i="33"/>
  <c r="M38" i="33"/>
  <c r="N38" i="33" s="1"/>
  <c r="L38" i="33"/>
  <c r="O48" i="33"/>
  <c r="M40" i="33"/>
  <c r="N40" i="33" s="1"/>
  <c r="L40" i="33"/>
  <c r="M84" i="33"/>
  <c r="N84" i="33" s="1"/>
  <c r="L84" i="33"/>
  <c r="M80" i="33"/>
  <c r="N80" i="33" s="1"/>
  <c r="L80" i="33"/>
  <c r="O80" i="33" s="1"/>
  <c r="L74" i="33"/>
  <c r="M74" i="33"/>
  <c r="N74" i="33" s="1"/>
  <c r="O74" i="33" s="1"/>
  <c r="M88" i="33"/>
  <c r="N88" i="33" s="1"/>
  <c r="L88" i="33"/>
  <c r="M73" i="33"/>
  <c r="N73" i="33" s="1"/>
  <c r="L73" i="33"/>
  <c r="L82" i="33"/>
  <c r="M82" i="33"/>
  <c r="N82" i="33" s="1"/>
  <c r="O82" i="33" s="1"/>
  <c r="M54" i="33"/>
  <c r="N54" i="33" s="1"/>
  <c r="L54" i="33"/>
  <c r="O54" i="33" s="1"/>
  <c r="M62" i="33"/>
  <c r="N62" i="33" s="1"/>
  <c r="O62" i="33" s="1"/>
  <c r="L62" i="33"/>
  <c r="M49" i="33"/>
  <c r="N49" i="33" s="1"/>
  <c r="L49" i="33"/>
  <c r="L43" i="33"/>
  <c r="M43" i="33"/>
  <c r="N43" i="33" s="1"/>
  <c r="M30" i="33"/>
  <c r="N30" i="33" s="1"/>
  <c r="O30" i="33" s="1"/>
  <c r="L11" i="33"/>
  <c r="M11" i="33"/>
  <c r="N11" i="33" s="1"/>
  <c r="M18" i="33"/>
  <c r="N18" i="33" s="1"/>
  <c r="L18" i="33"/>
  <c r="P366" i="33" l="1"/>
  <c r="P361" i="33"/>
  <c r="P341" i="33"/>
  <c r="P327" i="33"/>
  <c r="P312" i="33"/>
  <c r="P303" i="33"/>
  <c r="P279" i="33"/>
  <c r="P277" i="33"/>
  <c r="P266" i="33"/>
  <c r="P253" i="33"/>
  <c r="P245" i="33"/>
  <c r="P242" i="33"/>
  <c r="P236" i="33"/>
  <c r="P226" i="33"/>
  <c r="P221" i="33"/>
  <c r="P220" i="33"/>
  <c r="P152" i="33"/>
  <c r="P109" i="33"/>
  <c r="P103" i="33"/>
  <c r="P101" i="33"/>
  <c r="O38" i="33"/>
  <c r="P297" i="33"/>
  <c r="P345" i="33"/>
  <c r="O49" i="33"/>
  <c r="O73" i="33"/>
  <c r="O84" i="33"/>
  <c r="P249" i="33"/>
  <c r="P357" i="33"/>
  <c r="P282" i="33"/>
  <c r="P133" i="33"/>
  <c r="P205" i="33"/>
  <c r="P191" i="33"/>
  <c r="P149" i="33"/>
  <c r="P163" i="33"/>
  <c r="P299" i="33"/>
  <c r="P321" i="33"/>
  <c r="O88" i="33"/>
  <c r="P349" i="33"/>
  <c r="P123" i="33"/>
  <c r="P213" i="33"/>
  <c r="P198" i="33"/>
  <c r="P373" i="33"/>
  <c r="P105" i="33"/>
  <c r="P129" i="33"/>
  <c r="P145" i="33"/>
  <c r="P183" i="33"/>
  <c r="P143" i="33"/>
  <c r="P247" i="33"/>
  <c r="P287" i="33"/>
  <c r="O43" i="33"/>
  <c r="P117" i="33"/>
  <c r="P125" i="33"/>
  <c r="P141" i="33"/>
  <c r="P333" i="33"/>
  <c r="P365" i="33"/>
  <c r="P204" i="33"/>
  <c r="O40" i="33"/>
  <c r="O11" i="33"/>
  <c r="P374" i="33" l="1"/>
  <c r="D462" i="33" s="1"/>
  <c r="O89" i="33"/>
  <c r="D461" i="33" s="1"/>
  <c r="F438" i="33"/>
  <c r="F439" i="33"/>
  <c r="F440" i="33"/>
  <c r="O16" i="33" l="1"/>
  <c r="O12" i="33" l="1"/>
  <c r="O17" i="33"/>
  <c r="O14" i="33"/>
  <c r="O19" i="33"/>
  <c r="O15" i="33"/>
  <c r="O18" i="33"/>
  <c r="O13" i="33"/>
  <c r="O451" i="33"/>
  <c r="D466" i="33" s="1"/>
  <c r="F414" i="33" l="1"/>
  <c r="O34" i="33" l="1"/>
  <c r="D460" i="33" s="1"/>
  <c r="F434" i="33" l="1"/>
  <c r="O24" i="33"/>
  <c r="O20" i="33" l="1"/>
  <c r="D459" i="33" s="1"/>
  <c r="F437" i="33" l="1"/>
  <c r="F436" i="33" l="1"/>
  <c r="F435" i="33"/>
  <c r="F433" i="33"/>
  <c r="F432" i="33"/>
  <c r="F431" i="33"/>
  <c r="F430" i="33"/>
  <c r="F429" i="33"/>
  <c r="F428" i="33"/>
  <c r="F427" i="33"/>
  <c r="F426" i="33"/>
  <c r="F425" i="33"/>
  <c r="F424" i="33"/>
  <c r="F423" i="33"/>
  <c r="F422" i="33"/>
  <c r="F421" i="33"/>
  <c r="F420" i="33"/>
  <c r="F419" i="33"/>
  <c r="F418" i="33"/>
  <c r="F417" i="33"/>
  <c r="F416" i="33"/>
  <c r="F415" i="33"/>
  <c r="F413" i="33"/>
  <c r="F412" i="33"/>
  <c r="F411" i="33"/>
  <c r="F410" i="33"/>
  <c r="F409" i="33"/>
  <c r="F408" i="33"/>
  <c r="F407" i="33"/>
  <c r="F406" i="33"/>
  <c r="F405" i="33"/>
  <c r="F404" i="33"/>
  <c r="F403" i="33"/>
  <c r="F402" i="33"/>
  <c r="F401" i="33"/>
  <c r="F400" i="33"/>
  <c r="F399" i="33"/>
  <c r="F398" i="33"/>
  <c r="F397" i="33"/>
  <c r="F396" i="33"/>
  <c r="F395" i="33"/>
  <c r="F394" i="33"/>
  <c r="F393" i="33"/>
  <c r="F392" i="33"/>
  <c r="F391" i="33"/>
  <c r="F390" i="33"/>
  <c r="F389" i="33"/>
  <c r="E5" i="33"/>
  <c r="F441" i="33" l="1"/>
  <c r="D465" i="33" s="1"/>
  <c r="D467" i="33" s="1"/>
  <c r="D469" i="33" l="1"/>
</calcChain>
</file>

<file path=xl/sharedStrings.xml><?xml version="1.0" encoding="utf-8"?>
<sst xmlns="http://schemas.openxmlformats.org/spreadsheetml/2006/main" count="888" uniqueCount="627">
  <si>
    <t>Paramedics</t>
  </si>
  <si>
    <t>7-9 seater</t>
  </si>
  <si>
    <t>Foldable Middle and Rear Seats</t>
  </si>
  <si>
    <t>Indicative Variable Costs</t>
  </si>
  <si>
    <t>Description</t>
  </si>
  <si>
    <t>Dietician</t>
  </si>
  <si>
    <t xml:space="preserve">Pulmonologist </t>
  </si>
  <si>
    <t>ENT</t>
  </si>
  <si>
    <t>Drug screening 5 panel drug test</t>
  </si>
  <si>
    <t>Resources</t>
  </si>
  <si>
    <t>Resource Type</t>
  </si>
  <si>
    <t>Essential Drug/Product List According To Systems</t>
  </si>
  <si>
    <t>Rate Per Hour
(Incl VAT)</t>
  </si>
  <si>
    <t>ACETONE LIQUID 500ML 1'S</t>
  </si>
  <si>
    <t>ACETONE</t>
  </si>
  <si>
    <t>ACYCLOVIR CREAM 2G (S1)* ANTIVIRAL *ADCO**LF6**</t>
  </si>
  <si>
    <t>ACYCLOVIR TAB 200MG 25's (S4) ADCO **LF15**</t>
  </si>
  <si>
    <t>ADRENALINE INJ 1:1000 10 X 1ML (S4) FRESENIUS KABI</t>
  </si>
  <si>
    <t>ADRENALINE</t>
  </si>
  <si>
    <t>ADRENALINE INJ 1:1000 10 X 1ML (S4) PHARMA-Q</t>
  </si>
  <si>
    <t>ALCOHOL WIPES - PRIMESAFE DISINFECTANT  w 70% ALCOHOL  100's</t>
  </si>
  <si>
    <t>WIPES</t>
  </si>
  <si>
    <t>ALCOPHYLLEX COUGH SYR 100ML (S2) ADCOCK ING</t>
  </si>
  <si>
    <t>COUGH</t>
  </si>
  <si>
    <t>ALCOPHYLLEX COUGH SYR 200ML (S2) ADCOCK ING</t>
  </si>
  <si>
    <t>ALCOPHYLLIN SYRUP 100ML (S2) ADCOCK ING</t>
  </si>
  <si>
    <t>ALCOPHYLLIN</t>
  </si>
  <si>
    <t>ALLERGEX TABS 4MG 100'S (S2) CHLORPHENIRAMINE *ADCO*LF8*</t>
  </si>
  <si>
    <t>EYE</t>
  </si>
  <si>
    <t>ALLERGEX TABS 4MG 30'S (S2) CHLORPHENIRAMINE       ADCOCK ING</t>
  </si>
  <si>
    <t>ALLERGEX TABS NON DROWSY (ND) 10MG 30's (S1) LORATADINE  - ADCO*LF8*</t>
  </si>
  <si>
    <t>ALLERGEX MEPYRAMINE CREAM 25G TUBE (S1)</t>
  </si>
  <si>
    <t>ALUMINIUM HYDROXIDE ANTACID GEL 100ML (S0)</t>
  </si>
  <si>
    <t>ALUMINIUM</t>
  </si>
  <si>
    <t>AMILORETIC TABS 5/50MG 100'S (S3) AMILORIDE - ASPEN  9%</t>
  </si>
  <si>
    <t>AMILORETIC</t>
  </si>
  <si>
    <t>AMILORETIC TABS 5/50MG 1000'S (S3) AMILORIDE - ASPEN</t>
  </si>
  <si>
    <t>AMINOPHYLLIN INJ  IV 250MG 10x10ML (S4)  FRES</t>
  </si>
  <si>
    <t>AMINOPHYLLIN</t>
  </si>
  <si>
    <t>AMINOPHYLLIN INJ IV 250MG10 x10ML (S4) ADCO</t>
  </si>
  <si>
    <t>AMOXYCILLIN CAPS 250MG 500'S (S4) BETAMOX - BE TABS   7.5%</t>
  </si>
  <si>
    <t>AMOXYCILLIN</t>
  </si>
  <si>
    <t>AMOXYCILLIN CAPS 250MG  500'S (S4) AUSTEL</t>
  </si>
  <si>
    <t>AMOXYCILLIN CAPS 250MG  500'S (S4) AUSTE</t>
  </si>
  <si>
    <t>AMOXYCILLIN CAPS 500MG 500'S (S4) AUSTEL  6%</t>
  </si>
  <si>
    <t>AMOXYCILLIN CAPS 500MG 500'S (S4) BETAMOX</t>
  </si>
  <si>
    <t>ANUSOL PAIN RELIEF OINTMENT 25G WITH APPLIC (S0)  68595</t>
  </si>
  <si>
    <t>ANUSOL</t>
  </si>
  <si>
    <t>AQUEOUS CREAM BP 500G TUB -</t>
  </si>
  <si>
    <t>ARNICA ICE COOLING GEL 475ML</t>
  </si>
  <si>
    <t>ARNICA</t>
  </si>
  <si>
    <t>ARTHREXIN CAPS 25MG 500'S (S3) INDOMETHACIN - ASPEN</t>
  </si>
  <si>
    <t>ARTHREXIN</t>
  </si>
  <si>
    <t>ASCORBIC ACID / VITAMIN C TABS 500MG 1000'S (BE-TABS)</t>
  </si>
  <si>
    <t>ASCORBIC</t>
  </si>
  <si>
    <t>ASCORBIC ACID / VITAMIN C TABS 500MG 100'S - PORTFOLIO</t>
  </si>
  <si>
    <t>ASCORBIC ACID / VITAMIN C TABS 250MG 1000'S (S0) - P/LABS</t>
  </si>
  <si>
    <t>ASPIRIN TABS 81MG 50'S (S0) ECOTRIN EC - LITHA</t>
  </si>
  <si>
    <t>ASPIRIN</t>
  </si>
  <si>
    <t>ASPIRIN CARDIO TABS 100MG 30'S (S2) BAYER</t>
  </si>
  <si>
    <t>ASPIRIN TABS 300MG 30'S (S0) BAYER ASPRIN</t>
  </si>
  <si>
    <t>ASPIRIN  TABS 300MG 30'S (S2) BAYER</t>
  </si>
  <si>
    <t>ASTHAVENT INHALER ECO 200 DOSE (S2) SALBUTAMOL - CIPLA</t>
  </si>
  <si>
    <t>ASTHAVENT</t>
  </si>
  <si>
    <t>ATROPINE</t>
  </si>
  <si>
    <t>ATROPINE SULPHATE INJ 0.5MG/ML 10x1ML (S4)   FRESENIUS (LF11.11)</t>
  </si>
  <si>
    <t>ATROVENT UDV 0.25MG 60'S MINUMS (S2) BOEHRINGER  INGELHEIM</t>
  </si>
  <si>
    <t>ATROVENT UDV 0.5MG 60'S (S2) BOEHRINGER INGELHEIM</t>
  </si>
  <si>
    <t>AURONE EAR DROPS 15ML (S2)</t>
  </si>
  <si>
    <t>AURONE</t>
  </si>
  <si>
    <t>AZITHROMYCIN TABS 500MG 3'S (S4) ZITHROMAX - AUSTEL</t>
  </si>
  <si>
    <t>AZITHROMYCIN</t>
  </si>
  <si>
    <t>BEROTEC INHALER COMPLETE 10ML (S2)</t>
  </si>
  <si>
    <t>BEROTEC</t>
  </si>
  <si>
    <t>BETAMETHASONE CREAM 15G (S4) ADCO*LF12*</t>
  </si>
  <si>
    <t>BEVISPAS HCL TABS 135MG 100'S (S2) MEBEVERINE- ASPEN  9%</t>
  </si>
  <si>
    <t>BEVISPAS</t>
  </si>
  <si>
    <t>BUSCOPAN TABS 10MG 10'S (S2)  HYOSCINE</t>
  </si>
  <si>
    <t>BUSCOPAN</t>
  </si>
  <si>
    <t>CALAMINE LOTION 100ML (S0) P/LABS</t>
  </si>
  <si>
    <t>CALAMINE</t>
  </si>
  <si>
    <t>CALAMINE LOTION 100ml  (S0)  MEDICO</t>
  </si>
  <si>
    <t>CALCIUM GLUCONATE TABS 300MG 1000'S (S0) PINK</t>
  </si>
  <si>
    <t>CALCIUM</t>
  </si>
  <si>
    <t>CALMETTES TABS 20'S (S0)</t>
  </si>
  <si>
    <t>CALMETTES</t>
  </si>
  <si>
    <t>CANEX-T  TOPICAL CREAM 20G (S1) CLOTRIMAZOLE - AKACIA</t>
  </si>
  <si>
    <t>CAPTOPRIL TABS 25MG 60'S (S3) MYLAN</t>
  </si>
  <si>
    <t>CAPTOPRIL</t>
  </si>
  <si>
    <t>CEFTRIAXONE INJ 500MG 10'S VIALS (S4) FRESENIUS 11.11%</t>
  </si>
  <si>
    <t>CEFTRIAXONE</t>
  </si>
  <si>
    <t>CELLUVISC EYE DROPS  30x0.4ML   (S0)</t>
  </si>
  <si>
    <t>CEPACOL THROAT LOZENGES -  MENTHOL 24'S</t>
  </si>
  <si>
    <t>THROAT</t>
  </si>
  <si>
    <t>CEPACOL THROAT LOZENGES - REGULAR-PLAIN 24'S</t>
  </si>
  <si>
    <t>CEPACOL THROAT LOZENGES - BLACK CURRANT 24'S</t>
  </si>
  <si>
    <t>CEPACOL THROAT LOZENGES -  HONEY / LEMON 24'S</t>
  </si>
  <si>
    <t>CETRIMIDE ANTISEPTIC SOLUTION 1% 100ML - BURNSHIELD</t>
  </si>
  <si>
    <t>CETRIMIDE</t>
  </si>
  <si>
    <t>CETRIMIDE ANTISEPTIC CREAM 30GM FIRST AID</t>
  </si>
  <si>
    <t>CETRIMIDE ANTISEPTIC SOLUTION 1% 100ML - MEDICO</t>
  </si>
  <si>
    <t>CHLORAMEX EYE OINT 3.5G 1'S (S4) CHLORAMPHENICOL 6%</t>
  </si>
  <si>
    <t>CIFRAN TABS 500MG 10'S (S4) CIPROFLOXACIN  (RANBAXY)  7.5%</t>
  </si>
  <si>
    <t>CIFRAN</t>
  </si>
  <si>
    <t>CIPALAT RETARD TABS 20MG 60'S (S3) NIFEDIPINE CIPLA</t>
  </si>
  <si>
    <t>CIPALAT</t>
  </si>
  <si>
    <t>CIPLOXX TABS 500MG 10'S (S4) CIPROFLOXACIN</t>
  </si>
  <si>
    <t>CIPLOXX</t>
  </si>
  <si>
    <t>CIPROBAY TABS 500MG 10'S (S4) CIPROFLOXACIN  bayer</t>
  </si>
  <si>
    <t>CIPROBAY</t>
  </si>
  <si>
    <t>CIPROFLOXACIN TABS 500MG 10'S (S4) AUSTEL</t>
  </si>
  <si>
    <t>CIPROFLOXACIN</t>
  </si>
  <si>
    <t>CIPROFLOXACIN TABS 250MG 10'S (S4) AUSTEL</t>
  </si>
  <si>
    <t>CITRO SODA PLAIN 4G X 30'S SACHETS</t>
  </si>
  <si>
    <t>CITRO</t>
  </si>
  <si>
    <t>CLOTRIMAZOLE A-POR VAGINAL CREAM 50G (S1) ASPEN  *LF 9*</t>
  </si>
  <si>
    <t>CLOTRIMAZOLE CANEX-V VAGINAL CREAM 10MG/50G (S1) AKACIA 10%</t>
  </si>
  <si>
    <t>CLOXIN CAPS 500MG 100'S (S4) CLOXACILLIN  - ASPEN</t>
  </si>
  <si>
    <t>CLOXIN</t>
  </si>
  <si>
    <t>COMBIVENT UDV 60 X 2.5ML "UNIT DOSE VIAL" (S3) BOEHRINGER ING</t>
  </si>
  <si>
    <t>COMBIVENT</t>
  </si>
  <si>
    <t>COMBIVER</t>
  </si>
  <si>
    <t>CORENZA</t>
  </si>
  <si>
    <t>CORSODYL MOUTHWASH 200ML REGULAR / ORIGINAL - GSK</t>
  </si>
  <si>
    <t>CORSODYL</t>
  </si>
  <si>
    <t>CORTODERM CR.15G (S4) FLUO - ASPEN     EXP. 10-2018</t>
  </si>
  <si>
    <t>CORTODERM</t>
  </si>
  <si>
    <t>CORTODERM OINT 15G (S4) FLUOCINOLONE - ASPEN LF9</t>
  </si>
  <si>
    <t>CYCLIZINE TABS 50MG 20'S (S2) ADCO</t>
  </si>
  <si>
    <t>CYCLIZINE</t>
  </si>
  <si>
    <t>DEEP FREEZE SPRAY 150ML  N/S 36348</t>
  </si>
  <si>
    <t>DEEP</t>
  </si>
  <si>
    <t>DEPO-PROVERA INJ 150MG/1ML (S4) MEDROXYPROGESTER dsv code F000069111</t>
  </si>
  <si>
    <t>DEPO-PROVERA</t>
  </si>
  <si>
    <t>DEXTROSE 5% 200ML (S3) AFB0068 - FRESENIUS KABI</t>
  </si>
  <si>
    <t>DEXTROSE</t>
  </si>
  <si>
    <t>DEXTROSE 5% 50ML (S3) FRESENIUS KABI 60's</t>
  </si>
  <si>
    <t>DEXTROSE 50% INJ 500ML (S3) FRESENIUS KABI (LF11.1)</t>
  </si>
  <si>
    <t>DEXTROSE 5% 1000ML (S3) FRESENIUS KABI M O S</t>
  </si>
  <si>
    <t>DEXTROSE 50% INJ 10 X 20ML (S1) FRESENIUS K</t>
  </si>
  <si>
    <t>DEXTROSE 50% INJ 1 X 50ML PLASTIC (S1) FRESENIUS KABI</t>
  </si>
  <si>
    <t>DICLOFENAC INJ 75MG 10X 3ML (S3) BIOTECH</t>
  </si>
  <si>
    <t>DICLOFENAC</t>
  </si>
  <si>
    <t>DICLOFENAC TABS 50MG 500'S (S3) MYLAN</t>
  </si>
  <si>
    <t>DICLOFENAC TABS 25MG 500'S (S3) MYLAN</t>
  </si>
  <si>
    <t>DICLOFENAC TABS 50MG 500'S (S3) ASPEN  9%</t>
  </si>
  <si>
    <t>DICLOFENAC INJ 75MG 50 X 3ML (S3) TRIO</t>
  </si>
  <si>
    <t>DISPRIN TABS 300MG REGULAR 12'S (S0)</t>
  </si>
  <si>
    <t>DISPRIN</t>
  </si>
  <si>
    <t>DISPRIN TABS 300MG REGULAR 24'S (S0)</t>
  </si>
  <si>
    <t>DISPRIN TABS 300MG REGULAR 48'S (S0)</t>
  </si>
  <si>
    <t>DISPRIN TABS 500MG EXTRA STRENGTH 24'S (S0)</t>
  </si>
  <si>
    <t>DOXYCYL CAPS 100MG 100'S (S4)  DOXYCYCLINE - ASPEN  9%</t>
  </si>
  <si>
    <t>DOXYCYL</t>
  </si>
  <si>
    <t>DPH EXPECTORANT SYRUP -100ML(S2). CLEARCOUGH BE-TAB  5%</t>
  </si>
  <si>
    <t>DPH EXPECTORANT SYRUP - 200ML (S2) CLEARCOUGH BE-TABS  5%</t>
  </si>
  <si>
    <t>DUOLIN RESPULES 2.5ML 60'S (S3) CIPLA</t>
  </si>
  <si>
    <t>DUOLIN</t>
  </si>
  <si>
    <t>DYNEXAN OINTMENT 10G (S1) TETRACAINE  ADCO  8.%</t>
  </si>
  <si>
    <t>DYNEXAN</t>
  </si>
  <si>
    <t>ECOTRIN ECTABS 81MG 100'S (S0) ASPIRIN  - LITHA</t>
  </si>
  <si>
    <t>ECOTRIN</t>
  </si>
  <si>
    <t>ENO FRUIT SALTS SACHETS "REGULAR" 1 X 5G SACHET - PER EACH</t>
  </si>
  <si>
    <t>ENO</t>
  </si>
  <si>
    <t>EUVAX - HEPATITIS B VACCINE ADULT 1ML (S2)  *REFRIDGERATE*  10%</t>
  </si>
  <si>
    <t>EUVAX</t>
  </si>
  <si>
    <t>EYE GENE EYE DROPS 5ML (S0) ASPEN</t>
  </si>
  <si>
    <t>EYE GENE EYE DROPS 10ML (S0) ASPEN</t>
  </si>
  <si>
    <t>FENIVIR COLD SORE CRM 2GM (S2) AUSTELL  6%</t>
  </si>
  <si>
    <t>FENIVIR</t>
  </si>
  <si>
    <t>FERROUS SULPHATE TABS 30MG 1000'S (S0) PORTFOLIO</t>
  </si>
  <si>
    <t>FERROUS</t>
  </si>
  <si>
    <t>FLUSTAT CAPS 1000'S (S2) - BE-TABS</t>
  </si>
  <si>
    <t>FLUSTAT</t>
  </si>
  <si>
    <t>FLUTEX CO COUGH LINCTUS 100ML (S2)</t>
  </si>
  <si>
    <t>FUREX OINTMENT 500G (S1) NITROFURAL - ASPEN</t>
  </si>
  <si>
    <t>FUREX</t>
  </si>
  <si>
    <t>GASTROPECT SUSP 100ML (S0) KAOLIN &amp; PECTIN - ASPEN</t>
  </si>
  <si>
    <t>GASTROPECT</t>
  </si>
  <si>
    <t>GEMINI EYE DROPS 15ML (S2)</t>
  </si>
  <si>
    <t>GLUCOSE  5% 1000ML BAG (S1) AFB0064 - SABAX</t>
  </si>
  <si>
    <t>GLUCOSE</t>
  </si>
  <si>
    <t>GLUCOSE GEL/LIQ SACHET DB 25G</t>
  </si>
  <si>
    <t>GLUCOSE POWDER 75G BOTTLE 1'S   dextrose monohydrate</t>
  </si>
  <si>
    <t>GLYCERINE &amp; THYMOL CO GARGLE 100ML (S0) P/LABS</t>
  </si>
  <si>
    <t>GLYCERINE</t>
  </si>
  <si>
    <t>GLYCOMIN TABS 5MG 500'S (S3) GLIBENCLAMIDE ASPEN</t>
  </si>
  <si>
    <t>GLYCOMIN</t>
  </si>
  <si>
    <t>GOWN - THEATRE 40GSM N/STER N/WOVEN BACK/OPENING W/CUFFS XL ties1'S</t>
  </si>
  <si>
    <t>GOWN</t>
  </si>
  <si>
    <t>GYNEZOL VAG CREAM 50G (S1) GYNEZOL .   - GULF PHARM</t>
  </si>
  <si>
    <t>HISTACON CAPS 1000'S (S2) ( COLD &amp; FLU PREP ) - ASPEN 9%</t>
  </si>
  <si>
    <t>HISTACON</t>
  </si>
  <si>
    <t>HYOSPASMOL TABS 10MG 10'S (S2) HYOSCINE ASPEN</t>
  </si>
  <si>
    <t>HYOSPASMOL</t>
  </si>
  <si>
    <t>HYOSPASMOL TABS 10MG 100'S (S2) HYOSCINE  ASPEN</t>
  </si>
  <si>
    <t>IBUPROFEN TABS 400MG 1000'S (S3) AUSTIFEN AUSTELL</t>
  </si>
  <si>
    <t>IBUPROFEN</t>
  </si>
  <si>
    <t>IBUPROFEN TABS 400MG 1000'S (S3) PHARMACHEM</t>
  </si>
  <si>
    <t>IBUPROFEN TABS 200MG 1000'S (S3) PHARMACHEM IBUSOR</t>
  </si>
  <si>
    <t>IBUPROFEN TABS 200MG 1000'S (S3) IBUNATE - GULF</t>
  </si>
  <si>
    <t>I-GLO EYE DROPS 15ML (S0)  ASPEN</t>
  </si>
  <si>
    <t>IMODIUM TABS 2MG 6'S (S2) LOPERAMIDE - JANSSEN</t>
  </si>
  <si>
    <t>IMODIUM</t>
  </si>
  <si>
    <t>INDOMETHACIN CAPS 25MG 1000'S (S3) GULF BRAND</t>
  </si>
  <si>
    <t>INDOMETHACIN</t>
  </si>
  <si>
    <t>IODISED THROAT LOZENGES - 1000's (S0) (IODINE+PHENOL) -  GULF</t>
  </si>
  <si>
    <t>ISOSORBIDE SANDOZ TABS.5MG 50'S  (S3) SUBLINGUAL</t>
  </si>
  <si>
    <t>ISOSORBIDE</t>
  </si>
  <si>
    <t>ISOSORBIDE SANDOZ TABS.10MG 50'S  (S3) SUBLINGUAL</t>
  </si>
  <si>
    <t>KARROO FOOT POWDER 100G IN A SHAKE TUB</t>
  </si>
  <si>
    <t>KARROO</t>
  </si>
  <si>
    <t>LACSON SYRUP 150ML (S0) LACTULOSE - LAXATIVE ASPEN</t>
  </si>
  <si>
    <t>LACSON</t>
  </si>
  <si>
    <t>LEVETTE</t>
  </si>
  <si>
    <t>LIGNOCAINE 1% INJ 1 X 20ML (S4) FRESENIUS KABI</t>
  </si>
  <si>
    <t>LIGNOCAINE</t>
  </si>
  <si>
    <t>LOPERAMIDE TABS 2MG 6'S (S2) ADCO   8%</t>
  </si>
  <si>
    <t>LOPERAMIDE</t>
  </si>
  <si>
    <t>LOPERAMIDE TABS 2MG 8'S (S2) CIPLA MEDPRO</t>
  </si>
  <si>
    <t>LORATADINE TABS 10MG 30'S (S1) AP LORATADINE - ASPEN</t>
  </si>
  <si>
    <t>MAYOGEL (ANTACID SUSP) 100ML (S0) - ADCO</t>
  </si>
  <si>
    <t>MAYOGEL</t>
  </si>
  <si>
    <t>MAYOGEL (ANTACID SUSP) 200ML (S0)</t>
  </si>
  <si>
    <t>MEBENDAZOLE TABS 500MG 1'S (S1) WORMSTOP</t>
  </si>
  <si>
    <t>MEBENDAZOLE</t>
  </si>
  <si>
    <t>MEDAZINE TABS 50MG 10'S (S2)    CYCLIZINE - CIPLA</t>
  </si>
  <si>
    <t>MEDAZINE</t>
  </si>
  <si>
    <t>MEDI-KEEL THROAT LOZENGES 16'S ORIGINAL (S1) ADCOCK ING</t>
  </si>
  <si>
    <t>MEDI-KEEL A THROAT LOZENGES 16' S BLACK CURRANT  (S1)</t>
  </si>
  <si>
    <t>MEPYRAMINE CREAM 25GM (S2) ANTHISAN - WINTHROP</t>
  </si>
  <si>
    <t>MEPYRAMINE MALEATE CREAM 25G TUBE (S1) ALLERGEX - ADCO</t>
  </si>
  <si>
    <t>MEPYRAMINE MALEATE CREAM 25G TUBE (S2) ALSAN</t>
  </si>
  <si>
    <t>MERCUROCHROME SOLUTION 2% 20ML (S1)</t>
  </si>
  <si>
    <t>MERCUROCHROME</t>
  </si>
  <si>
    <t>MERCUROCHROME SOLUTION 2% 50ML (S1)</t>
  </si>
  <si>
    <t>METFORMIN TABS FC 500MG 500'S (S3) MYLAN</t>
  </si>
  <si>
    <t>METFORMIN</t>
  </si>
  <si>
    <t>METHYLDOPA TABS 250MG 100'S (S3) HYPOTONE - ASPEN</t>
  </si>
  <si>
    <t>METHYLDOPA</t>
  </si>
  <si>
    <t>METOCLOPRAMIDE INJ 10MG 10 X 2ML (S4) CLOPAMON ASPEN</t>
  </si>
  <si>
    <t>METOCLOPRAMIDE</t>
  </si>
  <si>
    <t>METRONIDAZOLE</t>
  </si>
  <si>
    <t>METRONIDAZOLE TABS 200MG 500'S (S4) BEMETRAZOLE</t>
  </si>
  <si>
    <t>MIST</t>
  </si>
  <si>
    <t>MIST POT CIT (SIMPLEX) 200ML (S0) ADCO</t>
  </si>
  <si>
    <t>MIST POT CIT (SIMPLEX) 100ML (S0) ADCO</t>
  </si>
  <si>
    <t>MOBIC INJ 15MG AMP 5 X 1.5ML (S3) = MELOXICAM BOEHRINGER</t>
  </si>
  <si>
    <t>MOBIC</t>
  </si>
  <si>
    <t>MULTIVITAMIN TABS - ORANGE 1000'S  PORTFOLIO</t>
  </si>
  <si>
    <t>MULTIVITAMIN</t>
  </si>
  <si>
    <t>MULTIVITAMIN TABS - RED 5000'S PHAR/LAB</t>
  </si>
  <si>
    <t>MULTIVITAMIN TABS - FORTE PURPLE 1000'S - Portfolio</t>
  </si>
  <si>
    <t>MYLOCORT CREAM 1% 25G (S2)  HYDROCORTISONE  - ASPEN</t>
  </si>
  <si>
    <t>MYLOCORT</t>
  </si>
  <si>
    <t>MYPRODOL CAPS 30'S BLISTER PACK (S3) ADCO</t>
  </si>
  <si>
    <t>MYPRODOL</t>
  </si>
  <si>
    <t>NAPACOD TABS 1000'S (S3) ADCO* CODEINE &amp; PARACETAMOL *LF6*</t>
  </si>
  <si>
    <t>NAPACOD</t>
  </si>
  <si>
    <t>NEUROBION INJ 3 X 3ML (S3) (REFRIGERATE) 7%</t>
  </si>
  <si>
    <t>NEUROBION</t>
  </si>
  <si>
    <t>NEXIAM</t>
  </si>
  <si>
    <t>NORDETTE OC TABS 28'S (S3) ASPEN   6%</t>
  </si>
  <si>
    <t>NORDETTE</t>
  </si>
  <si>
    <t>NUBAN</t>
  </si>
  <si>
    <t>NUR-ISTERATE INJ 200MG 1 X 1ML (S4) PFIZER</t>
  </si>
  <si>
    <t>NUR-ISTERATE</t>
  </si>
  <si>
    <t>NYSTATIN ORAL SUSP 20ML (S2) CANSTAT - ASPEN</t>
  </si>
  <si>
    <t>NYSTATIN</t>
  </si>
  <si>
    <t>NYSTATIN ORAL SUSP 20ML (S2) NYSTACID - ASPEN 9%</t>
  </si>
  <si>
    <t>ORS REHIDRAT 20 X 14G SACHETS (S0) BLACKCURRENT</t>
  </si>
  <si>
    <t>ORS</t>
  </si>
  <si>
    <t>ORS REHIDRAT 20 X 14G SACHETS (S0) ORANGE</t>
  </si>
  <si>
    <t>ORS 10 x 4,2G (S0) SMART REHYDRATION BLACKCURRENT</t>
  </si>
  <si>
    <t>ORS 10 X 4,2G (S0) SMART REHYDRATION ORANGE</t>
  </si>
  <si>
    <t>ORS REHIDRAT 6 X 14G SACHETS (S0) VANILLA</t>
  </si>
  <si>
    <t>OTISED EAR DROPS 15ML(S1)*  BENZOCAINE &amp; PHENAZONE *ADCO* LF4*</t>
  </si>
  <si>
    <t>OTISED</t>
  </si>
  <si>
    <t>OVRAL TABS OC 50MG 28's (S3) MOS ETHINYL OESTRADIOL</t>
  </si>
  <si>
    <t>OVRAL</t>
  </si>
  <si>
    <t>PANADO  TABS 500MG 24'S WHITE (S0) PARACETAMOL</t>
  </si>
  <si>
    <t>PANADO</t>
  </si>
  <si>
    <t>PARACETAMOL TABS 500MG 1000'S YELLOW (S1) GULF</t>
  </si>
  <si>
    <t>PARACETAMOL</t>
  </si>
  <si>
    <t>PARACETAMOL TABS 500MG 1000'S WHITE (S1) GULF</t>
  </si>
  <si>
    <t>PARACETAMOL TABS 500MG 1000'S GREEN JP (S1) GULF</t>
  </si>
  <si>
    <t>PARACETAMOL+CODEINE TABS 1000'S (S2) PAINAMOL PLUS</t>
  </si>
  <si>
    <t>PHOLTEX FORTE COUGH SYRUP 200ML ALC/SUGAR FREE (S2)</t>
  </si>
  <si>
    <t>POVIDONE IODINE - ANTISEPTIC CREAM 500G (S0) BIO-CREAM SEPTADINE</t>
  </si>
  <si>
    <t>POVIDONE</t>
  </si>
  <si>
    <t>POVIDONE IODINE - ANTISEPTIC CREAM 25G (S0) BIOCREAM</t>
  </si>
  <si>
    <t>POVIDONE IODINE - ANTISEPTIC OINTMENT 25G 5% (S0) BARRS</t>
  </si>
  <si>
    <t>POVIDONE IODINE - ANTISEPTIC OINTMENT 500G TUB (S0) BARRS</t>
  </si>
  <si>
    <t>PREDNISONE</t>
  </si>
  <si>
    <t>PREPARATION - H OINT 25G (S0) PFIZER</t>
  </si>
  <si>
    <t>PREPARATION</t>
  </si>
  <si>
    <t>PREPARATION - H SUPPS 12'S (S0) PFIZER</t>
  </si>
  <si>
    <t>PRODIUM  TABS 2MG 500'S (S2) LOPERAMIDE  8%</t>
  </si>
  <si>
    <t>PRODIUM</t>
  </si>
  <si>
    <t>PROMETHAZINE TABS 25MG 100'S (S2) PHENERGAN SANOFI**LF6**</t>
  </si>
  <si>
    <t>PROMETHAZINE</t>
  </si>
  <si>
    <t>PROMETHAZINE TABS 10MG 100'S (S2) PHENERGAN PROMETHAZINE</t>
  </si>
  <si>
    <t>PROMETHAZINE INJ 25MG 10 X 1ML (S5)</t>
  </si>
  <si>
    <t>PROMETHAZINE INJ 25MG 10 X 1ML (S5) PHENERGAN PROMETHAZINE</t>
  </si>
  <si>
    <t>PULMICORT NEBULISER SOLN 0.5MG/2ML 20'S (S3) ASTRA ZENECA Corticoster</t>
  </si>
  <si>
    <t>PULMICORT</t>
  </si>
  <si>
    <t>PURBAC TABS 480MG 500'S (S4) COTRIMOXAZOLE  ASPEN  9%</t>
  </si>
  <si>
    <t>PURBAC</t>
  </si>
  <si>
    <t>PURMYCIN CAPS 250MG 500'S (S4) ERYTHROMYCIN   ASPEN  9%</t>
  </si>
  <si>
    <t>PURMYCIN</t>
  </si>
  <si>
    <t>REFRESH EYE DROPS 0.4ML X 30 VIALS</t>
  </si>
  <si>
    <t>RESCUE REMEDY TABS 150'S - NATURA</t>
  </si>
  <si>
    <t>RESCUE</t>
  </si>
  <si>
    <t>RESERPINE TABS 0.25MG 28's (S3) (A-L) ASPEN  *LF 9*</t>
  </si>
  <si>
    <t>RESERPINE</t>
  </si>
  <si>
    <t>RHINETON TABS 4MG 1000'S (S2) SIMILAR TO ALLERGEX - BETABS  5%</t>
  </si>
  <si>
    <t>RHINETON</t>
  </si>
  <si>
    <t>RIDAQ</t>
  </si>
  <si>
    <t>RINGERS LACTATE 1000ML BAG AFB2324 (S3) FRESENIUS KABI</t>
  </si>
  <si>
    <t>RINGERS</t>
  </si>
  <si>
    <t>RINGERS LACTATE 200ML 1 BAG (S3) FRESENIUS KABI</t>
  </si>
  <si>
    <t>RINGERS LACTATE 1000ML AFB2324 BAG (S3) ADCOCARE*LF 9.09*</t>
  </si>
  <si>
    <t>SABAX SODIUM CHLORIDE 0.9% 1000ML(S1) PBR POUR BOTTLE  RED TOP*LF9.09</t>
  </si>
  <si>
    <t>SABAX</t>
  </si>
  <si>
    <t>SODIUM</t>
  </si>
  <si>
    <t>SABAX MAGNESIUM SULPHATE INJ 50% 10x2ML(S3)  ADCO*LF 9.09*</t>
  </si>
  <si>
    <t>SABAX SODIUM CHLORIDE 0.9% INJ (S1)10 x 5ML AMPS *LF 9.09*</t>
  </si>
  <si>
    <t>SABAX SODIUM CHLORIDE 0.9% INJ (S1) 10x10ML AMPS*LF 9.09*</t>
  </si>
  <si>
    <t>SAFYR BLEU EYE DROPS 5ML (S0) ASPEN</t>
  </si>
  <si>
    <t>SENOKOT TABS 7.5MG 20'S (S0) SENNOSIDE</t>
  </si>
  <si>
    <t>SENOKOT</t>
  </si>
  <si>
    <t>SILBECOR CREAM 50G TUBE (S2) SILVER SULPHADIAZINE  BIOTECH BS0001050</t>
  </si>
  <si>
    <t>SINUCON TABS 20'S BLISTER PACK (S2)</t>
  </si>
  <si>
    <t>SINUCON</t>
  </si>
  <si>
    <t>SODIUM CHLORIDE 0.9% INJ 1000ML BAG 91000 (S3) FRESENIUS KABI</t>
  </si>
  <si>
    <t>SODIUM CHLORIDE 0.9% INJ 200ML BAG 90230 (S3) FRESENIUS KABI</t>
  </si>
  <si>
    <t>SODIUM CHLORIDE 0.9% 1000ML BAG (S3) AFB1324 - SABAX</t>
  </si>
  <si>
    <t>SODIUM CHLORIDE 0.9% 200ML BAG (S3) AFB1328 - ADCOCARE*LF 9.09*</t>
  </si>
  <si>
    <t>SOFLAX TABS 20'S (S0)  -   SENNOSIDE  CIPLA MEDPRO</t>
  </si>
  <si>
    <t>SOFLAX</t>
  </si>
  <si>
    <t>SOLU-CORTEF INJ 100MG 1 X 2ML (S4) HYDROCORTISONE - PFIZER</t>
  </si>
  <si>
    <t>SOLU-CORTEF</t>
  </si>
  <si>
    <t>SPASMEND TAB 100'S BLISTER PACK(S2) ( PARACET &amp; MEPHENESIN ) ADCO*LF8*</t>
  </si>
  <si>
    <t>SPASMEND</t>
  </si>
  <si>
    <t>STREPSILS THROAT LOZENGES - MENTHOL/EUCALYPTUS 24'S (S0)</t>
  </si>
  <si>
    <t>STREPSILS THROAT LOZENGES - HONEY/LEMON 24'S  (S0)</t>
  </si>
  <si>
    <t>STREPSILS THROAT LOZENGES - REGULAR 24'S (S0)</t>
  </si>
  <si>
    <t>STREPSILS THROAT LOZENGES - ORANGE 24'S  (S0)</t>
  </si>
  <si>
    <t>SUPIROBAN TOPICAL OINT 15G (S2) MUPIROCIN - ACTIVO</t>
  </si>
  <si>
    <t>SUPIROBAN</t>
  </si>
  <si>
    <t>SWEET OIL - 100ML (OLD REMEDY FOR EAR ACHE)</t>
  </si>
  <si>
    <t>SWEET</t>
  </si>
  <si>
    <t>TEEJEL TEETHING GEL 10G</t>
  </si>
  <si>
    <t>TEEJEL</t>
  </si>
  <si>
    <t>TETAVAX 1 DOSE 0.5ML (S2) TETANUS TOXOID VACCINE REFRIG .SANOFI</t>
  </si>
  <si>
    <t>TETAVAX</t>
  </si>
  <si>
    <t>TETMOSOL SOAP - 75G - WAS ASTRA ZENNECA</t>
  </si>
  <si>
    <t>TETMOSOL</t>
  </si>
  <si>
    <t>TINCT BENZ CO = FRIARS BALSAM  20ML</t>
  </si>
  <si>
    <t>TINCT</t>
  </si>
  <si>
    <t>TINCT BENZ CO = FRIARS BALSAM  50ML</t>
  </si>
  <si>
    <t>TOOTHACHE (CLOVE OIL) NAELTJIE DROPS 20ML</t>
  </si>
  <si>
    <t>TOOTHACHE</t>
  </si>
  <si>
    <t>TRANSACT PATCHES 10'S (S1) ANTI-INFLAMMATORY PATCHES</t>
  </si>
  <si>
    <t>TRANSACT</t>
  </si>
  <si>
    <t>TRIPHASIL TABS 28'S (S3) OC ASPEN</t>
  </si>
  <si>
    <t>TRIPHASIL</t>
  </si>
  <si>
    <t>TWINRIX HEPATITIS A&amp;B VACCINE ADULT 1'S (S2) GSK   *REFRIGERATE*</t>
  </si>
  <si>
    <t>TWINRIX</t>
  </si>
  <si>
    <t>UNG METH SAL WINTERGREEN 500G TUB</t>
  </si>
  <si>
    <t>UNG METH SAL WINTERGREEN 25G TUB / P/LAB</t>
  </si>
  <si>
    <t>UNG METH SAL OIL OF WINTERGREEN 25G TUBE / P/LAB</t>
  </si>
  <si>
    <t>UNIVERSAL EARACHE DROPS 15ML (S2)</t>
  </si>
  <si>
    <t>UNIVERSAL</t>
  </si>
  <si>
    <t>UNIVERSAL EYE DROPS 15ML (S0)   LITHA</t>
  </si>
  <si>
    <t>VENTEZE RESPIRATOR SOLN - 20ML (S3) - SALBUTAMOL ASPEN  9%</t>
  </si>
  <si>
    <t>VENTEZE</t>
  </si>
  <si>
    <t>VENTEZE INHALER CFC FREE 200 DOSE (S2)  100UG SALBUTAMOL ASPEN  9%</t>
  </si>
  <si>
    <t>VENTOLIN RESPIRATOR SOLN. 20ML (S2) SALBUTAMOL - GSK</t>
  </si>
  <si>
    <t>VENTOLIN</t>
  </si>
  <si>
    <t>VIT B CO TABS - PINK 1000'S Portfolio</t>
  </si>
  <si>
    <t>VIT</t>
  </si>
  <si>
    <t>VIT B CO FORTE TABS - CHOCOLATE BROWN 1000'S  PORTFOLIO</t>
  </si>
  <si>
    <t>VIT B CO TABS - BROWN (CHOC) 1000'S PORTFOLIO</t>
  </si>
  <si>
    <t>VIT B 12 INJ 1 x 10ML VIAL 1'S (S3) LENNON ASPEN</t>
  </si>
  <si>
    <t>VIT B 12 INJ 1 x 10ML VIAL 1'S (S3) LENN</t>
  </si>
  <si>
    <t>VIT B 12 INJ 10 X 1ML VIALS (S3) LENNON - ASPEN</t>
  </si>
  <si>
    <t>VIT B CO INJ  1 X 10ML VIAL (S3) LENNON ASPEN   7.5%</t>
  </si>
  <si>
    <t>VOLTAREN INJ 75MG 5 X 3ML (S3)   DICLOFENAC</t>
  </si>
  <si>
    <t>VOLTAREN</t>
  </si>
  <si>
    <t>WATER FOR INJECTION 10 X 5ML (S1) SABAX</t>
  </si>
  <si>
    <t>WATER</t>
  </si>
  <si>
    <t>WATER FOR INJECTION 1 X 5ML (S1) SABAX</t>
  </si>
  <si>
    <t>WATER FOR INJECTION 10 X10ML (S1)  207774     9.09%</t>
  </si>
  <si>
    <t>WATER FOR INJECTION 100 X10ML (S1) B BRAUN</t>
  </si>
  <si>
    <t>WHITFIELDS</t>
  </si>
  <si>
    <t>XYCAM 20MG CAPS 500'S ( S3 )  ASPEN</t>
  </si>
  <si>
    <t>XYCAM</t>
  </si>
  <si>
    <t>ZINC &amp; CASTOR OIL CREAM 50G</t>
  </si>
  <si>
    <t>ZOFRAN  INJ 4MG 5 X 2ML (S4) ONDANSETRON</t>
  </si>
  <si>
    <t>ZOFRAN</t>
  </si>
  <si>
    <t>Drug/Product Description</t>
  </si>
  <si>
    <t>Mobile Unit Per Person
(Incl VAT)</t>
  </si>
  <si>
    <t>Grouping</t>
  </si>
  <si>
    <t>Cars</t>
  </si>
  <si>
    <t>Specification</t>
  </si>
  <si>
    <t>Long Base with Air Conditioner, Air vents at the rear seats</t>
  </si>
  <si>
    <t>Safety features - Safety Belts, Central locking system, seat belt warning</t>
  </si>
  <si>
    <t>Anti -theft system - Tracker  and Immobilizer Alarm</t>
  </si>
  <si>
    <t xml:space="preserve">Engine Capacity - 1.5 Manual </t>
  </si>
  <si>
    <t>Monthly Rate
(Incl VAT)</t>
  </si>
  <si>
    <t>Unit Price
(Incl VAT)</t>
  </si>
  <si>
    <t>Type</t>
  </si>
  <si>
    <t>HYDRATION</t>
  </si>
  <si>
    <t>CREAMS</t>
  </si>
  <si>
    <t>SAL WINTERGREEN</t>
  </si>
  <si>
    <t xml:space="preserve">Accomodation </t>
  </si>
  <si>
    <t>Estimated Number of Employees</t>
  </si>
  <si>
    <t>Estimated Quantity (Per Annum)</t>
  </si>
  <si>
    <t>Rate Per Employee
(Incl VAT)</t>
  </si>
  <si>
    <t>Estimated Quantity per month</t>
  </si>
  <si>
    <t>Optometry</t>
  </si>
  <si>
    <t>Rate Per Hour 
(Incl VAT)</t>
  </si>
  <si>
    <t>OMP Locum</t>
  </si>
  <si>
    <t>X-ray test all views with report</t>
  </si>
  <si>
    <t>X-ray test all views without report</t>
  </si>
  <si>
    <t>Designated Service Provider (per medical)</t>
  </si>
  <si>
    <t>Blood sugar testing HbA1c</t>
  </si>
  <si>
    <t>Glucose test</t>
  </si>
  <si>
    <t>Drivers</t>
  </si>
  <si>
    <t>Unit Managers</t>
  </si>
  <si>
    <t>Cost of calibrating of equipment in mobile unit (audio equipment)</t>
  </si>
  <si>
    <t>Per mobile unit</t>
  </si>
  <si>
    <t>Per Person</t>
  </si>
  <si>
    <t>Per Kilometer</t>
  </si>
  <si>
    <t>Per Toll</t>
  </si>
  <si>
    <t>Mobile Unit</t>
  </si>
  <si>
    <t>Unit of measure</t>
  </si>
  <si>
    <t>Per Employee</t>
  </si>
  <si>
    <t>Mobile Units</t>
  </si>
  <si>
    <t>Kilometers Travelled</t>
  </si>
  <si>
    <t>Rate 
(Incl VAT)</t>
  </si>
  <si>
    <t>Percentage(%)</t>
  </si>
  <si>
    <t>Estimated Numbers</t>
  </si>
  <si>
    <t>Estimated Number required</t>
  </si>
  <si>
    <t>Estimated Total Hours per month</t>
  </si>
  <si>
    <t>Estimated Quantity</t>
  </si>
  <si>
    <t>Estimated Quantities required</t>
  </si>
  <si>
    <t>Audiometers</t>
  </si>
  <si>
    <t>Spirometers and calibration syringe</t>
  </si>
  <si>
    <t>HBA1c Machine</t>
  </si>
  <si>
    <t>AED Machine</t>
  </si>
  <si>
    <t>Glucometers</t>
  </si>
  <si>
    <t>Diagnostic set</t>
  </si>
  <si>
    <t>Dressing Forceps</t>
  </si>
  <si>
    <t>Medical Trolleys</t>
  </si>
  <si>
    <t>Examination beds</t>
  </si>
  <si>
    <t>Vinyl linen-non washable bed covers</t>
  </si>
  <si>
    <t>Medical Procedure Trays</t>
  </si>
  <si>
    <t>Ear Syringes</t>
  </si>
  <si>
    <t>Wheelchair</t>
  </si>
  <si>
    <t>Stretcher</t>
  </si>
  <si>
    <t>Digital Thermometers</t>
  </si>
  <si>
    <t>Ambubags/ Manual Resuscitators with masks-varios adult sizes</t>
  </si>
  <si>
    <t>Emergency bag- fully stocked</t>
  </si>
  <si>
    <t>IV stand</t>
  </si>
  <si>
    <t>Pulse Oxymeter</t>
  </si>
  <si>
    <t>Reflex hammers</t>
  </si>
  <si>
    <t>Foot Stool</t>
  </si>
  <si>
    <t>Urine specimen collection bottles</t>
  </si>
  <si>
    <t>General Purpose Trolleys</t>
  </si>
  <si>
    <t>Examination lamp- mobile</t>
  </si>
  <si>
    <t>Adult Weighing Scales with height board</t>
  </si>
  <si>
    <t>Tape measures</t>
  </si>
  <si>
    <t>Eye Charts-Snellens</t>
  </si>
  <si>
    <t>Tablet Counter</t>
  </si>
  <si>
    <t>Drug cabinet</t>
  </si>
  <si>
    <t>Resuscitation Trays</t>
  </si>
  <si>
    <t>Turning Fork</t>
  </si>
  <si>
    <t>Pupillary Torch</t>
  </si>
  <si>
    <t>Laryngiscope Set</t>
  </si>
  <si>
    <t>Nebulizer</t>
  </si>
  <si>
    <t xml:space="preserve">Name </t>
  </si>
  <si>
    <t>Equipment</t>
  </si>
  <si>
    <t>Transnet Ltd SOC</t>
  </si>
  <si>
    <t>All the Rand Values must be filled in as per the pricing workbook to 2 decimal places</t>
  </si>
  <si>
    <t>All pricing is to be inclusive of Value Added Tax (VAT @ 15%)</t>
  </si>
  <si>
    <t>This cell is Editable</t>
  </si>
  <si>
    <t>Instructions for completing this Pricing Schedule</t>
  </si>
  <si>
    <t xml:space="preserve">Medical stethoscope </t>
  </si>
  <si>
    <t xml:space="preserve">Screens </t>
  </si>
  <si>
    <t xml:space="preserve">Percentage Management fee </t>
  </si>
  <si>
    <t>Occupational Health Technicians</t>
  </si>
  <si>
    <t xml:space="preserve">Occupational Health Nurse Practioners </t>
  </si>
  <si>
    <t xml:space="preserve">Occupational Medical Practitioner (Doctors) </t>
  </si>
  <si>
    <t>Primary Health Care / Registered Nurse Practitioner</t>
  </si>
  <si>
    <t>Registered Enrolled Nurse</t>
  </si>
  <si>
    <t xml:space="preserve">Clinic Administrator </t>
  </si>
  <si>
    <t xml:space="preserve">Case Managers </t>
  </si>
  <si>
    <t>Tollgate fees</t>
  </si>
  <si>
    <t xml:space="preserve">Locum Primary Healthcare Nurse </t>
  </si>
  <si>
    <t>Locum Enrolled Nurse</t>
  </si>
  <si>
    <t xml:space="preserve">Locum Occupational Healthcare Nurse </t>
  </si>
  <si>
    <t>Health Risk Assessment</t>
  </si>
  <si>
    <t xml:space="preserve">Audiologist </t>
  </si>
  <si>
    <t>Occupational Health Technician Locum</t>
  </si>
  <si>
    <t xml:space="preserve">Physiotherapists </t>
  </si>
  <si>
    <t>Psychiatrist</t>
  </si>
  <si>
    <t xml:space="preserve">Podiatrist </t>
  </si>
  <si>
    <t xml:space="preserve">Biokineticist </t>
  </si>
  <si>
    <t>Clinical Psychologist</t>
  </si>
  <si>
    <t xml:space="preserve">Opthalmologist </t>
  </si>
  <si>
    <t>Optometrist</t>
  </si>
  <si>
    <t xml:space="preserve">Neurologist </t>
  </si>
  <si>
    <t xml:space="preserve">Occuptional Medicine Specialist Clinic </t>
  </si>
  <si>
    <t>Occupational Therapists (Functional Capacity Evaluation)</t>
  </si>
  <si>
    <t>Description (Specilaists Service Referrals)</t>
  </si>
  <si>
    <t>Rate Per Person Consultation
(Incl VAT)</t>
  </si>
  <si>
    <t>Condom dispensers</t>
  </si>
  <si>
    <t>Emergency Trolley</t>
  </si>
  <si>
    <t xml:space="preserve">Eye testing machine </t>
  </si>
  <si>
    <t>Instrument trays</t>
  </si>
  <si>
    <t>Medical dressing scissors (various sizes)</t>
  </si>
  <si>
    <t>Mini sterilizer (desk-top)</t>
  </si>
  <si>
    <t xml:space="preserve">Vital Sign Monitor - Multi-Functional </t>
  </si>
  <si>
    <t>Oxygen regulator with flow meter</t>
  </si>
  <si>
    <t>Peak Flow meter</t>
  </si>
  <si>
    <t>Medicine Refrigerator</t>
  </si>
  <si>
    <t xml:space="preserve">Sphygmomanometer - Hospital Grade </t>
  </si>
  <si>
    <t>Suction Machine (Portable and Bottle)</t>
  </si>
  <si>
    <t>Sharps disposal system and sterilization system</t>
  </si>
  <si>
    <t>Tape: MUAC</t>
  </si>
  <si>
    <t xml:space="preserve">Locum Administrator </t>
  </si>
  <si>
    <t>Total Cost (60 Months)</t>
  </si>
  <si>
    <t>Essential Drug/Product List According To Grouping (60 Months orders)</t>
  </si>
  <si>
    <t>LEVETTE TABS 28'S (S3) (EQUIV TO NORDETTE) ACTOR</t>
  </si>
  <si>
    <t>PREDNISONE TABS 5MG 1000'S (S4) BE-TABS 5%</t>
  </si>
  <si>
    <t>RIDAQ TABS 25MG 500'S (S3) HYDROCHLOROTHIAZIDE - ASPEN 9%</t>
  </si>
  <si>
    <t>SPERSALLERG EYE DROPS 10ML (S2) ADCO</t>
  </si>
  <si>
    <t>STOPITCH CREAM 1% 20G (S2) HYDROCORTISONE ADCO</t>
  </si>
  <si>
    <t>VIOCORT CREAM 20G TUBE (S4) ASPEN</t>
  </si>
  <si>
    <t>WHITFIELDS OINT 500G (BENZOIC ACID OINT) MEDICOLAB</t>
  </si>
  <si>
    <t>NOVESIN WANDER 0.4% EYE DROP  3ML  (S4)  ADCO REFRIGERATE</t>
  </si>
  <si>
    <t>NEXIAM TABS 40MG 28'S (S4) ESOMEPRAZOLE ASTRA ZEN</t>
  </si>
  <si>
    <t>NUBAN TOPICAL OINT 15G (S2) MUPIROCIN PHARM/DYN</t>
  </si>
  <si>
    <t>MYLOCORT OINTMENT 1% 25GM (S2) HYDROCORTISONE - ASPEN</t>
  </si>
  <si>
    <t>MULTIVITAMIN SYRUP 100ML (S0) P/LAB</t>
  </si>
  <si>
    <t>MIST ALBA SUSP 100ML (S0) MAG. SULPHATE  Lexicon PHARMACHEM</t>
  </si>
  <si>
    <t>METRONIDAZOLE TABS 400MG 500'S (S4) BEMETRAZOLE 5%</t>
  </si>
  <si>
    <t>METRONIDAZOLE TABS 400MG 100'S (S4) ADCO 12%</t>
  </si>
  <si>
    <t>METRONIDAZOLE TABS 200MG 250'S (S4) ADCO 8%</t>
  </si>
  <si>
    <t>DICLOFLAM TABS DISPERS 50MG 30'S (S3) DICLOFENAC ASPEN</t>
  </si>
  <si>
    <t>CORENZA C EFF TAB 10'S(S2) adco</t>
  </si>
  <si>
    <t>COMBIVER TABS 60'S (S4)  LAMIVUDINE  &amp; ZIDOVUDINE ASPEN</t>
  </si>
  <si>
    <t>CALCIUM GLUCONATE INJ 10% 10X10ML (S1) FRESENIUS KABI</t>
  </si>
  <si>
    <t>ATROPINE SULPHATE INJ 1.0MG 10 X 1ML (S4) FRESENIUS K</t>
  </si>
  <si>
    <t>ASCORBIC ACID / VITAMIN C TABS 100MG 1000'S PORTFOLIO</t>
  </si>
  <si>
    <t>AMOXYCILLIN CAPS 500MG 500'S (S4) BETAMO 7.5%</t>
  </si>
  <si>
    <t>ALLERGEX EYE DROPS 15ML (S2)  CHLORPHENIRAMINE ADCO</t>
  </si>
  <si>
    <t>ALMATIL TOPICAL CREAM 1% 7.5G  (S1)  TERBINAFINE LITHA</t>
  </si>
  <si>
    <t>ASCORBIC ACID 250MG TABS CHEWY 1000 (S0) PORTFOLIO</t>
  </si>
  <si>
    <t>Rate Per day (Per Person) 
(Incl VAT)</t>
  </si>
  <si>
    <t>Estimated Hours per month</t>
  </si>
  <si>
    <t>Acceptable registered Generic drug description</t>
  </si>
  <si>
    <t>Essential Drug/Product List According To Grouping (12 Months orders) OR Acceptable registered Generic drug description</t>
  </si>
  <si>
    <t>Mobile Units Cost (60 Months)</t>
  </si>
  <si>
    <t>Percentage Management fee for variables</t>
  </si>
  <si>
    <t>Price per medical done through a mobile unit (including audio, Lung funtion and Vision testing)</t>
  </si>
  <si>
    <t>Manganese biological monitoring blood test</t>
  </si>
  <si>
    <t>Lead biological monitoring blood test</t>
  </si>
  <si>
    <t>Hepatitis screen blood test</t>
  </si>
  <si>
    <t>BIOCORT CREAM 1% 20G (S2) HYDROCORTISONE AKACIA</t>
  </si>
  <si>
    <t>Platelets</t>
  </si>
  <si>
    <t>Liver function tests</t>
  </si>
  <si>
    <t xml:space="preserve">Hepatitis A/B/C monitoring </t>
  </si>
  <si>
    <t>Chrome biological monitoring test</t>
  </si>
  <si>
    <t>Toluene biological monitoring test</t>
  </si>
  <si>
    <t>Chest Xrays</t>
  </si>
  <si>
    <t>XYLENE biological monitoring test</t>
  </si>
  <si>
    <t>Benzene biological monitoring test</t>
  </si>
  <si>
    <t>Petroleum Hydrocarbons biological monitoring test</t>
  </si>
  <si>
    <t>Aspartate Aminotransferase - AST</t>
  </si>
  <si>
    <t>GGT - Gamma Glutamyl Transferase</t>
  </si>
  <si>
    <t xml:space="preserve">ESR - Erythrocyte Sedimentation Rate </t>
  </si>
  <si>
    <t xml:space="preserve">Urea and Creatinine </t>
  </si>
  <si>
    <t>Stationery</t>
  </si>
  <si>
    <t>Stationery Cost (60 Months)</t>
  </si>
  <si>
    <t xml:space="preserve">Estimated QTY per month </t>
  </si>
  <si>
    <t>EMRS Ambulance</t>
  </si>
  <si>
    <t>Energency response Ambulance</t>
  </si>
  <si>
    <t>Estimated Quantity (Monthly)</t>
  </si>
  <si>
    <t>Alphabetical file sorter - A-Z</t>
  </si>
  <si>
    <t>Manuscript book A5 A5 H/COV 192P FNT&amp; margin</t>
  </si>
  <si>
    <t>Batteries AA 3s</t>
  </si>
  <si>
    <t>Batteries AAA 3s</t>
  </si>
  <si>
    <t>Medical files/ folders</t>
  </si>
  <si>
    <t>Lever Arch files</t>
  </si>
  <si>
    <t>Ink, endorsing black for Stamp Pad 20ml</t>
  </si>
  <si>
    <t>"Enter Bidder Name"</t>
  </si>
  <si>
    <t>Annexure C: Pricing Schedule - TCC/2023/10/0001/46853/RFP</t>
  </si>
  <si>
    <t>TWINRIX TRIPHASIL TABS 28'S (S3) OC ASPEN</t>
  </si>
  <si>
    <t>TABS</t>
  </si>
  <si>
    <t>Instrument trays.</t>
  </si>
  <si>
    <r>
      <rPr>
        <sz val="9"/>
        <color rgb="FF000000"/>
        <rFont val="Times New Roman"/>
        <family val="1"/>
      </rPr>
      <t xml:space="preserve"> </t>
    </r>
    <r>
      <rPr>
        <sz val="9"/>
        <color theme="1"/>
        <rFont val="Tahoma"/>
        <family val="2"/>
      </rPr>
      <t>Sharps disposal system and sterilization system</t>
    </r>
  </si>
  <si>
    <r>
      <rPr>
        <sz val="9"/>
        <color rgb="FF000000"/>
        <rFont val="Times New Roman"/>
        <family val="1"/>
      </rPr>
      <t xml:space="preserve"> </t>
    </r>
    <r>
      <rPr>
        <sz val="9"/>
        <color theme="1"/>
        <rFont val="Tahoma"/>
        <family val="2"/>
      </rPr>
      <t>Scalpels</t>
    </r>
  </si>
  <si>
    <t>Monthly Unit Rate Year 1
(Incl VAT)</t>
  </si>
  <si>
    <t>Yearly Cost for Year 1</t>
  </si>
  <si>
    <t>Indicative Cost Year 2</t>
  </si>
  <si>
    <t>Indicative Cost Year 3</t>
  </si>
  <si>
    <t>Indicative Cost Year 4</t>
  </si>
  <si>
    <t>Indicative Cost Year 5</t>
  </si>
  <si>
    <t>Indicative CPI</t>
  </si>
  <si>
    <t>Monthly Unit Rate Year 2
(Incl VAT)</t>
  </si>
  <si>
    <t>Monthly Unit Rate Year 3
(Incl VAT)</t>
  </si>
  <si>
    <t>Monthly Unit Rate Year 4
(Incl VAT)</t>
  </si>
  <si>
    <t>Monthly Unit Rate Year 5
(Incl VAT)</t>
  </si>
  <si>
    <t>INDICATIVE TOTAL FOR
(60 Months)</t>
  </si>
  <si>
    <t xml:space="preserve">To facilitate like-for-like comparison bidders must submit pricing strictly in accordance with this pricing schedule and not utilise a different format. Deviation from this pricing schedule may result in a bid being declared non-responsive. </t>
  </si>
  <si>
    <t xml:space="preserve">The bidders are required to complete all the "GREEN" cells with numeric South African Rand values (exclusive of VAT). No other wording or blank spaces will be accepted in the pricing workbook.  Even if there is a zero cost then this must reflects as R0.00.  </t>
  </si>
  <si>
    <t>This excel version must be provided in the electronic copy and converted into PDF to be used in the evaluation process.</t>
  </si>
  <si>
    <t>Bidders will be evaluated on a proposed total cost over five (5) year period in accordance with the pricing schedule.</t>
  </si>
  <si>
    <r>
      <t xml:space="preserve">This MS Excel Workbook contains a series of separate spreadsheets designed to provide a robust understanding of the costing model.  It is </t>
    </r>
    <r>
      <rPr>
        <b/>
        <i/>
        <sz val="10"/>
        <color indexed="10"/>
        <rFont val="Tahoma"/>
        <family val="2"/>
      </rPr>
      <t>ESSENTIAL</t>
    </r>
    <r>
      <rPr>
        <sz val="10"/>
        <rFont val="Tahoma"/>
        <family val="2"/>
      </rPr>
      <t xml:space="preserve"> that this model be used in the pricing response.  </t>
    </r>
  </si>
  <si>
    <t xml:space="preserve"> A year-on-year projected price escalation of 5.5% has been applied in the pricing schedule from Year 2 to Year 5 for the purposes of comparative analysis and for an indicative total contract value for the provision of the services over a five (5) year period. Transnet will further engage and negotiate with the successful bidders annually to firm up the price escalations for Year 2 to Year 5. </t>
  </si>
  <si>
    <t xml:space="preserve">This is "as and when contract".
Monthly billing is based on consumption, Transnet only pays for services rendered per month.
The contract only caters for variable costing, no provision is made for fixed costs.
Figures/volumes provided are on the pricing schedule are indicative, Transnet does not commit to any figures/volumes provided. 
</t>
  </si>
  <si>
    <t>Validity of Pricing must be for One Hundred and Eighty (180) business days</t>
  </si>
  <si>
    <r>
      <t xml:space="preserve">Pricing template is protected to minimize the risk of compromising the integrity of the workbook structure and formulas. As such, the editable cells are indicated in green highlight as shown </t>
    </r>
    <r>
      <rPr>
        <b/>
        <sz val="10"/>
        <color indexed="10"/>
        <rFont val="Tahoma"/>
        <family val="2"/>
      </rPr>
      <t>=================================&gt;</t>
    </r>
  </si>
  <si>
    <t xml:space="preserve">Percentage Management fee ( will not be subjected to PPPFA price formula).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</si>
</sst>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0.00_-;\-* #,##0.00_-;_-* &quot;-&quot;??_-;_-@_-"/>
    <numFmt numFmtId="165" formatCode="_ &quot;R&quot;\ * #,##0.00_ ;_ &quot;R&quot;\ * \-#,##0.00_ ;_ &quot;R&quot;\ * &quot;-&quot;??_ ;_ @_ "/>
    <numFmt numFmtId="166" formatCode="_ * #,##0.00_ ;_ * \-#,##0.00_ ;_ * &quot;-&quot;??_ ;_ @_ "/>
    <numFmt numFmtId="167" formatCode="&quot;R&quot;\ #,##0.00"/>
    <numFmt numFmtId="168" formatCode="_(* #,##0_);_(* \(#,##0\);_(* &quot;-&quot;??_);_(@_)"/>
    <numFmt numFmtId="169" formatCode="0.0"/>
    <numFmt numFmtId="170" formatCode="0.000"/>
    <numFmt numFmtId="171" formatCode="&quot;R&quot;#,##0.00"/>
    <numFmt numFmtId="172" formatCode="&quot;R&quot;#,##0.000"/>
  </numFmts>
  <fonts count="27" x14ac:knownFonts="1">
    <font>
      <sz val="11"/>
      <color theme="1"/>
      <name val="Calibri"/>
      <family val="2"/>
      <scheme val="minor"/>
    </font>
    <font>
      <b/>
      <sz val="11"/>
      <color theme="1"/>
      <name val="Arial"/>
      <family val="2"/>
    </font>
    <font>
      <b/>
      <sz val="10"/>
      <color theme="1"/>
      <name val="Arial"/>
      <family val="2"/>
    </font>
    <font>
      <sz val="10"/>
      <color theme="1"/>
      <name val="Arial"/>
      <family val="2"/>
    </font>
    <font>
      <sz val="10"/>
      <name val="Arial"/>
      <family val="2"/>
    </font>
    <font>
      <b/>
      <sz val="11"/>
      <color theme="1"/>
      <name val="Tahoma"/>
      <family val="2"/>
    </font>
    <font>
      <sz val="11"/>
      <color theme="1"/>
      <name val="Arial"/>
      <family val="2"/>
    </font>
    <font>
      <sz val="11"/>
      <color theme="1"/>
      <name val="Calibri"/>
      <family val="2"/>
      <scheme val="minor"/>
    </font>
    <font>
      <sz val="10"/>
      <name val="MS Sans Serif"/>
      <family val="2"/>
    </font>
    <font>
      <b/>
      <sz val="11"/>
      <color theme="1"/>
      <name val="Calibri"/>
      <family val="2"/>
      <scheme val="minor"/>
    </font>
    <font>
      <b/>
      <sz val="10"/>
      <name val="Arial"/>
      <family val="2"/>
    </font>
    <font>
      <b/>
      <sz val="10"/>
      <color rgb="FFFF0000"/>
      <name val="Arial"/>
      <family val="2"/>
    </font>
    <font>
      <sz val="9"/>
      <name val="Arial"/>
      <family val="2"/>
    </font>
    <font>
      <sz val="9"/>
      <color theme="1"/>
      <name val="Arial"/>
      <family val="2"/>
    </font>
    <font>
      <b/>
      <sz val="9"/>
      <color theme="1"/>
      <name val="Arial"/>
      <family val="2"/>
    </font>
    <font>
      <sz val="9"/>
      <color theme="1"/>
      <name val="Calibri"/>
      <family val="2"/>
      <scheme val="minor"/>
    </font>
    <font>
      <sz val="9"/>
      <color rgb="FF000000"/>
      <name val="Arial"/>
      <family val="2"/>
    </font>
    <font>
      <sz val="9"/>
      <color theme="1"/>
      <name val="Tahoma"/>
      <family val="2"/>
    </font>
    <font>
      <sz val="9"/>
      <color rgb="FF000000"/>
      <name val="Symbol"/>
      <family val="1"/>
      <charset val="2"/>
    </font>
    <font>
      <sz val="9"/>
      <color rgb="FF000000"/>
      <name val="Times New Roman"/>
      <family val="1"/>
    </font>
    <font>
      <sz val="8"/>
      <name val="Calibri"/>
      <family val="2"/>
      <scheme val="minor"/>
    </font>
    <font>
      <b/>
      <sz val="10"/>
      <name val="Tahoma"/>
      <family val="2"/>
    </font>
    <font>
      <sz val="10"/>
      <name val="Tahoma"/>
      <family val="2"/>
    </font>
    <font>
      <b/>
      <i/>
      <sz val="10"/>
      <color indexed="10"/>
      <name val="Tahoma"/>
      <family val="2"/>
    </font>
    <font>
      <b/>
      <sz val="10"/>
      <color indexed="10"/>
      <name val="Tahoma"/>
      <family val="2"/>
    </font>
    <font>
      <sz val="10"/>
      <color theme="1"/>
      <name val="Tahoma"/>
      <family val="2"/>
    </font>
    <font>
      <b/>
      <sz val="10"/>
      <color theme="1"/>
      <name val="Tahoma"/>
      <family val="2"/>
    </font>
  </fonts>
  <fills count="11">
    <fill>
      <patternFill patternType="none"/>
    </fill>
    <fill>
      <patternFill patternType="gray125"/>
    </fill>
    <fill>
      <patternFill patternType="solid">
        <fgColor theme="3" tint="0.59999389629810485"/>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0"/>
        <bgColor indexed="64"/>
      </patternFill>
    </fill>
    <fill>
      <patternFill patternType="solid">
        <fgColor indexed="22"/>
        <bgColor indexed="64"/>
      </patternFill>
    </fill>
    <fill>
      <patternFill patternType="solid">
        <fgColor theme="7" tint="0.59999389629810485"/>
        <bgColor indexed="64"/>
      </patternFill>
    </fill>
    <fill>
      <patternFill patternType="solid">
        <fgColor rgb="FFCCFFCC"/>
        <bgColor indexed="64"/>
      </patternFill>
    </fill>
    <fill>
      <patternFill patternType="solid">
        <fgColor rgb="FFFFFFFF"/>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top/>
      <bottom style="double">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2">
    <xf numFmtId="0" fontId="0" fillId="0" borderId="0"/>
    <xf numFmtId="164" fontId="7" fillId="0" borderId="0" applyFont="0" applyFill="0" applyBorder="0" applyAlignment="0" applyProtection="0"/>
    <xf numFmtId="0" fontId="4" fillId="0" borderId="0"/>
    <xf numFmtId="0" fontId="4" fillId="0" borderId="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7"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7"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8" fillId="0" borderId="0"/>
    <xf numFmtId="0" fontId="4" fillId="0" borderId="0"/>
    <xf numFmtId="165" fontId="4" fillId="0" borderId="0" applyFont="0" applyFill="0" applyBorder="0" applyAlignment="0" applyProtection="0"/>
    <xf numFmtId="0" fontId="7" fillId="0" borderId="0"/>
    <xf numFmtId="0" fontId="4" fillId="0" borderId="0"/>
    <xf numFmtId="0" fontId="4" fillId="0" borderId="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7" fillId="0" borderId="0" applyFont="0" applyFill="0" applyBorder="0" applyAlignment="0" applyProtection="0"/>
    <xf numFmtId="0" fontId="4" fillId="0" borderId="0"/>
  </cellStyleXfs>
  <cellXfs count="142">
    <xf numFmtId="0" fontId="0" fillId="0" borderId="0" xfId="0"/>
    <xf numFmtId="167" fontId="4" fillId="8" borderId="1" xfId="30" applyNumberFormat="1" applyFont="1" applyFill="1" applyBorder="1" applyAlignment="1" applyProtection="1">
      <alignment horizontal="center" vertical="center"/>
      <protection locked="0"/>
    </xf>
    <xf numFmtId="167" fontId="10" fillId="0" borderId="0" xfId="30" applyNumberFormat="1" applyFont="1" applyFill="1" applyBorder="1" applyAlignment="1" applyProtection="1">
      <alignment horizontal="center" vertical="center"/>
    </xf>
    <xf numFmtId="168" fontId="13" fillId="0" borderId="1" xfId="1" applyNumberFormat="1" applyFont="1" applyFill="1" applyBorder="1" applyAlignment="1" applyProtection="1">
      <alignment horizontal="center" vertical="center"/>
    </xf>
    <xf numFmtId="168" fontId="13" fillId="0" borderId="1" xfId="1" applyNumberFormat="1" applyFont="1" applyFill="1" applyBorder="1" applyAlignment="1" applyProtection="1">
      <alignment horizontal="left" vertical="center" wrapText="1"/>
    </xf>
    <xf numFmtId="167" fontId="12" fillId="8" borderId="1" xfId="30" applyNumberFormat="1" applyFont="1" applyFill="1" applyBorder="1" applyAlignment="1" applyProtection="1">
      <alignment horizontal="center" vertical="center"/>
      <protection locked="0"/>
    </xf>
    <xf numFmtId="10" fontId="12" fillId="8" borderId="1" xfId="30" applyNumberFormat="1" applyFont="1" applyFill="1" applyBorder="1" applyAlignment="1" applyProtection="1">
      <alignment horizontal="center" vertical="center"/>
      <protection locked="0"/>
    </xf>
    <xf numFmtId="168" fontId="13" fillId="0" borderId="3" xfId="1" applyNumberFormat="1" applyFont="1" applyFill="1" applyBorder="1" applyAlignment="1" applyProtection="1">
      <alignment horizontal="center" vertical="center"/>
    </xf>
    <xf numFmtId="0" fontId="3" fillId="0" borderId="0" xfId="0" applyFont="1" applyProtection="1"/>
    <xf numFmtId="0" fontId="11" fillId="0" borderId="0" xfId="0" applyFont="1" applyProtection="1"/>
    <xf numFmtId="0" fontId="2" fillId="0" borderId="0" xfId="0" applyFont="1" applyProtection="1"/>
    <xf numFmtId="0" fontId="5" fillId="0" borderId="0" xfId="0" applyFont="1" applyProtection="1"/>
    <xf numFmtId="0" fontId="14" fillId="2" borderId="1" xfId="0" applyFont="1" applyFill="1" applyBorder="1" applyAlignment="1" applyProtection="1">
      <alignment horizontal="left" vertical="center" wrapText="1"/>
    </xf>
    <xf numFmtId="0" fontId="14" fillId="2" borderId="1" xfId="0" applyFont="1" applyFill="1" applyBorder="1" applyAlignment="1" applyProtection="1">
      <alignment horizontal="center" vertical="center" wrapText="1"/>
    </xf>
    <xf numFmtId="0" fontId="2" fillId="0" borderId="0" xfId="0" applyFont="1" applyAlignment="1" applyProtection="1">
      <alignment vertical="center"/>
    </xf>
    <xf numFmtId="0" fontId="14"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center" vertical="center" wrapText="1"/>
    </xf>
    <xf numFmtId="167" fontId="13" fillId="0" borderId="1" xfId="0" applyNumberFormat="1" applyFont="1" applyBorder="1" applyAlignment="1" applyProtection="1">
      <alignment horizontal="center" vertical="center"/>
    </xf>
    <xf numFmtId="0" fontId="14" fillId="0" borderId="1" xfId="0" applyFont="1" applyBorder="1" applyAlignment="1" applyProtection="1">
      <alignment vertical="center" wrapText="1"/>
    </xf>
    <xf numFmtId="0" fontId="13" fillId="0" borderId="1" xfId="0" applyFont="1" applyBorder="1" applyAlignment="1" applyProtection="1">
      <alignment horizontal="center" vertical="center"/>
    </xf>
    <xf numFmtId="0" fontId="13" fillId="0" borderId="7" xfId="0" applyFont="1" applyBorder="1" applyAlignment="1" applyProtection="1">
      <alignment horizontal="center" vertical="center"/>
    </xf>
    <xf numFmtId="0" fontId="13" fillId="5" borderId="1" xfId="0" applyFont="1" applyFill="1" applyBorder="1" applyAlignment="1" applyProtection="1">
      <alignment horizontal="center" vertical="center"/>
    </xf>
    <xf numFmtId="0" fontId="13" fillId="0" borderId="1" xfId="0" applyFont="1" applyFill="1" applyBorder="1" applyAlignment="1" applyProtection="1">
      <alignment horizontal="center" vertical="center"/>
    </xf>
    <xf numFmtId="0" fontId="14" fillId="0" borderId="1" xfId="0" applyFont="1" applyBorder="1" applyAlignment="1" applyProtection="1">
      <alignment vertical="center"/>
    </xf>
    <xf numFmtId="0" fontId="13" fillId="0" borderId="0" xfId="0" applyFont="1" applyProtection="1"/>
    <xf numFmtId="167" fontId="14" fillId="4" borderId="5" xfId="0" applyNumberFormat="1" applyFont="1" applyFill="1" applyBorder="1" applyAlignment="1" applyProtection="1">
      <alignment horizontal="center"/>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center" vertical="center" wrapText="1"/>
    </xf>
    <xf numFmtId="0" fontId="2" fillId="0" borderId="1" xfId="0" applyFont="1" applyBorder="1" applyAlignment="1" applyProtection="1">
      <alignment vertical="center"/>
    </xf>
    <xf numFmtId="0" fontId="3" fillId="0" borderId="1" xfId="0" applyFont="1" applyBorder="1" applyAlignment="1" applyProtection="1">
      <alignment horizontal="center" vertical="center"/>
    </xf>
    <xf numFmtId="0" fontId="3" fillId="0" borderId="0" xfId="0" applyFont="1" applyAlignment="1" applyProtection="1">
      <alignment vertical="center"/>
    </xf>
    <xf numFmtId="167" fontId="2" fillId="4" borderId="5" xfId="0" applyNumberFormat="1" applyFont="1" applyFill="1" applyBorder="1" applyAlignment="1" applyProtection="1">
      <alignment horizontal="center" vertical="center"/>
    </xf>
    <xf numFmtId="0" fontId="1" fillId="0" borderId="0" xfId="0" applyFont="1" applyAlignment="1" applyProtection="1">
      <alignment vertical="center"/>
    </xf>
    <xf numFmtId="0" fontId="14" fillId="2" borderId="4" xfId="0" applyFont="1" applyFill="1" applyBorder="1" applyAlignment="1" applyProtection="1">
      <alignment horizontal="left" vertical="center" wrapText="1"/>
    </xf>
    <xf numFmtId="0" fontId="14" fillId="0" borderId="0" xfId="0" applyFont="1" applyAlignment="1" applyProtection="1">
      <alignment horizontal="center" vertical="center" wrapText="1"/>
    </xf>
    <xf numFmtId="0" fontId="13" fillId="0" borderId="1" xfId="0" applyFont="1" applyBorder="1" applyAlignment="1" applyProtection="1">
      <alignment vertical="center" wrapText="1"/>
    </xf>
    <xf numFmtId="0" fontId="3" fillId="5" borderId="0" xfId="0" applyFont="1" applyFill="1" applyAlignment="1" applyProtection="1">
      <alignment vertical="center"/>
    </xf>
    <xf numFmtId="0" fontId="3" fillId="5" borderId="0" xfId="0" quotePrefix="1" applyFont="1" applyFill="1" applyAlignment="1" applyProtection="1">
      <alignment horizontal="center" vertical="center"/>
    </xf>
    <xf numFmtId="0" fontId="3" fillId="5" borderId="0" xfId="0" applyFont="1" applyFill="1" applyAlignment="1" applyProtection="1">
      <alignment horizontal="center" vertical="center"/>
    </xf>
    <xf numFmtId="0" fontId="4" fillId="5" borderId="0" xfId="0" quotePrefix="1" applyFont="1" applyFill="1" applyAlignment="1" applyProtection="1">
      <alignment horizontal="center" vertical="center"/>
    </xf>
    <xf numFmtId="0" fontId="1" fillId="0" borderId="0" xfId="0" applyFont="1" applyAlignment="1" applyProtection="1">
      <alignment vertical="center" wrapText="1"/>
    </xf>
    <xf numFmtId="167" fontId="2" fillId="0" borderId="5" xfId="0" applyNumberFormat="1" applyFont="1" applyBorder="1" applyAlignment="1" applyProtection="1">
      <alignment horizontal="center" vertical="center"/>
    </xf>
    <xf numFmtId="0" fontId="13" fillId="0" borderId="4" xfId="0" applyFont="1" applyBorder="1" applyAlignment="1" applyProtection="1">
      <alignment vertical="center" wrapText="1"/>
    </xf>
    <xf numFmtId="0" fontId="13" fillId="0" borderId="0" xfId="0" applyFont="1" applyAlignment="1" applyProtection="1">
      <alignment vertical="center"/>
    </xf>
    <xf numFmtId="0" fontId="12" fillId="0" borderId="4" xfId="0" applyFont="1" applyBorder="1" applyAlignment="1" applyProtection="1">
      <alignment vertical="center" wrapText="1"/>
    </xf>
    <xf numFmtId="167" fontId="13" fillId="5" borderId="1" xfId="0" applyNumberFormat="1" applyFont="1" applyFill="1" applyBorder="1" applyAlignment="1" applyProtection="1">
      <alignment horizontal="center" vertical="center"/>
    </xf>
    <xf numFmtId="0" fontId="13" fillId="5" borderId="0" xfId="0" applyFont="1" applyFill="1" applyAlignment="1" applyProtection="1">
      <alignment vertical="center"/>
    </xf>
    <xf numFmtId="0" fontId="13" fillId="0" borderId="0" xfId="0" applyFont="1" applyAlignment="1" applyProtection="1">
      <alignment horizontal="center" vertical="center"/>
    </xf>
    <xf numFmtId="0" fontId="12" fillId="0" borderId="1" xfId="0" applyFont="1" applyBorder="1" applyAlignment="1" applyProtection="1">
      <alignment vertical="center" wrapText="1"/>
    </xf>
    <xf numFmtId="0" fontId="3" fillId="3" borderId="0" xfId="0" applyFont="1" applyFill="1" applyAlignment="1" applyProtection="1">
      <alignment vertical="center" wrapText="1"/>
    </xf>
    <xf numFmtId="0" fontId="3" fillId="3" borderId="0" xfId="0" applyFont="1" applyFill="1" applyAlignment="1" applyProtection="1">
      <alignment horizontal="center" vertical="center"/>
    </xf>
    <xf numFmtId="167" fontId="3" fillId="3" borderId="0" xfId="0" applyNumberFormat="1" applyFont="1" applyFill="1" applyAlignment="1" applyProtection="1">
      <alignment horizontal="center" vertical="center"/>
    </xf>
    <xf numFmtId="0" fontId="12" fillId="0" borderId="1" xfId="0" applyFont="1" applyBorder="1" applyAlignment="1" applyProtection="1">
      <alignment horizontal="center" vertical="center"/>
    </xf>
    <xf numFmtId="0" fontId="3" fillId="3" borderId="0" xfId="0" applyFont="1" applyFill="1" applyProtection="1"/>
    <xf numFmtId="0" fontId="13" fillId="0" borderId="1" xfId="0" applyFont="1" applyBorder="1" applyAlignment="1" applyProtection="1">
      <alignment vertical="center"/>
    </xf>
    <xf numFmtId="0" fontId="13" fillId="0" borderId="4" xfId="0" applyFont="1" applyFill="1" applyBorder="1" applyAlignment="1" applyProtection="1">
      <alignment vertical="center" wrapText="1"/>
    </xf>
    <xf numFmtId="169" fontId="13" fillId="0" borderId="0" xfId="0" applyNumberFormat="1" applyFont="1" applyProtection="1"/>
    <xf numFmtId="167" fontId="2" fillId="0" borderId="0" xfId="0" applyNumberFormat="1" applyFont="1" applyFill="1" applyBorder="1" applyAlignment="1" applyProtection="1">
      <alignment horizontal="center" vertical="center"/>
    </xf>
    <xf numFmtId="0" fontId="6" fillId="0" borderId="0" xfId="0" applyFont="1" applyFill="1" applyAlignment="1" applyProtection="1">
      <alignment vertical="center"/>
    </xf>
    <xf numFmtId="0" fontId="1" fillId="0" borderId="0" xfId="0" applyFont="1" applyProtection="1"/>
    <xf numFmtId="1" fontId="13" fillId="0" borderId="1" xfId="0" applyNumberFormat="1" applyFont="1" applyBorder="1" applyAlignment="1" applyProtection="1">
      <alignment horizontal="center" vertical="center"/>
    </xf>
    <xf numFmtId="167" fontId="14" fillId="4" borderId="5" xfId="0" applyNumberFormat="1" applyFont="1" applyFill="1" applyBorder="1" applyAlignment="1" applyProtection="1">
      <alignment horizontal="center" vertical="center"/>
    </xf>
    <xf numFmtId="0" fontId="6" fillId="0" borderId="0" xfId="0" applyFont="1" applyProtection="1"/>
    <xf numFmtId="0" fontId="14" fillId="0" borderId="1" xfId="0" applyFont="1" applyBorder="1" applyAlignment="1" applyProtection="1">
      <alignment horizontal="center" vertical="center"/>
    </xf>
    <xf numFmtId="0" fontId="13" fillId="0" borderId="1" xfId="0" applyFont="1" applyFill="1" applyBorder="1" applyAlignment="1" applyProtection="1">
      <alignment vertical="center" wrapText="1"/>
    </xf>
    <xf numFmtId="0" fontId="9" fillId="0" borderId="0" xfId="0" applyFont="1" applyProtection="1"/>
    <xf numFmtId="0" fontId="0" fillId="0" borderId="0" xfId="0" applyProtection="1"/>
    <xf numFmtId="0" fontId="15" fillId="0" borderId="0" xfId="0" applyFont="1" applyProtection="1"/>
    <xf numFmtId="0" fontId="16" fillId="0" borderId="1" xfId="0" applyFont="1" applyBorder="1" applyAlignment="1" applyProtection="1">
      <alignment vertical="center"/>
    </xf>
    <xf numFmtId="0" fontId="16" fillId="0" borderId="1" xfId="0" applyFont="1" applyBorder="1" applyAlignment="1" applyProtection="1">
      <alignment horizontal="center" vertical="center" wrapText="1"/>
    </xf>
    <xf numFmtId="0" fontId="15" fillId="0" borderId="0" xfId="0" applyFont="1" applyAlignment="1" applyProtection="1">
      <alignment vertical="center"/>
    </xf>
    <xf numFmtId="0" fontId="16" fillId="9" borderId="1" xfId="0" applyFont="1" applyFill="1" applyBorder="1" applyAlignment="1" applyProtection="1">
      <alignment vertical="center"/>
    </xf>
    <xf numFmtId="0" fontId="16" fillId="0" borderId="1" xfId="0" applyFont="1" applyBorder="1" applyAlignment="1" applyProtection="1">
      <alignment vertical="center" wrapText="1"/>
    </xf>
    <xf numFmtId="167" fontId="14" fillId="0" borderId="0" xfId="0" applyNumberFormat="1" applyFont="1" applyFill="1" applyBorder="1" applyAlignment="1" applyProtection="1">
      <alignment horizontal="center" vertical="center"/>
    </xf>
    <xf numFmtId="0" fontId="14" fillId="0" borderId="0" xfId="0" applyFont="1" applyFill="1" applyBorder="1" applyAlignment="1" applyProtection="1">
      <alignment horizontal="center" vertical="center" wrapText="1"/>
    </xf>
    <xf numFmtId="167" fontId="13" fillId="0" borderId="0" xfId="0" applyNumberFormat="1" applyFont="1" applyFill="1" applyBorder="1" applyAlignment="1" applyProtection="1">
      <alignment horizontal="left" vertical="center"/>
    </xf>
    <xf numFmtId="0" fontId="14" fillId="0" borderId="0" xfId="0" applyFont="1" applyAlignment="1" applyProtection="1">
      <alignment vertical="center"/>
    </xf>
    <xf numFmtId="167" fontId="14" fillId="0" borderId="1" xfId="0" applyNumberFormat="1" applyFont="1" applyBorder="1" applyAlignment="1" applyProtection="1">
      <alignment horizontal="center" vertical="center"/>
    </xf>
    <xf numFmtId="0" fontId="14" fillId="0" borderId="7" xfId="0" applyFont="1" applyBorder="1" applyAlignment="1" applyProtection="1">
      <alignment horizontal="left" vertical="center" wrapText="1"/>
    </xf>
    <xf numFmtId="0" fontId="14" fillId="0" borderId="4" xfId="0" applyFont="1" applyBorder="1" applyAlignment="1" applyProtection="1">
      <alignment horizontal="left" vertical="center" wrapText="1"/>
    </xf>
    <xf numFmtId="0" fontId="13" fillId="0" borderId="0" xfId="0" applyFont="1" applyFill="1" applyAlignment="1" applyProtection="1">
      <alignment vertical="center"/>
    </xf>
    <xf numFmtId="0" fontId="14" fillId="0" borderId="0" xfId="0" applyFont="1" applyBorder="1" applyAlignment="1" applyProtection="1">
      <alignment horizontal="left" vertical="center" wrapText="1"/>
    </xf>
    <xf numFmtId="167" fontId="14" fillId="0" borderId="8" xfId="0" applyNumberFormat="1" applyFont="1" applyBorder="1" applyAlignment="1" applyProtection="1">
      <alignment horizontal="center" vertical="center"/>
    </xf>
    <xf numFmtId="0" fontId="13" fillId="0" borderId="0" xfId="0" applyFont="1" applyFill="1" applyProtection="1"/>
    <xf numFmtId="0" fontId="14" fillId="0" borderId="0" xfId="0" applyFont="1" applyAlignment="1" applyProtection="1">
      <alignment horizontal="left" vertical="center"/>
    </xf>
    <xf numFmtId="167" fontId="14" fillId="4" borderId="9" xfId="0" applyNumberFormat="1" applyFont="1" applyFill="1" applyBorder="1" applyAlignment="1" applyProtection="1">
      <alignment horizontal="center" vertical="center"/>
    </xf>
    <xf numFmtId="0" fontId="17" fillId="0" borderId="1" xfId="0" applyFont="1" applyBorder="1"/>
    <xf numFmtId="0" fontId="17" fillId="0" borderId="0" xfId="0" applyFont="1" applyAlignment="1">
      <alignment horizontal="justify" vertical="center"/>
    </xf>
    <xf numFmtId="0" fontId="18" fillId="0" borderId="1" xfId="0" applyFont="1" applyBorder="1" applyAlignment="1">
      <alignment horizontal="justify" vertical="center"/>
    </xf>
    <xf numFmtId="167" fontId="12" fillId="5" borderId="1" xfId="30" applyNumberFormat="1" applyFont="1" applyFill="1" applyBorder="1" applyAlignment="1" applyProtection="1">
      <alignment horizontal="center" vertical="center"/>
      <protection locked="0"/>
    </xf>
    <xf numFmtId="0" fontId="3" fillId="5" borderId="0" xfId="0" applyFont="1" applyFill="1" applyProtection="1"/>
    <xf numFmtId="0" fontId="5" fillId="5" borderId="0" xfId="0" applyFont="1" applyFill="1" applyBorder="1" applyAlignment="1" applyProtection="1">
      <alignment horizontal="center" vertical="center"/>
    </xf>
    <xf numFmtId="0" fontId="5" fillId="5" borderId="0" xfId="0" applyFont="1" applyFill="1" applyProtection="1"/>
    <xf numFmtId="170" fontId="5" fillId="5" borderId="0" xfId="0" applyNumberFormat="1" applyFont="1" applyFill="1" applyBorder="1" applyAlignment="1" applyProtection="1">
      <alignment horizontal="center" vertical="center"/>
    </xf>
    <xf numFmtId="172" fontId="3" fillId="0" borderId="0" xfId="0" applyNumberFormat="1" applyFont="1" applyProtection="1"/>
    <xf numFmtId="167" fontId="3" fillId="0" borderId="0" xfId="0" applyNumberFormat="1" applyFont="1" applyAlignment="1" applyProtection="1">
      <alignment horizontal="center" vertical="center"/>
    </xf>
    <xf numFmtId="172" fontId="3" fillId="0" borderId="0" xfId="0" applyNumberFormat="1" applyFont="1" applyAlignment="1" applyProtection="1">
      <alignment horizontal="center" vertical="center"/>
    </xf>
    <xf numFmtId="171" fontId="3" fillId="0" borderId="0" xfId="0" applyNumberFormat="1" applyFont="1" applyAlignment="1" applyProtection="1">
      <alignment horizontal="center"/>
    </xf>
    <xf numFmtId="0" fontId="14" fillId="10" borderId="1" xfId="0" applyFont="1" applyFill="1" applyBorder="1" applyAlignment="1" applyProtection="1">
      <alignment horizontal="center" vertical="center" wrapText="1"/>
    </xf>
    <xf numFmtId="171" fontId="3" fillId="5" borderId="0" xfId="0" quotePrefix="1" applyNumberFormat="1" applyFont="1" applyFill="1" applyAlignment="1" applyProtection="1">
      <alignment horizontal="center" vertical="center"/>
    </xf>
    <xf numFmtId="167" fontId="2" fillId="0" borderId="0" xfId="0" applyNumberFormat="1" applyFont="1" applyBorder="1" applyAlignment="1" applyProtection="1">
      <alignment horizontal="center" vertical="center"/>
    </xf>
    <xf numFmtId="0" fontId="21" fillId="7" borderId="1" xfId="31" applyFont="1" applyFill="1" applyBorder="1" applyAlignment="1">
      <alignment vertical="center"/>
    </xf>
    <xf numFmtId="0" fontId="21" fillId="7" borderId="1" xfId="31" applyFont="1" applyFill="1" applyBorder="1"/>
    <xf numFmtId="0" fontId="21" fillId="6" borderId="1" xfId="31" applyFont="1" applyFill="1" applyBorder="1" applyAlignment="1">
      <alignment vertical="center" wrapText="1"/>
    </xf>
    <xf numFmtId="0" fontId="21" fillId="8" borderId="1" xfId="30" applyNumberFormat="1" applyFont="1" applyFill="1" applyBorder="1" applyAlignment="1" applyProtection="1">
      <alignment vertical="center"/>
      <protection locked="0"/>
    </xf>
    <xf numFmtId="0" fontId="22" fillId="5" borderId="1" xfId="31" applyFont="1" applyFill="1" applyBorder="1" applyAlignment="1">
      <alignment vertical="center" wrapText="1"/>
    </xf>
    <xf numFmtId="0" fontId="21" fillId="8" borderId="1" xfId="30" applyNumberFormat="1" applyFont="1" applyFill="1" applyBorder="1" applyAlignment="1" applyProtection="1">
      <alignment vertical="center"/>
    </xf>
    <xf numFmtId="0" fontId="25" fillId="0" borderId="0" xfId="0" applyFont="1"/>
    <xf numFmtId="0" fontId="26" fillId="0" borderId="0" xfId="0" applyFont="1" applyAlignment="1">
      <alignment vertical="center"/>
    </xf>
    <xf numFmtId="0" fontId="25" fillId="5" borderId="1" xfId="31" applyFont="1" applyFill="1" applyBorder="1" applyAlignment="1">
      <alignment vertical="center" wrapText="1"/>
    </xf>
    <xf numFmtId="0" fontId="25" fillId="5" borderId="1" xfId="31" applyFont="1" applyFill="1" applyBorder="1" applyAlignment="1">
      <alignment horizontal="left" vertical="center" wrapText="1"/>
    </xf>
    <xf numFmtId="0" fontId="26" fillId="4" borderId="7" xfId="0" applyFont="1" applyFill="1" applyBorder="1" applyAlignment="1">
      <alignment horizontal="center" vertical="center"/>
    </xf>
    <xf numFmtId="0" fontId="26" fillId="4" borderId="4" xfId="0" applyFont="1" applyFill="1" applyBorder="1" applyAlignment="1">
      <alignment horizontal="center" vertical="center"/>
    </xf>
    <xf numFmtId="0" fontId="22" fillId="0" borderId="3" xfId="31" applyFont="1" applyBorder="1" applyAlignment="1">
      <alignment horizontal="center"/>
    </xf>
    <xf numFmtId="0" fontId="0" fillId="0" borderId="6" xfId="0" applyBorder="1" applyAlignment="1">
      <alignment horizontal="center"/>
    </xf>
    <xf numFmtId="0" fontId="0" fillId="0" borderId="2" xfId="0" applyBorder="1" applyAlignment="1">
      <alignment horizontal="center"/>
    </xf>
    <xf numFmtId="0" fontId="14" fillId="0" borderId="3" xfId="0" applyFont="1" applyBorder="1" applyAlignment="1" applyProtection="1">
      <alignment horizontal="center" vertical="center" wrapText="1"/>
    </xf>
    <xf numFmtId="0" fontId="14" fillId="0" borderId="6" xfId="0" applyFont="1" applyBorder="1" applyAlignment="1" applyProtection="1">
      <alignment horizontal="center" vertical="center" wrapText="1"/>
    </xf>
    <xf numFmtId="0" fontId="13" fillId="0" borderId="6" xfId="0" applyFont="1" applyBorder="1" applyAlignment="1" applyProtection="1">
      <alignment horizontal="center" vertical="center" wrapText="1"/>
    </xf>
    <xf numFmtId="0" fontId="0" fillId="0" borderId="6" xfId="0" applyBorder="1" applyAlignment="1">
      <alignment horizontal="center" vertical="center" wrapText="1"/>
    </xf>
    <xf numFmtId="0" fontId="0" fillId="0" borderId="2" xfId="0" applyBorder="1" applyAlignment="1">
      <alignment horizontal="center" vertical="center" wrapText="1"/>
    </xf>
    <xf numFmtId="168" fontId="13" fillId="0" borderId="3" xfId="1" applyNumberFormat="1" applyFont="1" applyFill="1" applyBorder="1" applyAlignment="1" applyProtection="1">
      <alignment horizontal="center" vertical="center"/>
    </xf>
    <xf numFmtId="168" fontId="13" fillId="0" borderId="2" xfId="1" applyNumberFormat="1" applyFont="1" applyFill="1" applyBorder="1" applyAlignment="1" applyProtection="1">
      <alignment horizontal="center" vertical="center"/>
    </xf>
    <xf numFmtId="168" fontId="13" fillId="0" borderId="6" xfId="1" applyNumberFormat="1" applyFont="1" applyFill="1" applyBorder="1" applyAlignment="1" applyProtection="1">
      <alignment horizontal="center" vertical="center"/>
    </xf>
    <xf numFmtId="0" fontId="14" fillId="0" borderId="7" xfId="0" applyFont="1" applyBorder="1" applyAlignment="1" applyProtection="1">
      <alignment horizontal="left" vertical="center" wrapText="1"/>
    </xf>
    <xf numFmtId="0" fontId="14" fillId="0" borderId="4" xfId="0" applyFont="1" applyBorder="1" applyAlignment="1" applyProtection="1">
      <alignment horizontal="left" vertical="center" wrapText="1"/>
    </xf>
    <xf numFmtId="167" fontId="10" fillId="5" borderId="1" xfId="30" applyNumberFormat="1" applyFont="1" applyFill="1" applyBorder="1" applyAlignment="1" applyProtection="1">
      <alignment horizontal="center" vertical="center"/>
    </xf>
    <xf numFmtId="0" fontId="5" fillId="4" borderId="1" xfId="0" applyFont="1" applyFill="1" applyBorder="1" applyAlignment="1" applyProtection="1">
      <alignment horizontal="center" vertical="center"/>
    </xf>
    <xf numFmtId="0" fontId="14" fillId="0" borderId="1" xfId="0" applyFont="1" applyBorder="1" applyAlignment="1" applyProtection="1">
      <alignment horizontal="center" vertical="center" wrapText="1"/>
    </xf>
    <xf numFmtId="0" fontId="14" fillId="0" borderId="1" xfId="0" applyFont="1" applyBorder="1" applyAlignment="1" applyProtection="1">
      <alignment horizontal="center" vertical="center"/>
    </xf>
    <xf numFmtId="0" fontId="1" fillId="0" borderId="1" xfId="0" applyFont="1" applyBorder="1" applyAlignment="1" applyProtection="1">
      <alignment horizontal="center" vertical="center"/>
    </xf>
    <xf numFmtId="167" fontId="13" fillId="0" borderId="3" xfId="0" applyNumberFormat="1" applyFont="1" applyBorder="1" applyAlignment="1" applyProtection="1">
      <alignment horizontal="center" vertical="center"/>
    </xf>
    <xf numFmtId="167" fontId="13" fillId="0" borderId="6" xfId="0" applyNumberFormat="1" applyFont="1" applyBorder="1" applyAlignment="1" applyProtection="1">
      <alignment horizontal="center" vertical="center"/>
    </xf>
    <xf numFmtId="167" fontId="13" fillId="0" borderId="2" xfId="0" applyNumberFormat="1" applyFont="1" applyBorder="1" applyAlignment="1" applyProtection="1">
      <alignment horizontal="center" vertical="center"/>
    </xf>
    <xf numFmtId="0" fontId="14" fillId="0" borderId="0" xfId="0" applyFont="1" applyAlignment="1" applyProtection="1">
      <alignment horizontal="left" vertical="center"/>
    </xf>
    <xf numFmtId="0" fontId="14" fillId="2" borderId="7" xfId="0" applyFont="1" applyFill="1" applyBorder="1" applyAlignment="1" applyProtection="1">
      <alignment horizontal="left" vertical="center" wrapText="1"/>
    </xf>
    <xf numFmtId="0" fontId="14" fillId="2" borderId="4" xfId="0" applyFont="1" applyFill="1" applyBorder="1" applyAlignment="1" applyProtection="1">
      <alignment horizontal="left" vertical="center" wrapText="1"/>
    </xf>
    <xf numFmtId="167" fontId="12" fillId="5" borderId="1" xfId="30" applyNumberFormat="1" applyFont="1" applyFill="1" applyBorder="1" applyAlignment="1" applyProtection="1">
      <alignment horizontal="center" vertical="center"/>
      <protection locked="0"/>
    </xf>
    <xf numFmtId="0" fontId="13" fillId="0" borderId="1" xfId="0" applyFont="1" applyBorder="1" applyAlignment="1" applyProtection="1">
      <alignment horizontal="center" vertical="center"/>
    </xf>
    <xf numFmtId="167" fontId="12" fillId="8" borderId="10" xfId="30" applyNumberFormat="1" applyFont="1" applyFill="1" applyBorder="1" applyAlignment="1" applyProtection="1">
      <alignment horizontal="center" vertical="center"/>
      <protection locked="0"/>
    </xf>
    <xf numFmtId="167" fontId="12" fillId="8" borderId="11" xfId="30" applyNumberFormat="1" applyFont="1" applyFill="1" applyBorder="1" applyAlignment="1" applyProtection="1">
      <alignment horizontal="center" vertical="center"/>
      <protection locked="0"/>
    </xf>
    <xf numFmtId="167" fontId="12" fillId="8" borderId="12" xfId="30" applyNumberFormat="1" applyFont="1" applyFill="1" applyBorder="1" applyAlignment="1" applyProtection="1">
      <alignment horizontal="center" vertical="center"/>
      <protection locked="0"/>
    </xf>
  </cellXfs>
  <cellStyles count="32">
    <cellStyle name="Comma 2" xfId="1" xr:uid="{00000000-0005-0000-0000-000000000000}"/>
    <cellStyle name="Comma 2 2" xfId="5" xr:uid="{00000000-0005-0000-0000-000001000000}"/>
    <cellStyle name="Comma 2 3" xfId="4" xr:uid="{00000000-0005-0000-0000-000002000000}"/>
    <cellStyle name="Comma 3" xfId="6" xr:uid="{00000000-0005-0000-0000-000003000000}"/>
    <cellStyle name="Comma 3 2" xfId="21" xr:uid="{00000000-0005-0000-0000-000004000000}"/>
    <cellStyle name="Comma 4" xfId="7" xr:uid="{00000000-0005-0000-0000-000005000000}"/>
    <cellStyle name="Comma 4 2" xfId="22" xr:uid="{00000000-0005-0000-0000-000006000000}"/>
    <cellStyle name="Comma 5" xfId="23" xr:uid="{00000000-0005-0000-0000-000007000000}"/>
    <cellStyle name="Comma 5 2" xfId="24" xr:uid="{00000000-0005-0000-0000-000008000000}"/>
    <cellStyle name="Currency" xfId="30" builtinId="4"/>
    <cellStyle name="Currency 2" xfId="8" xr:uid="{00000000-0005-0000-0000-00000A000000}"/>
    <cellStyle name="Currency 2 2" xfId="9" xr:uid="{00000000-0005-0000-0000-00000B000000}"/>
    <cellStyle name="Currency 3" xfId="10" xr:uid="{00000000-0005-0000-0000-00000C000000}"/>
    <cellStyle name="Currency 4" xfId="25" xr:uid="{00000000-0005-0000-0000-00000D000000}"/>
    <cellStyle name="Currency 4 2" xfId="17" xr:uid="{00000000-0005-0000-0000-00000E000000}"/>
    <cellStyle name="Normal" xfId="0" builtinId="0"/>
    <cellStyle name="Normal 2" xfId="2" xr:uid="{00000000-0005-0000-0000-000010000000}"/>
    <cellStyle name="Normal 2 2" xfId="26" xr:uid="{00000000-0005-0000-0000-000011000000}"/>
    <cellStyle name="Normal 2 3" xfId="16" xr:uid="{00000000-0005-0000-0000-000012000000}"/>
    <cellStyle name="Normal 3" xfId="11" xr:uid="{00000000-0005-0000-0000-000013000000}"/>
    <cellStyle name="Normal 3 2" xfId="27" xr:uid="{00000000-0005-0000-0000-000014000000}"/>
    <cellStyle name="Normal 4" xfId="3" xr:uid="{00000000-0005-0000-0000-000015000000}"/>
    <cellStyle name="Normal 4 2" xfId="15" xr:uid="{00000000-0005-0000-0000-000016000000}"/>
    <cellStyle name="Normal 5" xfId="12" xr:uid="{00000000-0005-0000-0000-000017000000}"/>
    <cellStyle name="Normal 6" xfId="20" xr:uid="{00000000-0005-0000-0000-000018000000}"/>
    <cellStyle name="Normal 6 2" xfId="28" xr:uid="{00000000-0005-0000-0000-000019000000}"/>
    <cellStyle name="Normal 7" xfId="18" xr:uid="{00000000-0005-0000-0000-00001A000000}"/>
    <cellStyle name="Normal 8" xfId="19" xr:uid="{00000000-0005-0000-0000-00001B000000}"/>
    <cellStyle name="Normal 9" xfId="29" xr:uid="{00000000-0005-0000-0000-00001C000000}"/>
    <cellStyle name="Normal_Application Development Pricing Format" xfId="31" xr:uid="{00000000-0005-0000-0000-00001D000000}"/>
    <cellStyle name="Percent 2" xfId="13" xr:uid="{00000000-0005-0000-0000-00001E000000}"/>
    <cellStyle name="Percent 2 2" xfId="14"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0</xdr:row>
      <xdr:rowOff>190500</xdr:rowOff>
    </xdr:from>
    <xdr:to>
      <xdr:col>1</xdr:col>
      <xdr:colOff>917908</xdr:colOff>
      <xdr:row>2</xdr:row>
      <xdr:rowOff>210376</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619125" y="190500"/>
          <a:ext cx="908383" cy="7437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293370</xdr:colOff>
      <xdr:row>2</xdr:row>
      <xdr:rowOff>108586</xdr:rowOff>
    </xdr:from>
    <xdr:to>
      <xdr:col>1</xdr:col>
      <xdr:colOff>1280160</xdr:colOff>
      <xdr:row>5</xdr:row>
      <xdr:rowOff>76200</xdr:rowOff>
    </xdr:to>
    <xdr:pic>
      <xdr:nvPicPr>
        <xdr:cNvPr id="2" name="Picture 1" descr="Transnet New Logo">
          <a:extLst>
            <a:ext uri="{FF2B5EF4-FFF2-40B4-BE49-F238E27FC236}">
              <a16:creationId xmlns:a16="http://schemas.microsoft.com/office/drawing/2014/main" id="{CBF0DA8F-0282-47C7-9F8B-F88145F0BED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5830" y="443866"/>
          <a:ext cx="986790" cy="798194"/>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4:F19"/>
  <sheetViews>
    <sheetView showGridLines="0" topLeftCell="A13" zoomScale="90" zoomScaleNormal="90" workbookViewId="0">
      <selection activeCell="D10" sqref="D10"/>
    </sheetView>
  </sheetViews>
  <sheetFormatPr defaultColWidth="9.1796875" defaultRowHeight="28.5" customHeight="1" x14ac:dyDescent="0.25"/>
  <cols>
    <col min="1" max="1" width="9.1796875" style="107"/>
    <col min="2" max="2" width="19.81640625" style="107" customWidth="1"/>
    <col min="3" max="3" width="108" style="107" customWidth="1"/>
    <col min="4" max="4" width="18.1796875" style="107" bestFit="1" customWidth="1"/>
    <col min="5" max="16384" width="9.1796875" style="107"/>
  </cols>
  <sheetData>
    <row r="4" spans="2:6" ht="28.5" customHeight="1" x14ac:dyDescent="0.25">
      <c r="B4" s="111" t="s">
        <v>599</v>
      </c>
      <c r="C4" s="112"/>
      <c r="D4" s="108"/>
      <c r="E4" s="108"/>
      <c r="F4" s="108"/>
    </row>
    <row r="5" spans="2:6" ht="9.75" customHeight="1" x14ac:dyDescent="0.25"/>
    <row r="6" spans="2:6" ht="28.5" customHeight="1" x14ac:dyDescent="0.25">
      <c r="B6" s="101" t="s">
        <v>488</v>
      </c>
      <c r="C6" s="102"/>
    </row>
    <row r="7" spans="2:6" ht="28.5" customHeight="1" x14ac:dyDescent="0.25">
      <c r="B7" s="113"/>
      <c r="C7" s="103" t="s">
        <v>484</v>
      </c>
    </row>
    <row r="8" spans="2:6" ht="28.5" customHeight="1" x14ac:dyDescent="0.25">
      <c r="B8" s="114"/>
      <c r="C8" s="104" t="s">
        <v>598</v>
      </c>
    </row>
    <row r="9" spans="2:6" ht="28.5" customHeight="1" x14ac:dyDescent="0.25">
      <c r="B9" s="114"/>
      <c r="C9" s="109" t="s">
        <v>485</v>
      </c>
    </row>
    <row r="10" spans="2:6" ht="28.5" customHeight="1" x14ac:dyDescent="0.25">
      <c r="B10" s="114"/>
      <c r="C10" s="110" t="s">
        <v>486</v>
      </c>
    </row>
    <row r="11" spans="2:6" ht="28.5" customHeight="1" x14ac:dyDescent="0.25">
      <c r="B11" s="114"/>
      <c r="C11" s="109" t="s">
        <v>624</v>
      </c>
    </row>
    <row r="12" spans="2:6" ht="38.5" customHeight="1" x14ac:dyDescent="0.25">
      <c r="B12" s="114"/>
      <c r="C12" s="109" t="s">
        <v>617</v>
      </c>
    </row>
    <row r="13" spans="2:6" ht="35.5" customHeight="1" x14ac:dyDescent="0.25">
      <c r="B13" s="114"/>
      <c r="C13" s="109" t="s">
        <v>618</v>
      </c>
    </row>
    <row r="14" spans="2:6" ht="28.5" customHeight="1" x14ac:dyDescent="0.25">
      <c r="B14" s="114"/>
      <c r="C14" s="109" t="s">
        <v>619</v>
      </c>
    </row>
    <row r="15" spans="2:6" ht="54" customHeight="1" x14ac:dyDescent="0.25">
      <c r="B15" s="114"/>
      <c r="C15" s="109" t="s">
        <v>622</v>
      </c>
    </row>
    <row r="16" spans="2:6" ht="63" customHeight="1" x14ac:dyDescent="0.25">
      <c r="B16" s="114"/>
      <c r="C16" s="109" t="s">
        <v>623</v>
      </c>
    </row>
    <row r="17" spans="2:4" ht="28.5" customHeight="1" x14ac:dyDescent="0.25">
      <c r="B17" s="114"/>
      <c r="C17" s="109" t="s">
        <v>620</v>
      </c>
    </row>
    <row r="18" spans="2:4" ht="42.75" customHeight="1" x14ac:dyDescent="0.25">
      <c r="B18" s="114"/>
      <c r="C18" s="105" t="s">
        <v>621</v>
      </c>
    </row>
    <row r="19" spans="2:4" ht="48" customHeight="1" x14ac:dyDescent="0.25">
      <c r="B19" s="115"/>
      <c r="C19" s="105" t="s">
        <v>625</v>
      </c>
      <c r="D19" s="106" t="s">
        <v>487</v>
      </c>
    </row>
  </sheetData>
  <mergeCells count="2">
    <mergeCell ref="B4:C4"/>
    <mergeCell ref="B7:B1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3:AC480"/>
  <sheetViews>
    <sheetView showGridLines="0" tabSelected="1" topLeftCell="D1" zoomScaleNormal="100" workbookViewId="0">
      <selection activeCell="D5" sqref="D5"/>
    </sheetView>
  </sheetViews>
  <sheetFormatPr defaultColWidth="9.1796875" defaultRowHeight="12.5" x14ac:dyDescent="0.25"/>
  <cols>
    <col min="1" max="1" width="9.1796875" style="8"/>
    <col min="2" max="2" width="20.54296875" style="8" customWidth="1"/>
    <col min="3" max="3" width="67.6328125" style="8" customWidth="1"/>
    <col min="4" max="4" width="43.90625" style="8" customWidth="1"/>
    <col min="5" max="14" width="23.1796875" style="8" customWidth="1"/>
    <col min="15" max="15" width="20.6328125" style="8" customWidth="1"/>
    <col min="16" max="16" width="21.90625" style="8" customWidth="1"/>
    <col min="17" max="17" width="19.08984375" style="8" customWidth="1"/>
    <col min="18" max="18" width="41.453125" style="8" customWidth="1"/>
    <col min="19" max="19" width="31.1796875" style="8" customWidth="1"/>
    <col min="20" max="20" width="20" style="8" customWidth="1"/>
    <col min="21" max="21" width="22.1796875" style="8" customWidth="1"/>
    <col min="22" max="16384" width="9.1796875" style="8"/>
  </cols>
  <sheetData>
    <row r="3" spans="2:29" ht="12.75" customHeight="1" x14ac:dyDescent="0.25"/>
    <row r="4" spans="2:29" ht="24.75" customHeight="1" x14ac:dyDescent="0.3">
      <c r="C4" s="9"/>
      <c r="D4" s="10"/>
      <c r="E4" s="10"/>
      <c r="F4" s="10"/>
      <c r="G4" s="10"/>
      <c r="H4" s="10"/>
      <c r="I4" s="10"/>
      <c r="J4" s="10"/>
      <c r="K4" s="10"/>
      <c r="L4" s="10"/>
      <c r="M4" s="10"/>
      <c r="N4" s="10"/>
      <c r="O4" s="10"/>
    </row>
    <row r="5" spans="2:29" ht="28.5" customHeight="1" x14ac:dyDescent="0.3">
      <c r="C5" s="11"/>
      <c r="D5" s="11"/>
      <c r="E5" s="126" t="str">
        <f>Instrucuctions!C8</f>
        <v>"Enter Bidder Name"</v>
      </c>
      <c r="F5" s="126"/>
      <c r="G5" s="126"/>
      <c r="H5" s="126"/>
      <c r="I5" s="126"/>
      <c r="J5" s="126"/>
      <c r="K5" s="126"/>
      <c r="L5" s="126"/>
      <c r="M5" s="126"/>
      <c r="N5" s="126"/>
      <c r="O5" s="126"/>
      <c r="P5" s="11"/>
      <c r="Q5" s="11"/>
      <c r="R5" s="11"/>
      <c r="S5" s="11"/>
      <c r="T5" s="11"/>
      <c r="U5" s="11"/>
    </row>
    <row r="6" spans="2:29" ht="9" customHeight="1" x14ac:dyDescent="0.3">
      <c r="C6" s="11"/>
      <c r="D6" s="11"/>
      <c r="E6" s="2"/>
      <c r="F6" s="2"/>
      <c r="G6" s="2"/>
      <c r="H6" s="2"/>
      <c r="I6" s="2"/>
      <c r="J6" s="2"/>
      <c r="K6" s="2"/>
      <c r="L6" s="2"/>
      <c r="M6" s="2"/>
      <c r="N6" s="2"/>
      <c r="O6" s="2"/>
      <c r="P6" s="11"/>
      <c r="Q6" s="11"/>
      <c r="R6" s="11"/>
      <c r="S6" s="11"/>
      <c r="T6" s="11"/>
      <c r="U6" s="11"/>
    </row>
    <row r="7" spans="2:29" ht="30" customHeight="1" x14ac:dyDescent="0.3">
      <c r="B7" s="127" t="s">
        <v>599</v>
      </c>
      <c r="C7" s="127"/>
      <c r="D7" s="127"/>
      <c r="E7" s="127"/>
      <c r="F7" s="127"/>
      <c r="G7" s="127"/>
      <c r="H7" s="127"/>
      <c r="I7" s="127"/>
      <c r="J7" s="127"/>
      <c r="K7" s="127"/>
      <c r="L7" s="127"/>
      <c r="M7" s="127"/>
      <c r="N7" s="127"/>
      <c r="O7" s="127"/>
      <c r="P7" s="11"/>
      <c r="Q7" s="11"/>
      <c r="R7" s="11"/>
      <c r="S7" s="11"/>
      <c r="T7" s="11"/>
      <c r="U7" s="11"/>
    </row>
    <row r="8" spans="2:29" s="90" customFormat="1" ht="30" customHeight="1" x14ac:dyDescent="0.3">
      <c r="B8" s="91" t="s">
        <v>611</v>
      </c>
      <c r="C8" s="93">
        <v>1.0549999999999999</v>
      </c>
      <c r="D8" s="91"/>
      <c r="E8" s="91"/>
      <c r="F8" s="91"/>
      <c r="G8" s="91"/>
      <c r="H8" s="91"/>
      <c r="I8" s="91"/>
      <c r="J8" s="91"/>
      <c r="K8" s="91"/>
      <c r="L8" s="91"/>
      <c r="M8" s="91"/>
      <c r="N8" s="91"/>
      <c r="O8" s="91"/>
      <c r="P8" s="92"/>
      <c r="Q8" s="92"/>
      <c r="R8" s="92"/>
      <c r="S8" s="92"/>
      <c r="T8" s="92"/>
      <c r="U8" s="92"/>
    </row>
    <row r="9" spans="2:29" ht="11.25" customHeight="1" x14ac:dyDescent="0.25"/>
    <row r="10" spans="2:29" s="14" customFormat="1" ht="44.4" customHeight="1" x14ac:dyDescent="0.35">
      <c r="B10" s="128" t="s">
        <v>9</v>
      </c>
      <c r="C10" s="12" t="s">
        <v>10</v>
      </c>
      <c r="D10" s="13" t="s">
        <v>444</v>
      </c>
      <c r="E10" s="13" t="s">
        <v>605</v>
      </c>
      <c r="F10" s="13" t="s">
        <v>606</v>
      </c>
      <c r="G10" s="98" t="s">
        <v>612</v>
      </c>
      <c r="H10" s="13" t="s">
        <v>607</v>
      </c>
      <c r="I10" s="98" t="s">
        <v>613</v>
      </c>
      <c r="J10" s="13" t="s">
        <v>608</v>
      </c>
      <c r="K10" s="98" t="s">
        <v>614</v>
      </c>
      <c r="L10" s="13" t="s">
        <v>609</v>
      </c>
      <c r="M10" s="98" t="s">
        <v>615</v>
      </c>
      <c r="N10" s="13" t="s">
        <v>610</v>
      </c>
      <c r="O10" s="27" t="s">
        <v>616</v>
      </c>
    </row>
    <row r="11" spans="2:29" s="14" customFormat="1" ht="24" customHeight="1" x14ac:dyDescent="0.25">
      <c r="B11" s="128"/>
      <c r="C11" s="15" t="s">
        <v>430</v>
      </c>
      <c r="D11" s="16">
        <v>6</v>
      </c>
      <c r="E11" s="5"/>
      <c r="F11" s="89">
        <f>E11*D11*12</f>
        <v>0</v>
      </c>
      <c r="G11" s="89">
        <f>E11*1.055</f>
        <v>0</v>
      </c>
      <c r="H11" s="89">
        <f>G11*D11*12</f>
        <v>0</v>
      </c>
      <c r="I11" s="89">
        <f>G11*1.055</f>
        <v>0</v>
      </c>
      <c r="J11" s="89">
        <f>I11*D11*12</f>
        <v>0</v>
      </c>
      <c r="K11" s="89">
        <f>I11*1.055</f>
        <v>0</v>
      </c>
      <c r="L11" s="89">
        <f>K11*D11*12</f>
        <v>0</v>
      </c>
      <c r="M11" s="89">
        <f>K11*1.055</f>
        <v>0</v>
      </c>
      <c r="N11" s="89">
        <f>M11*D11*12</f>
        <v>0</v>
      </c>
      <c r="O11" s="17">
        <f>F11+H11+J11+L11+N11</f>
        <v>0</v>
      </c>
      <c r="R11" s="8"/>
      <c r="S11" s="8"/>
      <c r="T11" s="8"/>
      <c r="U11" s="8"/>
      <c r="V11" s="8"/>
      <c r="W11" s="8"/>
      <c r="X11" s="8"/>
      <c r="Y11" s="8"/>
      <c r="Z11" s="8"/>
      <c r="AA11" s="8"/>
      <c r="AB11" s="8"/>
      <c r="AC11" s="8"/>
    </row>
    <row r="12" spans="2:29" ht="18.75" customHeight="1" x14ac:dyDescent="0.25">
      <c r="B12" s="128"/>
      <c r="C12" s="18" t="s">
        <v>493</v>
      </c>
      <c r="D12" s="19">
        <v>65</v>
      </c>
      <c r="E12" s="5"/>
      <c r="F12" s="89">
        <f t="shared" ref="F12:F19" si="0">E12*D12*12</f>
        <v>0</v>
      </c>
      <c r="G12" s="89">
        <f t="shared" ref="G12:G19" si="1">E12*1.055</f>
        <v>0</v>
      </c>
      <c r="H12" s="89">
        <f t="shared" ref="H12:H19" si="2">G12*D12*12</f>
        <v>0</v>
      </c>
      <c r="I12" s="89">
        <f t="shared" ref="I12:I19" si="3">G12*1.055</f>
        <v>0</v>
      </c>
      <c r="J12" s="89">
        <f t="shared" ref="J12:J19" si="4">I12*D12*12</f>
        <v>0</v>
      </c>
      <c r="K12" s="89">
        <f t="shared" ref="K12:K19" si="5">I12*1.055</f>
        <v>0</v>
      </c>
      <c r="L12" s="89">
        <f t="shared" ref="L12:L19" si="6">K12*D12*12</f>
        <v>0</v>
      </c>
      <c r="M12" s="89">
        <f t="shared" ref="M12:M19" si="7">K12*1.055</f>
        <v>0</v>
      </c>
      <c r="N12" s="89">
        <f>M12*D12*12</f>
        <v>0</v>
      </c>
      <c r="O12" s="17">
        <f t="shared" ref="O12:O19" si="8">F12+H12+J12+L12+N12</f>
        <v>0</v>
      </c>
    </row>
    <row r="13" spans="2:29" ht="18.75" customHeight="1" x14ac:dyDescent="0.25">
      <c r="B13" s="128"/>
      <c r="C13" s="18" t="s">
        <v>495</v>
      </c>
      <c r="D13" s="20">
        <v>17</v>
      </c>
      <c r="E13" s="5"/>
      <c r="F13" s="89">
        <f t="shared" si="0"/>
        <v>0</v>
      </c>
      <c r="G13" s="89">
        <f t="shared" si="1"/>
        <v>0</v>
      </c>
      <c r="H13" s="89">
        <f t="shared" si="2"/>
        <v>0</v>
      </c>
      <c r="I13" s="89">
        <f t="shared" si="3"/>
        <v>0</v>
      </c>
      <c r="J13" s="89">
        <f t="shared" si="4"/>
        <v>0</v>
      </c>
      <c r="K13" s="89">
        <f t="shared" si="5"/>
        <v>0</v>
      </c>
      <c r="L13" s="89">
        <f t="shared" si="6"/>
        <v>0</v>
      </c>
      <c r="M13" s="89">
        <f t="shared" si="7"/>
        <v>0</v>
      </c>
      <c r="N13" s="89">
        <f t="shared" ref="N13:N19" si="9">M13*D13*12</f>
        <v>0</v>
      </c>
      <c r="O13" s="17">
        <f t="shared" si="8"/>
        <v>0</v>
      </c>
    </row>
    <row r="14" spans="2:29" ht="18.75" customHeight="1" x14ac:dyDescent="0.25">
      <c r="B14" s="128"/>
      <c r="C14" s="18" t="s">
        <v>496</v>
      </c>
      <c r="D14" s="19">
        <v>1</v>
      </c>
      <c r="E14" s="5"/>
      <c r="F14" s="89">
        <f t="shared" si="0"/>
        <v>0</v>
      </c>
      <c r="G14" s="89">
        <f t="shared" si="1"/>
        <v>0</v>
      </c>
      <c r="H14" s="89">
        <f>G14*D14*12</f>
        <v>0</v>
      </c>
      <c r="I14" s="89">
        <f t="shared" si="3"/>
        <v>0</v>
      </c>
      <c r="J14" s="89">
        <f t="shared" si="4"/>
        <v>0</v>
      </c>
      <c r="K14" s="89">
        <f t="shared" si="5"/>
        <v>0</v>
      </c>
      <c r="L14" s="89">
        <f t="shared" si="6"/>
        <v>0</v>
      </c>
      <c r="M14" s="89">
        <f t="shared" si="7"/>
        <v>0</v>
      </c>
      <c r="N14" s="89">
        <f t="shared" si="9"/>
        <v>0</v>
      </c>
      <c r="O14" s="17">
        <f t="shared" si="8"/>
        <v>0</v>
      </c>
    </row>
    <row r="15" spans="2:29" ht="18.75" customHeight="1" x14ac:dyDescent="0.25">
      <c r="B15" s="128"/>
      <c r="C15" s="18" t="s">
        <v>492</v>
      </c>
      <c r="D15" s="21">
        <v>11</v>
      </c>
      <c r="E15" s="5"/>
      <c r="F15" s="89">
        <f t="shared" si="0"/>
        <v>0</v>
      </c>
      <c r="G15" s="89">
        <f t="shared" si="1"/>
        <v>0</v>
      </c>
      <c r="H15" s="89">
        <f t="shared" si="2"/>
        <v>0</v>
      </c>
      <c r="I15" s="89">
        <f t="shared" si="3"/>
        <v>0</v>
      </c>
      <c r="J15" s="89">
        <f t="shared" si="4"/>
        <v>0</v>
      </c>
      <c r="K15" s="89">
        <f t="shared" si="5"/>
        <v>0</v>
      </c>
      <c r="L15" s="89">
        <f t="shared" si="6"/>
        <v>0</v>
      </c>
      <c r="M15" s="89">
        <f t="shared" si="7"/>
        <v>0</v>
      </c>
      <c r="N15" s="89">
        <f t="shared" si="9"/>
        <v>0</v>
      </c>
      <c r="O15" s="17">
        <f t="shared" si="8"/>
        <v>0</v>
      </c>
    </row>
    <row r="16" spans="2:29" ht="18.75" customHeight="1" x14ac:dyDescent="0.25">
      <c r="B16" s="128"/>
      <c r="C16" s="18" t="s">
        <v>497</v>
      </c>
      <c r="D16" s="21">
        <v>36</v>
      </c>
      <c r="E16" s="5"/>
      <c r="F16" s="89">
        <f t="shared" si="0"/>
        <v>0</v>
      </c>
      <c r="G16" s="89">
        <f t="shared" si="1"/>
        <v>0</v>
      </c>
      <c r="H16" s="89">
        <f t="shared" si="2"/>
        <v>0</v>
      </c>
      <c r="I16" s="89">
        <f t="shared" si="3"/>
        <v>0</v>
      </c>
      <c r="J16" s="89">
        <f t="shared" si="4"/>
        <v>0</v>
      </c>
      <c r="K16" s="89">
        <f t="shared" si="5"/>
        <v>0</v>
      </c>
      <c r="L16" s="89">
        <f t="shared" si="6"/>
        <v>0</v>
      </c>
      <c r="M16" s="89">
        <f t="shared" si="7"/>
        <v>0</v>
      </c>
      <c r="N16" s="89">
        <f t="shared" si="9"/>
        <v>0</v>
      </c>
      <c r="O16" s="17">
        <f t="shared" si="8"/>
        <v>0</v>
      </c>
    </row>
    <row r="17" spans="2:18" ht="18.75" customHeight="1" x14ac:dyDescent="0.25">
      <c r="B17" s="128"/>
      <c r="C17" s="18" t="s">
        <v>498</v>
      </c>
      <c r="D17" s="22">
        <v>6</v>
      </c>
      <c r="E17" s="5"/>
      <c r="F17" s="89">
        <f t="shared" si="0"/>
        <v>0</v>
      </c>
      <c r="G17" s="89">
        <f t="shared" si="1"/>
        <v>0</v>
      </c>
      <c r="H17" s="89">
        <f t="shared" si="2"/>
        <v>0</v>
      </c>
      <c r="I17" s="89">
        <f t="shared" si="3"/>
        <v>0</v>
      </c>
      <c r="J17" s="89">
        <f t="shared" si="4"/>
        <v>0</v>
      </c>
      <c r="K17" s="89">
        <f t="shared" si="5"/>
        <v>0</v>
      </c>
      <c r="L17" s="89">
        <f t="shared" si="6"/>
        <v>0</v>
      </c>
      <c r="M17" s="89">
        <f t="shared" si="7"/>
        <v>0</v>
      </c>
      <c r="N17" s="89">
        <f t="shared" si="9"/>
        <v>0</v>
      </c>
      <c r="O17" s="17">
        <f t="shared" si="8"/>
        <v>0</v>
      </c>
    </row>
    <row r="18" spans="2:18" ht="18.75" customHeight="1" x14ac:dyDescent="0.25">
      <c r="B18" s="128"/>
      <c r="C18" s="18" t="s">
        <v>0</v>
      </c>
      <c r="D18" s="19">
        <v>26</v>
      </c>
      <c r="E18" s="5"/>
      <c r="F18" s="89">
        <f t="shared" si="0"/>
        <v>0</v>
      </c>
      <c r="G18" s="89">
        <f>E18*1.055</f>
        <v>0</v>
      </c>
      <c r="H18" s="89">
        <f t="shared" si="2"/>
        <v>0</v>
      </c>
      <c r="I18" s="89">
        <f t="shared" si="3"/>
        <v>0</v>
      </c>
      <c r="J18" s="89">
        <f t="shared" si="4"/>
        <v>0</v>
      </c>
      <c r="K18" s="89">
        <f t="shared" si="5"/>
        <v>0</v>
      </c>
      <c r="L18" s="89">
        <f t="shared" si="6"/>
        <v>0</v>
      </c>
      <c r="M18" s="89">
        <f t="shared" si="7"/>
        <v>0</v>
      </c>
      <c r="N18" s="89">
        <f t="shared" si="9"/>
        <v>0</v>
      </c>
      <c r="O18" s="17">
        <f t="shared" si="8"/>
        <v>0</v>
      </c>
    </row>
    <row r="19" spans="2:18" ht="18.75" customHeight="1" x14ac:dyDescent="0.25">
      <c r="B19" s="128"/>
      <c r="C19" s="23" t="s">
        <v>429</v>
      </c>
      <c r="D19" s="19">
        <v>5</v>
      </c>
      <c r="E19" s="5"/>
      <c r="F19" s="89">
        <f t="shared" si="0"/>
        <v>0</v>
      </c>
      <c r="G19" s="89">
        <f t="shared" si="1"/>
        <v>0</v>
      </c>
      <c r="H19" s="89">
        <f t="shared" si="2"/>
        <v>0</v>
      </c>
      <c r="I19" s="89">
        <f t="shared" si="3"/>
        <v>0</v>
      </c>
      <c r="J19" s="89">
        <f t="shared" si="4"/>
        <v>0</v>
      </c>
      <c r="K19" s="89">
        <f t="shared" si="5"/>
        <v>0</v>
      </c>
      <c r="L19" s="89">
        <f t="shared" si="6"/>
        <v>0</v>
      </c>
      <c r="M19" s="89">
        <f t="shared" si="7"/>
        <v>0</v>
      </c>
      <c r="N19" s="89">
        <f t="shared" si="9"/>
        <v>0</v>
      </c>
      <c r="O19" s="17">
        <f t="shared" si="8"/>
        <v>0</v>
      </c>
    </row>
    <row r="20" spans="2:18" ht="16.75" customHeight="1" thickBot="1" x14ac:dyDescent="0.3">
      <c r="C20" s="24"/>
      <c r="D20" s="24"/>
      <c r="E20" s="24"/>
      <c r="F20" s="24"/>
      <c r="G20" s="24"/>
      <c r="H20" s="24"/>
      <c r="I20" s="24"/>
      <c r="J20" s="24"/>
      <c r="K20" s="24"/>
      <c r="L20" s="24"/>
      <c r="M20" s="24"/>
      <c r="N20" s="24"/>
      <c r="O20" s="25">
        <f>SUM(O11:O19)</f>
        <v>0</v>
      </c>
    </row>
    <row r="21" spans="2:18" ht="13" thickTop="1" x14ac:dyDescent="0.25"/>
    <row r="22" spans="2:18" ht="41.4" customHeight="1" x14ac:dyDescent="0.25">
      <c r="B22" s="129" t="s">
        <v>9</v>
      </c>
      <c r="C22" s="26" t="s">
        <v>10</v>
      </c>
      <c r="D22" s="27" t="s">
        <v>445</v>
      </c>
      <c r="E22" s="27" t="s">
        <v>422</v>
      </c>
      <c r="F22" s="13" t="s">
        <v>606</v>
      </c>
      <c r="G22" s="98" t="s">
        <v>612</v>
      </c>
      <c r="H22" s="13" t="s">
        <v>607</v>
      </c>
      <c r="I22" s="98" t="s">
        <v>613</v>
      </c>
      <c r="J22" s="13" t="s">
        <v>608</v>
      </c>
      <c r="K22" s="98" t="s">
        <v>614</v>
      </c>
      <c r="L22" s="13" t="s">
        <v>609</v>
      </c>
      <c r="M22" s="98" t="s">
        <v>615</v>
      </c>
      <c r="N22" s="13" t="s">
        <v>610</v>
      </c>
      <c r="O22" s="27" t="s">
        <v>616</v>
      </c>
    </row>
    <row r="23" spans="2:18" ht="19.5" customHeight="1" x14ac:dyDescent="0.25">
      <c r="B23" s="129"/>
      <c r="C23" s="28" t="s">
        <v>494</v>
      </c>
      <c r="D23" s="29">
        <v>1483</v>
      </c>
      <c r="E23" s="1"/>
      <c r="F23" s="89">
        <f>E23*D23*12</f>
        <v>0</v>
      </c>
      <c r="G23" s="89">
        <f>E23*1.055</f>
        <v>0</v>
      </c>
      <c r="H23" s="89">
        <f>G23*D23*12</f>
        <v>0</v>
      </c>
      <c r="I23" s="89">
        <f>G23*1.055</f>
        <v>0</v>
      </c>
      <c r="J23" s="89">
        <f>I23*D23*12</f>
        <v>0</v>
      </c>
      <c r="K23" s="89">
        <f>I23*1.055</f>
        <v>0</v>
      </c>
      <c r="L23" s="89">
        <f>K23*D23*12</f>
        <v>0</v>
      </c>
      <c r="M23" s="89">
        <f>K23*1.055</f>
        <v>0</v>
      </c>
      <c r="N23" s="89">
        <f>M23*D23*12</f>
        <v>0</v>
      </c>
      <c r="O23" s="17">
        <f>F23+H23+J23+L23+N23</f>
        <v>0</v>
      </c>
      <c r="P23" s="30"/>
    </row>
    <row r="24" spans="2:18" ht="18" customHeight="1" thickBot="1" x14ac:dyDescent="0.3">
      <c r="H24" s="94"/>
      <c r="I24" s="94"/>
      <c r="O24" s="31">
        <f>SUM(O23)</f>
        <v>0</v>
      </c>
    </row>
    <row r="25" spans="2:18" ht="13" thickTop="1" x14ac:dyDescent="0.25"/>
    <row r="26" spans="2:18" x14ac:dyDescent="0.25">
      <c r="F26" s="95"/>
      <c r="G26" s="95"/>
      <c r="H26" s="96"/>
      <c r="I26" s="96"/>
      <c r="J26" s="96"/>
      <c r="K26" s="96"/>
      <c r="L26" s="96"/>
      <c r="M26" s="96"/>
      <c r="N26" s="96"/>
      <c r="O26" s="97"/>
    </row>
    <row r="27" spans="2:18" ht="14.25" customHeight="1" x14ac:dyDescent="0.25">
      <c r="D27" s="32"/>
      <c r="E27" s="32"/>
      <c r="F27" s="32"/>
      <c r="G27" s="32"/>
      <c r="H27" s="32"/>
      <c r="I27" s="32"/>
      <c r="J27" s="32"/>
      <c r="K27" s="32"/>
      <c r="L27" s="32"/>
      <c r="M27" s="32"/>
      <c r="N27" s="32"/>
      <c r="O27" s="32"/>
    </row>
    <row r="28" spans="2:18" s="24" customFormat="1" ht="43.25" customHeight="1" x14ac:dyDescent="0.25">
      <c r="B28" s="128" t="s">
        <v>439</v>
      </c>
      <c r="C28" s="33" t="s">
        <v>4</v>
      </c>
      <c r="D28" s="13" t="s">
        <v>437</v>
      </c>
      <c r="E28" s="13" t="s">
        <v>441</v>
      </c>
      <c r="F28" s="13" t="s">
        <v>606</v>
      </c>
      <c r="G28" s="98" t="s">
        <v>612</v>
      </c>
      <c r="H28" s="13" t="s">
        <v>607</v>
      </c>
      <c r="I28" s="98" t="s">
        <v>613</v>
      </c>
      <c r="J28" s="13" t="s">
        <v>608</v>
      </c>
      <c r="K28" s="98" t="s">
        <v>614</v>
      </c>
      <c r="L28" s="13" t="s">
        <v>609</v>
      </c>
      <c r="M28" s="98" t="s">
        <v>615</v>
      </c>
      <c r="N28" s="13" t="s">
        <v>610</v>
      </c>
      <c r="O28" s="27" t="s">
        <v>616</v>
      </c>
      <c r="R28" s="34"/>
    </row>
    <row r="29" spans="2:18" s="30" customFormat="1" ht="25.5" customHeight="1" x14ac:dyDescent="0.35">
      <c r="B29" s="128"/>
      <c r="C29" s="35" t="s">
        <v>567</v>
      </c>
      <c r="D29" s="19" t="s">
        <v>438</v>
      </c>
      <c r="E29" s="5"/>
      <c r="F29" s="89">
        <f>E29*1500</f>
        <v>0</v>
      </c>
      <c r="G29" s="89">
        <f>E29*1.055</f>
        <v>0</v>
      </c>
      <c r="H29" s="89">
        <f>G29*1500</f>
        <v>0</v>
      </c>
      <c r="I29" s="89">
        <f>G29*1.055</f>
        <v>0</v>
      </c>
      <c r="J29" s="89">
        <f>I29*1500</f>
        <v>0</v>
      </c>
      <c r="K29" s="89">
        <f>I29*1.055</f>
        <v>0</v>
      </c>
      <c r="L29" s="89">
        <f>K29*1500</f>
        <v>0</v>
      </c>
      <c r="M29" s="89">
        <f>K29*1.055</f>
        <v>0</v>
      </c>
      <c r="N29" s="89">
        <f>M29*1500</f>
        <v>0</v>
      </c>
      <c r="O29" s="17">
        <f>F29+H29+J29+L29+N29</f>
        <v>0</v>
      </c>
      <c r="Q29" s="36"/>
      <c r="R29" s="99"/>
    </row>
    <row r="30" spans="2:18" ht="25.5" customHeight="1" x14ac:dyDescent="0.25">
      <c r="B30" s="128"/>
      <c r="C30" s="35" t="s">
        <v>431</v>
      </c>
      <c r="D30" s="19" t="s">
        <v>432</v>
      </c>
      <c r="E30" s="5"/>
      <c r="F30" s="89">
        <f>E30*12</f>
        <v>0</v>
      </c>
      <c r="G30" s="89">
        <f>E30*1.055</f>
        <v>0</v>
      </c>
      <c r="H30" s="89">
        <f>G30*12</f>
        <v>0</v>
      </c>
      <c r="I30" s="89">
        <f>G30*1.055</f>
        <v>0</v>
      </c>
      <c r="J30" s="89">
        <f>I30*12</f>
        <v>0</v>
      </c>
      <c r="K30" s="89">
        <f>I30*1.055</f>
        <v>0</v>
      </c>
      <c r="L30" s="89">
        <f>K30*12</f>
        <v>0</v>
      </c>
      <c r="M30" s="89">
        <f>K30*1.055</f>
        <v>0</v>
      </c>
      <c r="N30" s="89">
        <f>M30*12</f>
        <v>0</v>
      </c>
      <c r="O30" s="17">
        <f t="shared" ref="O30:O33" si="10">F30+H30+J30+L30+N30</f>
        <v>0</v>
      </c>
      <c r="Q30" s="36"/>
      <c r="R30" s="38"/>
    </row>
    <row r="31" spans="2:18" ht="25.5" customHeight="1" x14ac:dyDescent="0.25">
      <c r="B31" s="128"/>
      <c r="C31" s="35" t="s">
        <v>416</v>
      </c>
      <c r="D31" s="19" t="s">
        <v>433</v>
      </c>
      <c r="E31" s="5"/>
      <c r="F31" s="89">
        <f>E31*12*2</f>
        <v>0</v>
      </c>
      <c r="G31" s="89">
        <f t="shared" ref="G31:G33" si="11">E31*1.055</f>
        <v>0</v>
      </c>
      <c r="H31" s="89">
        <f>G31*12*2</f>
        <v>0</v>
      </c>
      <c r="I31" s="89">
        <f t="shared" ref="I31:I33" si="12">G31*1.055</f>
        <v>0</v>
      </c>
      <c r="J31" s="89">
        <f>I31*12*2</f>
        <v>0</v>
      </c>
      <c r="K31" s="89">
        <f t="shared" ref="K31:K33" si="13">I31*1.055</f>
        <v>0</v>
      </c>
      <c r="L31" s="89">
        <f>K31*12*2</f>
        <v>0</v>
      </c>
      <c r="M31" s="89">
        <f t="shared" ref="M31:M33" si="14">K31*1.055</f>
        <v>0</v>
      </c>
      <c r="N31" s="89">
        <f>M31*12*2</f>
        <v>0</v>
      </c>
      <c r="O31" s="17">
        <f t="shared" si="10"/>
        <v>0</v>
      </c>
      <c r="Q31" s="36"/>
      <c r="R31" s="37"/>
    </row>
    <row r="32" spans="2:18" ht="25.5" customHeight="1" x14ac:dyDescent="0.25">
      <c r="B32" s="128"/>
      <c r="C32" s="35" t="s">
        <v>440</v>
      </c>
      <c r="D32" s="19" t="s">
        <v>434</v>
      </c>
      <c r="E32" s="5"/>
      <c r="F32" s="89">
        <f>E32*12*1000</f>
        <v>0</v>
      </c>
      <c r="G32" s="89">
        <f t="shared" si="11"/>
        <v>0</v>
      </c>
      <c r="H32" s="89">
        <f>G32*12*1000</f>
        <v>0</v>
      </c>
      <c r="I32" s="89">
        <f t="shared" si="12"/>
        <v>0</v>
      </c>
      <c r="J32" s="89">
        <f>I32*12*1000</f>
        <v>0</v>
      </c>
      <c r="K32" s="89">
        <f t="shared" si="13"/>
        <v>0</v>
      </c>
      <c r="L32" s="89">
        <f>K32*12*1000</f>
        <v>0</v>
      </c>
      <c r="M32" s="89">
        <f t="shared" si="14"/>
        <v>0</v>
      </c>
      <c r="N32" s="89">
        <f>M32*12*1000</f>
        <v>0</v>
      </c>
      <c r="O32" s="17">
        <f t="shared" si="10"/>
        <v>0</v>
      </c>
      <c r="Q32" s="36"/>
      <c r="R32" s="37"/>
    </row>
    <row r="33" spans="2:18" ht="25.5" customHeight="1" x14ac:dyDescent="0.25">
      <c r="B33" s="128"/>
      <c r="C33" s="35" t="s">
        <v>499</v>
      </c>
      <c r="D33" s="19" t="s">
        <v>435</v>
      </c>
      <c r="E33" s="5"/>
      <c r="F33" s="89">
        <f>E33*12*80</f>
        <v>0</v>
      </c>
      <c r="G33" s="89">
        <f t="shared" si="11"/>
        <v>0</v>
      </c>
      <c r="H33" s="89">
        <f>G33*12*80</f>
        <v>0</v>
      </c>
      <c r="I33" s="89">
        <f t="shared" si="12"/>
        <v>0</v>
      </c>
      <c r="J33" s="89">
        <f>I33*12*80</f>
        <v>0</v>
      </c>
      <c r="K33" s="89">
        <f t="shared" si="13"/>
        <v>0</v>
      </c>
      <c r="L33" s="89">
        <f>K33*12*80</f>
        <v>0</v>
      </c>
      <c r="M33" s="89">
        <f t="shared" si="14"/>
        <v>0</v>
      </c>
      <c r="N33" s="89">
        <f>M33*12*80</f>
        <v>0</v>
      </c>
      <c r="O33" s="17">
        <f t="shared" si="10"/>
        <v>0</v>
      </c>
      <c r="Q33" s="36"/>
      <c r="R33" s="39"/>
    </row>
    <row r="34" spans="2:18" ht="19.5" customHeight="1" thickBot="1" x14ac:dyDescent="0.3">
      <c r="B34" s="40"/>
      <c r="O34" s="31">
        <f>SUM(O29:O33)</f>
        <v>0</v>
      </c>
    </row>
    <row r="35" spans="2:18" ht="19.5" customHeight="1" thickTop="1" x14ac:dyDescent="0.25">
      <c r="B35" s="40"/>
      <c r="E35" s="14" t="s">
        <v>565</v>
      </c>
      <c r="F35" s="14"/>
      <c r="G35" s="14"/>
      <c r="H35" s="14"/>
      <c r="I35" s="14"/>
      <c r="J35" s="14"/>
      <c r="K35" s="14"/>
      <c r="L35" s="14"/>
      <c r="M35" s="14"/>
      <c r="N35" s="14"/>
      <c r="O35" s="100"/>
      <c r="Q35" s="30"/>
    </row>
    <row r="36" spans="2:18" ht="10.5" customHeight="1" x14ac:dyDescent="0.25">
      <c r="B36" s="40"/>
    </row>
    <row r="37" spans="2:18" s="24" customFormat="1" ht="39.75" customHeight="1" x14ac:dyDescent="0.25">
      <c r="B37" s="128" t="s">
        <v>3</v>
      </c>
      <c r="C37" s="12" t="s">
        <v>4</v>
      </c>
      <c r="D37" s="13" t="s">
        <v>417</v>
      </c>
      <c r="E37" s="13" t="s">
        <v>419</v>
      </c>
      <c r="F37" s="13" t="s">
        <v>606</v>
      </c>
      <c r="G37" s="98" t="s">
        <v>612</v>
      </c>
      <c r="H37" s="13" t="s">
        <v>607</v>
      </c>
      <c r="I37" s="98" t="s">
        <v>613</v>
      </c>
      <c r="J37" s="13" t="s">
        <v>608</v>
      </c>
      <c r="K37" s="98" t="s">
        <v>614</v>
      </c>
      <c r="L37" s="13" t="s">
        <v>609</v>
      </c>
      <c r="M37" s="98" t="s">
        <v>615</v>
      </c>
      <c r="N37" s="13" t="s">
        <v>610</v>
      </c>
      <c r="O37" s="27" t="s">
        <v>616</v>
      </c>
    </row>
    <row r="38" spans="2:18" s="24" customFormat="1" ht="23.4" customHeight="1" x14ac:dyDescent="0.25">
      <c r="B38" s="128"/>
      <c r="C38" s="42" t="s">
        <v>426</v>
      </c>
      <c r="D38" s="22">
        <v>2500</v>
      </c>
      <c r="E38" s="5"/>
      <c r="F38" s="89">
        <f>E38*D38*12</f>
        <v>0</v>
      </c>
      <c r="G38" s="89">
        <f>E38*1.055</f>
        <v>0</v>
      </c>
      <c r="H38" s="89">
        <f>G38*D38*12</f>
        <v>0</v>
      </c>
      <c r="I38" s="89">
        <f>G38*1.055</f>
        <v>0</v>
      </c>
      <c r="J38" s="89">
        <f>I38*D38*12</f>
        <v>0</v>
      </c>
      <c r="K38" s="89">
        <f>I38*1.055</f>
        <v>0</v>
      </c>
      <c r="L38" s="89">
        <f>K38*D38*12</f>
        <v>0</v>
      </c>
      <c r="M38" s="89">
        <f>K38*1.055</f>
        <v>0</v>
      </c>
      <c r="N38" s="89">
        <f>M38*D38*12</f>
        <v>0</v>
      </c>
      <c r="O38" s="17">
        <f>F38+H38+J38+L38+N38</f>
        <v>0</v>
      </c>
      <c r="P38" s="43"/>
    </row>
    <row r="39" spans="2:18" s="24" customFormat="1" ht="42" customHeight="1" x14ac:dyDescent="0.25">
      <c r="B39" s="128"/>
      <c r="C39" s="33" t="s">
        <v>4</v>
      </c>
      <c r="D39" s="13" t="s">
        <v>443</v>
      </c>
      <c r="E39" s="13" t="s">
        <v>561</v>
      </c>
      <c r="F39" s="13" t="s">
        <v>606</v>
      </c>
      <c r="G39" s="98" t="s">
        <v>612</v>
      </c>
      <c r="H39" s="13" t="s">
        <v>607</v>
      </c>
      <c r="I39" s="98" t="s">
        <v>613</v>
      </c>
      <c r="J39" s="13" t="s">
        <v>608</v>
      </c>
      <c r="K39" s="98" t="s">
        <v>614</v>
      </c>
      <c r="L39" s="13" t="s">
        <v>609</v>
      </c>
      <c r="M39" s="98" t="s">
        <v>615</v>
      </c>
      <c r="N39" s="13" t="s">
        <v>610</v>
      </c>
      <c r="O39" s="27" t="s">
        <v>616</v>
      </c>
    </row>
    <row r="40" spans="2:18" s="24" customFormat="1" ht="21" customHeight="1" x14ac:dyDescent="0.25">
      <c r="B40" s="128"/>
      <c r="C40" s="44" t="s">
        <v>500</v>
      </c>
      <c r="D40" s="19">
        <v>10</v>
      </c>
      <c r="E40" s="5"/>
      <c r="F40" s="45">
        <f>D40*E40*(365*0.4)</f>
        <v>0</v>
      </c>
      <c r="G40" s="89">
        <f t="shared" ref="G40" si="15">E40*1.055</f>
        <v>0</v>
      </c>
      <c r="H40" s="45">
        <f>D40*G40*(365*0.4)</f>
        <v>0</v>
      </c>
      <c r="I40" s="89">
        <f t="shared" ref="I40" si="16">G40*1.055</f>
        <v>0</v>
      </c>
      <c r="J40" s="45">
        <f>D40*I40*(365*0.4)</f>
        <v>0</v>
      </c>
      <c r="K40" s="89">
        <f t="shared" ref="K40" si="17">I40*1.055</f>
        <v>0</v>
      </c>
      <c r="L40" s="45">
        <f>D40*K40*(365*0.4)</f>
        <v>0</v>
      </c>
      <c r="M40" s="89">
        <f t="shared" ref="M40" si="18">K40*1.055</f>
        <v>0</v>
      </c>
      <c r="N40" s="45">
        <f>D40*M40*(365*0.4)</f>
        <v>0</v>
      </c>
      <c r="O40" s="17">
        <f>F40+H40+J40+L40+N40</f>
        <v>0</v>
      </c>
      <c r="P40" s="46"/>
      <c r="Q40" s="47">
        <f>365*5</f>
        <v>1825</v>
      </c>
      <c r="R40" s="47">
        <f>365*0.25</f>
        <v>91.25</v>
      </c>
    </row>
    <row r="41" spans="2:18" s="24" customFormat="1" ht="21" customHeight="1" x14ac:dyDescent="0.25">
      <c r="B41" s="128"/>
      <c r="C41" s="44" t="s">
        <v>501</v>
      </c>
      <c r="D41" s="19">
        <v>10</v>
      </c>
      <c r="E41" s="5"/>
      <c r="F41" s="45">
        <f t="shared" ref="F41" si="19">D41*E41*(365*0.4)</f>
        <v>0</v>
      </c>
      <c r="G41" s="89">
        <f t="shared" ref="G41:G44" si="20">E41*1.055</f>
        <v>0</v>
      </c>
      <c r="H41" s="45">
        <f t="shared" ref="H41" si="21">D41*G41*(365*0.4)</f>
        <v>0</v>
      </c>
      <c r="I41" s="89">
        <f t="shared" ref="I41:I44" si="22">G41*1.055</f>
        <v>0</v>
      </c>
      <c r="J41" s="45">
        <f t="shared" ref="J41" si="23">D41*I41*(365*0.4)</f>
        <v>0</v>
      </c>
      <c r="K41" s="89">
        <f t="shared" ref="K41:K44" si="24">I41*1.055</f>
        <v>0</v>
      </c>
      <c r="L41" s="45">
        <f t="shared" ref="L41" si="25">D41*K41*(365*0.4)</f>
        <v>0</v>
      </c>
      <c r="M41" s="89">
        <f t="shared" ref="M41:M44" si="26">K41*1.055</f>
        <v>0</v>
      </c>
      <c r="N41" s="45">
        <f t="shared" ref="N41" si="27">D41*M41*(365*0.4)</f>
        <v>0</v>
      </c>
      <c r="O41" s="17">
        <f>F41+H41+J41+L41+N41</f>
        <v>0</v>
      </c>
      <c r="P41" s="43"/>
    </row>
    <row r="42" spans="2:18" s="24" customFormat="1" ht="21" customHeight="1" x14ac:dyDescent="0.25">
      <c r="B42" s="128"/>
      <c r="C42" s="44" t="s">
        <v>532</v>
      </c>
      <c r="D42" s="19">
        <v>5</v>
      </c>
      <c r="E42" s="5"/>
      <c r="F42" s="45">
        <f>D42*E42*(365*0.2)</f>
        <v>0</v>
      </c>
      <c r="G42" s="89">
        <f t="shared" si="20"/>
        <v>0</v>
      </c>
      <c r="H42" s="45">
        <f>D42*G42*(365*0.2)</f>
        <v>0</v>
      </c>
      <c r="I42" s="89">
        <f t="shared" si="22"/>
        <v>0</v>
      </c>
      <c r="J42" s="45">
        <f>D42*I42*(365*0.2)</f>
        <v>0</v>
      </c>
      <c r="K42" s="89">
        <f t="shared" si="24"/>
        <v>0</v>
      </c>
      <c r="L42" s="45">
        <f>D42*K42*(365*0.2)</f>
        <v>0</v>
      </c>
      <c r="M42" s="89">
        <f t="shared" si="26"/>
        <v>0</v>
      </c>
      <c r="N42" s="45">
        <f>D42*M42*(365*0.2)</f>
        <v>0</v>
      </c>
      <c r="O42" s="17">
        <f t="shared" ref="O42:O45" si="28">F42+H42+J42+L42+N42</f>
        <v>0</v>
      </c>
      <c r="P42" s="43"/>
      <c r="R42" s="24">
        <f>R40/Q40</f>
        <v>0.05</v>
      </c>
    </row>
    <row r="43" spans="2:18" s="24" customFormat="1" ht="21" customHeight="1" x14ac:dyDescent="0.25">
      <c r="B43" s="128"/>
      <c r="C43" s="44" t="s">
        <v>502</v>
      </c>
      <c r="D43" s="19">
        <v>30</v>
      </c>
      <c r="E43" s="5"/>
      <c r="F43" s="45">
        <f>D43*E43*(365*0.1)</f>
        <v>0</v>
      </c>
      <c r="G43" s="89">
        <f t="shared" si="20"/>
        <v>0</v>
      </c>
      <c r="H43" s="45">
        <f>D43*G43*(365*0.1)</f>
        <v>0</v>
      </c>
      <c r="I43" s="89">
        <f t="shared" si="22"/>
        <v>0</v>
      </c>
      <c r="J43" s="45">
        <f>D43*I43*(365*0.1)</f>
        <v>0</v>
      </c>
      <c r="K43" s="89">
        <f t="shared" si="24"/>
        <v>0</v>
      </c>
      <c r="L43" s="45">
        <f>D43*K43*(365*0.1)</f>
        <v>0</v>
      </c>
      <c r="M43" s="89">
        <f t="shared" si="26"/>
        <v>0</v>
      </c>
      <c r="N43" s="45">
        <f>D43*M43*(365*0.1)</f>
        <v>0</v>
      </c>
      <c r="O43" s="17">
        <f t="shared" si="28"/>
        <v>0</v>
      </c>
      <c r="Q43" s="24">
        <f>365*0.4*5</f>
        <v>730</v>
      </c>
    </row>
    <row r="44" spans="2:18" s="24" customFormat="1" ht="21" customHeight="1" x14ac:dyDescent="0.25">
      <c r="B44" s="128"/>
      <c r="C44" s="48" t="s">
        <v>423</v>
      </c>
      <c r="D44" s="19">
        <v>10</v>
      </c>
      <c r="E44" s="5"/>
      <c r="F44" s="45">
        <f>D44*E44*(365*0.05)</f>
        <v>0</v>
      </c>
      <c r="G44" s="89">
        <f t="shared" si="20"/>
        <v>0</v>
      </c>
      <c r="H44" s="45">
        <f>D44*G44*(365*0.05)</f>
        <v>0</v>
      </c>
      <c r="I44" s="89">
        <f t="shared" si="22"/>
        <v>0</v>
      </c>
      <c r="J44" s="45">
        <f>D44*I44*(365*0.05)</f>
        <v>0</v>
      </c>
      <c r="K44" s="89">
        <f t="shared" si="24"/>
        <v>0</v>
      </c>
      <c r="L44" s="45">
        <f>D44*K44*(365*0.05)</f>
        <v>0</v>
      </c>
      <c r="M44" s="89">
        <f t="shared" si="26"/>
        <v>0</v>
      </c>
      <c r="N44" s="45">
        <f>D44*M44*(365*0.05)</f>
        <v>0</v>
      </c>
      <c r="O44" s="17">
        <f t="shared" si="28"/>
        <v>0</v>
      </c>
    </row>
    <row r="45" spans="2:18" s="24" customFormat="1" ht="21" customHeight="1" x14ac:dyDescent="0.25">
      <c r="B45" s="128"/>
      <c r="C45" s="42" t="s">
        <v>505</v>
      </c>
      <c r="D45" s="19">
        <v>5</v>
      </c>
      <c r="E45" s="5"/>
      <c r="F45" s="45">
        <f>D45*E45*(365*0.05)</f>
        <v>0</v>
      </c>
      <c r="G45" s="89">
        <f>E45*1.055</f>
        <v>0</v>
      </c>
      <c r="H45" s="45">
        <f>D45*G45*(365*0.05)</f>
        <v>0</v>
      </c>
      <c r="I45" s="89">
        <f>G45*1.055</f>
        <v>0</v>
      </c>
      <c r="J45" s="45">
        <f>D45*I45*(365*0.05)</f>
        <v>0</v>
      </c>
      <c r="K45" s="89">
        <f t="shared" ref="K45" si="29">I45*1.055</f>
        <v>0</v>
      </c>
      <c r="L45" s="45">
        <f>D45*K45*(365*0.05)</f>
        <v>0</v>
      </c>
      <c r="M45" s="89">
        <f t="shared" ref="M45" si="30">K45*1.055</f>
        <v>0</v>
      </c>
      <c r="N45" s="45">
        <f>D45*M45*(365*0.05)</f>
        <v>0</v>
      </c>
      <c r="O45" s="17">
        <f t="shared" si="28"/>
        <v>0</v>
      </c>
    </row>
    <row r="46" spans="2:18" ht="16.75" customHeight="1" x14ac:dyDescent="0.25">
      <c r="B46" s="128"/>
      <c r="C46" s="49"/>
      <c r="D46" s="50"/>
      <c r="E46" s="51"/>
      <c r="F46" s="51"/>
      <c r="G46" s="51"/>
      <c r="H46" s="51"/>
      <c r="I46" s="51"/>
      <c r="J46" s="51"/>
      <c r="K46" s="51"/>
      <c r="L46" s="51"/>
      <c r="M46" s="51"/>
      <c r="N46" s="51"/>
      <c r="O46" s="51"/>
    </row>
    <row r="47" spans="2:18" ht="43.75" customHeight="1" x14ac:dyDescent="0.25">
      <c r="B47" s="128"/>
      <c r="C47" s="33" t="s">
        <v>4</v>
      </c>
      <c r="D47" s="13" t="s">
        <v>562</v>
      </c>
      <c r="E47" s="13" t="s">
        <v>12</v>
      </c>
      <c r="F47" s="13" t="s">
        <v>606</v>
      </c>
      <c r="G47" s="98" t="s">
        <v>612</v>
      </c>
      <c r="H47" s="13" t="s">
        <v>607</v>
      </c>
      <c r="I47" s="98" t="s">
        <v>613</v>
      </c>
      <c r="J47" s="13" t="s">
        <v>608</v>
      </c>
      <c r="K47" s="98" t="s">
        <v>614</v>
      </c>
      <c r="L47" s="13" t="s">
        <v>609</v>
      </c>
      <c r="M47" s="98" t="s">
        <v>615</v>
      </c>
      <c r="N47" s="13" t="s">
        <v>610</v>
      </c>
      <c r="O47" s="27" t="s">
        <v>616</v>
      </c>
    </row>
    <row r="48" spans="2:18" s="24" customFormat="1" ht="20.399999999999999" customHeight="1" x14ac:dyDescent="0.25">
      <c r="B48" s="128"/>
      <c r="C48" s="42" t="s">
        <v>503</v>
      </c>
      <c r="D48" s="52">
        <v>15</v>
      </c>
      <c r="E48" s="5"/>
      <c r="F48" s="89">
        <f>E48*D48*12</f>
        <v>0</v>
      </c>
      <c r="G48" s="89">
        <f>E48*1.055</f>
        <v>0</v>
      </c>
      <c r="H48" s="89">
        <f>G48*D48*12</f>
        <v>0</v>
      </c>
      <c r="I48" s="89">
        <f>G48*1.055</f>
        <v>0</v>
      </c>
      <c r="J48" s="89">
        <f>I48*D48*12</f>
        <v>0</v>
      </c>
      <c r="K48" s="89">
        <f>I48*1.055</f>
        <v>0</v>
      </c>
      <c r="L48" s="89">
        <f>K48*D48*12</f>
        <v>0</v>
      </c>
      <c r="M48" s="89">
        <f>K48*1.055</f>
        <v>0</v>
      </c>
      <c r="N48" s="89">
        <f>M48*D48*12</f>
        <v>0</v>
      </c>
      <c r="O48" s="17">
        <f t="shared" ref="O48:O50" si="31">F48+H48+J48+L48+N48</f>
        <v>0</v>
      </c>
    </row>
    <row r="49" spans="2:16" s="24" customFormat="1" ht="20.399999999999999" customHeight="1" x14ac:dyDescent="0.25">
      <c r="B49" s="128"/>
      <c r="C49" s="42" t="s">
        <v>424</v>
      </c>
      <c r="D49" s="52">
        <v>500</v>
      </c>
      <c r="E49" s="5"/>
      <c r="F49" s="89">
        <f t="shared" ref="F49:F50" si="32">E49*D49*12</f>
        <v>0</v>
      </c>
      <c r="G49" s="89">
        <f t="shared" ref="G49:G50" si="33">E49*1.055</f>
        <v>0</v>
      </c>
      <c r="H49" s="89">
        <f t="shared" ref="H49:H50" si="34">G49*D49*12</f>
        <v>0</v>
      </c>
      <c r="I49" s="89">
        <f t="shared" ref="I49:I50" si="35">G49*1.055</f>
        <v>0</v>
      </c>
      <c r="J49" s="89">
        <f t="shared" ref="J49:J50" si="36">I49*D49*12</f>
        <v>0</v>
      </c>
      <c r="K49" s="89">
        <f t="shared" ref="K49:K50" si="37">I49*1.055</f>
        <v>0</v>
      </c>
      <c r="L49" s="89">
        <f t="shared" ref="L49:L50" si="38">K49*D49*12</f>
        <v>0</v>
      </c>
      <c r="M49" s="89">
        <f t="shared" ref="M49:M50" si="39">K49*1.055</f>
        <v>0</v>
      </c>
      <c r="N49" s="89">
        <f t="shared" ref="N49:N50" si="40">M49*D49*12</f>
        <v>0</v>
      </c>
      <c r="O49" s="17">
        <f t="shared" si="31"/>
        <v>0</v>
      </c>
      <c r="P49" s="43"/>
    </row>
    <row r="50" spans="2:16" s="24" customFormat="1" ht="20.399999999999999" customHeight="1" x14ac:dyDescent="0.25">
      <c r="B50" s="128"/>
      <c r="C50" s="42" t="s">
        <v>425</v>
      </c>
      <c r="D50" s="52">
        <v>500</v>
      </c>
      <c r="E50" s="5"/>
      <c r="F50" s="89">
        <f t="shared" si="32"/>
        <v>0</v>
      </c>
      <c r="G50" s="89">
        <f t="shared" si="33"/>
        <v>0</v>
      </c>
      <c r="H50" s="89">
        <f t="shared" si="34"/>
        <v>0</v>
      </c>
      <c r="I50" s="89">
        <f t="shared" si="35"/>
        <v>0</v>
      </c>
      <c r="J50" s="89">
        <f t="shared" si="36"/>
        <v>0</v>
      </c>
      <c r="K50" s="89">
        <f t="shared" si="37"/>
        <v>0</v>
      </c>
      <c r="L50" s="89">
        <f t="shared" si="38"/>
        <v>0</v>
      </c>
      <c r="M50" s="89">
        <f t="shared" si="39"/>
        <v>0</v>
      </c>
      <c r="N50" s="89">
        <f t="shared" si="40"/>
        <v>0</v>
      </c>
      <c r="O50" s="17">
        <f t="shared" si="31"/>
        <v>0</v>
      </c>
    </row>
    <row r="51" spans="2:16" ht="16.5" customHeight="1" x14ac:dyDescent="0.25">
      <c r="B51" s="128"/>
      <c r="C51" s="53"/>
      <c r="D51" s="53"/>
      <c r="E51" s="53"/>
      <c r="F51" s="53"/>
      <c r="G51" s="53"/>
      <c r="H51" s="53"/>
      <c r="I51" s="53"/>
      <c r="J51" s="53"/>
      <c r="K51" s="53"/>
      <c r="L51" s="53"/>
      <c r="M51" s="53"/>
      <c r="N51" s="53"/>
      <c r="O51" s="53"/>
    </row>
    <row r="52" spans="2:16" ht="42" customHeight="1" x14ac:dyDescent="0.25">
      <c r="B52" s="128"/>
      <c r="C52" s="33" t="s">
        <v>516</v>
      </c>
      <c r="D52" s="13" t="s">
        <v>420</v>
      </c>
      <c r="E52" s="13" t="s">
        <v>517</v>
      </c>
      <c r="F52" s="13" t="s">
        <v>606</v>
      </c>
      <c r="G52" s="98" t="s">
        <v>612</v>
      </c>
      <c r="H52" s="13" t="s">
        <v>607</v>
      </c>
      <c r="I52" s="98" t="s">
        <v>613</v>
      </c>
      <c r="J52" s="13" t="s">
        <v>608</v>
      </c>
      <c r="K52" s="98" t="s">
        <v>614</v>
      </c>
      <c r="L52" s="13" t="s">
        <v>609</v>
      </c>
      <c r="M52" s="98" t="s">
        <v>615</v>
      </c>
      <c r="N52" s="13" t="s">
        <v>610</v>
      </c>
      <c r="O52" s="27" t="s">
        <v>616</v>
      </c>
    </row>
    <row r="53" spans="2:16" s="43" customFormat="1" ht="21.65" customHeight="1" x14ac:dyDescent="0.35">
      <c r="B53" s="128"/>
      <c r="C53" s="54" t="s">
        <v>515</v>
      </c>
      <c r="D53" s="19">
        <v>25</v>
      </c>
      <c r="E53" s="5"/>
      <c r="F53" s="89">
        <f>E53*D53*12</f>
        <v>0</v>
      </c>
      <c r="G53" s="89">
        <f>E53*1.055</f>
        <v>0</v>
      </c>
      <c r="H53" s="89">
        <f>G53*D53*12</f>
        <v>0</v>
      </c>
      <c r="I53" s="89">
        <f t="shared" ref="I53:I66" si="41">G53*1.055</f>
        <v>0</v>
      </c>
      <c r="J53" s="89">
        <f>I53*D53*12</f>
        <v>0</v>
      </c>
      <c r="K53" s="89">
        <f>I53*1.055</f>
        <v>0</v>
      </c>
      <c r="L53" s="89">
        <f>K53*D53*12</f>
        <v>0</v>
      </c>
      <c r="M53" s="89">
        <f t="shared" ref="M53:M66" si="42">K53*1.055</f>
        <v>0</v>
      </c>
      <c r="N53" s="89">
        <f t="shared" ref="N53:N66" si="43">M53*D53*12</f>
        <v>0</v>
      </c>
      <c r="O53" s="17">
        <f t="shared" ref="O53:O66" si="44">F53+H53+J53+L53+N53</f>
        <v>0</v>
      </c>
    </row>
    <row r="54" spans="2:16" s="43" customFormat="1" ht="21.65" customHeight="1" x14ac:dyDescent="0.35">
      <c r="B54" s="128"/>
      <c r="C54" s="43" t="s">
        <v>506</v>
      </c>
      <c r="D54" s="19">
        <v>10</v>
      </c>
      <c r="E54" s="5"/>
      <c r="F54" s="89">
        <f t="shared" ref="F54:F66" si="45">E54*D54*12</f>
        <v>0</v>
      </c>
      <c r="G54" s="89">
        <f t="shared" ref="G54:G66" si="46">E54*1.055</f>
        <v>0</v>
      </c>
      <c r="H54" s="89">
        <f t="shared" ref="H54:H66" si="47">G54*D54*12</f>
        <v>0</v>
      </c>
      <c r="I54" s="89">
        <f t="shared" si="41"/>
        <v>0</v>
      </c>
      <c r="J54" s="89">
        <f t="shared" ref="J54:J66" si="48">I54*D54*12</f>
        <v>0</v>
      </c>
      <c r="K54" s="89">
        <f t="shared" ref="K54:K66" si="49">I54*1.055</f>
        <v>0</v>
      </c>
      <c r="L54" s="89">
        <f t="shared" ref="L54:L66" si="50">K54*D54*12</f>
        <v>0</v>
      </c>
      <c r="M54" s="89">
        <f t="shared" si="42"/>
        <v>0</v>
      </c>
      <c r="N54" s="89">
        <f t="shared" si="43"/>
        <v>0</v>
      </c>
      <c r="O54" s="17">
        <f t="shared" si="44"/>
        <v>0</v>
      </c>
    </row>
    <row r="55" spans="2:16" s="43" customFormat="1" ht="21.65" customHeight="1" x14ac:dyDescent="0.35">
      <c r="B55" s="128"/>
      <c r="C55" s="42" t="s">
        <v>504</v>
      </c>
      <c r="D55" s="19">
        <v>30</v>
      </c>
      <c r="E55" s="5"/>
      <c r="F55" s="89">
        <f t="shared" si="45"/>
        <v>0</v>
      </c>
      <c r="G55" s="89">
        <f t="shared" si="46"/>
        <v>0</v>
      </c>
      <c r="H55" s="89">
        <f t="shared" si="47"/>
        <v>0</v>
      </c>
      <c r="I55" s="89">
        <f t="shared" si="41"/>
        <v>0</v>
      </c>
      <c r="J55" s="89">
        <f t="shared" si="48"/>
        <v>0</v>
      </c>
      <c r="K55" s="89">
        <f t="shared" si="49"/>
        <v>0</v>
      </c>
      <c r="L55" s="89">
        <f t="shared" si="50"/>
        <v>0</v>
      </c>
      <c r="M55" s="89">
        <f t="shared" si="42"/>
        <v>0</v>
      </c>
      <c r="N55" s="89">
        <f t="shared" si="43"/>
        <v>0</v>
      </c>
      <c r="O55" s="17">
        <f t="shared" si="44"/>
        <v>0</v>
      </c>
    </row>
    <row r="56" spans="2:16" s="43" customFormat="1" ht="21.65" customHeight="1" x14ac:dyDescent="0.35">
      <c r="B56" s="128"/>
      <c r="C56" s="42" t="s">
        <v>6</v>
      </c>
      <c r="D56" s="19">
        <v>5</v>
      </c>
      <c r="E56" s="5"/>
      <c r="F56" s="89">
        <f t="shared" si="45"/>
        <v>0</v>
      </c>
      <c r="G56" s="89">
        <f t="shared" si="46"/>
        <v>0</v>
      </c>
      <c r="H56" s="89">
        <f t="shared" si="47"/>
        <v>0</v>
      </c>
      <c r="I56" s="89">
        <f t="shared" si="41"/>
        <v>0</v>
      </c>
      <c r="J56" s="89">
        <f t="shared" si="48"/>
        <v>0</v>
      </c>
      <c r="K56" s="89">
        <f t="shared" si="49"/>
        <v>0</v>
      </c>
      <c r="L56" s="89">
        <f t="shared" si="50"/>
        <v>0</v>
      </c>
      <c r="M56" s="89">
        <f t="shared" si="42"/>
        <v>0</v>
      </c>
      <c r="N56" s="89">
        <f t="shared" si="43"/>
        <v>0</v>
      </c>
      <c r="O56" s="17">
        <f t="shared" si="44"/>
        <v>0</v>
      </c>
    </row>
    <row r="57" spans="2:16" s="43" customFormat="1" ht="21.65" customHeight="1" x14ac:dyDescent="0.35">
      <c r="B57" s="128"/>
      <c r="C57" s="42" t="s">
        <v>7</v>
      </c>
      <c r="D57" s="19">
        <v>10</v>
      </c>
      <c r="E57" s="5"/>
      <c r="F57" s="89">
        <f t="shared" si="45"/>
        <v>0</v>
      </c>
      <c r="G57" s="89">
        <f t="shared" si="46"/>
        <v>0</v>
      </c>
      <c r="H57" s="89">
        <f t="shared" si="47"/>
        <v>0</v>
      </c>
      <c r="I57" s="89">
        <f t="shared" si="41"/>
        <v>0</v>
      </c>
      <c r="J57" s="89">
        <f t="shared" si="48"/>
        <v>0</v>
      </c>
      <c r="K57" s="89">
        <f t="shared" si="49"/>
        <v>0</v>
      </c>
      <c r="L57" s="89">
        <f t="shared" si="50"/>
        <v>0</v>
      </c>
      <c r="M57" s="89">
        <f t="shared" si="42"/>
        <v>0</v>
      </c>
      <c r="N57" s="89">
        <f t="shared" si="43"/>
        <v>0</v>
      </c>
      <c r="O57" s="17">
        <f t="shared" si="44"/>
        <v>0</v>
      </c>
    </row>
    <row r="58" spans="2:16" s="43" customFormat="1" ht="21.65" customHeight="1" x14ac:dyDescent="0.35">
      <c r="B58" s="128"/>
      <c r="C58" s="42" t="s">
        <v>507</v>
      </c>
      <c r="D58" s="19">
        <v>20</v>
      </c>
      <c r="E58" s="5"/>
      <c r="F58" s="89">
        <f t="shared" si="45"/>
        <v>0</v>
      </c>
      <c r="G58" s="89">
        <f t="shared" si="46"/>
        <v>0</v>
      </c>
      <c r="H58" s="89">
        <f t="shared" si="47"/>
        <v>0</v>
      </c>
      <c r="I58" s="89">
        <f t="shared" si="41"/>
        <v>0</v>
      </c>
      <c r="J58" s="89">
        <f t="shared" si="48"/>
        <v>0</v>
      </c>
      <c r="K58" s="89">
        <f t="shared" si="49"/>
        <v>0</v>
      </c>
      <c r="L58" s="89">
        <f t="shared" si="50"/>
        <v>0</v>
      </c>
      <c r="M58" s="89">
        <f t="shared" si="42"/>
        <v>0</v>
      </c>
      <c r="N58" s="89">
        <f t="shared" si="43"/>
        <v>0</v>
      </c>
      <c r="O58" s="17">
        <f t="shared" si="44"/>
        <v>0</v>
      </c>
    </row>
    <row r="59" spans="2:16" s="43" customFormat="1" ht="21.65" customHeight="1" x14ac:dyDescent="0.35">
      <c r="B59" s="128"/>
      <c r="C59" s="42" t="s">
        <v>508</v>
      </c>
      <c r="D59" s="19">
        <v>10</v>
      </c>
      <c r="E59" s="5"/>
      <c r="F59" s="89">
        <f t="shared" si="45"/>
        <v>0</v>
      </c>
      <c r="G59" s="89">
        <f t="shared" si="46"/>
        <v>0</v>
      </c>
      <c r="H59" s="89">
        <f t="shared" si="47"/>
        <v>0</v>
      </c>
      <c r="I59" s="89">
        <f t="shared" si="41"/>
        <v>0</v>
      </c>
      <c r="J59" s="89">
        <f t="shared" si="48"/>
        <v>0</v>
      </c>
      <c r="K59" s="89">
        <f t="shared" si="49"/>
        <v>0</v>
      </c>
      <c r="L59" s="89">
        <f t="shared" si="50"/>
        <v>0</v>
      </c>
      <c r="M59" s="89">
        <f t="shared" si="42"/>
        <v>0</v>
      </c>
      <c r="N59" s="89">
        <f t="shared" si="43"/>
        <v>0</v>
      </c>
      <c r="O59" s="17">
        <f t="shared" si="44"/>
        <v>0</v>
      </c>
    </row>
    <row r="60" spans="2:16" s="43" customFormat="1" ht="21.65" customHeight="1" x14ac:dyDescent="0.35">
      <c r="B60" s="128"/>
      <c r="C60" s="42" t="s">
        <v>509</v>
      </c>
      <c r="D60" s="19">
        <v>20</v>
      </c>
      <c r="E60" s="5"/>
      <c r="F60" s="89">
        <f t="shared" si="45"/>
        <v>0</v>
      </c>
      <c r="G60" s="89">
        <f t="shared" si="46"/>
        <v>0</v>
      </c>
      <c r="H60" s="89">
        <f t="shared" si="47"/>
        <v>0</v>
      </c>
      <c r="I60" s="89">
        <f t="shared" si="41"/>
        <v>0</v>
      </c>
      <c r="J60" s="89">
        <f t="shared" si="48"/>
        <v>0</v>
      </c>
      <c r="K60" s="89">
        <f t="shared" si="49"/>
        <v>0</v>
      </c>
      <c r="L60" s="89">
        <f t="shared" si="50"/>
        <v>0</v>
      </c>
      <c r="M60" s="89">
        <f t="shared" si="42"/>
        <v>0</v>
      </c>
      <c r="N60" s="89">
        <f t="shared" si="43"/>
        <v>0</v>
      </c>
      <c r="O60" s="17">
        <f t="shared" si="44"/>
        <v>0</v>
      </c>
    </row>
    <row r="61" spans="2:16" s="43" customFormat="1" ht="21.65" customHeight="1" x14ac:dyDescent="0.35">
      <c r="B61" s="128"/>
      <c r="C61" s="42" t="s">
        <v>510</v>
      </c>
      <c r="D61" s="19">
        <v>30</v>
      </c>
      <c r="E61" s="5"/>
      <c r="F61" s="89">
        <f t="shared" si="45"/>
        <v>0</v>
      </c>
      <c r="G61" s="89">
        <f t="shared" si="46"/>
        <v>0</v>
      </c>
      <c r="H61" s="89">
        <f t="shared" si="47"/>
        <v>0</v>
      </c>
      <c r="I61" s="89">
        <f t="shared" si="41"/>
        <v>0</v>
      </c>
      <c r="J61" s="89">
        <f t="shared" si="48"/>
        <v>0</v>
      </c>
      <c r="K61" s="89">
        <f t="shared" si="49"/>
        <v>0</v>
      </c>
      <c r="L61" s="89">
        <f t="shared" si="50"/>
        <v>0</v>
      </c>
      <c r="M61" s="89">
        <f t="shared" si="42"/>
        <v>0</v>
      </c>
      <c r="N61" s="89">
        <f t="shared" si="43"/>
        <v>0</v>
      </c>
      <c r="O61" s="17">
        <f t="shared" si="44"/>
        <v>0</v>
      </c>
    </row>
    <row r="62" spans="2:16" s="43" customFormat="1" ht="21.65" customHeight="1" x14ac:dyDescent="0.35">
      <c r="B62" s="128"/>
      <c r="C62" s="42" t="s">
        <v>512</v>
      </c>
      <c r="D62" s="19">
        <v>10</v>
      </c>
      <c r="E62" s="5"/>
      <c r="F62" s="89">
        <f t="shared" si="45"/>
        <v>0</v>
      </c>
      <c r="G62" s="89">
        <f t="shared" si="46"/>
        <v>0</v>
      </c>
      <c r="H62" s="89">
        <f t="shared" si="47"/>
        <v>0</v>
      </c>
      <c r="I62" s="89">
        <f t="shared" si="41"/>
        <v>0</v>
      </c>
      <c r="J62" s="89">
        <f t="shared" si="48"/>
        <v>0</v>
      </c>
      <c r="K62" s="89">
        <f t="shared" si="49"/>
        <v>0</v>
      </c>
      <c r="L62" s="89">
        <f t="shared" si="50"/>
        <v>0</v>
      </c>
      <c r="M62" s="89">
        <f t="shared" si="42"/>
        <v>0</v>
      </c>
      <c r="N62" s="89">
        <f t="shared" si="43"/>
        <v>0</v>
      </c>
      <c r="O62" s="17">
        <f t="shared" si="44"/>
        <v>0</v>
      </c>
    </row>
    <row r="63" spans="2:16" s="43" customFormat="1" ht="21.65" customHeight="1" x14ac:dyDescent="0.35">
      <c r="B63" s="128"/>
      <c r="C63" s="42" t="s">
        <v>511</v>
      </c>
      <c r="D63" s="19">
        <v>5</v>
      </c>
      <c r="E63" s="5"/>
      <c r="F63" s="89">
        <f t="shared" si="45"/>
        <v>0</v>
      </c>
      <c r="G63" s="89">
        <f t="shared" si="46"/>
        <v>0</v>
      </c>
      <c r="H63" s="89">
        <f t="shared" si="47"/>
        <v>0</v>
      </c>
      <c r="I63" s="89">
        <f t="shared" si="41"/>
        <v>0</v>
      </c>
      <c r="J63" s="89">
        <f t="shared" si="48"/>
        <v>0</v>
      </c>
      <c r="K63" s="89">
        <f t="shared" si="49"/>
        <v>0</v>
      </c>
      <c r="L63" s="89">
        <f t="shared" si="50"/>
        <v>0</v>
      </c>
      <c r="M63" s="89">
        <f t="shared" si="42"/>
        <v>0</v>
      </c>
      <c r="N63" s="89">
        <f t="shared" si="43"/>
        <v>0</v>
      </c>
      <c r="O63" s="17">
        <f t="shared" si="44"/>
        <v>0</v>
      </c>
    </row>
    <row r="64" spans="2:16" s="43" customFormat="1" ht="21.65" customHeight="1" x14ac:dyDescent="0.35">
      <c r="B64" s="128"/>
      <c r="C64" s="42" t="s">
        <v>513</v>
      </c>
      <c r="D64" s="19">
        <v>10</v>
      </c>
      <c r="E64" s="5"/>
      <c r="F64" s="89">
        <f t="shared" si="45"/>
        <v>0</v>
      </c>
      <c r="G64" s="89">
        <f t="shared" si="46"/>
        <v>0</v>
      </c>
      <c r="H64" s="89">
        <f t="shared" si="47"/>
        <v>0</v>
      </c>
      <c r="I64" s="89">
        <f t="shared" si="41"/>
        <v>0</v>
      </c>
      <c r="J64" s="89">
        <f t="shared" si="48"/>
        <v>0</v>
      </c>
      <c r="K64" s="89">
        <f t="shared" si="49"/>
        <v>0</v>
      </c>
      <c r="L64" s="89">
        <f t="shared" si="50"/>
        <v>0</v>
      </c>
      <c r="M64" s="89">
        <f t="shared" si="42"/>
        <v>0</v>
      </c>
      <c r="N64" s="89">
        <f t="shared" si="43"/>
        <v>0</v>
      </c>
      <c r="O64" s="17">
        <f t="shared" si="44"/>
        <v>0</v>
      </c>
    </row>
    <row r="65" spans="2:17" s="43" customFormat="1" ht="21.65" customHeight="1" x14ac:dyDescent="0.35">
      <c r="B65" s="128"/>
      <c r="C65" s="42" t="s">
        <v>514</v>
      </c>
      <c r="D65" s="19">
        <v>25</v>
      </c>
      <c r="E65" s="5"/>
      <c r="F65" s="89">
        <f t="shared" si="45"/>
        <v>0</v>
      </c>
      <c r="G65" s="89">
        <f t="shared" si="46"/>
        <v>0</v>
      </c>
      <c r="H65" s="89">
        <f t="shared" si="47"/>
        <v>0</v>
      </c>
      <c r="I65" s="89">
        <f t="shared" si="41"/>
        <v>0</v>
      </c>
      <c r="J65" s="89">
        <f t="shared" si="48"/>
        <v>0</v>
      </c>
      <c r="K65" s="89">
        <f t="shared" si="49"/>
        <v>0</v>
      </c>
      <c r="L65" s="89">
        <f t="shared" si="50"/>
        <v>0</v>
      </c>
      <c r="M65" s="89">
        <f t="shared" si="42"/>
        <v>0</v>
      </c>
      <c r="N65" s="89">
        <f t="shared" si="43"/>
        <v>0</v>
      </c>
      <c r="O65" s="17">
        <f t="shared" si="44"/>
        <v>0</v>
      </c>
    </row>
    <row r="66" spans="2:17" s="43" customFormat="1" ht="21.65" customHeight="1" x14ac:dyDescent="0.35">
      <c r="B66" s="128"/>
      <c r="C66" s="42" t="s">
        <v>5</v>
      </c>
      <c r="D66" s="19">
        <v>150</v>
      </c>
      <c r="E66" s="5"/>
      <c r="F66" s="89">
        <f t="shared" si="45"/>
        <v>0</v>
      </c>
      <c r="G66" s="89">
        <f t="shared" si="46"/>
        <v>0</v>
      </c>
      <c r="H66" s="89">
        <f t="shared" si="47"/>
        <v>0</v>
      </c>
      <c r="I66" s="89">
        <f t="shared" si="41"/>
        <v>0</v>
      </c>
      <c r="J66" s="89">
        <f t="shared" si="48"/>
        <v>0</v>
      </c>
      <c r="K66" s="89">
        <f t="shared" si="49"/>
        <v>0</v>
      </c>
      <c r="L66" s="89">
        <f t="shared" si="50"/>
        <v>0</v>
      </c>
      <c r="M66" s="89">
        <f t="shared" si="42"/>
        <v>0</v>
      </c>
      <c r="N66" s="89">
        <f t="shared" si="43"/>
        <v>0</v>
      </c>
      <c r="O66" s="17">
        <f t="shared" si="44"/>
        <v>0</v>
      </c>
    </row>
    <row r="67" spans="2:17" ht="17.399999999999999" customHeight="1" x14ac:dyDescent="0.25">
      <c r="B67" s="128"/>
      <c r="C67" s="49"/>
      <c r="D67" s="50"/>
      <c r="E67" s="51"/>
      <c r="F67" s="51"/>
      <c r="G67" s="51"/>
      <c r="H67" s="51"/>
      <c r="I67" s="51"/>
      <c r="J67" s="51"/>
      <c r="K67" s="51"/>
      <c r="L67" s="51"/>
      <c r="M67" s="51"/>
      <c r="N67" s="51"/>
      <c r="O67" s="51"/>
    </row>
    <row r="68" spans="2:17" ht="41.4" customHeight="1" x14ac:dyDescent="0.25">
      <c r="B68" s="128"/>
      <c r="C68" s="33" t="s">
        <v>4</v>
      </c>
      <c r="D68" s="13" t="s">
        <v>420</v>
      </c>
      <c r="E68" s="13" t="s">
        <v>402</v>
      </c>
      <c r="F68" s="13" t="s">
        <v>606</v>
      </c>
      <c r="G68" s="98" t="s">
        <v>612</v>
      </c>
      <c r="H68" s="13" t="s">
        <v>607</v>
      </c>
      <c r="I68" s="98" t="s">
        <v>613</v>
      </c>
      <c r="J68" s="13" t="s">
        <v>608</v>
      </c>
      <c r="K68" s="98" t="s">
        <v>614</v>
      </c>
      <c r="L68" s="13" t="s">
        <v>609</v>
      </c>
      <c r="M68" s="98" t="s">
        <v>615</v>
      </c>
      <c r="N68" s="13" t="s">
        <v>610</v>
      </c>
      <c r="O68" s="27" t="s">
        <v>616</v>
      </c>
    </row>
    <row r="69" spans="2:17" s="24" customFormat="1" ht="22.75" customHeight="1" x14ac:dyDescent="0.25">
      <c r="B69" s="128"/>
      <c r="C69" s="55" t="s">
        <v>421</v>
      </c>
      <c r="D69" s="22">
        <v>80</v>
      </c>
      <c r="E69" s="5"/>
      <c r="F69" s="89">
        <f t="shared" ref="F69:F88" si="51">E69*D69*12</f>
        <v>0</v>
      </c>
      <c r="G69" s="89">
        <f t="shared" ref="G69:G88" si="52">E69*1.055</f>
        <v>0</v>
      </c>
      <c r="H69" s="89">
        <f t="shared" ref="H69:H88" si="53">G69*D69*12</f>
        <v>0</v>
      </c>
      <c r="I69" s="89">
        <f t="shared" ref="I69:I88" si="54">G69*1.055</f>
        <v>0</v>
      </c>
      <c r="J69" s="89">
        <f t="shared" ref="J69:J88" si="55">I69*D69*12</f>
        <v>0</v>
      </c>
      <c r="K69" s="89">
        <f t="shared" ref="K69:K88" si="56">I69*1.055</f>
        <v>0</v>
      </c>
      <c r="L69" s="89">
        <f t="shared" ref="L69:L88" si="57">K69*D69*12</f>
        <v>0</v>
      </c>
      <c r="M69" s="89">
        <f t="shared" ref="M69:M88" si="58">K69*1.055</f>
        <v>0</v>
      </c>
      <c r="N69" s="89">
        <f t="shared" ref="N69:N88" si="59">M69*D69*12</f>
        <v>0</v>
      </c>
      <c r="O69" s="17">
        <f t="shared" ref="O69:O88" si="60">F69+H69+J69+L69+N69</f>
        <v>0</v>
      </c>
    </row>
    <row r="70" spans="2:17" s="24" customFormat="1" ht="22.75" customHeight="1" x14ac:dyDescent="0.25">
      <c r="B70" s="128"/>
      <c r="C70" s="55" t="s">
        <v>581</v>
      </c>
      <c r="D70" s="22">
        <v>25</v>
      </c>
      <c r="E70" s="5"/>
      <c r="F70" s="89">
        <f t="shared" si="51"/>
        <v>0</v>
      </c>
      <c r="G70" s="89">
        <f t="shared" si="52"/>
        <v>0</v>
      </c>
      <c r="H70" s="89">
        <f t="shared" si="53"/>
        <v>0</v>
      </c>
      <c r="I70" s="89">
        <f t="shared" si="54"/>
        <v>0</v>
      </c>
      <c r="J70" s="89">
        <f t="shared" si="55"/>
        <v>0</v>
      </c>
      <c r="K70" s="89">
        <f t="shared" si="56"/>
        <v>0</v>
      </c>
      <c r="L70" s="89">
        <f t="shared" si="57"/>
        <v>0</v>
      </c>
      <c r="M70" s="89">
        <f t="shared" si="58"/>
        <v>0</v>
      </c>
      <c r="N70" s="89">
        <f t="shared" si="59"/>
        <v>0</v>
      </c>
      <c r="O70" s="17">
        <f t="shared" si="60"/>
        <v>0</v>
      </c>
      <c r="Q70" s="56"/>
    </row>
    <row r="71" spans="2:17" s="24" customFormat="1" ht="22.75" customHeight="1" x14ac:dyDescent="0.25">
      <c r="B71" s="128"/>
      <c r="C71" s="55" t="s">
        <v>582</v>
      </c>
      <c r="D71" s="22">
        <v>17</v>
      </c>
      <c r="E71" s="5"/>
      <c r="F71" s="89">
        <f t="shared" si="51"/>
        <v>0</v>
      </c>
      <c r="G71" s="89">
        <f t="shared" si="52"/>
        <v>0</v>
      </c>
      <c r="H71" s="89">
        <f t="shared" si="53"/>
        <v>0</v>
      </c>
      <c r="I71" s="89">
        <f t="shared" si="54"/>
        <v>0</v>
      </c>
      <c r="J71" s="89">
        <f t="shared" si="55"/>
        <v>0</v>
      </c>
      <c r="K71" s="89">
        <f t="shared" si="56"/>
        <v>0</v>
      </c>
      <c r="L71" s="89">
        <f t="shared" si="57"/>
        <v>0</v>
      </c>
      <c r="M71" s="89">
        <f t="shared" si="58"/>
        <v>0</v>
      </c>
      <c r="N71" s="89">
        <f t="shared" si="59"/>
        <v>0</v>
      </c>
      <c r="O71" s="17">
        <f t="shared" si="60"/>
        <v>0</v>
      </c>
      <c r="Q71" s="56"/>
    </row>
    <row r="72" spans="2:17" s="24" customFormat="1" ht="22.75" customHeight="1" x14ac:dyDescent="0.25">
      <c r="B72" s="128"/>
      <c r="C72" s="55" t="s">
        <v>583</v>
      </c>
      <c r="D72" s="22">
        <v>17</v>
      </c>
      <c r="E72" s="5"/>
      <c r="F72" s="89">
        <f t="shared" si="51"/>
        <v>0</v>
      </c>
      <c r="G72" s="89">
        <f t="shared" si="52"/>
        <v>0</v>
      </c>
      <c r="H72" s="89">
        <f t="shared" si="53"/>
        <v>0</v>
      </c>
      <c r="I72" s="89">
        <f t="shared" si="54"/>
        <v>0</v>
      </c>
      <c r="J72" s="89">
        <f t="shared" si="55"/>
        <v>0</v>
      </c>
      <c r="K72" s="89">
        <f t="shared" si="56"/>
        <v>0</v>
      </c>
      <c r="L72" s="89">
        <f t="shared" si="57"/>
        <v>0</v>
      </c>
      <c r="M72" s="89">
        <f t="shared" si="58"/>
        <v>0</v>
      </c>
      <c r="N72" s="89">
        <f t="shared" si="59"/>
        <v>0</v>
      </c>
      <c r="O72" s="17">
        <f t="shared" si="60"/>
        <v>0</v>
      </c>
      <c r="Q72" s="56"/>
    </row>
    <row r="73" spans="2:17" s="24" customFormat="1" ht="22.75" customHeight="1" x14ac:dyDescent="0.25">
      <c r="B73" s="128"/>
      <c r="C73" s="55" t="s">
        <v>584</v>
      </c>
      <c r="D73" s="22">
        <v>17</v>
      </c>
      <c r="E73" s="5"/>
      <c r="F73" s="89">
        <f t="shared" si="51"/>
        <v>0</v>
      </c>
      <c r="G73" s="89">
        <f t="shared" si="52"/>
        <v>0</v>
      </c>
      <c r="H73" s="89">
        <f t="shared" si="53"/>
        <v>0</v>
      </c>
      <c r="I73" s="89">
        <f t="shared" si="54"/>
        <v>0</v>
      </c>
      <c r="J73" s="89">
        <f t="shared" si="55"/>
        <v>0</v>
      </c>
      <c r="K73" s="89">
        <f t="shared" si="56"/>
        <v>0</v>
      </c>
      <c r="L73" s="89">
        <f t="shared" si="57"/>
        <v>0</v>
      </c>
      <c r="M73" s="89">
        <f t="shared" si="58"/>
        <v>0</v>
      </c>
      <c r="N73" s="89">
        <f t="shared" si="59"/>
        <v>0</v>
      </c>
      <c r="O73" s="17">
        <f t="shared" si="60"/>
        <v>0</v>
      </c>
      <c r="Q73" s="56"/>
    </row>
    <row r="74" spans="2:17" s="24" customFormat="1" ht="22.75" customHeight="1" x14ac:dyDescent="0.25">
      <c r="B74" s="128"/>
      <c r="C74" s="55" t="s">
        <v>572</v>
      </c>
      <c r="D74" s="22">
        <v>17</v>
      </c>
      <c r="E74" s="5"/>
      <c r="F74" s="89">
        <f t="shared" si="51"/>
        <v>0</v>
      </c>
      <c r="G74" s="89">
        <f t="shared" si="52"/>
        <v>0</v>
      </c>
      <c r="H74" s="89">
        <f t="shared" si="53"/>
        <v>0</v>
      </c>
      <c r="I74" s="89">
        <f t="shared" si="54"/>
        <v>0</v>
      </c>
      <c r="J74" s="89">
        <f t="shared" si="55"/>
        <v>0</v>
      </c>
      <c r="K74" s="89">
        <f t="shared" si="56"/>
        <v>0</v>
      </c>
      <c r="L74" s="89">
        <f t="shared" si="57"/>
        <v>0</v>
      </c>
      <c r="M74" s="89">
        <f t="shared" si="58"/>
        <v>0</v>
      </c>
      <c r="N74" s="89">
        <f t="shared" si="59"/>
        <v>0</v>
      </c>
      <c r="O74" s="17">
        <f t="shared" si="60"/>
        <v>0</v>
      </c>
      <c r="Q74" s="56"/>
    </row>
    <row r="75" spans="2:17" s="24" customFormat="1" ht="22.75" customHeight="1" x14ac:dyDescent="0.25">
      <c r="B75" s="128"/>
      <c r="C75" s="55" t="s">
        <v>573</v>
      </c>
      <c r="D75" s="22">
        <v>17</v>
      </c>
      <c r="E75" s="5"/>
      <c r="F75" s="89">
        <f t="shared" si="51"/>
        <v>0</v>
      </c>
      <c r="G75" s="89">
        <f t="shared" si="52"/>
        <v>0</v>
      </c>
      <c r="H75" s="89">
        <f t="shared" si="53"/>
        <v>0</v>
      </c>
      <c r="I75" s="89">
        <f t="shared" si="54"/>
        <v>0</v>
      </c>
      <c r="J75" s="89">
        <f t="shared" si="55"/>
        <v>0</v>
      </c>
      <c r="K75" s="89">
        <f t="shared" si="56"/>
        <v>0</v>
      </c>
      <c r="L75" s="89">
        <f t="shared" si="57"/>
        <v>0</v>
      </c>
      <c r="M75" s="89">
        <f t="shared" si="58"/>
        <v>0</v>
      </c>
      <c r="N75" s="89">
        <f t="shared" si="59"/>
        <v>0</v>
      </c>
      <c r="O75" s="17">
        <f t="shared" si="60"/>
        <v>0</v>
      </c>
      <c r="Q75" s="56"/>
    </row>
    <row r="76" spans="2:17" s="24" customFormat="1" ht="22.75" customHeight="1" x14ac:dyDescent="0.25">
      <c r="B76" s="128"/>
      <c r="C76" s="55" t="s">
        <v>574</v>
      </c>
      <c r="D76" s="22">
        <v>17</v>
      </c>
      <c r="E76" s="5"/>
      <c r="F76" s="89">
        <f t="shared" si="51"/>
        <v>0</v>
      </c>
      <c r="G76" s="89">
        <f t="shared" si="52"/>
        <v>0</v>
      </c>
      <c r="H76" s="89">
        <f t="shared" si="53"/>
        <v>0</v>
      </c>
      <c r="I76" s="89">
        <f t="shared" si="54"/>
        <v>0</v>
      </c>
      <c r="J76" s="89">
        <f t="shared" si="55"/>
        <v>0</v>
      </c>
      <c r="K76" s="89">
        <f t="shared" si="56"/>
        <v>0</v>
      </c>
      <c r="L76" s="89">
        <f t="shared" si="57"/>
        <v>0</v>
      </c>
      <c r="M76" s="89">
        <f t="shared" si="58"/>
        <v>0</v>
      </c>
      <c r="N76" s="89">
        <f t="shared" si="59"/>
        <v>0</v>
      </c>
      <c r="O76" s="17">
        <f t="shared" si="60"/>
        <v>0</v>
      </c>
      <c r="Q76" s="56"/>
    </row>
    <row r="77" spans="2:17" s="24" customFormat="1" ht="22.75" customHeight="1" x14ac:dyDescent="0.25">
      <c r="B77" s="128"/>
      <c r="C77" s="55" t="s">
        <v>568</v>
      </c>
      <c r="D77" s="22">
        <v>17</v>
      </c>
      <c r="E77" s="5"/>
      <c r="F77" s="89">
        <f t="shared" si="51"/>
        <v>0</v>
      </c>
      <c r="G77" s="89">
        <f t="shared" si="52"/>
        <v>0</v>
      </c>
      <c r="H77" s="89">
        <f t="shared" si="53"/>
        <v>0</v>
      </c>
      <c r="I77" s="89">
        <f t="shared" si="54"/>
        <v>0</v>
      </c>
      <c r="J77" s="89">
        <f t="shared" si="55"/>
        <v>0</v>
      </c>
      <c r="K77" s="89">
        <f t="shared" si="56"/>
        <v>0</v>
      </c>
      <c r="L77" s="89">
        <f t="shared" si="57"/>
        <v>0</v>
      </c>
      <c r="M77" s="89">
        <f t="shared" si="58"/>
        <v>0</v>
      </c>
      <c r="N77" s="89">
        <f t="shared" si="59"/>
        <v>0</v>
      </c>
      <c r="O77" s="17">
        <f t="shared" si="60"/>
        <v>0</v>
      </c>
      <c r="Q77" s="56"/>
    </row>
    <row r="78" spans="2:17" s="24" customFormat="1" ht="22.75" customHeight="1" x14ac:dyDescent="0.25">
      <c r="B78" s="128"/>
      <c r="C78" s="55" t="s">
        <v>569</v>
      </c>
      <c r="D78" s="22">
        <v>125</v>
      </c>
      <c r="E78" s="5"/>
      <c r="F78" s="89">
        <f t="shared" si="51"/>
        <v>0</v>
      </c>
      <c r="G78" s="89">
        <f t="shared" si="52"/>
        <v>0</v>
      </c>
      <c r="H78" s="89">
        <f t="shared" si="53"/>
        <v>0</v>
      </c>
      <c r="I78" s="89">
        <f t="shared" si="54"/>
        <v>0</v>
      </c>
      <c r="J78" s="89">
        <f t="shared" si="55"/>
        <v>0</v>
      </c>
      <c r="K78" s="89">
        <f t="shared" si="56"/>
        <v>0</v>
      </c>
      <c r="L78" s="89">
        <f t="shared" si="57"/>
        <v>0</v>
      </c>
      <c r="M78" s="89">
        <f t="shared" si="58"/>
        <v>0</v>
      </c>
      <c r="N78" s="89">
        <f t="shared" si="59"/>
        <v>0</v>
      </c>
      <c r="O78" s="17">
        <f t="shared" si="60"/>
        <v>0</v>
      </c>
      <c r="Q78" s="56"/>
    </row>
    <row r="79" spans="2:17" s="24" customFormat="1" ht="22.75" customHeight="1" x14ac:dyDescent="0.25">
      <c r="B79" s="128"/>
      <c r="C79" s="55" t="s">
        <v>570</v>
      </c>
      <c r="D79" s="22">
        <v>42</v>
      </c>
      <c r="E79" s="5"/>
      <c r="F79" s="89">
        <f t="shared" si="51"/>
        <v>0</v>
      </c>
      <c r="G79" s="89">
        <f t="shared" si="52"/>
        <v>0</v>
      </c>
      <c r="H79" s="89">
        <f t="shared" si="53"/>
        <v>0</v>
      </c>
      <c r="I79" s="89">
        <f t="shared" si="54"/>
        <v>0</v>
      </c>
      <c r="J79" s="89">
        <f t="shared" si="55"/>
        <v>0</v>
      </c>
      <c r="K79" s="89">
        <f t="shared" si="56"/>
        <v>0</v>
      </c>
      <c r="L79" s="89">
        <f t="shared" si="57"/>
        <v>0</v>
      </c>
      <c r="M79" s="89">
        <f t="shared" si="58"/>
        <v>0</v>
      </c>
      <c r="N79" s="89">
        <f t="shared" si="59"/>
        <v>0</v>
      </c>
      <c r="O79" s="17">
        <f t="shared" si="60"/>
        <v>0</v>
      </c>
      <c r="Q79" s="56"/>
    </row>
    <row r="80" spans="2:17" s="24" customFormat="1" ht="22.75" customHeight="1" x14ac:dyDescent="0.25">
      <c r="B80" s="128"/>
      <c r="C80" s="55" t="s">
        <v>575</v>
      </c>
      <c r="D80" s="22">
        <v>8</v>
      </c>
      <c r="E80" s="5"/>
      <c r="F80" s="89">
        <f t="shared" si="51"/>
        <v>0</v>
      </c>
      <c r="G80" s="89">
        <f t="shared" si="52"/>
        <v>0</v>
      </c>
      <c r="H80" s="89">
        <f t="shared" si="53"/>
        <v>0</v>
      </c>
      <c r="I80" s="89">
        <f t="shared" si="54"/>
        <v>0</v>
      </c>
      <c r="J80" s="89">
        <f t="shared" si="55"/>
        <v>0</v>
      </c>
      <c r="K80" s="89">
        <f t="shared" si="56"/>
        <v>0</v>
      </c>
      <c r="L80" s="89">
        <f t="shared" si="57"/>
        <v>0</v>
      </c>
      <c r="M80" s="89">
        <f t="shared" si="58"/>
        <v>0</v>
      </c>
      <c r="N80" s="89">
        <f t="shared" si="59"/>
        <v>0</v>
      </c>
      <c r="O80" s="17">
        <f t="shared" si="60"/>
        <v>0</v>
      </c>
      <c r="Q80" s="56"/>
    </row>
    <row r="81" spans="2:17" s="24" customFormat="1" ht="22.75" customHeight="1" x14ac:dyDescent="0.25">
      <c r="B81" s="128"/>
      <c r="C81" s="55" t="s">
        <v>576</v>
      </c>
      <c r="D81" s="22">
        <v>100</v>
      </c>
      <c r="E81" s="5"/>
      <c r="F81" s="89">
        <f t="shared" si="51"/>
        <v>0</v>
      </c>
      <c r="G81" s="89">
        <f t="shared" si="52"/>
        <v>0</v>
      </c>
      <c r="H81" s="89">
        <f t="shared" si="53"/>
        <v>0</v>
      </c>
      <c r="I81" s="89">
        <f t="shared" si="54"/>
        <v>0</v>
      </c>
      <c r="J81" s="89">
        <f t="shared" si="55"/>
        <v>0</v>
      </c>
      <c r="K81" s="89">
        <f t="shared" si="56"/>
        <v>0</v>
      </c>
      <c r="L81" s="89">
        <f t="shared" si="57"/>
        <v>0</v>
      </c>
      <c r="M81" s="89">
        <f t="shared" si="58"/>
        <v>0</v>
      </c>
      <c r="N81" s="89">
        <f t="shared" si="59"/>
        <v>0</v>
      </c>
      <c r="O81" s="17">
        <f t="shared" si="60"/>
        <v>0</v>
      </c>
      <c r="Q81" s="56"/>
    </row>
    <row r="82" spans="2:17" s="24" customFormat="1" ht="22.75" customHeight="1" x14ac:dyDescent="0.25">
      <c r="B82" s="128"/>
      <c r="C82" s="55" t="s">
        <v>577</v>
      </c>
      <c r="D82" s="22">
        <v>8</v>
      </c>
      <c r="E82" s="5"/>
      <c r="F82" s="89">
        <f t="shared" si="51"/>
        <v>0</v>
      </c>
      <c r="G82" s="89">
        <f t="shared" si="52"/>
        <v>0</v>
      </c>
      <c r="H82" s="89">
        <f t="shared" si="53"/>
        <v>0</v>
      </c>
      <c r="I82" s="89">
        <f t="shared" si="54"/>
        <v>0</v>
      </c>
      <c r="J82" s="89">
        <f t="shared" si="55"/>
        <v>0</v>
      </c>
      <c r="K82" s="89">
        <f t="shared" si="56"/>
        <v>0</v>
      </c>
      <c r="L82" s="89">
        <f t="shared" si="57"/>
        <v>0</v>
      </c>
      <c r="M82" s="89">
        <f t="shared" si="58"/>
        <v>0</v>
      </c>
      <c r="N82" s="89">
        <f t="shared" si="59"/>
        <v>0</v>
      </c>
      <c r="O82" s="17">
        <f t="shared" si="60"/>
        <v>0</v>
      </c>
      <c r="Q82" s="56"/>
    </row>
    <row r="83" spans="2:17" s="24" customFormat="1" ht="22.75" customHeight="1" x14ac:dyDescent="0.25">
      <c r="B83" s="128"/>
      <c r="C83" s="55" t="s">
        <v>578</v>
      </c>
      <c r="D83" s="22">
        <v>42</v>
      </c>
      <c r="E83" s="5"/>
      <c r="F83" s="89">
        <f t="shared" si="51"/>
        <v>0</v>
      </c>
      <c r="G83" s="89">
        <f t="shared" si="52"/>
        <v>0</v>
      </c>
      <c r="H83" s="89">
        <f t="shared" si="53"/>
        <v>0</v>
      </c>
      <c r="I83" s="89">
        <f t="shared" si="54"/>
        <v>0</v>
      </c>
      <c r="J83" s="89">
        <f t="shared" si="55"/>
        <v>0</v>
      </c>
      <c r="K83" s="89">
        <f t="shared" si="56"/>
        <v>0</v>
      </c>
      <c r="L83" s="89">
        <f t="shared" si="57"/>
        <v>0</v>
      </c>
      <c r="M83" s="89">
        <f t="shared" si="58"/>
        <v>0</v>
      </c>
      <c r="N83" s="89">
        <f t="shared" si="59"/>
        <v>0</v>
      </c>
      <c r="O83" s="17">
        <f t="shared" si="60"/>
        <v>0</v>
      </c>
      <c r="Q83" s="56"/>
    </row>
    <row r="84" spans="2:17" s="24" customFormat="1" ht="22.75" customHeight="1" x14ac:dyDescent="0.25">
      <c r="B84" s="128"/>
      <c r="C84" s="55" t="s">
        <v>579</v>
      </c>
      <c r="D84" s="22">
        <v>8</v>
      </c>
      <c r="E84" s="5"/>
      <c r="F84" s="89">
        <f t="shared" si="51"/>
        <v>0</v>
      </c>
      <c r="G84" s="89">
        <f t="shared" si="52"/>
        <v>0</v>
      </c>
      <c r="H84" s="89">
        <f t="shared" si="53"/>
        <v>0</v>
      </c>
      <c r="I84" s="89">
        <f t="shared" si="54"/>
        <v>0</v>
      </c>
      <c r="J84" s="89">
        <f t="shared" si="55"/>
        <v>0</v>
      </c>
      <c r="K84" s="89">
        <f t="shared" si="56"/>
        <v>0</v>
      </c>
      <c r="L84" s="89">
        <f t="shared" si="57"/>
        <v>0</v>
      </c>
      <c r="M84" s="89">
        <f t="shared" si="58"/>
        <v>0</v>
      </c>
      <c r="N84" s="89">
        <f t="shared" si="59"/>
        <v>0</v>
      </c>
      <c r="O84" s="17">
        <f t="shared" si="60"/>
        <v>0</v>
      </c>
      <c r="Q84" s="56"/>
    </row>
    <row r="85" spans="2:17" s="24" customFormat="1" ht="22.75" customHeight="1" x14ac:dyDescent="0.25">
      <c r="B85" s="128"/>
      <c r="C85" s="55" t="s">
        <v>580</v>
      </c>
      <c r="D85" s="22">
        <v>25</v>
      </c>
      <c r="E85" s="5"/>
      <c r="F85" s="89">
        <f t="shared" si="51"/>
        <v>0</v>
      </c>
      <c r="G85" s="89">
        <f t="shared" si="52"/>
        <v>0</v>
      </c>
      <c r="H85" s="89">
        <f t="shared" si="53"/>
        <v>0</v>
      </c>
      <c r="I85" s="89">
        <f t="shared" si="54"/>
        <v>0</v>
      </c>
      <c r="J85" s="89">
        <f t="shared" si="55"/>
        <v>0</v>
      </c>
      <c r="K85" s="89">
        <f t="shared" si="56"/>
        <v>0</v>
      </c>
      <c r="L85" s="89">
        <f t="shared" si="57"/>
        <v>0</v>
      </c>
      <c r="M85" s="89">
        <f t="shared" si="58"/>
        <v>0</v>
      </c>
      <c r="N85" s="89">
        <f t="shared" si="59"/>
        <v>0</v>
      </c>
      <c r="O85" s="17">
        <f t="shared" si="60"/>
        <v>0</v>
      </c>
      <c r="Q85" s="56"/>
    </row>
    <row r="86" spans="2:17" s="24" customFormat="1" ht="22.75" customHeight="1" x14ac:dyDescent="0.25">
      <c r="B86" s="128"/>
      <c r="C86" s="55" t="s">
        <v>427</v>
      </c>
      <c r="D86" s="22">
        <v>100</v>
      </c>
      <c r="E86" s="5"/>
      <c r="F86" s="89">
        <f t="shared" si="51"/>
        <v>0</v>
      </c>
      <c r="G86" s="89">
        <f t="shared" si="52"/>
        <v>0</v>
      </c>
      <c r="H86" s="89">
        <f t="shared" si="53"/>
        <v>0</v>
      </c>
      <c r="I86" s="89">
        <f t="shared" si="54"/>
        <v>0</v>
      </c>
      <c r="J86" s="89">
        <f t="shared" si="55"/>
        <v>0</v>
      </c>
      <c r="K86" s="89">
        <f t="shared" si="56"/>
        <v>0</v>
      </c>
      <c r="L86" s="89">
        <f t="shared" si="57"/>
        <v>0</v>
      </c>
      <c r="M86" s="89">
        <f t="shared" si="58"/>
        <v>0</v>
      </c>
      <c r="N86" s="89">
        <f t="shared" si="59"/>
        <v>0</v>
      </c>
      <c r="O86" s="17">
        <f t="shared" si="60"/>
        <v>0</v>
      </c>
    </row>
    <row r="87" spans="2:17" s="24" customFormat="1" ht="22.75" customHeight="1" x14ac:dyDescent="0.25">
      <c r="B87" s="128"/>
      <c r="C87" s="42" t="s">
        <v>428</v>
      </c>
      <c r="D87" s="19">
        <v>4500</v>
      </c>
      <c r="E87" s="5"/>
      <c r="F87" s="89">
        <f t="shared" si="51"/>
        <v>0</v>
      </c>
      <c r="G87" s="89">
        <f t="shared" si="52"/>
        <v>0</v>
      </c>
      <c r="H87" s="89">
        <f t="shared" si="53"/>
        <v>0</v>
      </c>
      <c r="I87" s="89">
        <f t="shared" si="54"/>
        <v>0</v>
      </c>
      <c r="J87" s="89">
        <f t="shared" si="55"/>
        <v>0</v>
      </c>
      <c r="K87" s="89">
        <f t="shared" si="56"/>
        <v>0</v>
      </c>
      <c r="L87" s="89">
        <f t="shared" si="57"/>
        <v>0</v>
      </c>
      <c r="M87" s="89">
        <f t="shared" si="58"/>
        <v>0</v>
      </c>
      <c r="N87" s="89">
        <f t="shared" si="59"/>
        <v>0</v>
      </c>
      <c r="O87" s="17">
        <f t="shared" si="60"/>
        <v>0</v>
      </c>
      <c r="P87" s="43"/>
    </row>
    <row r="88" spans="2:17" s="24" customFormat="1" ht="22.75" customHeight="1" x14ac:dyDescent="0.25">
      <c r="B88" s="128"/>
      <c r="C88" s="42" t="s">
        <v>8</v>
      </c>
      <c r="D88" s="19">
        <v>4500</v>
      </c>
      <c r="E88" s="5"/>
      <c r="F88" s="89">
        <f t="shared" si="51"/>
        <v>0</v>
      </c>
      <c r="G88" s="89">
        <f t="shared" si="52"/>
        <v>0</v>
      </c>
      <c r="H88" s="89">
        <f t="shared" si="53"/>
        <v>0</v>
      </c>
      <c r="I88" s="89">
        <f t="shared" si="54"/>
        <v>0</v>
      </c>
      <c r="J88" s="89">
        <f t="shared" si="55"/>
        <v>0</v>
      </c>
      <c r="K88" s="89">
        <f t="shared" si="56"/>
        <v>0</v>
      </c>
      <c r="L88" s="89">
        <f t="shared" si="57"/>
        <v>0</v>
      </c>
      <c r="M88" s="89">
        <f t="shared" si="58"/>
        <v>0</v>
      </c>
      <c r="N88" s="89">
        <f t="shared" si="59"/>
        <v>0</v>
      </c>
      <c r="O88" s="17">
        <f t="shared" si="60"/>
        <v>0</v>
      </c>
    </row>
    <row r="89" spans="2:17" ht="18.75" customHeight="1" thickBot="1" x14ac:dyDescent="0.3">
      <c r="O89" s="31">
        <f>SUM(O37:O88)</f>
        <v>0</v>
      </c>
    </row>
    <row r="90" spans="2:17" ht="9" customHeight="1" thickTop="1" x14ac:dyDescent="0.25">
      <c r="O90" s="57"/>
    </row>
    <row r="91" spans="2:17" ht="12.65" customHeight="1" x14ac:dyDescent="0.3">
      <c r="C91" s="58"/>
      <c r="D91" s="59"/>
    </row>
    <row r="92" spans="2:17" ht="18.75" customHeight="1" x14ac:dyDescent="0.25">
      <c r="B92" s="130" t="s">
        <v>564</v>
      </c>
      <c r="C92" s="130"/>
      <c r="D92" s="130"/>
      <c r="E92" s="130"/>
      <c r="F92" s="130"/>
      <c r="G92" s="130"/>
      <c r="H92" s="130"/>
      <c r="I92" s="130"/>
      <c r="J92" s="130"/>
      <c r="K92" s="130"/>
      <c r="L92" s="130"/>
      <c r="M92" s="130"/>
      <c r="N92" s="130"/>
      <c r="O92" s="130"/>
      <c r="P92" s="130"/>
    </row>
    <row r="93" spans="2:17" ht="30.75" customHeight="1" x14ac:dyDescent="0.25">
      <c r="B93" s="27" t="s">
        <v>403</v>
      </c>
      <c r="C93" s="27" t="s">
        <v>401</v>
      </c>
      <c r="D93" s="27" t="s">
        <v>563</v>
      </c>
      <c r="E93" s="27" t="s">
        <v>418</v>
      </c>
      <c r="F93" s="27" t="s">
        <v>411</v>
      </c>
      <c r="G93" s="13" t="s">
        <v>606</v>
      </c>
      <c r="H93" s="98" t="s">
        <v>612</v>
      </c>
      <c r="I93" s="13" t="s">
        <v>607</v>
      </c>
      <c r="J93" s="98" t="s">
        <v>613</v>
      </c>
      <c r="K93" s="13" t="s">
        <v>608</v>
      </c>
      <c r="L93" s="98" t="s">
        <v>614</v>
      </c>
      <c r="M93" s="13" t="s">
        <v>609</v>
      </c>
      <c r="N93" s="98" t="s">
        <v>615</v>
      </c>
      <c r="O93" s="13" t="s">
        <v>610</v>
      </c>
      <c r="P93" s="27" t="s">
        <v>616</v>
      </c>
    </row>
    <row r="94" spans="2:17" s="24" customFormat="1" ht="19.25" customHeight="1" x14ac:dyDescent="0.25">
      <c r="B94" s="3" t="s">
        <v>14</v>
      </c>
      <c r="C94" s="4" t="s">
        <v>13</v>
      </c>
      <c r="D94" s="5"/>
      <c r="E94" s="60">
        <v>3</v>
      </c>
      <c r="F94" s="5"/>
      <c r="G94" s="89">
        <f>F94*E94</f>
        <v>0</v>
      </c>
      <c r="H94" s="89">
        <f t="shared" ref="H94" si="61">F94*1.055</f>
        <v>0</v>
      </c>
      <c r="I94" s="89">
        <f>H94*E94</f>
        <v>0</v>
      </c>
      <c r="J94" s="89">
        <f t="shared" ref="J94" si="62">H94*1.055</f>
        <v>0</v>
      </c>
      <c r="K94" s="89">
        <f>J94*E94</f>
        <v>0</v>
      </c>
      <c r="L94" s="89">
        <f t="shared" ref="L94" si="63">J94*1.055</f>
        <v>0</v>
      </c>
      <c r="M94" s="89">
        <f>L94*E94</f>
        <v>0</v>
      </c>
      <c r="N94" s="89">
        <f>L94*1.055</f>
        <v>0</v>
      </c>
      <c r="O94" s="89">
        <f>N94*E94</f>
        <v>0</v>
      </c>
      <c r="P94" s="17">
        <f>G94+I94+K94+M94+O94</f>
        <v>0</v>
      </c>
    </row>
    <row r="95" spans="2:17" s="24" customFormat="1" ht="19.25" customHeight="1" x14ac:dyDescent="0.25">
      <c r="B95" s="121" t="s">
        <v>414</v>
      </c>
      <c r="C95" s="4" t="s">
        <v>15</v>
      </c>
      <c r="D95" s="5"/>
      <c r="E95" s="60">
        <v>81</v>
      </c>
      <c r="F95" s="5"/>
      <c r="G95" s="89">
        <f t="shared" ref="G95:G158" si="64">F95*E95</f>
        <v>0</v>
      </c>
      <c r="H95" s="89">
        <f t="shared" ref="H95:H158" si="65">F95*1.055</f>
        <v>0</v>
      </c>
      <c r="I95" s="89">
        <f t="shared" ref="I95:I158" si="66">H95*E95</f>
        <v>0</v>
      </c>
      <c r="J95" s="89">
        <f t="shared" ref="J95:J158" si="67">H95*1.055</f>
        <v>0</v>
      </c>
      <c r="K95" s="89">
        <f t="shared" ref="K95:K158" si="68">J95*E95</f>
        <v>0</v>
      </c>
      <c r="L95" s="89">
        <f t="shared" ref="L95:L158" si="69">J95*1.055</f>
        <v>0</v>
      </c>
      <c r="M95" s="89">
        <f t="shared" ref="M95:M158" si="70">L95*E95</f>
        <v>0</v>
      </c>
      <c r="N95" s="89">
        <f t="shared" ref="N95:N158" si="71">L95*1.055</f>
        <v>0</v>
      </c>
      <c r="O95" s="89">
        <f t="shared" ref="O95:O158" si="72">N95*E95</f>
        <v>0</v>
      </c>
      <c r="P95" s="17">
        <f t="shared" ref="P95:P158" si="73">G95+I95+K95+M95+O95</f>
        <v>0</v>
      </c>
    </row>
    <row r="96" spans="2:17" s="24" customFormat="1" ht="19.25" customHeight="1" x14ac:dyDescent="0.25">
      <c r="B96" s="122"/>
      <c r="C96" s="4" t="s">
        <v>16</v>
      </c>
      <c r="D96" s="5"/>
      <c r="E96" s="60">
        <v>7.5</v>
      </c>
      <c r="F96" s="5"/>
      <c r="G96" s="89">
        <f t="shared" si="64"/>
        <v>0</v>
      </c>
      <c r="H96" s="89">
        <f t="shared" si="65"/>
        <v>0</v>
      </c>
      <c r="I96" s="89">
        <f t="shared" si="66"/>
        <v>0</v>
      </c>
      <c r="J96" s="89">
        <f t="shared" si="67"/>
        <v>0</v>
      </c>
      <c r="K96" s="89">
        <f t="shared" si="68"/>
        <v>0</v>
      </c>
      <c r="L96" s="89">
        <f t="shared" si="69"/>
        <v>0</v>
      </c>
      <c r="M96" s="89">
        <f t="shared" si="70"/>
        <v>0</v>
      </c>
      <c r="N96" s="89">
        <f t="shared" si="71"/>
        <v>0</v>
      </c>
      <c r="O96" s="89">
        <f t="shared" si="72"/>
        <v>0</v>
      </c>
      <c r="P96" s="17">
        <f t="shared" si="73"/>
        <v>0</v>
      </c>
    </row>
    <row r="97" spans="2:16" s="24" customFormat="1" ht="19.25" customHeight="1" x14ac:dyDescent="0.25">
      <c r="B97" s="121" t="s">
        <v>18</v>
      </c>
      <c r="C97" s="4" t="s">
        <v>17</v>
      </c>
      <c r="D97" s="5"/>
      <c r="E97" s="60">
        <v>43.5</v>
      </c>
      <c r="F97" s="5"/>
      <c r="G97" s="89">
        <f t="shared" si="64"/>
        <v>0</v>
      </c>
      <c r="H97" s="89">
        <f t="shared" si="65"/>
        <v>0</v>
      </c>
      <c r="I97" s="89">
        <f t="shared" si="66"/>
        <v>0</v>
      </c>
      <c r="J97" s="89">
        <f t="shared" si="67"/>
        <v>0</v>
      </c>
      <c r="K97" s="89">
        <f t="shared" si="68"/>
        <v>0</v>
      </c>
      <c r="L97" s="89">
        <f t="shared" si="69"/>
        <v>0</v>
      </c>
      <c r="M97" s="89">
        <f t="shared" si="70"/>
        <v>0</v>
      </c>
      <c r="N97" s="89">
        <f t="shared" si="71"/>
        <v>0</v>
      </c>
      <c r="O97" s="89">
        <f t="shared" si="72"/>
        <v>0</v>
      </c>
      <c r="P97" s="17">
        <f t="shared" si="73"/>
        <v>0</v>
      </c>
    </row>
    <row r="98" spans="2:16" s="24" customFormat="1" ht="19.25" customHeight="1" x14ac:dyDescent="0.25">
      <c r="B98" s="122"/>
      <c r="C98" s="4" t="s">
        <v>19</v>
      </c>
      <c r="D98" s="5"/>
      <c r="E98" s="60">
        <v>30</v>
      </c>
      <c r="F98" s="5"/>
      <c r="G98" s="89">
        <f t="shared" si="64"/>
        <v>0</v>
      </c>
      <c r="H98" s="89">
        <f t="shared" si="65"/>
        <v>0</v>
      </c>
      <c r="I98" s="89">
        <f t="shared" si="66"/>
        <v>0</v>
      </c>
      <c r="J98" s="89">
        <f t="shared" si="67"/>
        <v>0</v>
      </c>
      <c r="K98" s="89">
        <f t="shared" si="68"/>
        <v>0</v>
      </c>
      <c r="L98" s="89">
        <f t="shared" si="69"/>
        <v>0</v>
      </c>
      <c r="M98" s="89">
        <f t="shared" si="70"/>
        <v>0</v>
      </c>
      <c r="N98" s="89">
        <f t="shared" si="71"/>
        <v>0</v>
      </c>
      <c r="O98" s="89">
        <f t="shared" si="72"/>
        <v>0</v>
      </c>
      <c r="P98" s="17">
        <f t="shared" si="73"/>
        <v>0</v>
      </c>
    </row>
    <row r="99" spans="2:16" s="24" customFormat="1" ht="19.25" customHeight="1" x14ac:dyDescent="0.25">
      <c r="B99" s="3" t="s">
        <v>21</v>
      </c>
      <c r="C99" s="4" t="s">
        <v>20</v>
      </c>
      <c r="D99" s="5"/>
      <c r="E99" s="60">
        <v>9</v>
      </c>
      <c r="F99" s="5"/>
      <c r="G99" s="89">
        <f t="shared" si="64"/>
        <v>0</v>
      </c>
      <c r="H99" s="89">
        <f t="shared" si="65"/>
        <v>0</v>
      </c>
      <c r="I99" s="89">
        <f t="shared" si="66"/>
        <v>0</v>
      </c>
      <c r="J99" s="89">
        <f t="shared" si="67"/>
        <v>0</v>
      </c>
      <c r="K99" s="89">
        <f t="shared" si="68"/>
        <v>0</v>
      </c>
      <c r="L99" s="89">
        <f t="shared" si="69"/>
        <v>0</v>
      </c>
      <c r="M99" s="89">
        <f t="shared" si="70"/>
        <v>0</v>
      </c>
      <c r="N99" s="89">
        <f t="shared" si="71"/>
        <v>0</v>
      </c>
      <c r="O99" s="89">
        <f t="shared" si="72"/>
        <v>0</v>
      </c>
      <c r="P99" s="17">
        <f t="shared" si="73"/>
        <v>0</v>
      </c>
    </row>
    <row r="100" spans="2:16" s="24" customFormat="1" ht="19.25" customHeight="1" x14ac:dyDescent="0.25">
      <c r="B100" s="7" t="s">
        <v>23</v>
      </c>
      <c r="C100" s="4" t="s">
        <v>22</v>
      </c>
      <c r="D100" s="5"/>
      <c r="E100" s="60">
        <v>858</v>
      </c>
      <c r="F100" s="5"/>
      <c r="G100" s="89">
        <f t="shared" si="64"/>
        <v>0</v>
      </c>
      <c r="H100" s="89">
        <f t="shared" si="65"/>
        <v>0</v>
      </c>
      <c r="I100" s="89">
        <f t="shared" si="66"/>
        <v>0</v>
      </c>
      <c r="J100" s="89">
        <f t="shared" si="67"/>
        <v>0</v>
      </c>
      <c r="K100" s="89">
        <f t="shared" si="68"/>
        <v>0</v>
      </c>
      <c r="L100" s="89">
        <f t="shared" si="69"/>
        <v>0</v>
      </c>
      <c r="M100" s="89">
        <f t="shared" si="70"/>
        <v>0</v>
      </c>
      <c r="N100" s="89">
        <f t="shared" si="71"/>
        <v>0</v>
      </c>
      <c r="O100" s="89">
        <f t="shared" si="72"/>
        <v>0</v>
      </c>
      <c r="P100" s="17">
        <f t="shared" si="73"/>
        <v>0</v>
      </c>
    </row>
    <row r="101" spans="2:16" s="24" customFormat="1" ht="19.25" customHeight="1" x14ac:dyDescent="0.25">
      <c r="B101" s="7" t="s">
        <v>23</v>
      </c>
      <c r="C101" s="4" t="s">
        <v>24</v>
      </c>
      <c r="D101" s="5"/>
      <c r="E101" s="60">
        <v>415.5</v>
      </c>
      <c r="F101" s="5"/>
      <c r="G101" s="89">
        <f t="shared" si="64"/>
        <v>0</v>
      </c>
      <c r="H101" s="89">
        <f t="shared" si="65"/>
        <v>0</v>
      </c>
      <c r="I101" s="89">
        <f t="shared" si="66"/>
        <v>0</v>
      </c>
      <c r="J101" s="89">
        <f t="shared" si="67"/>
        <v>0</v>
      </c>
      <c r="K101" s="89">
        <f t="shared" si="68"/>
        <v>0</v>
      </c>
      <c r="L101" s="89">
        <f t="shared" si="69"/>
        <v>0</v>
      </c>
      <c r="M101" s="89">
        <f t="shared" si="70"/>
        <v>0</v>
      </c>
      <c r="N101" s="89">
        <f t="shared" si="71"/>
        <v>0</v>
      </c>
      <c r="O101" s="89">
        <f t="shared" si="72"/>
        <v>0</v>
      </c>
      <c r="P101" s="17">
        <f t="shared" si="73"/>
        <v>0</v>
      </c>
    </row>
    <row r="102" spans="2:16" s="24" customFormat="1" ht="19.25" customHeight="1" x14ac:dyDescent="0.25">
      <c r="B102" s="3" t="s">
        <v>26</v>
      </c>
      <c r="C102" s="4" t="s">
        <v>25</v>
      </c>
      <c r="D102" s="5"/>
      <c r="E102" s="60">
        <v>90</v>
      </c>
      <c r="F102" s="5"/>
      <c r="G102" s="89">
        <f t="shared" si="64"/>
        <v>0</v>
      </c>
      <c r="H102" s="89">
        <f t="shared" si="65"/>
        <v>0</v>
      </c>
      <c r="I102" s="89">
        <f t="shared" si="66"/>
        <v>0</v>
      </c>
      <c r="J102" s="89">
        <f t="shared" si="67"/>
        <v>0</v>
      </c>
      <c r="K102" s="89">
        <f t="shared" si="68"/>
        <v>0</v>
      </c>
      <c r="L102" s="89">
        <f t="shared" si="69"/>
        <v>0</v>
      </c>
      <c r="M102" s="89">
        <f t="shared" si="70"/>
        <v>0</v>
      </c>
      <c r="N102" s="89">
        <f t="shared" si="71"/>
        <v>0</v>
      </c>
      <c r="O102" s="89">
        <f t="shared" si="72"/>
        <v>0</v>
      </c>
      <c r="P102" s="17">
        <f t="shared" si="73"/>
        <v>0</v>
      </c>
    </row>
    <row r="103" spans="2:16" s="24" customFormat="1" ht="19.25" customHeight="1" x14ac:dyDescent="0.25">
      <c r="B103" s="7" t="s">
        <v>28</v>
      </c>
      <c r="C103" s="4" t="s">
        <v>27</v>
      </c>
      <c r="D103" s="5"/>
      <c r="E103" s="60">
        <v>42</v>
      </c>
      <c r="F103" s="5"/>
      <c r="G103" s="89">
        <f t="shared" si="64"/>
        <v>0</v>
      </c>
      <c r="H103" s="89">
        <f t="shared" si="65"/>
        <v>0</v>
      </c>
      <c r="I103" s="89">
        <f t="shared" si="66"/>
        <v>0</v>
      </c>
      <c r="J103" s="89">
        <f t="shared" si="67"/>
        <v>0</v>
      </c>
      <c r="K103" s="89">
        <f t="shared" si="68"/>
        <v>0</v>
      </c>
      <c r="L103" s="89">
        <f t="shared" si="69"/>
        <v>0</v>
      </c>
      <c r="M103" s="89">
        <f t="shared" si="70"/>
        <v>0</v>
      </c>
      <c r="N103" s="89">
        <f t="shared" si="71"/>
        <v>0</v>
      </c>
      <c r="O103" s="89">
        <f t="shared" si="72"/>
        <v>0</v>
      </c>
      <c r="P103" s="17">
        <f t="shared" si="73"/>
        <v>0</v>
      </c>
    </row>
    <row r="104" spans="2:16" s="24" customFormat="1" ht="19.25" customHeight="1" x14ac:dyDescent="0.25">
      <c r="B104" s="7" t="s">
        <v>28</v>
      </c>
      <c r="C104" s="4" t="s">
        <v>558</v>
      </c>
      <c r="D104" s="5"/>
      <c r="E104" s="60">
        <v>103.5</v>
      </c>
      <c r="F104" s="5"/>
      <c r="G104" s="89">
        <f t="shared" si="64"/>
        <v>0</v>
      </c>
      <c r="H104" s="89">
        <f t="shared" si="65"/>
        <v>0</v>
      </c>
      <c r="I104" s="89">
        <f t="shared" si="66"/>
        <v>0</v>
      </c>
      <c r="J104" s="89">
        <f t="shared" si="67"/>
        <v>0</v>
      </c>
      <c r="K104" s="89">
        <f t="shared" si="68"/>
        <v>0</v>
      </c>
      <c r="L104" s="89">
        <f t="shared" si="69"/>
        <v>0</v>
      </c>
      <c r="M104" s="89">
        <f t="shared" si="70"/>
        <v>0</v>
      </c>
      <c r="N104" s="89">
        <f t="shared" si="71"/>
        <v>0</v>
      </c>
      <c r="O104" s="89">
        <f t="shared" si="72"/>
        <v>0</v>
      </c>
      <c r="P104" s="17">
        <f t="shared" si="73"/>
        <v>0</v>
      </c>
    </row>
    <row r="105" spans="2:16" s="24" customFormat="1" ht="19.25" customHeight="1" x14ac:dyDescent="0.25">
      <c r="B105" s="7" t="s">
        <v>28</v>
      </c>
      <c r="C105" s="4" t="s">
        <v>29</v>
      </c>
      <c r="D105" s="5"/>
      <c r="E105" s="60">
        <v>46.5</v>
      </c>
      <c r="F105" s="5"/>
      <c r="G105" s="89">
        <f t="shared" si="64"/>
        <v>0</v>
      </c>
      <c r="H105" s="89">
        <f t="shared" si="65"/>
        <v>0</v>
      </c>
      <c r="I105" s="89">
        <f t="shared" si="66"/>
        <v>0</v>
      </c>
      <c r="J105" s="89">
        <f t="shared" si="67"/>
        <v>0</v>
      </c>
      <c r="K105" s="89">
        <f t="shared" si="68"/>
        <v>0</v>
      </c>
      <c r="L105" s="89">
        <f t="shared" si="69"/>
        <v>0</v>
      </c>
      <c r="M105" s="89">
        <f t="shared" si="70"/>
        <v>0</v>
      </c>
      <c r="N105" s="89">
        <f t="shared" si="71"/>
        <v>0</v>
      </c>
      <c r="O105" s="89">
        <f t="shared" si="72"/>
        <v>0</v>
      </c>
      <c r="P105" s="17">
        <f t="shared" si="73"/>
        <v>0</v>
      </c>
    </row>
    <row r="106" spans="2:16" s="24" customFormat="1" ht="19.25" customHeight="1" x14ac:dyDescent="0.25">
      <c r="B106" s="7" t="s">
        <v>28</v>
      </c>
      <c r="C106" s="4" t="s">
        <v>30</v>
      </c>
      <c r="D106" s="5"/>
      <c r="E106" s="60">
        <v>52.5</v>
      </c>
      <c r="F106" s="5"/>
      <c r="G106" s="89">
        <f t="shared" si="64"/>
        <v>0</v>
      </c>
      <c r="H106" s="89">
        <f t="shared" si="65"/>
        <v>0</v>
      </c>
      <c r="I106" s="89">
        <f t="shared" si="66"/>
        <v>0</v>
      </c>
      <c r="J106" s="89">
        <f t="shared" si="67"/>
        <v>0</v>
      </c>
      <c r="K106" s="89">
        <f t="shared" si="68"/>
        <v>0</v>
      </c>
      <c r="L106" s="89">
        <f t="shared" si="69"/>
        <v>0</v>
      </c>
      <c r="M106" s="89">
        <f t="shared" si="70"/>
        <v>0</v>
      </c>
      <c r="N106" s="89">
        <f t="shared" si="71"/>
        <v>0</v>
      </c>
      <c r="O106" s="89">
        <f t="shared" si="72"/>
        <v>0</v>
      </c>
      <c r="P106" s="17">
        <f t="shared" si="73"/>
        <v>0</v>
      </c>
    </row>
    <row r="107" spans="2:16" s="24" customFormat="1" ht="19.25" customHeight="1" x14ac:dyDescent="0.25">
      <c r="B107" s="7" t="s">
        <v>28</v>
      </c>
      <c r="C107" s="4" t="s">
        <v>31</v>
      </c>
      <c r="D107" s="5"/>
      <c r="E107" s="60">
        <v>147</v>
      </c>
      <c r="F107" s="5"/>
      <c r="G107" s="89">
        <f t="shared" si="64"/>
        <v>0</v>
      </c>
      <c r="H107" s="89">
        <f t="shared" si="65"/>
        <v>0</v>
      </c>
      <c r="I107" s="89">
        <f t="shared" si="66"/>
        <v>0</v>
      </c>
      <c r="J107" s="89">
        <f t="shared" si="67"/>
        <v>0</v>
      </c>
      <c r="K107" s="89">
        <f t="shared" si="68"/>
        <v>0</v>
      </c>
      <c r="L107" s="89">
        <f t="shared" si="69"/>
        <v>0</v>
      </c>
      <c r="M107" s="89">
        <f t="shared" si="70"/>
        <v>0</v>
      </c>
      <c r="N107" s="89">
        <f t="shared" si="71"/>
        <v>0</v>
      </c>
      <c r="O107" s="89">
        <f t="shared" si="72"/>
        <v>0</v>
      </c>
      <c r="P107" s="17">
        <f t="shared" si="73"/>
        <v>0</v>
      </c>
    </row>
    <row r="108" spans="2:16" s="24" customFormat="1" ht="19.25" customHeight="1" x14ac:dyDescent="0.25">
      <c r="B108" s="3" t="s">
        <v>414</v>
      </c>
      <c r="C108" s="4" t="s">
        <v>559</v>
      </c>
      <c r="D108" s="5"/>
      <c r="E108" s="60">
        <v>48</v>
      </c>
      <c r="F108" s="5"/>
      <c r="G108" s="89">
        <f t="shared" si="64"/>
        <v>0</v>
      </c>
      <c r="H108" s="89">
        <f t="shared" si="65"/>
        <v>0</v>
      </c>
      <c r="I108" s="89">
        <f t="shared" si="66"/>
        <v>0</v>
      </c>
      <c r="J108" s="89">
        <f t="shared" si="67"/>
        <v>0</v>
      </c>
      <c r="K108" s="89">
        <f t="shared" si="68"/>
        <v>0</v>
      </c>
      <c r="L108" s="89">
        <f t="shared" si="69"/>
        <v>0</v>
      </c>
      <c r="M108" s="89">
        <f t="shared" si="70"/>
        <v>0</v>
      </c>
      <c r="N108" s="89">
        <f t="shared" si="71"/>
        <v>0</v>
      </c>
      <c r="O108" s="89">
        <f t="shared" si="72"/>
        <v>0</v>
      </c>
      <c r="P108" s="17">
        <f t="shared" si="73"/>
        <v>0</v>
      </c>
    </row>
    <row r="109" spans="2:16" s="24" customFormat="1" ht="19.25" customHeight="1" x14ac:dyDescent="0.25">
      <c r="B109" s="3" t="s">
        <v>33</v>
      </c>
      <c r="C109" s="4" t="s">
        <v>32</v>
      </c>
      <c r="D109" s="5"/>
      <c r="E109" s="60">
        <v>846</v>
      </c>
      <c r="F109" s="5"/>
      <c r="G109" s="89">
        <f t="shared" si="64"/>
        <v>0</v>
      </c>
      <c r="H109" s="89">
        <f t="shared" si="65"/>
        <v>0</v>
      </c>
      <c r="I109" s="89">
        <f t="shared" si="66"/>
        <v>0</v>
      </c>
      <c r="J109" s="89">
        <f t="shared" si="67"/>
        <v>0</v>
      </c>
      <c r="K109" s="89">
        <f t="shared" si="68"/>
        <v>0</v>
      </c>
      <c r="L109" s="89">
        <f t="shared" si="69"/>
        <v>0</v>
      </c>
      <c r="M109" s="89">
        <f t="shared" si="70"/>
        <v>0</v>
      </c>
      <c r="N109" s="89">
        <f t="shared" si="71"/>
        <v>0</v>
      </c>
      <c r="O109" s="89">
        <f t="shared" si="72"/>
        <v>0</v>
      </c>
      <c r="P109" s="17">
        <f t="shared" si="73"/>
        <v>0</v>
      </c>
    </row>
    <row r="110" spans="2:16" s="24" customFormat="1" ht="19.25" customHeight="1" x14ac:dyDescent="0.25">
      <c r="B110" s="7" t="s">
        <v>35</v>
      </c>
      <c r="C110" s="4" t="s">
        <v>34</v>
      </c>
      <c r="D110" s="5"/>
      <c r="E110" s="60">
        <v>16.5</v>
      </c>
      <c r="F110" s="5"/>
      <c r="G110" s="89">
        <f t="shared" si="64"/>
        <v>0</v>
      </c>
      <c r="H110" s="89">
        <f t="shared" si="65"/>
        <v>0</v>
      </c>
      <c r="I110" s="89">
        <f t="shared" si="66"/>
        <v>0</v>
      </c>
      <c r="J110" s="89">
        <f t="shared" si="67"/>
        <v>0</v>
      </c>
      <c r="K110" s="89">
        <f t="shared" si="68"/>
        <v>0</v>
      </c>
      <c r="L110" s="89">
        <f t="shared" si="69"/>
        <v>0</v>
      </c>
      <c r="M110" s="89">
        <f t="shared" si="70"/>
        <v>0</v>
      </c>
      <c r="N110" s="89">
        <f t="shared" si="71"/>
        <v>0</v>
      </c>
      <c r="O110" s="89">
        <f t="shared" si="72"/>
        <v>0</v>
      </c>
      <c r="P110" s="17">
        <f t="shared" si="73"/>
        <v>0</v>
      </c>
    </row>
    <row r="111" spans="2:16" s="24" customFormat="1" ht="19.25" customHeight="1" x14ac:dyDescent="0.25">
      <c r="B111" s="7" t="s">
        <v>35</v>
      </c>
      <c r="C111" s="4" t="s">
        <v>36</v>
      </c>
      <c r="D111" s="5"/>
      <c r="E111" s="60">
        <v>21</v>
      </c>
      <c r="F111" s="5"/>
      <c r="G111" s="89">
        <f t="shared" si="64"/>
        <v>0</v>
      </c>
      <c r="H111" s="89">
        <f t="shared" si="65"/>
        <v>0</v>
      </c>
      <c r="I111" s="89">
        <f t="shared" si="66"/>
        <v>0</v>
      </c>
      <c r="J111" s="89">
        <f t="shared" si="67"/>
        <v>0</v>
      </c>
      <c r="K111" s="89">
        <f t="shared" si="68"/>
        <v>0</v>
      </c>
      <c r="L111" s="89">
        <f t="shared" si="69"/>
        <v>0</v>
      </c>
      <c r="M111" s="89">
        <f t="shared" si="70"/>
        <v>0</v>
      </c>
      <c r="N111" s="89">
        <f t="shared" si="71"/>
        <v>0</v>
      </c>
      <c r="O111" s="89">
        <f t="shared" si="72"/>
        <v>0</v>
      </c>
      <c r="P111" s="17">
        <f t="shared" si="73"/>
        <v>0</v>
      </c>
    </row>
    <row r="112" spans="2:16" s="24" customFormat="1" ht="19.25" customHeight="1" x14ac:dyDescent="0.25">
      <c r="B112" s="121" t="s">
        <v>38</v>
      </c>
      <c r="C112" s="4" t="s">
        <v>37</v>
      </c>
      <c r="D112" s="5"/>
      <c r="E112" s="60">
        <v>15</v>
      </c>
      <c r="F112" s="5"/>
      <c r="G112" s="89">
        <f t="shared" si="64"/>
        <v>0</v>
      </c>
      <c r="H112" s="89">
        <f t="shared" si="65"/>
        <v>0</v>
      </c>
      <c r="I112" s="89">
        <f t="shared" si="66"/>
        <v>0</v>
      </c>
      <c r="J112" s="89">
        <f t="shared" si="67"/>
        <v>0</v>
      </c>
      <c r="K112" s="89">
        <f t="shared" si="68"/>
        <v>0</v>
      </c>
      <c r="L112" s="89">
        <f t="shared" si="69"/>
        <v>0</v>
      </c>
      <c r="M112" s="89">
        <f t="shared" si="70"/>
        <v>0</v>
      </c>
      <c r="N112" s="89">
        <f t="shared" si="71"/>
        <v>0</v>
      </c>
      <c r="O112" s="89">
        <f t="shared" si="72"/>
        <v>0</v>
      </c>
      <c r="P112" s="17">
        <f t="shared" si="73"/>
        <v>0</v>
      </c>
    </row>
    <row r="113" spans="2:16" s="24" customFormat="1" ht="19.25" customHeight="1" x14ac:dyDescent="0.25">
      <c r="B113" s="122"/>
      <c r="C113" s="4" t="s">
        <v>39</v>
      </c>
      <c r="D113" s="5"/>
      <c r="E113" s="60">
        <v>15</v>
      </c>
      <c r="F113" s="5"/>
      <c r="G113" s="89">
        <f t="shared" si="64"/>
        <v>0</v>
      </c>
      <c r="H113" s="89">
        <f t="shared" si="65"/>
        <v>0</v>
      </c>
      <c r="I113" s="89">
        <f t="shared" si="66"/>
        <v>0</v>
      </c>
      <c r="J113" s="89">
        <f t="shared" si="67"/>
        <v>0</v>
      </c>
      <c r="K113" s="89">
        <f t="shared" si="68"/>
        <v>0</v>
      </c>
      <c r="L113" s="89">
        <f t="shared" si="69"/>
        <v>0</v>
      </c>
      <c r="M113" s="89">
        <f t="shared" si="70"/>
        <v>0</v>
      </c>
      <c r="N113" s="89">
        <f t="shared" si="71"/>
        <v>0</v>
      </c>
      <c r="O113" s="89">
        <f t="shared" si="72"/>
        <v>0</v>
      </c>
      <c r="P113" s="17">
        <f t="shared" si="73"/>
        <v>0</v>
      </c>
    </row>
    <row r="114" spans="2:16" s="24" customFormat="1" ht="19.25" customHeight="1" x14ac:dyDescent="0.25">
      <c r="B114" s="7" t="s">
        <v>41</v>
      </c>
      <c r="C114" s="4" t="s">
        <v>40</v>
      </c>
      <c r="D114" s="5"/>
      <c r="E114" s="60">
        <v>1.5</v>
      </c>
      <c r="F114" s="5"/>
      <c r="G114" s="89">
        <f t="shared" si="64"/>
        <v>0</v>
      </c>
      <c r="H114" s="89">
        <f t="shared" si="65"/>
        <v>0</v>
      </c>
      <c r="I114" s="89">
        <f t="shared" si="66"/>
        <v>0</v>
      </c>
      <c r="J114" s="89">
        <f t="shared" si="67"/>
        <v>0</v>
      </c>
      <c r="K114" s="89">
        <f t="shared" si="68"/>
        <v>0</v>
      </c>
      <c r="L114" s="89">
        <f t="shared" si="69"/>
        <v>0</v>
      </c>
      <c r="M114" s="89">
        <f t="shared" si="70"/>
        <v>0</v>
      </c>
      <c r="N114" s="89">
        <f t="shared" si="71"/>
        <v>0</v>
      </c>
      <c r="O114" s="89">
        <f t="shared" si="72"/>
        <v>0</v>
      </c>
      <c r="P114" s="17">
        <f t="shared" si="73"/>
        <v>0</v>
      </c>
    </row>
    <row r="115" spans="2:16" s="24" customFormat="1" ht="19.25" customHeight="1" x14ac:dyDescent="0.25">
      <c r="B115" s="7" t="s">
        <v>41</v>
      </c>
      <c r="C115" s="4" t="s">
        <v>42</v>
      </c>
      <c r="D115" s="5"/>
      <c r="E115" s="60">
        <v>6</v>
      </c>
      <c r="F115" s="5"/>
      <c r="G115" s="89">
        <f t="shared" si="64"/>
        <v>0</v>
      </c>
      <c r="H115" s="89">
        <f t="shared" si="65"/>
        <v>0</v>
      </c>
      <c r="I115" s="89">
        <f t="shared" si="66"/>
        <v>0</v>
      </c>
      <c r="J115" s="89">
        <f t="shared" si="67"/>
        <v>0</v>
      </c>
      <c r="K115" s="89">
        <f t="shared" si="68"/>
        <v>0</v>
      </c>
      <c r="L115" s="89">
        <f t="shared" si="69"/>
        <v>0</v>
      </c>
      <c r="M115" s="89">
        <f t="shared" si="70"/>
        <v>0</v>
      </c>
      <c r="N115" s="89">
        <f t="shared" si="71"/>
        <v>0</v>
      </c>
      <c r="O115" s="89">
        <f t="shared" si="72"/>
        <v>0</v>
      </c>
      <c r="P115" s="17">
        <f t="shared" si="73"/>
        <v>0</v>
      </c>
    </row>
    <row r="116" spans="2:16" s="24" customFormat="1" ht="19.25" customHeight="1" x14ac:dyDescent="0.25">
      <c r="B116" s="7" t="s">
        <v>41</v>
      </c>
      <c r="C116" s="4" t="s">
        <v>43</v>
      </c>
      <c r="D116" s="5"/>
      <c r="E116" s="60">
        <v>1.5</v>
      </c>
      <c r="F116" s="5"/>
      <c r="G116" s="89">
        <f t="shared" si="64"/>
        <v>0</v>
      </c>
      <c r="H116" s="89">
        <f t="shared" si="65"/>
        <v>0</v>
      </c>
      <c r="I116" s="89">
        <f t="shared" si="66"/>
        <v>0</v>
      </c>
      <c r="J116" s="89">
        <f t="shared" si="67"/>
        <v>0</v>
      </c>
      <c r="K116" s="89">
        <f t="shared" si="68"/>
        <v>0</v>
      </c>
      <c r="L116" s="89">
        <f t="shared" si="69"/>
        <v>0</v>
      </c>
      <c r="M116" s="89">
        <f t="shared" si="70"/>
        <v>0</v>
      </c>
      <c r="N116" s="89">
        <f t="shared" si="71"/>
        <v>0</v>
      </c>
      <c r="O116" s="89">
        <f t="shared" si="72"/>
        <v>0</v>
      </c>
      <c r="P116" s="17">
        <f t="shared" si="73"/>
        <v>0</v>
      </c>
    </row>
    <row r="117" spans="2:16" s="24" customFormat="1" ht="19.25" customHeight="1" x14ac:dyDescent="0.25">
      <c r="B117" s="7" t="s">
        <v>41</v>
      </c>
      <c r="C117" s="4" t="s">
        <v>44</v>
      </c>
      <c r="D117" s="5"/>
      <c r="E117" s="60">
        <v>27</v>
      </c>
      <c r="F117" s="5"/>
      <c r="G117" s="89">
        <f t="shared" si="64"/>
        <v>0</v>
      </c>
      <c r="H117" s="89">
        <f t="shared" si="65"/>
        <v>0</v>
      </c>
      <c r="I117" s="89">
        <f t="shared" si="66"/>
        <v>0</v>
      </c>
      <c r="J117" s="89">
        <f t="shared" si="67"/>
        <v>0</v>
      </c>
      <c r="K117" s="89">
        <f t="shared" si="68"/>
        <v>0</v>
      </c>
      <c r="L117" s="89">
        <f t="shared" si="69"/>
        <v>0</v>
      </c>
      <c r="M117" s="89">
        <f t="shared" si="70"/>
        <v>0</v>
      </c>
      <c r="N117" s="89">
        <f t="shared" si="71"/>
        <v>0</v>
      </c>
      <c r="O117" s="89">
        <f t="shared" si="72"/>
        <v>0</v>
      </c>
      <c r="P117" s="17">
        <f t="shared" si="73"/>
        <v>0</v>
      </c>
    </row>
    <row r="118" spans="2:16" s="24" customFormat="1" ht="19.25" customHeight="1" x14ac:dyDescent="0.25">
      <c r="B118" s="7" t="s">
        <v>41</v>
      </c>
      <c r="C118" s="4" t="s">
        <v>45</v>
      </c>
      <c r="D118" s="5"/>
      <c r="E118" s="60">
        <v>22.5</v>
      </c>
      <c r="F118" s="5"/>
      <c r="G118" s="89">
        <f t="shared" si="64"/>
        <v>0</v>
      </c>
      <c r="H118" s="89">
        <f t="shared" si="65"/>
        <v>0</v>
      </c>
      <c r="I118" s="89">
        <f t="shared" si="66"/>
        <v>0</v>
      </c>
      <c r="J118" s="89">
        <f t="shared" si="67"/>
        <v>0</v>
      </c>
      <c r="K118" s="89">
        <f t="shared" si="68"/>
        <v>0</v>
      </c>
      <c r="L118" s="89">
        <f t="shared" si="69"/>
        <v>0</v>
      </c>
      <c r="M118" s="89">
        <f t="shared" si="70"/>
        <v>0</v>
      </c>
      <c r="N118" s="89">
        <f t="shared" si="71"/>
        <v>0</v>
      </c>
      <c r="O118" s="89">
        <f t="shared" si="72"/>
        <v>0</v>
      </c>
      <c r="P118" s="17">
        <f t="shared" si="73"/>
        <v>0</v>
      </c>
    </row>
    <row r="119" spans="2:16" s="24" customFormat="1" ht="19.25" customHeight="1" x14ac:dyDescent="0.25">
      <c r="B119" s="7" t="s">
        <v>41</v>
      </c>
      <c r="C119" s="4" t="s">
        <v>557</v>
      </c>
      <c r="D119" s="5"/>
      <c r="E119" s="60">
        <v>1.5</v>
      </c>
      <c r="F119" s="5"/>
      <c r="G119" s="89">
        <f t="shared" si="64"/>
        <v>0</v>
      </c>
      <c r="H119" s="89">
        <f t="shared" si="65"/>
        <v>0</v>
      </c>
      <c r="I119" s="89">
        <f t="shared" si="66"/>
        <v>0</v>
      </c>
      <c r="J119" s="89">
        <f t="shared" si="67"/>
        <v>0</v>
      </c>
      <c r="K119" s="89">
        <f t="shared" si="68"/>
        <v>0</v>
      </c>
      <c r="L119" s="89">
        <f t="shared" si="69"/>
        <v>0</v>
      </c>
      <c r="M119" s="89">
        <f t="shared" si="70"/>
        <v>0</v>
      </c>
      <c r="N119" s="89">
        <f t="shared" si="71"/>
        <v>0</v>
      </c>
      <c r="O119" s="89">
        <f t="shared" si="72"/>
        <v>0</v>
      </c>
      <c r="P119" s="17">
        <f t="shared" si="73"/>
        <v>0</v>
      </c>
    </row>
    <row r="120" spans="2:16" s="24" customFormat="1" ht="19.25" customHeight="1" x14ac:dyDescent="0.25">
      <c r="B120" s="3" t="s">
        <v>47</v>
      </c>
      <c r="C120" s="4" t="s">
        <v>46</v>
      </c>
      <c r="D120" s="5"/>
      <c r="E120" s="60">
        <v>28.5</v>
      </c>
      <c r="F120" s="5"/>
      <c r="G120" s="89">
        <f t="shared" si="64"/>
        <v>0</v>
      </c>
      <c r="H120" s="89">
        <f t="shared" si="65"/>
        <v>0</v>
      </c>
      <c r="I120" s="89">
        <f t="shared" si="66"/>
        <v>0</v>
      </c>
      <c r="J120" s="89">
        <f t="shared" si="67"/>
        <v>0</v>
      </c>
      <c r="K120" s="89">
        <f t="shared" si="68"/>
        <v>0</v>
      </c>
      <c r="L120" s="89">
        <f t="shared" si="69"/>
        <v>0</v>
      </c>
      <c r="M120" s="89">
        <f t="shared" si="70"/>
        <v>0</v>
      </c>
      <c r="N120" s="89">
        <f t="shared" si="71"/>
        <v>0</v>
      </c>
      <c r="O120" s="89">
        <f t="shared" si="72"/>
        <v>0</v>
      </c>
      <c r="P120" s="17">
        <f t="shared" si="73"/>
        <v>0</v>
      </c>
    </row>
    <row r="121" spans="2:16" s="24" customFormat="1" ht="19.25" customHeight="1" x14ac:dyDescent="0.25">
      <c r="B121" s="3" t="s">
        <v>414</v>
      </c>
      <c r="C121" s="4" t="s">
        <v>48</v>
      </c>
      <c r="D121" s="5"/>
      <c r="E121" s="60">
        <v>63</v>
      </c>
      <c r="F121" s="5"/>
      <c r="G121" s="89">
        <f t="shared" si="64"/>
        <v>0</v>
      </c>
      <c r="H121" s="89">
        <f t="shared" si="65"/>
        <v>0</v>
      </c>
      <c r="I121" s="89">
        <f t="shared" si="66"/>
        <v>0</v>
      </c>
      <c r="J121" s="89">
        <f t="shared" si="67"/>
        <v>0</v>
      </c>
      <c r="K121" s="89">
        <f t="shared" si="68"/>
        <v>0</v>
      </c>
      <c r="L121" s="89">
        <f t="shared" si="69"/>
        <v>0</v>
      </c>
      <c r="M121" s="89">
        <f t="shared" si="70"/>
        <v>0</v>
      </c>
      <c r="N121" s="89">
        <f t="shared" si="71"/>
        <v>0</v>
      </c>
      <c r="O121" s="89">
        <f t="shared" si="72"/>
        <v>0</v>
      </c>
      <c r="P121" s="17">
        <f t="shared" si="73"/>
        <v>0</v>
      </c>
    </row>
    <row r="122" spans="2:16" s="24" customFormat="1" ht="19.25" customHeight="1" x14ac:dyDescent="0.25">
      <c r="B122" s="3" t="s">
        <v>50</v>
      </c>
      <c r="C122" s="4" t="s">
        <v>49</v>
      </c>
      <c r="D122" s="5"/>
      <c r="E122" s="60">
        <v>1.5</v>
      </c>
      <c r="F122" s="5"/>
      <c r="G122" s="89">
        <f t="shared" si="64"/>
        <v>0</v>
      </c>
      <c r="H122" s="89">
        <f t="shared" si="65"/>
        <v>0</v>
      </c>
      <c r="I122" s="89">
        <f t="shared" si="66"/>
        <v>0</v>
      </c>
      <c r="J122" s="89">
        <f t="shared" si="67"/>
        <v>0</v>
      </c>
      <c r="K122" s="89">
        <f t="shared" si="68"/>
        <v>0</v>
      </c>
      <c r="L122" s="89">
        <f t="shared" si="69"/>
        <v>0</v>
      </c>
      <c r="M122" s="89">
        <f t="shared" si="70"/>
        <v>0</v>
      </c>
      <c r="N122" s="89">
        <f t="shared" si="71"/>
        <v>0</v>
      </c>
      <c r="O122" s="89">
        <f t="shared" si="72"/>
        <v>0</v>
      </c>
      <c r="P122" s="17">
        <f t="shared" si="73"/>
        <v>0</v>
      </c>
    </row>
    <row r="123" spans="2:16" s="24" customFormat="1" ht="19.25" customHeight="1" x14ac:dyDescent="0.25">
      <c r="B123" s="3" t="s">
        <v>52</v>
      </c>
      <c r="C123" s="4" t="s">
        <v>51</v>
      </c>
      <c r="D123" s="5"/>
      <c r="E123" s="60">
        <v>4.5</v>
      </c>
      <c r="F123" s="5"/>
      <c r="G123" s="89">
        <f t="shared" si="64"/>
        <v>0</v>
      </c>
      <c r="H123" s="89">
        <f t="shared" si="65"/>
        <v>0</v>
      </c>
      <c r="I123" s="89">
        <f t="shared" si="66"/>
        <v>0</v>
      </c>
      <c r="J123" s="89">
        <f t="shared" si="67"/>
        <v>0</v>
      </c>
      <c r="K123" s="89">
        <f t="shared" si="68"/>
        <v>0</v>
      </c>
      <c r="L123" s="89">
        <f t="shared" si="69"/>
        <v>0</v>
      </c>
      <c r="M123" s="89">
        <f t="shared" si="70"/>
        <v>0</v>
      </c>
      <c r="N123" s="89">
        <f t="shared" si="71"/>
        <v>0</v>
      </c>
      <c r="O123" s="89">
        <f t="shared" si="72"/>
        <v>0</v>
      </c>
      <c r="P123" s="17">
        <f t="shared" si="73"/>
        <v>0</v>
      </c>
    </row>
    <row r="124" spans="2:16" s="24" customFormat="1" ht="19.25" customHeight="1" x14ac:dyDescent="0.25">
      <c r="B124" s="7" t="s">
        <v>54</v>
      </c>
      <c r="C124" s="4" t="s">
        <v>53</v>
      </c>
      <c r="D124" s="5"/>
      <c r="E124" s="60">
        <v>13.5</v>
      </c>
      <c r="F124" s="5"/>
      <c r="G124" s="89">
        <f t="shared" si="64"/>
        <v>0</v>
      </c>
      <c r="H124" s="89">
        <f t="shared" si="65"/>
        <v>0</v>
      </c>
      <c r="I124" s="89">
        <f t="shared" si="66"/>
        <v>0</v>
      </c>
      <c r="J124" s="89">
        <f t="shared" si="67"/>
        <v>0</v>
      </c>
      <c r="K124" s="89">
        <f t="shared" si="68"/>
        <v>0</v>
      </c>
      <c r="L124" s="89">
        <f t="shared" si="69"/>
        <v>0</v>
      </c>
      <c r="M124" s="89">
        <f t="shared" si="70"/>
        <v>0</v>
      </c>
      <c r="N124" s="89">
        <f t="shared" si="71"/>
        <v>0</v>
      </c>
      <c r="O124" s="89">
        <f t="shared" si="72"/>
        <v>0</v>
      </c>
      <c r="P124" s="17">
        <f t="shared" si="73"/>
        <v>0</v>
      </c>
    </row>
    <row r="125" spans="2:16" s="24" customFormat="1" ht="19.25" customHeight="1" x14ac:dyDescent="0.25">
      <c r="B125" s="7" t="s">
        <v>54</v>
      </c>
      <c r="C125" s="4" t="s">
        <v>55</v>
      </c>
      <c r="D125" s="5"/>
      <c r="E125" s="60">
        <v>19.5</v>
      </c>
      <c r="F125" s="5"/>
      <c r="G125" s="89">
        <f t="shared" si="64"/>
        <v>0</v>
      </c>
      <c r="H125" s="89">
        <f t="shared" si="65"/>
        <v>0</v>
      </c>
      <c r="I125" s="89">
        <f t="shared" si="66"/>
        <v>0</v>
      </c>
      <c r="J125" s="89">
        <f t="shared" si="67"/>
        <v>0</v>
      </c>
      <c r="K125" s="89">
        <f t="shared" si="68"/>
        <v>0</v>
      </c>
      <c r="L125" s="89">
        <f t="shared" si="69"/>
        <v>0</v>
      </c>
      <c r="M125" s="89">
        <f t="shared" si="70"/>
        <v>0</v>
      </c>
      <c r="N125" s="89">
        <f t="shared" si="71"/>
        <v>0</v>
      </c>
      <c r="O125" s="89">
        <f t="shared" si="72"/>
        <v>0</v>
      </c>
      <c r="P125" s="17">
        <f t="shared" si="73"/>
        <v>0</v>
      </c>
    </row>
    <row r="126" spans="2:16" s="24" customFormat="1" ht="19.25" customHeight="1" x14ac:dyDescent="0.25">
      <c r="B126" s="7" t="s">
        <v>54</v>
      </c>
      <c r="C126" s="4" t="s">
        <v>56</v>
      </c>
      <c r="D126" s="5"/>
      <c r="E126" s="60">
        <v>4.5</v>
      </c>
      <c r="F126" s="5"/>
      <c r="G126" s="89">
        <f t="shared" si="64"/>
        <v>0</v>
      </c>
      <c r="H126" s="89">
        <f t="shared" si="65"/>
        <v>0</v>
      </c>
      <c r="I126" s="89">
        <f t="shared" si="66"/>
        <v>0</v>
      </c>
      <c r="J126" s="89">
        <f t="shared" si="67"/>
        <v>0</v>
      </c>
      <c r="K126" s="89">
        <f t="shared" si="68"/>
        <v>0</v>
      </c>
      <c r="L126" s="89">
        <f t="shared" si="69"/>
        <v>0</v>
      </c>
      <c r="M126" s="89">
        <f t="shared" si="70"/>
        <v>0</v>
      </c>
      <c r="N126" s="89">
        <f t="shared" si="71"/>
        <v>0</v>
      </c>
      <c r="O126" s="89">
        <f t="shared" si="72"/>
        <v>0</v>
      </c>
      <c r="P126" s="17">
        <f t="shared" si="73"/>
        <v>0</v>
      </c>
    </row>
    <row r="127" spans="2:16" s="24" customFormat="1" ht="19.25" customHeight="1" x14ac:dyDescent="0.25">
      <c r="B127" s="7" t="s">
        <v>54</v>
      </c>
      <c r="C127" s="4" t="s">
        <v>556</v>
      </c>
      <c r="D127" s="5"/>
      <c r="E127" s="60">
        <v>28.5</v>
      </c>
      <c r="F127" s="5"/>
      <c r="G127" s="89">
        <f t="shared" si="64"/>
        <v>0</v>
      </c>
      <c r="H127" s="89">
        <f t="shared" si="65"/>
        <v>0</v>
      </c>
      <c r="I127" s="89">
        <f t="shared" si="66"/>
        <v>0</v>
      </c>
      <c r="J127" s="89">
        <f t="shared" si="67"/>
        <v>0</v>
      </c>
      <c r="K127" s="89">
        <f t="shared" si="68"/>
        <v>0</v>
      </c>
      <c r="L127" s="89">
        <f t="shared" si="69"/>
        <v>0</v>
      </c>
      <c r="M127" s="89">
        <f t="shared" si="70"/>
        <v>0</v>
      </c>
      <c r="N127" s="89">
        <f t="shared" si="71"/>
        <v>0</v>
      </c>
      <c r="O127" s="89">
        <f t="shared" si="72"/>
        <v>0</v>
      </c>
      <c r="P127" s="17">
        <f t="shared" si="73"/>
        <v>0</v>
      </c>
    </row>
    <row r="128" spans="2:16" s="24" customFormat="1" ht="19.25" customHeight="1" x14ac:dyDescent="0.25">
      <c r="B128" s="7" t="s">
        <v>54</v>
      </c>
      <c r="C128" s="4" t="s">
        <v>560</v>
      </c>
      <c r="D128" s="5"/>
      <c r="E128" s="60">
        <v>12</v>
      </c>
      <c r="F128" s="5"/>
      <c r="G128" s="89">
        <f t="shared" si="64"/>
        <v>0</v>
      </c>
      <c r="H128" s="89">
        <f t="shared" si="65"/>
        <v>0</v>
      </c>
      <c r="I128" s="89">
        <f t="shared" si="66"/>
        <v>0</v>
      </c>
      <c r="J128" s="89">
        <f t="shared" si="67"/>
        <v>0</v>
      </c>
      <c r="K128" s="89">
        <f t="shared" si="68"/>
        <v>0</v>
      </c>
      <c r="L128" s="89">
        <f t="shared" si="69"/>
        <v>0</v>
      </c>
      <c r="M128" s="89">
        <f t="shared" si="70"/>
        <v>0</v>
      </c>
      <c r="N128" s="89">
        <f t="shared" si="71"/>
        <v>0</v>
      </c>
      <c r="O128" s="89">
        <f t="shared" si="72"/>
        <v>0</v>
      </c>
      <c r="P128" s="17">
        <f t="shared" si="73"/>
        <v>0</v>
      </c>
    </row>
    <row r="129" spans="2:16" s="24" customFormat="1" ht="19.25" customHeight="1" x14ac:dyDescent="0.25">
      <c r="B129" s="7" t="s">
        <v>58</v>
      </c>
      <c r="C129" s="4" t="s">
        <v>57</v>
      </c>
      <c r="D129" s="5"/>
      <c r="E129" s="60">
        <v>4.5</v>
      </c>
      <c r="F129" s="5"/>
      <c r="G129" s="89">
        <f t="shared" si="64"/>
        <v>0</v>
      </c>
      <c r="H129" s="89">
        <f t="shared" si="65"/>
        <v>0</v>
      </c>
      <c r="I129" s="89">
        <f t="shared" si="66"/>
        <v>0</v>
      </c>
      <c r="J129" s="89">
        <f t="shared" si="67"/>
        <v>0</v>
      </c>
      <c r="K129" s="89">
        <f t="shared" si="68"/>
        <v>0</v>
      </c>
      <c r="L129" s="89">
        <f t="shared" si="69"/>
        <v>0</v>
      </c>
      <c r="M129" s="89">
        <f t="shared" si="70"/>
        <v>0</v>
      </c>
      <c r="N129" s="89">
        <f t="shared" si="71"/>
        <v>0</v>
      </c>
      <c r="O129" s="89">
        <f t="shared" si="72"/>
        <v>0</v>
      </c>
      <c r="P129" s="17">
        <f t="shared" si="73"/>
        <v>0</v>
      </c>
    </row>
    <row r="130" spans="2:16" s="24" customFormat="1" ht="19.25" customHeight="1" x14ac:dyDescent="0.25">
      <c r="B130" s="7" t="s">
        <v>58</v>
      </c>
      <c r="C130" s="4" t="s">
        <v>59</v>
      </c>
      <c r="D130" s="5"/>
      <c r="E130" s="60">
        <v>1.5</v>
      </c>
      <c r="F130" s="5"/>
      <c r="G130" s="89">
        <f t="shared" si="64"/>
        <v>0</v>
      </c>
      <c r="H130" s="89">
        <f t="shared" si="65"/>
        <v>0</v>
      </c>
      <c r="I130" s="89">
        <f t="shared" si="66"/>
        <v>0</v>
      </c>
      <c r="J130" s="89">
        <f t="shared" si="67"/>
        <v>0</v>
      </c>
      <c r="K130" s="89">
        <f t="shared" si="68"/>
        <v>0</v>
      </c>
      <c r="L130" s="89">
        <f t="shared" si="69"/>
        <v>0</v>
      </c>
      <c r="M130" s="89">
        <f t="shared" si="70"/>
        <v>0</v>
      </c>
      <c r="N130" s="89">
        <f t="shared" si="71"/>
        <v>0</v>
      </c>
      <c r="O130" s="89">
        <f t="shared" si="72"/>
        <v>0</v>
      </c>
      <c r="P130" s="17">
        <f t="shared" si="73"/>
        <v>0</v>
      </c>
    </row>
    <row r="131" spans="2:16" s="24" customFormat="1" ht="19.25" customHeight="1" x14ac:dyDescent="0.25">
      <c r="B131" s="7" t="s">
        <v>58</v>
      </c>
      <c r="C131" s="4" t="s">
        <v>60</v>
      </c>
      <c r="D131" s="5"/>
      <c r="E131" s="60">
        <v>22.5</v>
      </c>
      <c r="F131" s="5"/>
      <c r="G131" s="89">
        <f t="shared" si="64"/>
        <v>0</v>
      </c>
      <c r="H131" s="89">
        <f t="shared" si="65"/>
        <v>0</v>
      </c>
      <c r="I131" s="89">
        <f t="shared" si="66"/>
        <v>0</v>
      </c>
      <c r="J131" s="89">
        <f t="shared" si="67"/>
        <v>0</v>
      </c>
      <c r="K131" s="89">
        <f t="shared" si="68"/>
        <v>0</v>
      </c>
      <c r="L131" s="89">
        <f t="shared" si="69"/>
        <v>0</v>
      </c>
      <c r="M131" s="89">
        <f t="shared" si="70"/>
        <v>0</v>
      </c>
      <c r="N131" s="89">
        <f t="shared" si="71"/>
        <v>0</v>
      </c>
      <c r="O131" s="89">
        <f t="shared" si="72"/>
        <v>0</v>
      </c>
      <c r="P131" s="17">
        <f t="shared" si="73"/>
        <v>0</v>
      </c>
    </row>
    <row r="132" spans="2:16" s="24" customFormat="1" ht="19.25" customHeight="1" x14ac:dyDescent="0.25">
      <c r="B132" s="7" t="s">
        <v>58</v>
      </c>
      <c r="C132" s="4" t="s">
        <v>61</v>
      </c>
      <c r="D132" s="5"/>
      <c r="E132" s="60">
        <v>12</v>
      </c>
      <c r="F132" s="5"/>
      <c r="G132" s="89">
        <f t="shared" si="64"/>
        <v>0</v>
      </c>
      <c r="H132" s="89">
        <f t="shared" si="65"/>
        <v>0</v>
      </c>
      <c r="I132" s="89">
        <f t="shared" si="66"/>
        <v>0</v>
      </c>
      <c r="J132" s="89">
        <f t="shared" si="67"/>
        <v>0</v>
      </c>
      <c r="K132" s="89">
        <f t="shared" si="68"/>
        <v>0</v>
      </c>
      <c r="L132" s="89">
        <f t="shared" si="69"/>
        <v>0</v>
      </c>
      <c r="M132" s="89">
        <f t="shared" si="70"/>
        <v>0</v>
      </c>
      <c r="N132" s="89">
        <f t="shared" si="71"/>
        <v>0</v>
      </c>
      <c r="O132" s="89">
        <f t="shared" si="72"/>
        <v>0</v>
      </c>
      <c r="P132" s="17">
        <f t="shared" si="73"/>
        <v>0</v>
      </c>
    </row>
    <row r="133" spans="2:16" s="24" customFormat="1" ht="19.25" customHeight="1" x14ac:dyDescent="0.25">
      <c r="B133" s="3" t="s">
        <v>63</v>
      </c>
      <c r="C133" s="4" t="s">
        <v>62</v>
      </c>
      <c r="D133" s="5"/>
      <c r="E133" s="60">
        <v>99</v>
      </c>
      <c r="F133" s="5"/>
      <c r="G133" s="89">
        <f t="shared" si="64"/>
        <v>0</v>
      </c>
      <c r="H133" s="89">
        <f t="shared" si="65"/>
        <v>0</v>
      </c>
      <c r="I133" s="89">
        <f t="shared" si="66"/>
        <v>0</v>
      </c>
      <c r="J133" s="89">
        <f t="shared" si="67"/>
        <v>0</v>
      </c>
      <c r="K133" s="89">
        <f t="shared" si="68"/>
        <v>0</v>
      </c>
      <c r="L133" s="89">
        <f t="shared" si="69"/>
        <v>0</v>
      </c>
      <c r="M133" s="89">
        <f t="shared" si="70"/>
        <v>0</v>
      </c>
      <c r="N133" s="89">
        <f t="shared" si="71"/>
        <v>0</v>
      </c>
      <c r="O133" s="89">
        <f t="shared" si="72"/>
        <v>0</v>
      </c>
      <c r="P133" s="17">
        <f t="shared" si="73"/>
        <v>0</v>
      </c>
    </row>
    <row r="134" spans="2:16" s="24" customFormat="1" ht="19.25" customHeight="1" x14ac:dyDescent="0.25">
      <c r="B134" s="7" t="s">
        <v>64</v>
      </c>
      <c r="C134" s="4" t="s">
        <v>555</v>
      </c>
      <c r="D134" s="5"/>
      <c r="E134" s="60">
        <v>1.5</v>
      </c>
      <c r="F134" s="5"/>
      <c r="G134" s="89">
        <f t="shared" si="64"/>
        <v>0</v>
      </c>
      <c r="H134" s="89">
        <f t="shared" si="65"/>
        <v>0</v>
      </c>
      <c r="I134" s="89">
        <f t="shared" si="66"/>
        <v>0</v>
      </c>
      <c r="J134" s="89">
        <f t="shared" si="67"/>
        <v>0</v>
      </c>
      <c r="K134" s="89">
        <f t="shared" si="68"/>
        <v>0</v>
      </c>
      <c r="L134" s="89">
        <f t="shared" si="69"/>
        <v>0</v>
      </c>
      <c r="M134" s="89">
        <f t="shared" si="70"/>
        <v>0</v>
      </c>
      <c r="N134" s="89">
        <f t="shared" si="71"/>
        <v>0</v>
      </c>
      <c r="O134" s="89">
        <f t="shared" si="72"/>
        <v>0</v>
      </c>
      <c r="P134" s="17">
        <f t="shared" si="73"/>
        <v>0</v>
      </c>
    </row>
    <row r="135" spans="2:16" s="24" customFormat="1" ht="19.25" customHeight="1" x14ac:dyDescent="0.25">
      <c r="B135" s="7" t="s">
        <v>64</v>
      </c>
      <c r="C135" s="4" t="s">
        <v>65</v>
      </c>
      <c r="D135" s="5"/>
      <c r="E135" s="60">
        <v>4.5</v>
      </c>
      <c r="F135" s="5"/>
      <c r="G135" s="89">
        <f t="shared" si="64"/>
        <v>0</v>
      </c>
      <c r="H135" s="89">
        <f t="shared" si="65"/>
        <v>0</v>
      </c>
      <c r="I135" s="89">
        <f t="shared" si="66"/>
        <v>0</v>
      </c>
      <c r="J135" s="89">
        <f t="shared" si="67"/>
        <v>0</v>
      </c>
      <c r="K135" s="89">
        <f t="shared" si="68"/>
        <v>0</v>
      </c>
      <c r="L135" s="89">
        <f t="shared" si="69"/>
        <v>0</v>
      </c>
      <c r="M135" s="89">
        <f t="shared" si="70"/>
        <v>0</v>
      </c>
      <c r="N135" s="89">
        <f t="shared" si="71"/>
        <v>0</v>
      </c>
      <c r="O135" s="89">
        <f t="shared" si="72"/>
        <v>0</v>
      </c>
      <c r="P135" s="17">
        <f t="shared" si="73"/>
        <v>0</v>
      </c>
    </row>
    <row r="136" spans="2:16" s="24" customFormat="1" ht="19.25" customHeight="1" x14ac:dyDescent="0.25">
      <c r="B136" s="7" t="s">
        <v>64</v>
      </c>
      <c r="C136" s="4" t="s">
        <v>66</v>
      </c>
      <c r="D136" s="5"/>
      <c r="E136" s="60">
        <v>1.5</v>
      </c>
      <c r="F136" s="5"/>
      <c r="G136" s="89">
        <f t="shared" si="64"/>
        <v>0</v>
      </c>
      <c r="H136" s="89">
        <f t="shared" si="65"/>
        <v>0</v>
      </c>
      <c r="I136" s="89">
        <f t="shared" si="66"/>
        <v>0</v>
      </c>
      <c r="J136" s="89">
        <f t="shared" si="67"/>
        <v>0</v>
      </c>
      <c r="K136" s="89">
        <f t="shared" si="68"/>
        <v>0</v>
      </c>
      <c r="L136" s="89">
        <f t="shared" si="69"/>
        <v>0</v>
      </c>
      <c r="M136" s="89">
        <f t="shared" si="70"/>
        <v>0</v>
      </c>
      <c r="N136" s="89">
        <f t="shared" si="71"/>
        <v>0</v>
      </c>
      <c r="O136" s="89">
        <f t="shared" si="72"/>
        <v>0</v>
      </c>
      <c r="P136" s="17">
        <f t="shared" si="73"/>
        <v>0</v>
      </c>
    </row>
    <row r="137" spans="2:16" s="24" customFormat="1" ht="19.25" customHeight="1" x14ac:dyDescent="0.25">
      <c r="B137" s="7" t="s">
        <v>64</v>
      </c>
      <c r="C137" s="4" t="s">
        <v>67</v>
      </c>
      <c r="D137" s="5"/>
      <c r="E137" s="60">
        <v>21</v>
      </c>
      <c r="F137" s="5"/>
      <c r="G137" s="89">
        <f t="shared" si="64"/>
        <v>0</v>
      </c>
      <c r="H137" s="89">
        <f t="shared" si="65"/>
        <v>0</v>
      </c>
      <c r="I137" s="89">
        <f t="shared" si="66"/>
        <v>0</v>
      </c>
      <c r="J137" s="89">
        <f t="shared" si="67"/>
        <v>0</v>
      </c>
      <c r="K137" s="89">
        <f t="shared" si="68"/>
        <v>0</v>
      </c>
      <c r="L137" s="89">
        <f t="shared" si="69"/>
        <v>0</v>
      </c>
      <c r="M137" s="89">
        <f t="shared" si="70"/>
        <v>0</v>
      </c>
      <c r="N137" s="89">
        <f t="shared" si="71"/>
        <v>0</v>
      </c>
      <c r="O137" s="89">
        <f t="shared" si="72"/>
        <v>0</v>
      </c>
      <c r="P137" s="17">
        <f t="shared" si="73"/>
        <v>0</v>
      </c>
    </row>
    <row r="138" spans="2:16" s="24" customFormat="1" ht="19.25" customHeight="1" x14ac:dyDescent="0.25">
      <c r="B138" s="3" t="s">
        <v>69</v>
      </c>
      <c r="C138" s="4" t="s">
        <v>68</v>
      </c>
      <c r="D138" s="5"/>
      <c r="E138" s="60">
        <v>27</v>
      </c>
      <c r="F138" s="5"/>
      <c r="G138" s="89">
        <f t="shared" si="64"/>
        <v>0</v>
      </c>
      <c r="H138" s="89">
        <f t="shared" si="65"/>
        <v>0</v>
      </c>
      <c r="I138" s="89">
        <f t="shared" si="66"/>
        <v>0</v>
      </c>
      <c r="J138" s="89">
        <f t="shared" si="67"/>
        <v>0</v>
      </c>
      <c r="K138" s="89">
        <f t="shared" si="68"/>
        <v>0</v>
      </c>
      <c r="L138" s="89">
        <f t="shared" si="69"/>
        <v>0</v>
      </c>
      <c r="M138" s="89">
        <f t="shared" si="70"/>
        <v>0</v>
      </c>
      <c r="N138" s="89">
        <f t="shared" si="71"/>
        <v>0</v>
      </c>
      <c r="O138" s="89">
        <f t="shared" si="72"/>
        <v>0</v>
      </c>
      <c r="P138" s="17">
        <f t="shared" si="73"/>
        <v>0</v>
      </c>
    </row>
    <row r="139" spans="2:16" s="24" customFormat="1" ht="19.25" customHeight="1" x14ac:dyDescent="0.25">
      <c r="B139" s="3" t="s">
        <v>71</v>
      </c>
      <c r="C139" s="4" t="s">
        <v>70</v>
      </c>
      <c r="D139" s="5"/>
      <c r="E139" s="60">
        <v>9</v>
      </c>
      <c r="F139" s="5"/>
      <c r="G139" s="89">
        <f t="shared" si="64"/>
        <v>0</v>
      </c>
      <c r="H139" s="89">
        <f t="shared" si="65"/>
        <v>0</v>
      </c>
      <c r="I139" s="89">
        <f t="shared" si="66"/>
        <v>0</v>
      </c>
      <c r="J139" s="89">
        <f t="shared" si="67"/>
        <v>0</v>
      </c>
      <c r="K139" s="89">
        <f t="shared" si="68"/>
        <v>0</v>
      </c>
      <c r="L139" s="89">
        <f t="shared" si="69"/>
        <v>0</v>
      </c>
      <c r="M139" s="89">
        <f t="shared" si="70"/>
        <v>0</v>
      </c>
      <c r="N139" s="89">
        <f t="shared" si="71"/>
        <v>0</v>
      </c>
      <c r="O139" s="89">
        <f t="shared" si="72"/>
        <v>0</v>
      </c>
      <c r="P139" s="17">
        <f t="shared" si="73"/>
        <v>0</v>
      </c>
    </row>
    <row r="140" spans="2:16" s="24" customFormat="1" ht="19.25" customHeight="1" x14ac:dyDescent="0.25">
      <c r="B140" s="3" t="s">
        <v>73</v>
      </c>
      <c r="C140" s="4" t="s">
        <v>72</v>
      </c>
      <c r="D140" s="5"/>
      <c r="E140" s="60">
        <v>27</v>
      </c>
      <c r="F140" s="5"/>
      <c r="G140" s="89">
        <f t="shared" si="64"/>
        <v>0</v>
      </c>
      <c r="H140" s="89">
        <f t="shared" si="65"/>
        <v>0</v>
      </c>
      <c r="I140" s="89">
        <f t="shared" si="66"/>
        <v>0</v>
      </c>
      <c r="J140" s="89">
        <f t="shared" si="67"/>
        <v>0</v>
      </c>
      <c r="K140" s="89">
        <f t="shared" si="68"/>
        <v>0</v>
      </c>
      <c r="L140" s="89">
        <f t="shared" si="69"/>
        <v>0</v>
      </c>
      <c r="M140" s="89">
        <f t="shared" si="70"/>
        <v>0</v>
      </c>
      <c r="N140" s="89">
        <f t="shared" si="71"/>
        <v>0</v>
      </c>
      <c r="O140" s="89">
        <f t="shared" si="72"/>
        <v>0</v>
      </c>
      <c r="P140" s="17">
        <f t="shared" si="73"/>
        <v>0</v>
      </c>
    </row>
    <row r="141" spans="2:16" s="24" customFormat="1" ht="19.25" customHeight="1" x14ac:dyDescent="0.25">
      <c r="B141" s="3" t="s">
        <v>414</v>
      </c>
      <c r="C141" s="4" t="s">
        <v>74</v>
      </c>
      <c r="D141" s="5"/>
      <c r="E141" s="60">
        <v>7.5</v>
      </c>
      <c r="F141" s="5"/>
      <c r="G141" s="89">
        <f t="shared" si="64"/>
        <v>0</v>
      </c>
      <c r="H141" s="89">
        <f t="shared" si="65"/>
        <v>0</v>
      </c>
      <c r="I141" s="89">
        <f t="shared" si="66"/>
        <v>0</v>
      </c>
      <c r="J141" s="89">
        <f t="shared" si="67"/>
        <v>0</v>
      </c>
      <c r="K141" s="89">
        <f t="shared" si="68"/>
        <v>0</v>
      </c>
      <c r="L141" s="89">
        <f t="shared" si="69"/>
        <v>0</v>
      </c>
      <c r="M141" s="89">
        <f t="shared" si="70"/>
        <v>0</v>
      </c>
      <c r="N141" s="89">
        <f t="shared" si="71"/>
        <v>0</v>
      </c>
      <c r="O141" s="89">
        <f t="shared" si="72"/>
        <v>0</v>
      </c>
      <c r="P141" s="17">
        <f t="shared" si="73"/>
        <v>0</v>
      </c>
    </row>
    <row r="142" spans="2:16" s="24" customFormat="1" ht="19.25" customHeight="1" x14ac:dyDescent="0.25">
      <c r="B142" s="3" t="s">
        <v>76</v>
      </c>
      <c r="C142" s="4" t="s">
        <v>75</v>
      </c>
      <c r="D142" s="5"/>
      <c r="E142" s="60">
        <v>1.5</v>
      </c>
      <c r="F142" s="5"/>
      <c r="G142" s="89">
        <f t="shared" si="64"/>
        <v>0</v>
      </c>
      <c r="H142" s="89">
        <f t="shared" si="65"/>
        <v>0</v>
      </c>
      <c r="I142" s="89">
        <f t="shared" si="66"/>
        <v>0</v>
      </c>
      <c r="J142" s="89">
        <f t="shared" si="67"/>
        <v>0</v>
      </c>
      <c r="K142" s="89">
        <f t="shared" si="68"/>
        <v>0</v>
      </c>
      <c r="L142" s="89">
        <f t="shared" si="69"/>
        <v>0</v>
      </c>
      <c r="M142" s="89">
        <f t="shared" si="70"/>
        <v>0</v>
      </c>
      <c r="N142" s="89">
        <f t="shared" si="71"/>
        <v>0</v>
      </c>
      <c r="O142" s="89">
        <f t="shared" si="72"/>
        <v>0</v>
      </c>
      <c r="P142" s="17">
        <f t="shared" si="73"/>
        <v>0</v>
      </c>
    </row>
    <row r="143" spans="2:16" s="24" customFormat="1" ht="19.25" customHeight="1" x14ac:dyDescent="0.25">
      <c r="B143" s="3" t="s">
        <v>414</v>
      </c>
      <c r="C143" s="4" t="s">
        <v>571</v>
      </c>
      <c r="D143" s="5"/>
      <c r="E143" s="60">
        <v>48</v>
      </c>
      <c r="F143" s="5"/>
      <c r="G143" s="89">
        <f t="shared" si="64"/>
        <v>0</v>
      </c>
      <c r="H143" s="89">
        <f t="shared" si="65"/>
        <v>0</v>
      </c>
      <c r="I143" s="89">
        <f t="shared" si="66"/>
        <v>0</v>
      </c>
      <c r="J143" s="89">
        <f t="shared" si="67"/>
        <v>0</v>
      </c>
      <c r="K143" s="89">
        <f t="shared" si="68"/>
        <v>0</v>
      </c>
      <c r="L143" s="89">
        <f t="shared" si="69"/>
        <v>0</v>
      </c>
      <c r="M143" s="89">
        <f t="shared" si="70"/>
        <v>0</v>
      </c>
      <c r="N143" s="89">
        <f t="shared" si="71"/>
        <v>0</v>
      </c>
      <c r="O143" s="89">
        <f t="shared" si="72"/>
        <v>0</v>
      </c>
      <c r="P143" s="17">
        <f t="shared" si="73"/>
        <v>0</v>
      </c>
    </row>
    <row r="144" spans="2:16" s="24" customFormat="1" ht="19.25" customHeight="1" x14ac:dyDescent="0.25">
      <c r="B144" s="3" t="s">
        <v>78</v>
      </c>
      <c r="C144" s="4" t="s">
        <v>77</v>
      </c>
      <c r="D144" s="5"/>
      <c r="E144" s="60">
        <v>39</v>
      </c>
      <c r="F144" s="5"/>
      <c r="G144" s="89">
        <f t="shared" si="64"/>
        <v>0</v>
      </c>
      <c r="H144" s="89">
        <f t="shared" si="65"/>
        <v>0</v>
      </c>
      <c r="I144" s="89">
        <f t="shared" si="66"/>
        <v>0</v>
      </c>
      <c r="J144" s="89">
        <f t="shared" si="67"/>
        <v>0</v>
      </c>
      <c r="K144" s="89">
        <f t="shared" si="68"/>
        <v>0</v>
      </c>
      <c r="L144" s="89">
        <f t="shared" si="69"/>
        <v>0</v>
      </c>
      <c r="M144" s="89">
        <f t="shared" si="70"/>
        <v>0</v>
      </c>
      <c r="N144" s="89">
        <f t="shared" si="71"/>
        <v>0</v>
      </c>
      <c r="O144" s="89">
        <f t="shared" si="72"/>
        <v>0</v>
      </c>
      <c r="P144" s="17">
        <f t="shared" si="73"/>
        <v>0</v>
      </c>
    </row>
    <row r="145" spans="2:16" s="24" customFormat="1" ht="19.25" customHeight="1" x14ac:dyDescent="0.25">
      <c r="B145" s="7" t="s">
        <v>80</v>
      </c>
      <c r="C145" s="4" t="s">
        <v>79</v>
      </c>
      <c r="D145" s="5"/>
      <c r="E145" s="60">
        <v>91.5</v>
      </c>
      <c r="F145" s="5"/>
      <c r="G145" s="89">
        <f t="shared" si="64"/>
        <v>0</v>
      </c>
      <c r="H145" s="89">
        <f t="shared" si="65"/>
        <v>0</v>
      </c>
      <c r="I145" s="89">
        <f t="shared" si="66"/>
        <v>0</v>
      </c>
      <c r="J145" s="89">
        <f t="shared" si="67"/>
        <v>0</v>
      </c>
      <c r="K145" s="89">
        <f t="shared" si="68"/>
        <v>0</v>
      </c>
      <c r="L145" s="89">
        <f t="shared" si="69"/>
        <v>0</v>
      </c>
      <c r="M145" s="89">
        <f t="shared" si="70"/>
        <v>0</v>
      </c>
      <c r="N145" s="89">
        <f t="shared" si="71"/>
        <v>0</v>
      </c>
      <c r="O145" s="89">
        <f t="shared" si="72"/>
        <v>0</v>
      </c>
      <c r="P145" s="17">
        <f t="shared" si="73"/>
        <v>0</v>
      </c>
    </row>
    <row r="146" spans="2:16" s="24" customFormat="1" ht="19.25" customHeight="1" x14ac:dyDescent="0.25">
      <c r="B146" s="7" t="s">
        <v>80</v>
      </c>
      <c r="C146" s="4" t="s">
        <v>81</v>
      </c>
      <c r="D146" s="5"/>
      <c r="E146" s="60">
        <v>4.5</v>
      </c>
      <c r="F146" s="5"/>
      <c r="G146" s="89">
        <f t="shared" si="64"/>
        <v>0</v>
      </c>
      <c r="H146" s="89">
        <f t="shared" si="65"/>
        <v>0</v>
      </c>
      <c r="I146" s="89">
        <f t="shared" si="66"/>
        <v>0</v>
      </c>
      <c r="J146" s="89">
        <f t="shared" si="67"/>
        <v>0</v>
      </c>
      <c r="K146" s="89">
        <f t="shared" si="68"/>
        <v>0</v>
      </c>
      <c r="L146" s="89">
        <f t="shared" si="69"/>
        <v>0</v>
      </c>
      <c r="M146" s="89">
        <f t="shared" si="70"/>
        <v>0</v>
      </c>
      <c r="N146" s="89">
        <f t="shared" si="71"/>
        <v>0</v>
      </c>
      <c r="O146" s="89">
        <f t="shared" si="72"/>
        <v>0</v>
      </c>
      <c r="P146" s="17">
        <f t="shared" si="73"/>
        <v>0</v>
      </c>
    </row>
    <row r="147" spans="2:16" s="24" customFormat="1" ht="19.25" customHeight="1" x14ac:dyDescent="0.25">
      <c r="B147" s="7" t="s">
        <v>83</v>
      </c>
      <c r="C147" s="4" t="s">
        <v>82</v>
      </c>
      <c r="D147" s="5"/>
      <c r="E147" s="60">
        <v>3</v>
      </c>
      <c r="F147" s="5"/>
      <c r="G147" s="89">
        <f t="shared" si="64"/>
        <v>0</v>
      </c>
      <c r="H147" s="89">
        <f t="shared" si="65"/>
        <v>0</v>
      </c>
      <c r="I147" s="89">
        <f t="shared" si="66"/>
        <v>0</v>
      </c>
      <c r="J147" s="89">
        <f t="shared" si="67"/>
        <v>0</v>
      </c>
      <c r="K147" s="89">
        <f t="shared" si="68"/>
        <v>0</v>
      </c>
      <c r="L147" s="89">
        <f t="shared" si="69"/>
        <v>0</v>
      </c>
      <c r="M147" s="89">
        <f t="shared" si="70"/>
        <v>0</v>
      </c>
      <c r="N147" s="89">
        <f t="shared" si="71"/>
        <v>0</v>
      </c>
      <c r="O147" s="89">
        <f t="shared" si="72"/>
        <v>0</v>
      </c>
      <c r="P147" s="17">
        <f t="shared" si="73"/>
        <v>0</v>
      </c>
    </row>
    <row r="148" spans="2:16" s="24" customFormat="1" ht="19.25" customHeight="1" x14ac:dyDescent="0.25">
      <c r="B148" s="7" t="s">
        <v>83</v>
      </c>
      <c r="C148" s="4" t="s">
        <v>554</v>
      </c>
      <c r="D148" s="5"/>
      <c r="E148" s="60">
        <v>7.5</v>
      </c>
      <c r="F148" s="5"/>
      <c r="G148" s="89">
        <f t="shared" si="64"/>
        <v>0</v>
      </c>
      <c r="H148" s="89">
        <f t="shared" si="65"/>
        <v>0</v>
      </c>
      <c r="I148" s="89">
        <f t="shared" si="66"/>
        <v>0</v>
      </c>
      <c r="J148" s="89">
        <f t="shared" si="67"/>
        <v>0</v>
      </c>
      <c r="K148" s="89">
        <f t="shared" si="68"/>
        <v>0</v>
      </c>
      <c r="L148" s="89">
        <f t="shared" si="69"/>
        <v>0</v>
      </c>
      <c r="M148" s="89">
        <f t="shared" si="70"/>
        <v>0</v>
      </c>
      <c r="N148" s="89">
        <f t="shared" si="71"/>
        <v>0</v>
      </c>
      <c r="O148" s="89">
        <f t="shared" si="72"/>
        <v>0</v>
      </c>
      <c r="P148" s="17">
        <f t="shared" si="73"/>
        <v>0</v>
      </c>
    </row>
    <row r="149" spans="2:16" s="24" customFormat="1" ht="19.25" customHeight="1" x14ac:dyDescent="0.25">
      <c r="B149" s="3" t="s">
        <v>85</v>
      </c>
      <c r="C149" s="4" t="s">
        <v>84</v>
      </c>
      <c r="D149" s="5"/>
      <c r="E149" s="60">
        <v>1.5</v>
      </c>
      <c r="F149" s="5"/>
      <c r="G149" s="89">
        <f t="shared" si="64"/>
        <v>0</v>
      </c>
      <c r="H149" s="89">
        <f t="shared" si="65"/>
        <v>0</v>
      </c>
      <c r="I149" s="89">
        <f t="shared" si="66"/>
        <v>0</v>
      </c>
      <c r="J149" s="89">
        <f t="shared" si="67"/>
        <v>0</v>
      </c>
      <c r="K149" s="89">
        <f t="shared" si="68"/>
        <v>0</v>
      </c>
      <c r="L149" s="89">
        <f t="shared" si="69"/>
        <v>0</v>
      </c>
      <c r="M149" s="89">
        <f t="shared" si="70"/>
        <v>0</v>
      </c>
      <c r="N149" s="89">
        <f t="shared" si="71"/>
        <v>0</v>
      </c>
      <c r="O149" s="89">
        <f t="shared" si="72"/>
        <v>0</v>
      </c>
      <c r="P149" s="17">
        <f t="shared" si="73"/>
        <v>0</v>
      </c>
    </row>
    <row r="150" spans="2:16" s="24" customFormat="1" ht="19.25" customHeight="1" x14ac:dyDescent="0.25">
      <c r="B150" s="3" t="s">
        <v>414</v>
      </c>
      <c r="C150" s="4" t="s">
        <v>86</v>
      </c>
      <c r="D150" s="5"/>
      <c r="E150" s="60">
        <v>7.5</v>
      </c>
      <c r="F150" s="5"/>
      <c r="G150" s="89">
        <f t="shared" si="64"/>
        <v>0</v>
      </c>
      <c r="H150" s="89">
        <f t="shared" si="65"/>
        <v>0</v>
      </c>
      <c r="I150" s="89">
        <f t="shared" si="66"/>
        <v>0</v>
      </c>
      <c r="J150" s="89">
        <f t="shared" si="67"/>
        <v>0</v>
      </c>
      <c r="K150" s="89">
        <f t="shared" si="68"/>
        <v>0</v>
      </c>
      <c r="L150" s="89">
        <f t="shared" si="69"/>
        <v>0</v>
      </c>
      <c r="M150" s="89">
        <f t="shared" si="70"/>
        <v>0</v>
      </c>
      <c r="N150" s="89">
        <f t="shared" si="71"/>
        <v>0</v>
      </c>
      <c r="O150" s="89">
        <f t="shared" si="72"/>
        <v>0</v>
      </c>
      <c r="P150" s="17">
        <f t="shared" si="73"/>
        <v>0</v>
      </c>
    </row>
    <row r="151" spans="2:16" s="24" customFormat="1" ht="19.25" customHeight="1" x14ac:dyDescent="0.25">
      <c r="B151" s="3" t="s">
        <v>88</v>
      </c>
      <c r="C151" s="4" t="s">
        <v>87</v>
      </c>
      <c r="D151" s="5"/>
      <c r="E151" s="60">
        <v>3</v>
      </c>
      <c r="F151" s="5"/>
      <c r="G151" s="89">
        <f t="shared" si="64"/>
        <v>0</v>
      </c>
      <c r="H151" s="89">
        <f t="shared" si="65"/>
        <v>0</v>
      </c>
      <c r="I151" s="89">
        <f t="shared" si="66"/>
        <v>0</v>
      </c>
      <c r="J151" s="89">
        <f t="shared" si="67"/>
        <v>0</v>
      </c>
      <c r="K151" s="89">
        <f t="shared" si="68"/>
        <v>0</v>
      </c>
      <c r="L151" s="89">
        <f t="shared" si="69"/>
        <v>0</v>
      </c>
      <c r="M151" s="89">
        <f t="shared" si="70"/>
        <v>0</v>
      </c>
      <c r="N151" s="89">
        <f t="shared" si="71"/>
        <v>0</v>
      </c>
      <c r="O151" s="89">
        <f t="shared" si="72"/>
        <v>0</v>
      </c>
      <c r="P151" s="17">
        <f t="shared" si="73"/>
        <v>0</v>
      </c>
    </row>
    <row r="152" spans="2:16" s="24" customFormat="1" ht="19.25" customHeight="1" x14ac:dyDescent="0.25">
      <c r="B152" s="3" t="s">
        <v>90</v>
      </c>
      <c r="C152" s="4" t="s">
        <v>89</v>
      </c>
      <c r="D152" s="5"/>
      <c r="E152" s="60">
        <v>4.5</v>
      </c>
      <c r="F152" s="5"/>
      <c r="G152" s="89">
        <f t="shared" si="64"/>
        <v>0</v>
      </c>
      <c r="H152" s="89">
        <f t="shared" si="65"/>
        <v>0</v>
      </c>
      <c r="I152" s="89">
        <f t="shared" si="66"/>
        <v>0</v>
      </c>
      <c r="J152" s="89">
        <f t="shared" si="67"/>
        <v>0</v>
      </c>
      <c r="K152" s="89">
        <f t="shared" si="68"/>
        <v>0</v>
      </c>
      <c r="L152" s="89">
        <f t="shared" si="69"/>
        <v>0</v>
      </c>
      <c r="M152" s="89">
        <f t="shared" si="70"/>
        <v>0</v>
      </c>
      <c r="N152" s="89">
        <f t="shared" si="71"/>
        <v>0</v>
      </c>
      <c r="O152" s="89">
        <f t="shared" si="72"/>
        <v>0</v>
      </c>
      <c r="P152" s="17">
        <f t="shared" si="73"/>
        <v>0</v>
      </c>
    </row>
    <row r="153" spans="2:16" s="24" customFormat="1" ht="19.25" customHeight="1" x14ac:dyDescent="0.25">
      <c r="B153" s="3" t="s">
        <v>28</v>
      </c>
      <c r="C153" s="4" t="s">
        <v>91</v>
      </c>
      <c r="D153" s="5"/>
      <c r="E153" s="60">
        <v>1.5</v>
      </c>
      <c r="F153" s="5"/>
      <c r="G153" s="89">
        <f t="shared" si="64"/>
        <v>0</v>
      </c>
      <c r="H153" s="89">
        <f t="shared" si="65"/>
        <v>0</v>
      </c>
      <c r="I153" s="89">
        <f t="shared" si="66"/>
        <v>0</v>
      </c>
      <c r="J153" s="89">
        <f t="shared" si="67"/>
        <v>0</v>
      </c>
      <c r="K153" s="89">
        <f t="shared" si="68"/>
        <v>0</v>
      </c>
      <c r="L153" s="89">
        <f t="shared" si="69"/>
        <v>0</v>
      </c>
      <c r="M153" s="89">
        <f t="shared" si="70"/>
        <v>0</v>
      </c>
      <c r="N153" s="89">
        <f t="shared" si="71"/>
        <v>0</v>
      </c>
      <c r="O153" s="89">
        <f t="shared" si="72"/>
        <v>0</v>
      </c>
      <c r="P153" s="17">
        <f t="shared" si="73"/>
        <v>0</v>
      </c>
    </row>
    <row r="154" spans="2:16" s="24" customFormat="1" ht="19.25" customHeight="1" x14ac:dyDescent="0.25">
      <c r="B154" s="7" t="s">
        <v>93</v>
      </c>
      <c r="C154" s="4" t="s">
        <v>92</v>
      </c>
      <c r="D154" s="5"/>
      <c r="E154" s="60">
        <v>76.5</v>
      </c>
      <c r="F154" s="5"/>
      <c r="G154" s="89">
        <f t="shared" si="64"/>
        <v>0</v>
      </c>
      <c r="H154" s="89">
        <f t="shared" si="65"/>
        <v>0</v>
      </c>
      <c r="I154" s="89">
        <f t="shared" si="66"/>
        <v>0</v>
      </c>
      <c r="J154" s="89">
        <f t="shared" si="67"/>
        <v>0</v>
      </c>
      <c r="K154" s="89">
        <f t="shared" si="68"/>
        <v>0</v>
      </c>
      <c r="L154" s="89">
        <f t="shared" si="69"/>
        <v>0</v>
      </c>
      <c r="M154" s="89">
        <f t="shared" si="70"/>
        <v>0</v>
      </c>
      <c r="N154" s="89">
        <f t="shared" si="71"/>
        <v>0</v>
      </c>
      <c r="O154" s="89">
        <f t="shared" si="72"/>
        <v>0</v>
      </c>
      <c r="P154" s="17">
        <f t="shared" si="73"/>
        <v>0</v>
      </c>
    </row>
    <row r="155" spans="2:16" s="24" customFormat="1" ht="19.25" customHeight="1" x14ac:dyDescent="0.25">
      <c r="B155" s="7" t="s">
        <v>93</v>
      </c>
      <c r="C155" s="4" t="s">
        <v>94</v>
      </c>
      <c r="D155" s="5"/>
      <c r="E155" s="60">
        <v>30</v>
      </c>
      <c r="F155" s="5"/>
      <c r="G155" s="89">
        <f t="shared" si="64"/>
        <v>0</v>
      </c>
      <c r="H155" s="89">
        <f t="shared" si="65"/>
        <v>0</v>
      </c>
      <c r="I155" s="89">
        <f t="shared" si="66"/>
        <v>0</v>
      </c>
      <c r="J155" s="89">
        <f t="shared" si="67"/>
        <v>0</v>
      </c>
      <c r="K155" s="89">
        <f t="shared" si="68"/>
        <v>0</v>
      </c>
      <c r="L155" s="89">
        <f t="shared" si="69"/>
        <v>0</v>
      </c>
      <c r="M155" s="89">
        <f t="shared" si="70"/>
        <v>0</v>
      </c>
      <c r="N155" s="89">
        <f t="shared" si="71"/>
        <v>0</v>
      </c>
      <c r="O155" s="89">
        <f t="shared" si="72"/>
        <v>0</v>
      </c>
      <c r="P155" s="17">
        <f t="shared" si="73"/>
        <v>0</v>
      </c>
    </row>
    <row r="156" spans="2:16" s="24" customFormat="1" ht="19.25" customHeight="1" x14ac:dyDescent="0.25">
      <c r="B156" s="7" t="s">
        <v>93</v>
      </c>
      <c r="C156" s="4" t="s">
        <v>95</v>
      </c>
      <c r="D156" s="5"/>
      <c r="E156" s="60">
        <v>3</v>
      </c>
      <c r="F156" s="5"/>
      <c r="G156" s="89">
        <f t="shared" si="64"/>
        <v>0</v>
      </c>
      <c r="H156" s="89">
        <f t="shared" si="65"/>
        <v>0</v>
      </c>
      <c r="I156" s="89">
        <f t="shared" si="66"/>
        <v>0</v>
      </c>
      <c r="J156" s="89">
        <f t="shared" si="67"/>
        <v>0</v>
      </c>
      <c r="K156" s="89">
        <f t="shared" si="68"/>
        <v>0</v>
      </c>
      <c r="L156" s="89">
        <f t="shared" si="69"/>
        <v>0</v>
      </c>
      <c r="M156" s="89">
        <f t="shared" si="70"/>
        <v>0</v>
      </c>
      <c r="N156" s="89">
        <f t="shared" si="71"/>
        <v>0</v>
      </c>
      <c r="O156" s="89">
        <f t="shared" si="72"/>
        <v>0</v>
      </c>
      <c r="P156" s="17">
        <f t="shared" si="73"/>
        <v>0</v>
      </c>
    </row>
    <row r="157" spans="2:16" s="24" customFormat="1" ht="19.25" customHeight="1" x14ac:dyDescent="0.25">
      <c r="B157" s="7" t="s">
        <v>93</v>
      </c>
      <c r="C157" s="4" t="s">
        <v>96</v>
      </c>
      <c r="D157" s="5"/>
      <c r="E157" s="60">
        <v>28.5</v>
      </c>
      <c r="F157" s="5"/>
      <c r="G157" s="89">
        <f t="shared" si="64"/>
        <v>0</v>
      </c>
      <c r="H157" s="89">
        <f t="shared" si="65"/>
        <v>0</v>
      </c>
      <c r="I157" s="89">
        <f t="shared" si="66"/>
        <v>0</v>
      </c>
      <c r="J157" s="89">
        <f t="shared" si="67"/>
        <v>0</v>
      </c>
      <c r="K157" s="89">
        <f t="shared" si="68"/>
        <v>0</v>
      </c>
      <c r="L157" s="89">
        <f t="shared" si="69"/>
        <v>0</v>
      </c>
      <c r="M157" s="89">
        <f t="shared" si="70"/>
        <v>0</v>
      </c>
      <c r="N157" s="89">
        <f t="shared" si="71"/>
        <v>0</v>
      </c>
      <c r="O157" s="89">
        <f t="shared" si="72"/>
        <v>0</v>
      </c>
      <c r="P157" s="17">
        <f t="shared" si="73"/>
        <v>0</v>
      </c>
    </row>
    <row r="158" spans="2:16" s="24" customFormat="1" ht="19.25" customHeight="1" x14ac:dyDescent="0.25">
      <c r="B158" s="7" t="s">
        <v>98</v>
      </c>
      <c r="C158" s="4" t="s">
        <v>97</v>
      </c>
      <c r="D158" s="5"/>
      <c r="E158" s="60">
        <v>729</v>
      </c>
      <c r="F158" s="5"/>
      <c r="G158" s="89">
        <f t="shared" si="64"/>
        <v>0</v>
      </c>
      <c r="H158" s="89">
        <f t="shared" si="65"/>
        <v>0</v>
      </c>
      <c r="I158" s="89">
        <f t="shared" si="66"/>
        <v>0</v>
      </c>
      <c r="J158" s="89">
        <f t="shared" si="67"/>
        <v>0</v>
      </c>
      <c r="K158" s="89">
        <f t="shared" si="68"/>
        <v>0</v>
      </c>
      <c r="L158" s="89">
        <f t="shared" si="69"/>
        <v>0</v>
      </c>
      <c r="M158" s="89">
        <f t="shared" si="70"/>
        <v>0</v>
      </c>
      <c r="N158" s="89">
        <f t="shared" si="71"/>
        <v>0</v>
      </c>
      <c r="O158" s="89">
        <f t="shared" si="72"/>
        <v>0</v>
      </c>
      <c r="P158" s="17">
        <f t="shared" si="73"/>
        <v>0</v>
      </c>
    </row>
    <row r="159" spans="2:16" s="24" customFormat="1" ht="19.25" customHeight="1" x14ac:dyDescent="0.25">
      <c r="B159" s="3" t="s">
        <v>414</v>
      </c>
      <c r="C159" s="4" t="s">
        <v>99</v>
      </c>
      <c r="D159" s="5"/>
      <c r="E159" s="60">
        <v>7.5</v>
      </c>
      <c r="F159" s="5"/>
      <c r="G159" s="89">
        <f t="shared" ref="G159:G222" si="74">F159*E159</f>
        <v>0</v>
      </c>
      <c r="H159" s="89">
        <f t="shared" ref="H159:H222" si="75">F159*1.055</f>
        <v>0</v>
      </c>
      <c r="I159" s="89">
        <f t="shared" ref="I159:I222" si="76">H159*E159</f>
        <v>0</v>
      </c>
      <c r="J159" s="89">
        <f t="shared" ref="J159:J222" si="77">H159*1.055</f>
        <v>0</v>
      </c>
      <c r="K159" s="89">
        <f t="shared" ref="K159:K222" si="78">J159*E159</f>
        <v>0</v>
      </c>
      <c r="L159" s="89">
        <f t="shared" ref="L159:L222" si="79">J159*1.055</f>
        <v>0</v>
      </c>
      <c r="M159" s="89">
        <f t="shared" ref="M159:M222" si="80">L159*E159</f>
        <v>0</v>
      </c>
      <c r="N159" s="89">
        <f t="shared" ref="N159:N222" si="81">L159*1.055</f>
        <v>0</v>
      </c>
      <c r="O159" s="89">
        <f t="shared" ref="O159:O222" si="82">N159*E159</f>
        <v>0</v>
      </c>
      <c r="P159" s="17">
        <f t="shared" ref="P159:P222" si="83">G159+I159+K159+M159+O159</f>
        <v>0</v>
      </c>
    </row>
    <row r="160" spans="2:16" s="24" customFormat="1" ht="19.25" customHeight="1" x14ac:dyDescent="0.25">
      <c r="B160" s="7" t="s">
        <v>98</v>
      </c>
      <c r="C160" s="4" t="s">
        <v>100</v>
      </c>
      <c r="D160" s="5"/>
      <c r="E160" s="60">
        <v>135</v>
      </c>
      <c r="F160" s="5"/>
      <c r="G160" s="89">
        <f t="shared" si="74"/>
        <v>0</v>
      </c>
      <c r="H160" s="89">
        <f t="shared" si="75"/>
        <v>0</v>
      </c>
      <c r="I160" s="89">
        <f t="shared" si="76"/>
        <v>0</v>
      </c>
      <c r="J160" s="89">
        <f t="shared" si="77"/>
        <v>0</v>
      </c>
      <c r="K160" s="89">
        <f t="shared" si="78"/>
        <v>0</v>
      </c>
      <c r="L160" s="89">
        <f t="shared" si="79"/>
        <v>0</v>
      </c>
      <c r="M160" s="89">
        <f t="shared" si="80"/>
        <v>0</v>
      </c>
      <c r="N160" s="89">
        <f t="shared" si="81"/>
        <v>0</v>
      </c>
      <c r="O160" s="89">
        <f t="shared" si="82"/>
        <v>0</v>
      </c>
      <c r="P160" s="17">
        <f t="shared" si="83"/>
        <v>0</v>
      </c>
    </row>
    <row r="161" spans="2:16" s="24" customFormat="1" ht="19.25" customHeight="1" x14ac:dyDescent="0.25">
      <c r="B161" s="3" t="s">
        <v>28</v>
      </c>
      <c r="C161" s="4" t="s">
        <v>101</v>
      </c>
      <c r="D161" s="5"/>
      <c r="E161" s="60">
        <v>622.5</v>
      </c>
      <c r="F161" s="5"/>
      <c r="G161" s="89">
        <f t="shared" si="74"/>
        <v>0</v>
      </c>
      <c r="H161" s="89">
        <f t="shared" si="75"/>
        <v>0</v>
      </c>
      <c r="I161" s="89">
        <f t="shared" si="76"/>
        <v>0</v>
      </c>
      <c r="J161" s="89">
        <f t="shared" si="77"/>
        <v>0</v>
      </c>
      <c r="K161" s="89">
        <f t="shared" si="78"/>
        <v>0</v>
      </c>
      <c r="L161" s="89">
        <f t="shared" si="79"/>
        <v>0</v>
      </c>
      <c r="M161" s="89">
        <f t="shared" si="80"/>
        <v>0</v>
      </c>
      <c r="N161" s="89">
        <f t="shared" si="81"/>
        <v>0</v>
      </c>
      <c r="O161" s="89">
        <f t="shared" si="82"/>
        <v>0</v>
      </c>
      <c r="P161" s="17">
        <f t="shared" si="83"/>
        <v>0</v>
      </c>
    </row>
    <row r="162" spans="2:16" s="24" customFormat="1" ht="19.25" customHeight="1" x14ac:dyDescent="0.25">
      <c r="B162" s="3" t="s">
        <v>103</v>
      </c>
      <c r="C162" s="4" t="s">
        <v>102</v>
      </c>
      <c r="D162" s="5"/>
      <c r="E162" s="60">
        <v>7.5</v>
      </c>
      <c r="F162" s="5"/>
      <c r="G162" s="89">
        <f t="shared" si="74"/>
        <v>0</v>
      </c>
      <c r="H162" s="89">
        <f t="shared" si="75"/>
        <v>0</v>
      </c>
      <c r="I162" s="89">
        <f t="shared" si="76"/>
        <v>0</v>
      </c>
      <c r="J162" s="89">
        <f t="shared" si="77"/>
        <v>0</v>
      </c>
      <c r="K162" s="89">
        <f t="shared" si="78"/>
        <v>0</v>
      </c>
      <c r="L162" s="89">
        <f t="shared" si="79"/>
        <v>0</v>
      </c>
      <c r="M162" s="89">
        <f t="shared" si="80"/>
        <v>0</v>
      </c>
      <c r="N162" s="89">
        <f t="shared" si="81"/>
        <v>0</v>
      </c>
      <c r="O162" s="89">
        <f t="shared" si="82"/>
        <v>0</v>
      </c>
      <c r="P162" s="17">
        <f t="shared" si="83"/>
        <v>0</v>
      </c>
    </row>
    <row r="163" spans="2:16" s="24" customFormat="1" ht="19.25" customHeight="1" x14ac:dyDescent="0.25">
      <c r="B163" s="3" t="s">
        <v>105</v>
      </c>
      <c r="C163" s="4" t="s">
        <v>104</v>
      </c>
      <c r="D163" s="5"/>
      <c r="E163" s="60">
        <v>22.5</v>
      </c>
      <c r="F163" s="5"/>
      <c r="G163" s="89">
        <f t="shared" si="74"/>
        <v>0</v>
      </c>
      <c r="H163" s="89">
        <f t="shared" si="75"/>
        <v>0</v>
      </c>
      <c r="I163" s="89">
        <f t="shared" si="76"/>
        <v>0</v>
      </c>
      <c r="J163" s="89">
        <f t="shared" si="77"/>
        <v>0</v>
      </c>
      <c r="K163" s="89">
        <f t="shared" si="78"/>
        <v>0</v>
      </c>
      <c r="L163" s="89">
        <f t="shared" si="79"/>
        <v>0</v>
      </c>
      <c r="M163" s="89">
        <f t="shared" si="80"/>
        <v>0</v>
      </c>
      <c r="N163" s="89">
        <f t="shared" si="81"/>
        <v>0</v>
      </c>
      <c r="O163" s="89">
        <f t="shared" si="82"/>
        <v>0</v>
      </c>
      <c r="P163" s="17">
        <f t="shared" si="83"/>
        <v>0</v>
      </c>
    </row>
    <row r="164" spans="2:16" s="24" customFormat="1" ht="19.25" customHeight="1" x14ac:dyDescent="0.25">
      <c r="B164" s="3" t="s">
        <v>107</v>
      </c>
      <c r="C164" s="4" t="s">
        <v>106</v>
      </c>
      <c r="D164" s="5"/>
      <c r="E164" s="60">
        <v>3</v>
      </c>
      <c r="F164" s="5"/>
      <c r="G164" s="89">
        <f t="shared" si="74"/>
        <v>0</v>
      </c>
      <c r="H164" s="89">
        <f t="shared" si="75"/>
        <v>0</v>
      </c>
      <c r="I164" s="89">
        <f t="shared" si="76"/>
        <v>0</v>
      </c>
      <c r="J164" s="89">
        <f t="shared" si="77"/>
        <v>0</v>
      </c>
      <c r="K164" s="89">
        <f t="shared" si="78"/>
        <v>0</v>
      </c>
      <c r="L164" s="89">
        <f t="shared" si="79"/>
        <v>0</v>
      </c>
      <c r="M164" s="89">
        <f t="shared" si="80"/>
        <v>0</v>
      </c>
      <c r="N164" s="89">
        <f t="shared" si="81"/>
        <v>0</v>
      </c>
      <c r="O164" s="89">
        <f t="shared" si="82"/>
        <v>0</v>
      </c>
      <c r="P164" s="17">
        <f t="shared" si="83"/>
        <v>0</v>
      </c>
    </row>
    <row r="165" spans="2:16" s="24" customFormat="1" ht="19.25" customHeight="1" x14ac:dyDescent="0.25">
      <c r="B165" s="3" t="s">
        <v>109</v>
      </c>
      <c r="C165" s="4" t="s">
        <v>108</v>
      </c>
      <c r="D165" s="5"/>
      <c r="E165" s="60">
        <v>10.5</v>
      </c>
      <c r="F165" s="5"/>
      <c r="G165" s="89">
        <f t="shared" si="74"/>
        <v>0</v>
      </c>
      <c r="H165" s="89">
        <f t="shared" si="75"/>
        <v>0</v>
      </c>
      <c r="I165" s="89">
        <f t="shared" si="76"/>
        <v>0</v>
      </c>
      <c r="J165" s="89">
        <f t="shared" si="77"/>
        <v>0</v>
      </c>
      <c r="K165" s="89">
        <f t="shared" si="78"/>
        <v>0</v>
      </c>
      <c r="L165" s="89">
        <f t="shared" si="79"/>
        <v>0</v>
      </c>
      <c r="M165" s="89">
        <f t="shared" si="80"/>
        <v>0</v>
      </c>
      <c r="N165" s="89">
        <f t="shared" si="81"/>
        <v>0</v>
      </c>
      <c r="O165" s="89">
        <f t="shared" si="82"/>
        <v>0</v>
      </c>
      <c r="P165" s="17">
        <f t="shared" si="83"/>
        <v>0</v>
      </c>
    </row>
    <row r="166" spans="2:16" s="24" customFormat="1" ht="19.25" customHeight="1" x14ac:dyDescent="0.25">
      <c r="B166" s="121" t="s">
        <v>111</v>
      </c>
      <c r="C166" s="4" t="s">
        <v>110</v>
      </c>
      <c r="D166" s="5"/>
      <c r="E166" s="60">
        <v>87</v>
      </c>
      <c r="F166" s="5"/>
      <c r="G166" s="89">
        <f t="shared" si="74"/>
        <v>0</v>
      </c>
      <c r="H166" s="89">
        <f t="shared" si="75"/>
        <v>0</v>
      </c>
      <c r="I166" s="89">
        <f t="shared" si="76"/>
        <v>0</v>
      </c>
      <c r="J166" s="89">
        <f t="shared" si="77"/>
        <v>0</v>
      </c>
      <c r="K166" s="89">
        <f t="shared" si="78"/>
        <v>0</v>
      </c>
      <c r="L166" s="89">
        <f t="shared" si="79"/>
        <v>0</v>
      </c>
      <c r="M166" s="89">
        <f t="shared" si="80"/>
        <v>0</v>
      </c>
      <c r="N166" s="89">
        <f t="shared" si="81"/>
        <v>0</v>
      </c>
      <c r="O166" s="89">
        <f t="shared" si="82"/>
        <v>0</v>
      </c>
      <c r="P166" s="17">
        <f t="shared" si="83"/>
        <v>0</v>
      </c>
    </row>
    <row r="167" spans="2:16" s="24" customFormat="1" ht="19.25" customHeight="1" x14ac:dyDescent="0.25">
      <c r="B167" s="122"/>
      <c r="C167" s="4" t="s">
        <v>112</v>
      </c>
      <c r="D167" s="5"/>
      <c r="E167" s="60">
        <v>106.5</v>
      </c>
      <c r="F167" s="5"/>
      <c r="G167" s="89">
        <f t="shared" si="74"/>
        <v>0</v>
      </c>
      <c r="H167" s="89">
        <f t="shared" si="75"/>
        <v>0</v>
      </c>
      <c r="I167" s="89">
        <f t="shared" si="76"/>
        <v>0</v>
      </c>
      <c r="J167" s="89">
        <f t="shared" si="77"/>
        <v>0</v>
      </c>
      <c r="K167" s="89">
        <f t="shared" si="78"/>
        <v>0</v>
      </c>
      <c r="L167" s="89">
        <f t="shared" si="79"/>
        <v>0</v>
      </c>
      <c r="M167" s="89">
        <f t="shared" si="80"/>
        <v>0</v>
      </c>
      <c r="N167" s="89">
        <f t="shared" si="81"/>
        <v>0</v>
      </c>
      <c r="O167" s="89">
        <f t="shared" si="82"/>
        <v>0</v>
      </c>
      <c r="P167" s="17">
        <f t="shared" si="83"/>
        <v>0</v>
      </c>
    </row>
    <row r="168" spans="2:16" s="24" customFormat="1" ht="19.25" customHeight="1" x14ac:dyDescent="0.25">
      <c r="B168" s="3" t="s">
        <v>114</v>
      </c>
      <c r="C168" s="4" t="s">
        <v>113</v>
      </c>
      <c r="D168" s="5"/>
      <c r="E168" s="60">
        <v>13.5</v>
      </c>
      <c r="F168" s="5"/>
      <c r="G168" s="89">
        <f t="shared" si="74"/>
        <v>0</v>
      </c>
      <c r="H168" s="89">
        <f t="shared" si="75"/>
        <v>0</v>
      </c>
      <c r="I168" s="89">
        <f t="shared" si="76"/>
        <v>0</v>
      </c>
      <c r="J168" s="89">
        <f t="shared" si="77"/>
        <v>0</v>
      </c>
      <c r="K168" s="89">
        <f t="shared" si="78"/>
        <v>0</v>
      </c>
      <c r="L168" s="89">
        <f t="shared" si="79"/>
        <v>0</v>
      </c>
      <c r="M168" s="89">
        <f t="shared" si="80"/>
        <v>0</v>
      </c>
      <c r="N168" s="89">
        <f t="shared" si="81"/>
        <v>0</v>
      </c>
      <c r="O168" s="89">
        <f t="shared" si="82"/>
        <v>0</v>
      </c>
      <c r="P168" s="17">
        <f t="shared" si="83"/>
        <v>0</v>
      </c>
    </row>
    <row r="169" spans="2:16" s="24" customFormat="1" ht="19.25" customHeight="1" x14ac:dyDescent="0.25">
      <c r="B169" s="3" t="s">
        <v>414</v>
      </c>
      <c r="C169" s="4" t="s">
        <v>115</v>
      </c>
      <c r="D169" s="5"/>
      <c r="E169" s="60">
        <v>9</v>
      </c>
      <c r="F169" s="5"/>
      <c r="G169" s="89">
        <f t="shared" si="74"/>
        <v>0</v>
      </c>
      <c r="H169" s="89">
        <f t="shared" si="75"/>
        <v>0</v>
      </c>
      <c r="I169" s="89">
        <f t="shared" si="76"/>
        <v>0</v>
      </c>
      <c r="J169" s="89">
        <f t="shared" si="77"/>
        <v>0</v>
      </c>
      <c r="K169" s="89">
        <f t="shared" si="78"/>
        <v>0</v>
      </c>
      <c r="L169" s="89">
        <f t="shared" si="79"/>
        <v>0</v>
      </c>
      <c r="M169" s="89">
        <f t="shared" si="80"/>
        <v>0</v>
      </c>
      <c r="N169" s="89">
        <f t="shared" si="81"/>
        <v>0</v>
      </c>
      <c r="O169" s="89">
        <f t="shared" si="82"/>
        <v>0</v>
      </c>
      <c r="P169" s="17">
        <f t="shared" si="83"/>
        <v>0</v>
      </c>
    </row>
    <row r="170" spans="2:16" s="24" customFormat="1" ht="19.25" customHeight="1" x14ac:dyDescent="0.25">
      <c r="B170" s="3" t="s">
        <v>414</v>
      </c>
      <c r="C170" s="4" t="s">
        <v>116</v>
      </c>
      <c r="D170" s="5"/>
      <c r="E170" s="60">
        <v>34.5</v>
      </c>
      <c r="F170" s="5"/>
      <c r="G170" s="89">
        <f t="shared" si="74"/>
        <v>0</v>
      </c>
      <c r="H170" s="89">
        <f t="shared" si="75"/>
        <v>0</v>
      </c>
      <c r="I170" s="89">
        <f t="shared" si="76"/>
        <v>0</v>
      </c>
      <c r="J170" s="89">
        <f t="shared" si="77"/>
        <v>0</v>
      </c>
      <c r="K170" s="89">
        <f t="shared" si="78"/>
        <v>0</v>
      </c>
      <c r="L170" s="89">
        <f t="shared" si="79"/>
        <v>0</v>
      </c>
      <c r="M170" s="89">
        <f t="shared" si="80"/>
        <v>0</v>
      </c>
      <c r="N170" s="89">
        <f t="shared" si="81"/>
        <v>0</v>
      </c>
      <c r="O170" s="89">
        <f t="shared" si="82"/>
        <v>0</v>
      </c>
      <c r="P170" s="17">
        <f t="shared" si="83"/>
        <v>0</v>
      </c>
    </row>
    <row r="171" spans="2:16" s="24" customFormat="1" ht="19.25" customHeight="1" x14ac:dyDescent="0.25">
      <c r="B171" s="3" t="s">
        <v>118</v>
      </c>
      <c r="C171" s="4" t="s">
        <v>117</v>
      </c>
      <c r="D171" s="5"/>
      <c r="E171" s="60">
        <v>3</v>
      </c>
      <c r="F171" s="5"/>
      <c r="G171" s="89">
        <f t="shared" si="74"/>
        <v>0</v>
      </c>
      <c r="H171" s="89">
        <f t="shared" si="75"/>
        <v>0</v>
      </c>
      <c r="I171" s="89">
        <f t="shared" si="76"/>
        <v>0</v>
      </c>
      <c r="J171" s="89">
        <f t="shared" si="77"/>
        <v>0</v>
      </c>
      <c r="K171" s="89">
        <f t="shared" si="78"/>
        <v>0</v>
      </c>
      <c r="L171" s="89">
        <f t="shared" si="79"/>
        <v>0</v>
      </c>
      <c r="M171" s="89">
        <f t="shared" si="80"/>
        <v>0</v>
      </c>
      <c r="N171" s="89">
        <f t="shared" si="81"/>
        <v>0</v>
      </c>
      <c r="O171" s="89">
        <f t="shared" si="82"/>
        <v>0</v>
      </c>
      <c r="P171" s="17">
        <f t="shared" si="83"/>
        <v>0</v>
      </c>
    </row>
    <row r="172" spans="2:16" s="24" customFormat="1" ht="19.25" customHeight="1" x14ac:dyDescent="0.25">
      <c r="B172" s="3" t="s">
        <v>120</v>
      </c>
      <c r="C172" s="4" t="s">
        <v>119</v>
      </c>
      <c r="D172" s="5"/>
      <c r="E172" s="60">
        <v>1.5</v>
      </c>
      <c r="F172" s="5"/>
      <c r="G172" s="89">
        <f t="shared" si="74"/>
        <v>0</v>
      </c>
      <c r="H172" s="89">
        <f t="shared" si="75"/>
        <v>0</v>
      </c>
      <c r="I172" s="89">
        <f t="shared" si="76"/>
        <v>0</v>
      </c>
      <c r="J172" s="89">
        <f t="shared" si="77"/>
        <v>0</v>
      </c>
      <c r="K172" s="89">
        <f t="shared" si="78"/>
        <v>0</v>
      </c>
      <c r="L172" s="89">
        <f t="shared" si="79"/>
        <v>0</v>
      </c>
      <c r="M172" s="89">
        <f t="shared" si="80"/>
        <v>0</v>
      </c>
      <c r="N172" s="89">
        <f t="shared" si="81"/>
        <v>0</v>
      </c>
      <c r="O172" s="89">
        <f t="shared" si="82"/>
        <v>0</v>
      </c>
      <c r="P172" s="17">
        <f t="shared" si="83"/>
        <v>0</v>
      </c>
    </row>
    <row r="173" spans="2:16" s="24" customFormat="1" ht="19.25" customHeight="1" x14ac:dyDescent="0.25">
      <c r="B173" s="3" t="s">
        <v>121</v>
      </c>
      <c r="C173" s="4" t="s">
        <v>553</v>
      </c>
      <c r="D173" s="5"/>
      <c r="E173" s="60">
        <v>1.5</v>
      </c>
      <c r="F173" s="5"/>
      <c r="G173" s="89">
        <f t="shared" si="74"/>
        <v>0</v>
      </c>
      <c r="H173" s="89">
        <f t="shared" si="75"/>
        <v>0</v>
      </c>
      <c r="I173" s="89">
        <f t="shared" si="76"/>
        <v>0</v>
      </c>
      <c r="J173" s="89">
        <f t="shared" si="77"/>
        <v>0</v>
      </c>
      <c r="K173" s="89">
        <f t="shared" si="78"/>
        <v>0</v>
      </c>
      <c r="L173" s="89">
        <f t="shared" si="79"/>
        <v>0</v>
      </c>
      <c r="M173" s="89">
        <f t="shared" si="80"/>
        <v>0</v>
      </c>
      <c r="N173" s="89">
        <f t="shared" si="81"/>
        <v>0</v>
      </c>
      <c r="O173" s="89">
        <f t="shared" si="82"/>
        <v>0</v>
      </c>
      <c r="P173" s="17">
        <f t="shared" si="83"/>
        <v>0</v>
      </c>
    </row>
    <row r="174" spans="2:16" s="24" customFormat="1" ht="19.25" customHeight="1" x14ac:dyDescent="0.25">
      <c r="B174" s="3" t="s">
        <v>122</v>
      </c>
      <c r="C174" s="4" t="s">
        <v>552</v>
      </c>
      <c r="D174" s="5"/>
      <c r="E174" s="60">
        <v>42</v>
      </c>
      <c r="F174" s="5"/>
      <c r="G174" s="89">
        <f t="shared" si="74"/>
        <v>0</v>
      </c>
      <c r="H174" s="89">
        <f t="shared" si="75"/>
        <v>0</v>
      </c>
      <c r="I174" s="89">
        <f t="shared" si="76"/>
        <v>0</v>
      </c>
      <c r="J174" s="89">
        <f t="shared" si="77"/>
        <v>0</v>
      </c>
      <c r="K174" s="89">
        <f t="shared" si="78"/>
        <v>0</v>
      </c>
      <c r="L174" s="89">
        <f t="shared" si="79"/>
        <v>0</v>
      </c>
      <c r="M174" s="89">
        <f t="shared" si="80"/>
        <v>0</v>
      </c>
      <c r="N174" s="89">
        <f t="shared" si="81"/>
        <v>0</v>
      </c>
      <c r="O174" s="89">
        <f t="shared" si="82"/>
        <v>0</v>
      </c>
      <c r="P174" s="17">
        <f t="shared" si="83"/>
        <v>0</v>
      </c>
    </row>
    <row r="175" spans="2:16" s="24" customFormat="1" ht="19.25" customHeight="1" x14ac:dyDescent="0.25">
      <c r="B175" s="3" t="s">
        <v>124</v>
      </c>
      <c r="C175" s="4" t="s">
        <v>123</v>
      </c>
      <c r="D175" s="5"/>
      <c r="E175" s="60">
        <v>13.5</v>
      </c>
      <c r="F175" s="5"/>
      <c r="G175" s="89">
        <f t="shared" si="74"/>
        <v>0</v>
      </c>
      <c r="H175" s="89">
        <f t="shared" si="75"/>
        <v>0</v>
      </c>
      <c r="I175" s="89">
        <f t="shared" si="76"/>
        <v>0</v>
      </c>
      <c r="J175" s="89">
        <f t="shared" si="77"/>
        <v>0</v>
      </c>
      <c r="K175" s="89">
        <f t="shared" si="78"/>
        <v>0</v>
      </c>
      <c r="L175" s="89">
        <f t="shared" si="79"/>
        <v>0</v>
      </c>
      <c r="M175" s="89">
        <f t="shared" si="80"/>
        <v>0</v>
      </c>
      <c r="N175" s="89">
        <f t="shared" si="81"/>
        <v>0</v>
      </c>
      <c r="O175" s="89">
        <f t="shared" si="82"/>
        <v>0</v>
      </c>
      <c r="P175" s="17">
        <f t="shared" si="83"/>
        <v>0</v>
      </c>
    </row>
    <row r="176" spans="2:16" s="24" customFormat="1" ht="19.25" customHeight="1" x14ac:dyDescent="0.25">
      <c r="B176" s="121" t="s">
        <v>126</v>
      </c>
      <c r="C176" s="4" t="s">
        <v>125</v>
      </c>
      <c r="D176" s="5"/>
      <c r="E176" s="60">
        <v>3</v>
      </c>
      <c r="F176" s="5"/>
      <c r="G176" s="89">
        <f t="shared" si="74"/>
        <v>0</v>
      </c>
      <c r="H176" s="89">
        <f t="shared" si="75"/>
        <v>0</v>
      </c>
      <c r="I176" s="89">
        <f t="shared" si="76"/>
        <v>0</v>
      </c>
      <c r="J176" s="89">
        <f t="shared" si="77"/>
        <v>0</v>
      </c>
      <c r="K176" s="89">
        <f t="shared" si="78"/>
        <v>0</v>
      </c>
      <c r="L176" s="89">
        <f t="shared" si="79"/>
        <v>0</v>
      </c>
      <c r="M176" s="89">
        <f t="shared" si="80"/>
        <v>0</v>
      </c>
      <c r="N176" s="89">
        <f t="shared" si="81"/>
        <v>0</v>
      </c>
      <c r="O176" s="89">
        <f t="shared" si="82"/>
        <v>0</v>
      </c>
      <c r="P176" s="17">
        <f t="shared" si="83"/>
        <v>0</v>
      </c>
    </row>
    <row r="177" spans="2:16" s="24" customFormat="1" ht="19.25" customHeight="1" x14ac:dyDescent="0.25">
      <c r="B177" s="122"/>
      <c r="C177" s="4" t="s">
        <v>127</v>
      </c>
      <c r="D177" s="5"/>
      <c r="E177" s="60">
        <v>6</v>
      </c>
      <c r="F177" s="5"/>
      <c r="G177" s="89">
        <f t="shared" si="74"/>
        <v>0</v>
      </c>
      <c r="H177" s="89">
        <f t="shared" si="75"/>
        <v>0</v>
      </c>
      <c r="I177" s="89">
        <f t="shared" si="76"/>
        <v>0</v>
      </c>
      <c r="J177" s="89">
        <f t="shared" si="77"/>
        <v>0</v>
      </c>
      <c r="K177" s="89">
        <f t="shared" si="78"/>
        <v>0</v>
      </c>
      <c r="L177" s="89">
        <f t="shared" si="79"/>
        <v>0</v>
      </c>
      <c r="M177" s="89">
        <f t="shared" si="80"/>
        <v>0</v>
      </c>
      <c r="N177" s="89">
        <f t="shared" si="81"/>
        <v>0</v>
      </c>
      <c r="O177" s="89">
        <f t="shared" si="82"/>
        <v>0</v>
      </c>
      <c r="P177" s="17">
        <f t="shared" si="83"/>
        <v>0</v>
      </c>
    </row>
    <row r="178" spans="2:16" s="24" customFormat="1" ht="19.25" customHeight="1" x14ac:dyDescent="0.25">
      <c r="B178" s="3" t="s">
        <v>129</v>
      </c>
      <c r="C178" s="4" t="s">
        <v>128</v>
      </c>
      <c r="D178" s="5"/>
      <c r="E178" s="60">
        <v>3</v>
      </c>
      <c r="F178" s="5"/>
      <c r="G178" s="89">
        <f t="shared" si="74"/>
        <v>0</v>
      </c>
      <c r="H178" s="89">
        <f t="shared" si="75"/>
        <v>0</v>
      </c>
      <c r="I178" s="89">
        <f t="shared" si="76"/>
        <v>0</v>
      </c>
      <c r="J178" s="89">
        <f t="shared" si="77"/>
        <v>0</v>
      </c>
      <c r="K178" s="89">
        <f t="shared" si="78"/>
        <v>0</v>
      </c>
      <c r="L178" s="89">
        <f t="shared" si="79"/>
        <v>0</v>
      </c>
      <c r="M178" s="89">
        <f t="shared" si="80"/>
        <v>0</v>
      </c>
      <c r="N178" s="89">
        <f t="shared" si="81"/>
        <v>0</v>
      </c>
      <c r="O178" s="89">
        <f t="shared" si="82"/>
        <v>0</v>
      </c>
      <c r="P178" s="17">
        <f t="shared" si="83"/>
        <v>0</v>
      </c>
    </row>
    <row r="179" spans="2:16" s="24" customFormat="1" ht="19.25" customHeight="1" x14ac:dyDescent="0.25">
      <c r="B179" s="3" t="s">
        <v>131</v>
      </c>
      <c r="C179" s="4" t="s">
        <v>130</v>
      </c>
      <c r="D179" s="5"/>
      <c r="E179" s="60">
        <v>4.5</v>
      </c>
      <c r="F179" s="5"/>
      <c r="G179" s="89">
        <f t="shared" si="74"/>
        <v>0</v>
      </c>
      <c r="H179" s="89">
        <f t="shared" si="75"/>
        <v>0</v>
      </c>
      <c r="I179" s="89">
        <f t="shared" si="76"/>
        <v>0</v>
      </c>
      <c r="J179" s="89">
        <f t="shared" si="77"/>
        <v>0</v>
      </c>
      <c r="K179" s="89">
        <f t="shared" si="78"/>
        <v>0</v>
      </c>
      <c r="L179" s="89">
        <f t="shared" si="79"/>
        <v>0</v>
      </c>
      <c r="M179" s="89">
        <f t="shared" si="80"/>
        <v>0</v>
      </c>
      <c r="N179" s="89">
        <f t="shared" si="81"/>
        <v>0</v>
      </c>
      <c r="O179" s="89">
        <f t="shared" si="82"/>
        <v>0</v>
      </c>
      <c r="P179" s="17">
        <f t="shared" si="83"/>
        <v>0</v>
      </c>
    </row>
    <row r="180" spans="2:16" s="24" customFormat="1" ht="23.4" customHeight="1" x14ac:dyDescent="0.25">
      <c r="B180" s="3" t="s">
        <v>133</v>
      </c>
      <c r="C180" s="4" t="s">
        <v>132</v>
      </c>
      <c r="D180" s="5"/>
      <c r="E180" s="60">
        <v>243</v>
      </c>
      <c r="F180" s="5"/>
      <c r="G180" s="89">
        <f t="shared" si="74"/>
        <v>0</v>
      </c>
      <c r="H180" s="89">
        <f t="shared" si="75"/>
        <v>0</v>
      </c>
      <c r="I180" s="89">
        <f t="shared" si="76"/>
        <v>0</v>
      </c>
      <c r="J180" s="89">
        <f t="shared" si="77"/>
        <v>0</v>
      </c>
      <c r="K180" s="89">
        <f t="shared" si="78"/>
        <v>0</v>
      </c>
      <c r="L180" s="89">
        <f t="shared" si="79"/>
        <v>0</v>
      </c>
      <c r="M180" s="89">
        <f t="shared" si="80"/>
        <v>0</v>
      </c>
      <c r="N180" s="89">
        <f t="shared" si="81"/>
        <v>0</v>
      </c>
      <c r="O180" s="89">
        <f t="shared" si="82"/>
        <v>0</v>
      </c>
      <c r="P180" s="17">
        <f t="shared" si="83"/>
        <v>0</v>
      </c>
    </row>
    <row r="181" spans="2:16" s="24" customFormat="1" ht="19.25" customHeight="1" x14ac:dyDescent="0.25">
      <c r="B181" s="7" t="s">
        <v>135</v>
      </c>
      <c r="C181" s="4" t="s">
        <v>134</v>
      </c>
      <c r="D181" s="5"/>
      <c r="E181" s="60">
        <v>18</v>
      </c>
      <c r="F181" s="5"/>
      <c r="G181" s="89">
        <f t="shared" si="74"/>
        <v>0</v>
      </c>
      <c r="H181" s="89">
        <f t="shared" si="75"/>
        <v>0</v>
      </c>
      <c r="I181" s="89">
        <f t="shared" si="76"/>
        <v>0</v>
      </c>
      <c r="J181" s="89">
        <f t="shared" si="77"/>
        <v>0</v>
      </c>
      <c r="K181" s="89">
        <f t="shared" si="78"/>
        <v>0</v>
      </c>
      <c r="L181" s="89">
        <f t="shared" si="79"/>
        <v>0</v>
      </c>
      <c r="M181" s="89">
        <f t="shared" si="80"/>
        <v>0</v>
      </c>
      <c r="N181" s="89">
        <f t="shared" si="81"/>
        <v>0</v>
      </c>
      <c r="O181" s="89">
        <f t="shared" si="82"/>
        <v>0</v>
      </c>
      <c r="P181" s="17">
        <f t="shared" si="83"/>
        <v>0</v>
      </c>
    </row>
    <row r="182" spans="2:16" s="24" customFormat="1" ht="19.25" customHeight="1" x14ac:dyDescent="0.25">
      <c r="B182" s="7" t="s">
        <v>135</v>
      </c>
      <c r="C182" s="4" t="s">
        <v>136</v>
      </c>
      <c r="D182" s="5"/>
      <c r="E182" s="60">
        <v>9</v>
      </c>
      <c r="F182" s="5"/>
      <c r="G182" s="89">
        <f t="shared" si="74"/>
        <v>0</v>
      </c>
      <c r="H182" s="89">
        <f t="shared" si="75"/>
        <v>0</v>
      </c>
      <c r="I182" s="89">
        <f t="shared" si="76"/>
        <v>0</v>
      </c>
      <c r="J182" s="89">
        <f t="shared" si="77"/>
        <v>0</v>
      </c>
      <c r="K182" s="89">
        <f t="shared" si="78"/>
        <v>0</v>
      </c>
      <c r="L182" s="89">
        <f t="shared" si="79"/>
        <v>0</v>
      </c>
      <c r="M182" s="89">
        <f t="shared" si="80"/>
        <v>0</v>
      </c>
      <c r="N182" s="89">
        <f t="shared" si="81"/>
        <v>0</v>
      </c>
      <c r="O182" s="89">
        <f t="shared" si="82"/>
        <v>0</v>
      </c>
      <c r="P182" s="17">
        <f t="shared" si="83"/>
        <v>0</v>
      </c>
    </row>
    <row r="183" spans="2:16" s="24" customFormat="1" ht="19.25" customHeight="1" x14ac:dyDescent="0.25">
      <c r="B183" s="7" t="s">
        <v>135</v>
      </c>
      <c r="C183" s="4" t="s">
        <v>137</v>
      </c>
      <c r="D183" s="5"/>
      <c r="E183" s="60">
        <v>60</v>
      </c>
      <c r="F183" s="5"/>
      <c r="G183" s="89">
        <f t="shared" si="74"/>
        <v>0</v>
      </c>
      <c r="H183" s="89">
        <f t="shared" si="75"/>
        <v>0</v>
      </c>
      <c r="I183" s="89">
        <f t="shared" si="76"/>
        <v>0</v>
      </c>
      <c r="J183" s="89">
        <f t="shared" si="77"/>
        <v>0</v>
      </c>
      <c r="K183" s="89">
        <f t="shared" si="78"/>
        <v>0</v>
      </c>
      <c r="L183" s="89">
        <f t="shared" si="79"/>
        <v>0</v>
      </c>
      <c r="M183" s="89">
        <f t="shared" si="80"/>
        <v>0</v>
      </c>
      <c r="N183" s="89">
        <f t="shared" si="81"/>
        <v>0</v>
      </c>
      <c r="O183" s="89">
        <f t="shared" si="82"/>
        <v>0</v>
      </c>
      <c r="P183" s="17">
        <f t="shared" si="83"/>
        <v>0</v>
      </c>
    </row>
    <row r="184" spans="2:16" s="24" customFormat="1" ht="19.25" customHeight="1" x14ac:dyDescent="0.25">
      <c r="B184" s="7" t="s">
        <v>135</v>
      </c>
      <c r="C184" s="4" t="s">
        <v>138</v>
      </c>
      <c r="D184" s="5"/>
      <c r="E184" s="60">
        <v>19.5</v>
      </c>
      <c r="F184" s="5"/>
      <c r="G184" s="89">
        <f t="shared" si="74"/>
        <v>0</v>
      </c>
      <c r="H184" s="89">
        <f t="shared" si="75"/>
        <v>0</v>
      </c>
      <c r="I184" s="89">
        <f t="shared" si="76"/>
        <v>0</v>
      </c>
      <c r="J184" s="89">
        <f t="shared" si="77"/>
        <v>0</v>
      </c>
      <c r="K184" s="89">
        <f t="shared" si="78"/>
        <v>0</v>
      </c>
      <c r="L184" s="89">
        <f t="shared" si="79"/>
        <v>0</v>
      </c>
      <c r="M184" s="89">
        <f t="shared" si="80"/>
        <v>0</v>
      </c>
      <c r="N184" s="89">
        <f t="shared" si="81"/>
        <v>0</v>
      </c>
      <c r="O184" s="89">
        <f t="shared" si="82"/>
        <v>0</v>
      </c>
      <c r="P184" s="17">
        <f t="shared" si="83"/>
        <v>0</v>
      </c>
    </row>
    <row r="185" spans="2:16" s="24" customFormat="1" ht="19.25" customHeight="1" x14ac:dyDescent="0.25">
      <c r="B185" s="7" t="s">
        <v>135</v>
      </c>
      <c r="C185" s="4" t="s">
        <v>139</v>
      </c>
      <c r="D185" s="5"/>
      <c r="E185" s="60">
        <v>3</v>
      </c>
      <c r="F185" s="5"/>
      <c r="G185" s="89">
        <f t="shared" si="74"/>
        <v>0</v>
      </c>
      <c r="H185" s="89">
        <f t="shared" si="75"/>
        <v>0</v>
      </c>
      <c r="I185" s="89">
        <f t="shared" si="76"/>
        <v>0</v>
      </c>
      <c r="J185" s="89">
        <f t="shared" si="77"/>
        <v>0</v>
      </c>
      <c r="K185" s="89">
        <f t="shared" si="78"/>
        <v>0</v>
      </c>
      <c r="L185" s="89">
        <f t="shared" si="79"/>
        <v>0</v>
      </c>
      <c r="M185" s="89">
        <f t="shared" si="80"/>
        <v>0</v>
      </c>
      <c r="N185" s="89">
        <f t="shared" si="81"/>
        <v>0</v>
      </c>
      <c r="O185" s="89">
        <f t="shared" si="82"/>
        <v>0</v>
      </c>
      <c r="P185" s="17">
        <f t="shared" si="83"/>
        <v>0</v>
      </c>
    </row>
    <row r="186" spans="2:16" s="24" customFormat="1" ht="19.25" customHeight="1" x14ac:dyDescent="0.25">
      <c r="B186" s="7" t="s">
        <v>135</v>
      </c>
      <c r="C186" s="4" t="s">
        <v>140</v>
      </c>
      <c r="D186" s="5"/>
      <c r="E186" s="60">
        <v>3</v>
      </c>
      <c r="F186" s="5"/>
      <c r="G186" s="89">
        <f t="shared" si="74"/>
        <v>0</v>
      </c>
      <c r="H186" s="89">
        <f t="shared" si="75"/>
        <v>0</v>
      </c>
      <c r="I186" s="89">
        <f t="shared" si="76"/>
        <v>0</v>
      </c>
      <c r="J186" s="89">
        <f t="shared" si="77"/>
        <v>0</v>
      </c>
      <c r="K186" s="89">
        <f t="shared" si="78"/>
        <v>0</v>
      </c>
      <c r="L186" s="89">
        <f t="shared" si="79"/>
        <v>0</v>
      </c>
      <c r="M186" s="89">
        <f t="shared" si="80"/>
        <v>0</v>
      </c>
      <c r="N186" s="89">
        <f t="shared" si="81"/>
        <v>0</v>
      </c>
      <c r="O186" s="89">
        <f t="shared" si="82"/>
        <v>0</v>
      </c>
      <c r="P186" s="17">
        <f t="shared" si="83"/>
        <v>0</v>
      </c>
    </row>
    <row r="187" spans="2:16" s="24" customFormat="1" ht="19.25" customHeight="1" x14ac:dyDescent="0.25">
      <c r="B187" s="7" t="s">
        <v>142</v>
      </c>
      <c r="C187" s="4" t="s">
        <v>141</v>
      </c>
      <c r="D187" s="5"/>
      <c r="E187" s="60">
        <v>76.5</v>
      </c>
      <c r="F187" s="5"/>
      <c r="G187" s="89">
        <f t="shared" si="74"/>
        <v>0</v>
      </c>
      <c r="H187" s="89">
        <f t="shared" si="75"/>
        <v>0</v>
      </c>
      <c r="I187" s="89">
        <f t="shared" si="76"/>
        <v>0</v>
      </c>
      <c r="J187" s="89">
        <f t="shared" si="77"/>
        <v>0</v>
      </c>
      <c r="K187" s="89">
        <f t="shared" si="78"/>
        <v>0</v>
      </c>
      <c r="L187" s="89">
        <f t="shared" si="79"/>
        <v>0</v>
      </c>
      <c r="M187" s="89">
        <f t="shared" si="80"/>
        <v>0</v>
      </c>
      <c r="N187" s="89">
        <f t="shared" si="81"/>
        <v>0</v>
      </c>
      <c r="O187" s="89">
        <f t="shared" si="82"/>
        <v>0</v>
      </c>
      <c r="P187" s="17">
        <f t="shared" si="83"/>
        <v>0</v>
      </c>
    </row>
    <row r="188" spans="2:16" s="24" customFormat="1" ht="19.25" customHeight="1" x14ac:dyDescent="0.25">
      <c r="B188" s="7" t="s">
        <v>142</v>
      </c>
      <c r="C188" s="4" t="s">
        <v>143</v>
      </c>
      <c r="D188" s="5"/>
      <c r="E188" s="60">
        <v>88.5</v>
      </c>
      <c r="F188" s="5"/>
      <c r="G188" s="89">
        <f t="shared" si="74"/>
        <v>0</v>
      </c>
      <c r="H188" s="89">
        <f t="shared" si="75"/>
        <v>0</v>
      </c>
      <c r="I188" s="89">
        <f t="shared" si="76"/>
        <v>0</v>
      </c>
      <c r="J188" s="89">
        <f t="shared" si="77"/>
        <v>0</v>
      </c>
      <c r="K188" s="89">
        <f t="shared" si="78"/>
        <v>0</v>
      </c>
      <c r="L188" s="89">
        <f t="shared" si="79"/>
        <v>0</v>
      </c>
      <c r="M188" s="89">
        <f t="shared" si="80"/>
        <v>0</v>
      </c>
      <c r="N188" s="89">
        <f t="shared" si="81"/>
        <v>0</v>
      </c>
      <c r="O188" s="89">
        <f t="shared" si="82"/>
        <v>0</v>
      </c>
      <c r="P188" s="17">
        <f t="shared" si="83"/>
        <v>0</v>
      </c>
    </row>
    <row r="189" spans="2:16" s="24" customFormat="1" ht="19.25" customHeight="1" x14ac:dyDescent="0.25">
      <c r="B189" s="7" t="s">
        <v>142</v>
      </c>
      <c r="C189" s="4" t="s">
        <v>144</v>
      </c>
      <c r="D189" s="5"/>
      <c r="E189" s="60">
        <v>15</v>
      </c>
      <c r="F189" s="5"/>
      <c r="G189" s="89">
        <f t="shared" si="74"/>
        <v>0</v>
      </c>
      <c r="H189" s="89">
        <f t="shared" si="75"/>
        <v>0</v>
      </c>
      <c r="I189" s="89">
        <f t="shared" si="76"/>
        <v>0</v>
      </c>
      <c r="J189" s="89">
        <f t="shared" si="77"/>
        <v>0</v>
      </c>
      <c r="K189" s="89">
        <f t="shared" si="78"/>
        <v>0</v>
      </c>
      <c r="L189" s="89">
        <f t="shared" si="79"/>
        <v>0</v>
      </c>
      <c r="M189" s="89">
        <f t="shared" si="80"/>
        <v>0</v>
      </c>
      <c r="N189" s="89">
        <f t="shared" si="81"/>
        <v>0</v>
      </c>
      <c r="O189" s="89">
        <f t="shared" si="82"/>
        <v>0</v>
      </c>
      <c r="P189" s="17">
        <f t="shared" si="83"/>
        <v>0</v>
      </c>
    </row>
    <row r="190" spans="2:16" s="24" customFormat="1" ht="19.25" customHeight="1" x14ac:dyDescent="0.25">
      <c r="B190" s="7" t="s">
        <v>142</v>
      </c>
      <c r="C190" s="4" t="s">
        <v>145</v>
      </c>
      <c r="D190" s="5"/>
      <c r="E190" s="60">
        <v>15</v>
      </c>
      <c r="F190" s="5"/>
      <c r="G190" s="89">
        <f t="shared" si="74"/>
        <v>0</v>
      </c>
      <c r="H190" s="89">
        <f t="shared" si="75"/>
        <v>0</v>
      </c>
      <c r="I190" s="89">
        <f t="shared" si="76"/>
        <v>0</v>
      </c>
      <c r="J190" s="89">
        <f t="shared" si="77"/>
        <v>0</v>
      </c>
      <c r="K190" s="89">
        <f t="shared" si="78"/>
        <v>0</v>
      </c>
      <c r="L190" s="89">
        <f t="shared" si="79"/>
        <v>0</v>
      </c>
      <c r="M190" s="89">
        <f t="shared" si="80"/>
        <v>0</v>
      </c>
      <c r="N190" s="89">
        <f t="shared" si="81"/>
        <v>0</v>
      </c>
      <c r="O190" s="89">
        <f t="shared" si="82"/>
        <v>0</v>
      </c>
      <c r="P190" s="17">
        <f t="shared" si="83"/>
        <v>0</v>
      </c>
    </row>
    <row r="191" spans="2:16" s="24" customFormat="1" ht="19.25" customHeight="1" x14ac:dyDescent="0.25">
      <c r="B191" s="7" t="s">
        <v>142</v>
      </c>
      <c r="C191" s="4" t="s">
        <v>146</v>
      </c>
      <c r="D191" s="5"/>
      <c r="E191" s="60">
        <v>21</v>
      </c>
      <c r="F191" s="5"/>
      <c r="G191" s="89">
        <f t="shared" si="74"/>
        <v>0</v>
      </c>
      <c r="H191" s="89">
        <f t="shared" si="75"/>
        <v>0</v>
      </c>
      <c r="I191" s="89">
        <f t="shared" si="76"/>
        <v>0</v>
      </c>
      <c r="J191" s="89">
        <f t="shared" si="77"/>
        <v>0</v>
      </c>
      <c r="K191" s="89">
        <f t="shared" si="78"/>
        <v>0</v>
      </c>
      <c r="L191" s="89">
        <f t="shared" si="79"/>
        <v>0</v>
      </c>
      <c r="M191" s="89">
        <f t="shared" si="80"/>
        <v>0</v>
      </c>
      <c r="N191" s="89">
        <f t="shared" si="81"/>
        <v>0</v>
      </c>
      <c r="O191" s="89">
        <f t="shared" si="82"/>
        <v>0</v>
      </c>
      <c r="P191" s="17">
        <f t="shared" si="83"/>
        <v>0</v>
      </c>
    </row>
    <row r="192" spans="2:16" s="24" customFormat="1" ht="19.25" customHeight="1" x14ac:dyDescent="0.25">
      <c r="B192" s="7" t="s">
        <v>142</v>
      </c>
      <c r="C192" s="4" t="s">
        <v>551</v>
      </c>
      <c r="D192" s="5"/>
      <c r="E192" s="60">
        <v>1.5</v>
      </c>
      <c r="F192" s="5"/>
      <c r="G192" s="89">
        <f t="shared" si="74"/>
        <v>0</v>
      </c>
      <c r="H192" s="89">
        <f t="shared" si="75"/>
        <v>0</v>
      </c>
      <c r="I192" s="89">
        <f t="shared" si="76"/>
        <v>0</v>
      </c>
      <c r="J192" s="89">
        <f t="shared" si="77"/>
        <v>0</v>
      </c>
      <c r="K192" s="89">
        <f t="shared" si="78"/>
        <v>0</v>
      </c>
      <c r="L192" s="89">
        <f t="shared" si="79"/>
        <v>0</v>
      </c>
      <c r="M192" s="89">
        <f t="shared" si="80"/>
        <v>0</v>
      </c>
      <c r="N192" s="89">
        <f t="shared" si="81"/>
        <v>0</v>
      </c>
      <c r="O192" s="89">
        <f t="shared" si="82"/>
        <v>0</v>
      </c>
      <c r="P192" s="17">
        <f t="shared" si="83"/>
        <v>0</v>
      </c>
    </row>
    <row r="193" spans="2:16" s="24" customFormat="1" ht="19.25" customHeight="1" x14ac:dyDescent="0.25">
      <c r="B193" s="7" t="s">
        <v>148</v>
      </c>
      <c r="C193" s="4" t="s">
        <v>147</v>
      </c>
      <c r="D193" s="5"/>
      <c r="E193" s="60">
        <v>15</v>
      </c>
      <c r="F193" s="5"/>
      <c r="G193" s="89">
        <f t="shared" si="74"/>
        <v>0</v>
      </c>
      <c r="H193" s="89">
        <f t="shared" si="75"/>
        <v>0</v>
      </c>
      <c r="I193" s="89">
        <f t="shared" si="76"/>
        <v>0</v>
      </c>
      <c r="J193" s="89">
        <f t="shared" si="77"/>
        <v>0</v>
      </c>
      <c r="K193" s="89">
        <f t="shared" si="78"/>
        <v>0</v>
      </c>
      <c r="L193" s="89">
        <f t="shared" si="79"/>
        <v>0</v>
      </c>
      <c r="M193" s="89">
        <f t="shared" si="80"/>
        <v>0</v>
      </c>
      <c r="N193" s="89">
        <f t="shared" si="81"/>
        <v>0</v>
      </c>
      <c r="O193" s="89">
        <f t="shared" si="82"/>
        <v>0</v>
      </c>
      <c r="P193" s="17">
        <f t="shared" si="83"/>
        <v>0</v>
      </c>
    </row>
    <row r="194" spans="2:16" s="24" customFormat="1" ht="19.25" customHeight="1" x14ac:dyDescent="0.25">
      <c r="B194" s="7" t="s">
        <v>148</v>
      </c>
      <c r="C194" s="4" t="s">
        <v>149</v>
      </c>
      <c r="D194" s="5"/>
      <c r="E194" s="60">
        <v>1.5</v>
      </c>
      <c r="F194" s="5"/>
      <c r="G194" s="89">
        <f t="shared" si="74"/>
        <v>0</v>
      </c>
      <c r="H194" s="89">
        <f t="shared" si="75"/>
        <v>0</v>
      </c>
      <c r="I194" s="89">
        <f t="shared" si="76"/>
        <v>0</v>
      </c>
      <c r="J194" s="89">
        <f t="shared" si="77"/>
        <v>0</v>
      </c>
      <c r="K194" s="89">
        <f t="shared" si="78"/>
        <v>0</v>
      </c>
      <c r="L194" s="89">
        <f t="shared" si="79"/>
        <v>0</v>
      </c>
      <c r="M194" s="89">
        <f t="shared" si="80"/>
        <v>0</v>
      </c>
      <c r="N194" s="89">
        <f t="shared" si="81"/>
        <v>0</v>
      </c>
      <c r="O194" s="89">
        <f t="shared" si="82"/>
        <v>0</v>
      </c>
      <c r="P194" s="17">
        <f t="shared" si="83"/>
        <v>0</v>
      </c>
    </row>
    <row r="195" spans="2:16" s="24" customFormat="1" ht="19.25" customHeight="1" x14ac:dyDescent="0.25">
      <c r="B195" s="7" t="s">
        <v>148</v>
      </c>
      <c r="C195" s="4" t="s">
        <v>150</v>
      </c>
      <c r="D195" s="5"/>
      <c r="E195" s="60">
        <v>15</v>
      </c>
      <c r="F195" s="5"/>
      <c r="G195" s="89">
        <f t="shared" si="74"/>
        <v>0</v>
      </c>
      <c r="H195" s="89">
        <f t="shared" si="75"/>
        <v>0</v>
      </c>
      <c r="I195" s="89">
        <f t="shared" si="76"/>
        <v>0</v>
      </c>
      <c r="J195" s="89">
        <f t="shared" si="77"/>
        <v>0</v>
      </c>
      <c r="K195" s="89">
        <f t="shared" si="78"/>
        <v>0</v>
      </c>
      <c r="L195" s="89">
        <f t="shared" si="79"/>
        <v>0</v>
      </c>
      <c r="M195" s="89">
        <f t="shared" si="80"/>
        <v>0</v>
      </c>
      <c r="N195" s="89">
        <f t="shared" si="81"/>
        <v>0</v>
      </c>
      <c r="O195" s="89">
        <f t="shared" si="82"/>
        <v>0</v>
      </c>
      <c r="P195" s="17">
        <f t="shared" si="83"/>
        <v>0</v>
      </c>
    </row>
    <row r="196" spans="2:16" s="24" customFormat="1" ht="19.25" customHeight="1" x14ac:dyDescent="0.25">
      <c r="B196" s="7" t="s">
        <v>148</v>
      </c>
      <c r="C196" s="4" t="s">
        <v>151</v>
      </c>
      <c r="D196" s="5"/>
      <c r="E196" s="60">
        <v>1.5</v>
      </c>
      <c r="F196" s="5"/>
      <c r="G196" s="89">
        <f t="shared" si="74"/>
        <v>0</v>
      </c>
      <c r="H196" s="89">
        <f t="shared" si="75"/>
        <v>0</v>
      </c>
      <c r="I196" s="89">
        <f t="shared" si="76"/>
        <v>0</v>
      </c>
      <c r="J196" s="89">
        <f t="shared" si="77"/>
        <v>0</v>
      </c>
      <c r="K196" s="89">
        <f t="shared" si="78"/>
        <v>0</v>
      </c>
      <c r="L196" s="89">
        <f t="shared" si="79"/>
        <v>0</v>
      </c>
      <c r="M196" s="89">
        <f t="shared" si="80"/>
        <v>0</v>
      </c>
      <c r="N196" s="89">
        <f t="shared" si="81"/>
        <v>0</v>
      </c>
      <c r="O196" s="89">
        <f t="shared" si="82"/>
        <v>0</v>
      </c>
      <c r="P196" s="17">
        <f t="shared" si="83"/>
        <v>0</v>
      </c>
    </row>
    <row r="197" spans="2:16" s="24" customFormat="1" ht="19.25" customHeight="1" x14ac:dyDescent="0.25">
      <c r="B197" s="3" t="s">
        <v>153</v>
      </c>
      <c r="C197" s="4" t="s">
        <v>152</v>
      </c>
      <c r="D197" s="5"/>
      <c r="E197" s="60">
        <v>12</v>
      </c>
      <c r="F197" s="5"/>
      <c r="G197" s="89">
        <f t="shared" si="74"/>
        <v>0</v>
      </c>
      <c r="H197" s="89">
        <f t="shared" si="75"/>
        <v>0</v>
      </c>
      <c r="I197" s="89">
        <f t="shared" si="76"/>
        <v>0</v>
      </c>
      <c r="J197" s="89">
        <f t="shared" si="77"/>
        <v>0</v>
      </c>
      <c r="K197" s="89">
        <f t="shared" si="78"/>
        <v>0</v>
      </c>
      <c r="L197" s="89">
        <f t="shared" si="79"/>
        <v>0</v>
      </c>
      <c r="M197" s="89">
        <f t="shared" si="80"/>
        <v>0</v>
      </c>
      <c r="N197" s="89">
        <f t="shared" si="81"/>
        <v>0</v>
      </c>
      <c r="O197" s="89">
        <f t="shared" si="82"/>
        <v>0</v>
      </c>
      <c r="P197" s="17">
        <f t="shared" si="83"/>
        <v>0</v>
      </c>
    </row>
    <row r="198" spans="2:16" s="24" customFormat="1" ht="19.25" customHeight="1" x14ac:dyDescent="0.25">
      <c r="B198" s="3" t="s">
        <v>23</v>
      </c>
      <c r="C198" s="4" t="s">
        <v>154</v>
      </c>
      <c r="D198" s="5"/>
      <c r="E198" s="60">
        <v>145.5</v>
      </c>
      <c r="F198" s="5"/>
      <c r="G198" s="89">
        <f t="shared" si="74"/>
        <v>0</v>
      </c>
      <c r="H198" s="89">
        <f t="shared" si="75"/>
        <v>0</v>
      </c>
      <c r="I198" s="89">
        <f t="shared" si="76"/>
        <v>0</v>
      </c>
      <c r="J198" s="89">
        <f t="shared" si="77"/>
        <v>0</v>
      </c>
      <c r="K198" s="89">
        <f t="shared" si="78"/>
        <v>0</v>
      </c>
      <c r="L198" s="89">
        <f t="shared" si="79"/>
        <v>0</v>
      </c>
      <c r="M198" s="89">
        <f t="shared" si="80"/>
        <v>0</v>
      </c>
      <c r="N198" s="89">
        <f t="shared" si="81"/>
        <v>0</v>
      </c>
      <c r="O198" s="89">
        <f t="shared" si="82"/>
        <v>0</v>
      </c>
      <c r="P198" s="17">
        <f t="shared" si="83"/>
        <v>0</v>
      </c>
    </row>
    <row r="199" spans="2:16" s="24" customFormat="1" ht="19.25" customHeight="1" x14ac:dyDescent="0.25">
      <c r="B199" s="3" t="s">
        <v>23</v>
      </c>
      <c r="C199" s="4" t="s">
        <v>155</v>
      </c>
      <c r="D199" s="5"/>
      <c r="E199" s="60">
        <v>1972.5</v>
      </c>
      <c r="F199" s="5"/>
      <c r="G199" s="89">
        <f t="shared" si="74"/>
        <v>0</v>
      </c>
      <c r="H199" s="89">
        <f t="shared" si="75"/>
        <v>0</v>
      </c>
      <c r="I199" s="89">
        <f t="shared" si="76"/>
        <v>0</v>
      </c>
      <c r="J199" s="89">
        <f t="shared" si="77"/>
        <v>0</v>
      </c>
      <c r="K199" s="89">
        <f t="shared" si="78"/>
        <v>0</v>
      </c>
      <c r="L199" s="89">
        <f t="shared" si="79"/>
        <v>0</v>
      </c>
      <c r="M199" s="89">
        <f t="shared" si="80"/>
        <v>0</v>
      </c>
      <c r="N199" s="89">
        <f t="shared" si="81"/>
        <v>0</v>
      </c>
      <c r="O199" s="89">
        <f t="shared" si="82"/>
        <v>0</v>
      </c>
      <c r="P199" s="17">
        <f t="shared" si="83"/>
        <v>0</v>
      </c>
    </row>
    <row r="200" spans="2:16" s="24" customFormat="1" ht="19.25" customHeight="1" x14ac:dyDescent="0.25">
      <c r="B200" s="3" t="s">
        <v>157</v>
      </c>
      <c r="C200" s="4" t="s">
        <v>156</v>
      </c>
      <c r="D200" s="5"/>
      <c r="E200" s="60">
        <v>13.5</v>
      </c>
      <c r="F200" s="5"/>
      <c r="G200" s="89">
        <f t="shared" si="74"/>
        <v>0</v>
      </c>
      <c r="H200" s="89">
        <f t="shared" si="75"/>
        <v>0</v>
      </c>
      <c r="I200" s="89">
        <f t="shared" si="76"/>
        <v>0</v>
      </c>
      <c r="J200" s="89">
        <f t="shared" si="77"/>
        <v>0</v>
      </c>
      <c r="K200" s="89">
        <f t="shared" si="78"/>
        <v>0</v>
      </c>
      <c r="L200" s="89">
        <f t="shared" si="79"/>
        <v>0</v>
      </c>
      <c r="M200" s="89">
        <f t="shared" si="80"/>
        <v>0</v>
      </c>
      <c r="N200" s="89">
        <f t="shared" si="81"/>
        <v>0</v>
      </c>
      <c r="O200" s="89">
        <f t="shared" si="82"/>
        <v>0</v>
      </c>
      <c r="P200" s="17">
        <f t="shared" si="83"/>
        <v>0</v>
      </c>
    </row>
    <row r="201" spans="2:16" s="24" customFormat="1" ht="19.25" customHeight="1" x14ac:dyDescent="0.25">
      <c r="B201" s="3" t="s">
        <v>159</v>
      </c>
      <c r="C201" s="4" t="s">
        <v>158</v>
      </c>
      <c r="D201" s="5"/>
      <c r="E201" s="60">
        <v>7.5</v>
      </c>
      <c r="F201" s="5"/>
      <c r="G201" s="89">
        <f t="shared" si="74"/>
        <v>0</v>
      </c>
      <c r="H201" s="89">
        <f t="shared" si="75"/>
        <v>0</v>
      </c>
      <c r="I201" s="89">
        <f t="shared" si="76"/>
        <v>0</v>
      </c>
      <c r="J201" s="89">
        <f t="shared" si="77"/>
        <v>0</v>
      </c>
      <c r="K201" s="89">
        <f t="shared" si="78"/>
        <v>0</v>
      </c>
      <c r="L201" s="89">
        <f t="shared" si="79"/>
        <v>0</v>
      </c>
      <c r="M201" s="89">
        <f t="shared" si="80"/>
        <v>0</v>
      </c>
      <c r="N201" s="89">
        <f t="shared" si="81"/>
        <v>0</v>
      </c>
      <c r="O201" s="89">
        <f t="shared" si="82"/>
        <v>0</v>
      </c>
      <c r="P201" s="17">
        <f t="shared" si="83"/>
        <v>0</v>
      </c>
    </row>
    <row r="202" spans="2:16" s="24" customFormat="1" ht="19.25" customHeight="1" x14ac:dyDescent="0.25">
      <c r="B202" s="3" t="s">
        <v>161</v>
      </c>
      <c r="C202" s="4" t="s">
        <v>160</v>
      </c>
      <c r="D202" s="5"/>
      <c r="E202" s="60">
        <v>3</v>
      </c>
      <c r="F202" s="5"/>
      <c r="G202" s="89">
        <f t="shared" si="74"/>
        <v>0</v>
      </c>
      <c r="H202" s="89">
        <f t="shared" si="75"/>
        <v>0</v>
      </c>
      <c r="I202" s="89">
        <f t="shared" si="76"/>
        <v>0</v>
      </c>
      <c r="J202" s="89">
        <f t="shared" si="77"/>
        <v>0</v>
      </c>
      <c r="K202" s="89">
        <f t="shared" si="78"/>
        <v>0</v>
      </c>
      <c r="L202" s="89">
        <f t="shared" si="79"/>
        <v>0</v>
      </c>
      <c r="M202" s="89">
        <f t="shared" si="80"/>
        <v>0</v>
      </c>
      <c r="N202" s="89">
        <f t="shared" si="81"/>
        <v>0</v>
      </c>
      <c r="O202" s="89">
        <f t="shared" si="82"/>
        <v>0</v>
      </c>
      <c r="P202" s="17">
        <f t="shared" si="83"/>
        <v>0</v>
      </c>
    </row>
    <row r="203" spans="2:16" s="24" customFormat="1" ht="19.25" customHeight="1" x14ac:dyDescent="0.25">
      <c r="B203" s="3" t="s">
        <v>163</v>
      </c>
      <c r="C203" s="4" t="s">
        <v>162</v>
      </c>
      <c r="D203" s="5"/>
      <c r="E203" s="60">
        <v>30</v>
      </c>
      <c r="F203" s="5"/>
      <c r="G203" s="89">
        <f t="shared" si="74"/>
        <v>0</v>
      </c>
      <c r="H203" s="89">
        <f t="shared" si="75"/>
        <v>0</v>
      </c>
      <c r="I203" s="89">
        <f t="shared" si="76"/>
        <v>0</v>
      </c>
      <c r="J203" s="89">
        <f t="shared" si="77"/>
        <v>0</v>
      </c>
      <c r="K203" s="89">
        <f t="shared" si="78"/>
        <v>0</v>
      </c>
      <c r="L203" s="89">
        <f t="shared" si="79"/>
        <v>0</v>
      </c>
      <c r="M203" s="89">
        <f t="shared" si="80"/>
        <v>0</v>
      </c>
      <c r="N203" s="89">
        <f t="shared" si="81"/>
        <v>0</v>
      </c>
      <c r="O203" s="89">
        <f t="shared" si="82"/>
        <v>0</v>
      </c>
      <c r="P203" s="17">
        <f t="shared" si="83"/>
        <v>0</v>
      </c>
    </row>
    <row r="204" spans="2:16" s="24" customFormat="1" ht="19.25" customHeight="1" x14ac:dyDescent="0.25">
      <c r="B204" s="3" t="s">
        <v>165</v>
      </c>
      <c r="C204" s="4" t="s">
        <v>164</v>
      </c>
      <c r="D204" s="5"/>
      <c r="E204" s="60">
        <v>7.5</v>
      </c>
      <c r="F204" s="5"/>
      <c r="G204" s="89">
        <f t="shared" si="74"/>
        <v>0</v>
      </c>
      <c r="H204" s="89">
        <f t="shared" si="75"/>
        <v>0</v>
      </c>
      <c r="I204" s="89">
        <f t="shared" si="76"/>
        <v>0</v>
      </c>
      <c r="J204" s="89">
        <f t="shared" si="77"/>
        <v>0</v>
      </c>
      <c r="K204" s="89">
        <f t="shared" si="78"/>
        <v>0</v>
      </c>
      <c r="L204" s="89">
        <f t="shared" si="79"/>
        <v>0</v>
      </c>
      <c r="M204" s="89">
        <f t="shared" si="80"/>
        <v>0</v>
      </c>
      <c r="N204" s="89">
        <f t="shared" si="81"/>
        <v>0</v>
      </c>
      <c r="O204" s="89">
        <f t="shared" si="82"/>
        <v>0</v>
      </c>
      <c r="P204" s="17">
        <f t="shared" si="83"/>
        <v>0</v>
      </c>
    </row>
    <row r="205" spans="2:16" s="24" customFormat="1" ht="19.25" customHeight="1" x14ac:dyDescent="0.25">
      <c r="B205" s="3" t="s">
        <v>28</v>
      </c>
      <c r="C205" s="4" t="s">
        <v>166</v>
      </c>
      <c r="D205" s="5"/>
      <c r="E205" s="60">
        <v>111</v>
      </c>
      <c r="F205" s="5"/>
      <c r="G205" s="89">
        <f t="shared" si="74"/>
        <v>0</v>
      </c>
      <c r="H205" s="89">
        <f t="shared" si="75"/>
        <v>0</v>
      </c>
      <c r="I205" s="89">
        <f t="shared" si="76"/>
        <v>0</v>
      </c>
      <c r="J205" s="89">
        <f t="shared" si="77"/>
        <v>0</v>
      </c>
      <c r="K205" s="89">
        <f t="shared" si="78"/>
        <v>0</v>
      </c>
      <c r="L205" s="89">
        <f t="shared" si="79"/>
        <v>0</v>
      </c>
      <c r="M205" s="89">
        <f t="shared" si="80"/>
        <v>0</v>
      </c>
      <c r="N205" s="89">
        <f t="shared" si="81"/>
        <v>0</v>
      </c>
      <c r="O205" s="89">
        <f t="shared" si="82"/>
        <v>0</v>
      </c>
      <c r="P205" s="17">
        <f t="shared" si="83"/>
        <v>0</v>
      </c>
    </row>
    <row r="206" spans="2:16" s="24" customFormat="1" ht="19.25" customHeight="1" x14ac:dyDescent="0.25">
      <c r="B206" s="3" t="s">
        <v>28</v>
      </c>
      <c r="C206" s="4" t="s">
        <v>167</v>
      </c>
      <c r="D206" s="5"/>
      <c r="E206" s="60">
        <v>171</v>
      </c>
      <c r="F206" s="5"/>
      <c r="G206" s="89">
        <f t="shared" si="74"/>
        <v>0</v>
      </c>
      <c r="H206" s="89">
        <f t="shared" si="75"/>
        <v>0</v>
      </c>
      <c r="I206" s="89">
        <f t="shared" si="76"/>
        <v>0</v>
      </c>
      <c r="J206" s="89">
        <f t="shared" si="77"/>
        <v>0</v>
      </c>
      <c r="K206" s="89">
        <f t="shared" si="78"/>
        <v>0</v>
      </c>
      <c r="L206" s="89">
        <f t="shared" si="79"/>
        <v>0</v>
      </c>
      <c r="M206" s="89">
        <f t="shared" si="80"/>
        <v>0</v>
      </c>
      <c r="N206" s="89">
        <f t="shared" si="81"/>
        <v>0</v>
      </c>
      <c r="O206" s="89">
        <f t="shared" si="82"/>
        <v>0</v>
      </c>
      <c r="P206" s="17">
        <f t="shared" si="83"/>
        <v>0</v>
      </c>
    </row>
    <row r="207" spans="2:16" s="24" customFormat="1" ht="19.25" customHeight="1" x14ac:dyDescent="0.25">
      <c r="B207" s="3" t="s">
        <v>169</v>
      </c>
      <c r="C207" s="4" t="s">
        <v>168</v>
      </c>
      <c r="D207" s="5"/>
      <c r="E207" s="60">
        <v>130.5</v>
      </c>
      <c r="F207" s="5"/>
      <c r="G207" s="89">
        <f t="shared" si="74"/>
        <v>0</v>
      </c>
      <c r="H207" s="89">
        <f t="shared" si="75"/>
        <v>0</v>
      </c>
      <c r="I207" s="89">
        <f t="shared" si="76"/>
        <v>0</v>
      </c>
      <c r="J207" s="89">
        <f t="shared" si="77"/>
        <v>0</v>
      </c>
      <c r="K207" s="89">
        <f t="shared" si="78"/>
        <v>0</v>
      </c>
      <c r="L207" s="89">
        <f t="shared" si="79"/>
        <v>0</v>
      </c>
      <c r="M207" s="89">
        <f t="shared" si="80"/>
        <v>0</v>
      </c>
      <c r="N207" s="89">
        <f t="shared" si="81"/>
        <v>0</v>
      </c>
      <c r="O207" s="89">
        <f t="shared" si="82"/>
        <v>0</v>
      </c>
      <c r="P207" s="17">
        <f t="shared" si="83"/>
        <v>0</v>
      </c>
    </row>
    <row r="208" spans="2:16" s="24" customFormat="1" ht="19.25" customHeight="1" x14ac:dyDescent="0.25">
      <c r="B208" s="3" t="s">
        <v>171</v>
      </c>
      <c r="C208" s="4" t="s">
        <v>170</v>
      </c>
      <c r="D208" s="5"/>
      <c r="E208" s="60">
        <v>1.5</v>
      </c>
      <c r="F208" s="5"/>
      <c r="G208" s="89">
        <f t="shared" si="74"/>
        <v>0</v>
      </c>
      <c r="H208" s="89">
        <f t="shared" si="75"/>
        <v>0</v>
      </c>
      <c r="I208" s="89">
        <f t="shared" si="76"/>
        <v>0</v>
      </c>
      <c r="J208" s="89">
        <f t="shared" si="77"/>
        <v>0</v>
      </c>
      <c r="K208" s="89">
        <f t="shared" si="78"/>
        <v>0</v>
      </c>
      <c r="L208" s="89">
        <f t="shared" si="79"/>
        <v>0</v>
      </c>
      <c r="M208" s="89">
        <f t="shared" si="80"/>
        <v>0</v>
      </c>
      <c r="N208" s="89">
        <f t="shared" si="81"/>
        <v>0</v>
      </c>
      <c r="O208" s="89">
        <f t="shared" si="82"/>
        <v>0</v>
      </c>
      <c r="P208" s="17">
        <f t="shared" si="83"/>
        <v>0</v>
      </c>
    </row>
    <row r="209" spans="2:16" s="24" customFormat="1" ht="19.25" customHeight="1" x14ac:dyDescent="0.25">
      <c r="B209" s="3" t="s">
        <v>173</v>
      </c>
      <c r="C209" s="4" t="s">
        <v>172</v>
      </c>
      <c r="D209" s="5"/>
      <c r="E209" s="60">
        <v>25.5</v>
      </c>
      <c r="F209" s="5"/>
      <c r="G209" s="89">
        <f t="shared" si="74"/>
        <v>0</v>
      </c>
      <c r="H209" s="89">
        <f t="shared" si="75"/>
        <v>0</v>
      </c>
      <c r="I209" s="89">
        <f t="shared" si="76"/>
        <v>0</v>
      </c>
      <c r="J209" s="89">
        <f t="shared" si="77"/>
        <v>0</v>
      </c>
      <c r="K209" s="89">
        <f t="shared" si="78"/>
        <v>0</v>
      </c>
      <c r="L209" s="89">
        <f t="shared" si="79"/>
        <v>0</v>
      </c>
      <c r="M209" s="89">
        <f t="shared" si="80"/>
        <v>0</v>
      </c>
      <c r="N209" s="89">
        <f t="shared" si="81"/>
        <v>0</v>
      </c>
      <c r="O209" s="89">
        <f t="shared" si="82"/>
        <v>0</v>
      </c>
      <c r="P209" s="17">
        <f t="shared" si="83"/>
        <v>0</v>
      </c>
    </row>
    <row r="210" spans="2:16" s="24" customFormat="1" ht="19.25" customHeight="1" x14ac:dyDescent="0.25">
      <c r="B210" s="3" t="s">
        <v>23</v>
      </c>
      <c r="C210" s="4" t="s">
        <v>174</v>
      </c>
      <c r="D210" s="5"/>
      <c r="E210" s="60">
        <v>486</v>
      </c>
      <c r="F210" s="5"/>
      <c r="G210" s="89">
        <f t="shared" si="74"/>
        <v>0</v>
      </c>
      <c r="H210" s="89">
        <f t="shared" si="75"/>
        <v>0</v>
      </c>
      <c r="I210" s="89">
        <f t="shared" si="76"/>
        <v>0</v>
      </c>
      <c r="J210" s="89">
        <f t="shared" si="77"/>
        <v>0</v>
      </c>
      <c r="K210" s="89">
        <f t="shared" si="78"/>
        <v>0</v>
      </c>
      <c r="L210" s="89">
        <f t="shared" si="79"/>
        <v>0</v>
      </c>
      <c r="M210" s="89">
        <f t="shared" si="80"/>
        <v>0</v>
      </c>
      <c r="N210" s="89">
        <f t="shared" si="81"/>
        <v>0</v>
      </c>
      <c r="O210" s="89">
        <f t="shared" si="82"/>
        <v>0</v>
      </c>
      <c r="P210" s="17">
        <f t="shared" si="83"/>
        <v>0</v>
      </c>
    </row>
    <row r="211" spans="2:16" s="24" customFormat="1" ht="19.25" customHeight="1" x14ac:dyDescent="0.25">
      <c r="B211" s="3" t="s">
        <v>176</v>
      </c>
      <c r="C211" s="4" t="s">
        <v>175</v>
      </c>
      <c r="D211" s="5"/>
      <c r="E211" s="60">
        <v>3</v>
      </c>
      <c r="F211" s="5"/>
      <c r="G211" s="89">
        <f t="shared" si="74"/>
        <v>0</v>
      </c>
      <c r="H211" s="89">
        <f t="shared" si="75"/>
        <v>0</v>
      </c>
      <c r="I211" s="89">
        <f t="shared" si="76"/>
        <v>0</v>
      </c>
      <c r="J211" s="89">
        <f t="shared" si="77"/>
        <v>0</v>
      </c>
      <c r="K211" s="89">
        <f t="shared" si="78"/>
        <v>0</v>
      </c>
      <c r="L211" s="89">
        <f t="shared" si="79"/>
        <v>0</v>
      </c>
      <c r="M211" s="89">
        <f t="shared" si="80"/>
        <v>0</v>
      </c>
      <c r="N211" s="89">
        <f t="shared" si="81"/>
        <v>0</v>
      </c>
      <c r="O211" s="89">
        <f t="shared" si="82"/>
        <v>0</v>
      </c>
      <c r="P211" s="17">
        <f t="shared" si="83"/>
        <v>0</v>
      </c>
    </row>
    <row r="212" spans="2:16" s="24" customFormat="1" ht="19.25" customHeight="1" x14ac:dyDescent="0.25">
      <c r="B212" s="3" t="s">
        <v>178</v>
      </c>
      <c r="C212" s="4" t="s">
        <v>177</v>
      </c>
      <c r="D212" s="5"/>
      <c r="E212" s="60">
        <v>84</v>
      </c>
      <c r="F212" s="5"/>
      <c r="G212" s="89">
        <f t="shared" si="74"/>
        <v>0</v>
      </c>
      <c r="H212" s="89">
        <f t="shared" si="75"/>
        <v>0</v>
      </c>
      <c r="I212" s="89">
        <f t="shared" si="76"/>
        <v>0</v>
      </c>
      <c r="J212" s="89">
        <f t="shared" si="77"/>
        <v>0</v>
      </c>
      <c r="K212" s="89">
        <f t="shared" si="78"/>
        <v>0</v>
      </c>
      <c r="L212" s="89">
        <f t="shared" si="79"/>
        <v>0</v>
      </c>
      <c r="M212" s="89">
        <f t="shared" si="80"/>
        <v>0</v>
      </c>
      <c r="N212" s="89">
        <f t="shared" si="81"/>
        <v>0</v>
      </c>
      <c r="O212" s="89">
        <f t="shared" si="82"/>
        <v>0</v>
      </c>
      <c r="P212" s="17">
        <f t="shared" si="83"/>
        <v>0</v>
      </c>
    </row>
    <row r="213" spans="2:16" s="24" customFormat="1" ht="19.25" customHeight="1" x14ac:dyDescent="0.25">
      <c r="B213" s="3" t="s">
        <v>28</v>
      </c>
      <c r="C213" s="4" t="s">
        <v>179</v>
      </c>
      <c r="D213" s="5"/>
      <c r="E213" s="60">
        <v>105</v>
      </c>
      <c r="F213" s="5"/>
      <c r="G213" s="89">
        <f t="shared" si="74"/>
        <v>0</v>
      </c>
      <c r="H213" s="89">
        <f t="shared" si="75"/>
        <v>0</v>
      </c>
      <c r="I213" s="89">
        <f t="shared" si="76"/>
        <v>0</v>
      </c>
      <c r="J213" s="89">
        <f t="shared" si="77"/>
        <v>0</v>
      </c>
      <c r="K213" s="89">
        <f t="shared" si="78"/>
        <v>0</v>
      </c>
      <c r="L213" s="89">
        <f t="shared" si="79"/>
        <v>0</v>
      </c>
      <c r="M213" s="89">
        <f t="shared" si="80"/>
        <v>0</v>
      </c>
      <c r="N213" s="89">
        <f t="shared" si="81"/>
        <v>0</v>
      </c>
      <c r="O213" s="89">
        <f t="shared" si="82"/>
        <v>0</v>
      </c>
      <c r="P213" s="17">
        <f t="shared" si="83"/>
        <v>0</v>
      </c>
    </row>
    <row r="214" spans="2:16" s="24" customFormat="1" ht="19.25" customHeight="1" x14ac:dyDescent="0.25">
      <c r="B214" s="7" t="s">
        <v>181</v>
      </c>
      <c r="C214" s="4" t="s">
        <v>180</v>
      </c>
      <c r="D214" s="5"/>
      <c r="E214" s="60">
        <v>1.5</v>
      </c>
      <c r="F214" s="5"/>
      <c r="G214" s="89">
        <f t="shared" si="74"/>
        <v>0</v>
      </c>
      <c r="H214" s="89">
        <f t="shared" si="75"/>
        <v>0</v>
      </c>
      <c r="I214" s="89">
        <f t="shared" si="76"/>
        <v>0</v>
      </c>
      <c r="J214" s="89">
        <f t="shared" si="77"/>
        <v>0</v>
      </c>
      <c r="K214" s="89">
        <f t="shared" si="78"/>
        <v>0</v>
      </c>
      <c r="L214" s="89">
        <f t="shared" si="79"/>
        <v>0</v>
      </c>
      <c r="M214" s="89">
        <f t="shared" si="80"/>
        <v>0</v>
      </c>
      <c r="N214" s="89">
        <f t="shared" si="81"/>
        <v>0</v>
      </c>
      <c r="O214" s="89">
        <f t="shared" si="82"/>
        <v>0</v>
      </c>
      <c r="P214" s="17">
        <f t="shared" si="83"/>
        <v>0</v>
      </c>
    </row>
    <row r="215" spans="2:16" s="24" customFormat="1" ht="19.25" customHeight="1" x14ac:dyDescent="0.25">
      <c r="B215" s="7" t="s">
        <v>181</v>
      </c>
      <c r="C215" s="4" t="s">
        <v>182</v>
      </c>
      <c r="D215" s="5"/>
      <c r="E215" s="60">
        <v>174</v>
      </c>
      <c r="F215" s="5"/>
      <c r="G215" s="89">
        <f t="shared" si="74"/>
        <v>0</v>
      </c>
      <c r="H215" s="89">
        <f t="shared" si="75"/>
        <v>0</v>
      </c>
      <c r="I215" s="89">
        <f t="shared" si="76"/>
        <v>0</v>
      </c>
      <c r="J215" s="89">
        <f t="shared" si="77"/>
        <v>0</v>
      </c>
      <c r="K215" s="89">
        <f t="shared" si="78"/>
        <v>0</v>
      </c>
      <c r="L215" s="89">
        <f t="shared" si="79"/>
        <v>0</v>
      </c>
      <c r="M215" s="89">
        <f t="shared" si="80"/>
        <v>0</v>
      </c>
      <c r="N215" s="89">
        <f t="shared" si="81"/>
        <v>0</v>
      </c>
      <c r="O215" s="89">
        <f t="shared" si="82"/>
        <v>0</v>
      </c>
      <c r="P215" s="17">
        <f t="shared" si="83"/>
        <v>0</v>
      </c>
    </row>
    <row r="216" spans="2:16" s="24" customFormat="1" ht="19.25" customHeight="1" x14ac:dyDescent="0.25">
      <c r="B216" s="7" t="s">
        <v>413</v>
      </c>
      <c r="C216" s="4" t="s">
        <v>183</v>
      </c>
      <c r="D216" s="5"/>
      <c r="E216" s="60">
        <v>3</v>
      </c>
      <c r="F216" s="5"/>
      <c r="G216" s="89">
        <f t="shared" si="74"/>
        <v>0</v>
      </c>
      <c r="H216" s="89">
        <f t="shared" si="75"/>
        <v>0</v>
      </c>
      <c r="I216" s="89">
        <f t="shared" si="76"/>
        <v>0</v>
      </c>
      <c r="J216" s="89">
        <f t="shared" si="77"/>
        <v>0</v>
      </c>
      <c r="K216" s="89">
        <f t="shared" si="78"/>
        <v>0</v>
      </c>
      <c r="L216" s="89">
        <f t="shared" si="79"/>
        <v>0</v>
      </c>
      <c r="M216" s="89">
        <f t="shared" si="80"/>
        <v>0</v>
      </c>
      <c r="N216" s="89">
        <f t="shared" si="81"/>
        <v>0</v>
      </c>
      <c r="O216" s="89">
        <f t="shared" si="82"/>
        <v>0</v>
      </c>
      <c r="P216" s="17">
        <f t="shared" si="83"/>
        <v>0</v>
      </c>
    </row>
    <row r="217" spans="2:16" s="24" customFormat="1" ht="19.25" customHeight="1" x14ac:dyDescent="0.25">
      <c r="B217" s="3" t="s">
        <v>185</v>
      </c>
      <c r="C217" s="4" t="s">
        <v>184</v>
      </c>
      <c r="D217" s="5"/>
      <c r="E217" s="60">
        <v>3</v>
      </c>
      <c r="F217" s="5"/>
      <c r="G217" s="89">
        <f t="shared" si="74"/>
        <v>0</v>
      </c>
      <c r="H217" s="89">
        <f t="shared" si="75"/>
        <v>0</v>
      </c>
      <c r="I217" s="89">
        <f t="shared" si="76"/>
        <v>0</v>
      </c>
      <c r="J217" s="89">
        <f t="shared" si="77"/>
        <v>0</v>
      </c>
      <c r="K217" s="89">
        <f t="shared" si="78"/>
        <v>0</v>
      </c>
      <c r="L217" s="89">
        <f t="shared" si="79"/>
        <v>0</v>
      </c>
      <c r="M217" s="89">
        <f t="shared" si="80"/>
        <v>0</v>
      </c>
      <c r="N217" s="89">
        <f t="shared" si="81"/>
        <v>0</v>
      </c>
      <c r="O217" s="89">
        <f t="shared" si="82"/>
        <v>0</v>
      </c>
      <c r="P217" s="17">
        <f t="shared" si="83"/>
        <v>0</v>
      </c>
    </row>
    <row r="218" spans="2:16" s="24" customFormat="1" ht="19.25" customHeight="1" x14ac:dyDescent="0.25">
      <c r="B218" s="3" t="s">
        <v>187</v>
      </c>
      <c r="C218" s="4" t="s">
        <v>186</v>
      </c>
      <c r="D218" s="5"/>
      <c r="E218" s="60">
        <v>4.5</v>
      </c>
      <c r="F218" s="5"/>
      <c r="G218" s="89">
        <f t="shared" si="74"/>
        <v>0</v>
      </c>
      <c r="H218" s="89">
        <f t="shared" si="75"/>
        <v>0</v>
      </c>
      <c r="I218" s="89">
        <f t="shared" si="76"/>
        <v>0</v>
      </c>
      <c r="J218" s="89">
        <f t="shared" si="77"/>
        <v>0</v>
      </c>
      <c r="K218" s="89">
        <f t="shared" si="78"/>
        <v>0</v>
      </c>
      <c r="L218" s="89">
        <f t="shared" si="79"/>
        <v>0</v>
      </c>
      <c r="M218" s="89">
        <f t="shared" si="80"/>
        <v>0</v>
      </c>
      <c r="N218" s="89">
        <f t="shared" si="81"/>
        <v>0</v>
      </c>
      <c r="O218" s="89">
        <f t="shared" si="82"/>
        <v>0</v>
      </c>
      <c r="P218" s="17">
        <f t="shared" si="83"/>
        <v>0</v>
      </c>
    </row>
    <row r="219" spans="2:16" s="24" customFormat="1" ht="25.75" customHeight="1" x14ac:dyDescent="0.25">
      <c r="B219" s="3" t="s">
        <v>189</v>
      </c>
      <c r="C219" s="4" t="s">
        <v>188</v>
      </c>
      <c r="D219" s="5"/>
      <c r="E219" s="60">
        <v>30</v>
      </c>
      <c r="F219" s="5"/>
      <c r="G219" s="89">
        <f t="shared" si="74"/>
        <v>0</v>
      </c>
      <c r="H219" s="89">
        <f t="shared" si="75"/>
        <v>0</v>
      </c>
      <c r="I219" s="89">
        <f t="shared" si="76"/>
        <v>0</v>
      </c>
      <c r="J219" s="89">
        <f t="shared" si="77"/>
        <v>0</v>
      </c>
      <c r="K219" s="89">
        <f t="shared" si="78"/>
        <v>0</v>
      </c>
      <c r="L219" s="89">
        <f t="shared" si="79"/>
        <v>0</v>
      </c>
      <c r="M219" s="89">
        <f t="shared" si="80"/>
        <v>0</v>
      </c>
      <c r="N219" s="89">
        <f t="shared" si="81"/>
        <v>0</v>
      </c>
      <c r="O219" s="89">
        <f t="shared" si="82"/>
        <v>0</v>
      </c>
      <c r="P219" s="17">
        <f t="shared" si="83"/>
        <v>0</v>
      </c>
    </row>
    <row r="220" spans="2:16" s="24" customFormat="1" ht="19.25" customHeight="1" x14ac:dyDescent="0.25">
      <c r="B220" s="3" t="s">
        <v>414</v>
      </c>
      <c r="C220" s="4" t="s">
        <v>190</v>
      </c>
      <c r="D220" s="5"/>
      <c r="E220" s="60">
        <v>7.5</v>
      </c>
      <c r="F220" s="5"/>
      <c r="G220" s="89">
        <f t="shared" si="74"/>
        <v>0</v>
      </c>
      <c r="H220" s="89">
        <f t="shared" si="75"/>
        <v>0</v>
      </c>
      <c r="I220" s="89">
        <f t="shared" si="76"/>
        <v>0</v>
      </c>
      <c r="J220" s="89">
        <f t="shared" si="77"/>
        <v>0</v>
      </c>
      <c r="K220" s="89">
        <f t="shared" si="78"/>
        <v>0</v>
      </c>
      <c r="L220" s="89">
        <f t="shared" si="79"/>
        <v>0</v>
      </c>
      <c r="M220" s="89">
        <f t="shared" si="80"/>
        <v>0</v>
      </c>
      <c r="N220" s="89">
        <f t="shared" si="81"/>
        <v>0</v>
      </c>
      <c r="O220" s="89">
        <f t="shared" si="82"/>
        <v>0</v>
      </c>
      <c r="P220" s="17">
        <f t="shared" si="83"/>
        <v>0</v>
      </c>
    </row>
    <row r="221" spans="2:16" s="24" customFormat="1" ht="19.25" customHeight="1" x14ac:dyDescent="0.25">
      <c r="B221" s="3" t="s">
        <v>192</v>
      </c>
      <c r="C221" s="4" t="s">
        <v>191</v>
      </c>
      <c r="D221" s="5"/>
      <c r="E221" s="60">
        <v>100.5</v>
      </c>
      <c r="F221" s="5"/>
      <c r="G221" s="89">
        <f t="shared" si="74"/>
        <v>0</v>
      </c>
      <c r="H221" s="89">
        <f t="shared" si="75"/>
        <v>0</v>
      </c>
      <c r="I221" s="89">
        <f t="shared" si="76"/>
        <v>0</v>
      </c>
      <c r="J221" s="89">
        <f t="shared" si="77"/>
        <v>0</v>
      </c>
      <c r="K221" s="89">
        <f t="shared" si="78"/>
        <v>0</v>
      </c>
      <c r="L221" s="89">
        <f t="shared" si="79"/>
        <v>0</v>
      </c>
      <c r="M221" s="89">
        <f t="shared" si="80"/>
        <v>0</v>
      </c>
      <c r="N221" s="89">
        <f t="shared" si="81"/>
        <v>0</v>
      </c>
      <c r="O221" s="89">
        <f t="shared" si="82"/>
        <v>0</v>
      </c>
      <c r="P221" s="17">
        <f t="shared" si="83"/>
        <v>0</v>
      </c>
    </row>
    <row r="222" spans="2:16" s="24" customFormat="1" ht="19.25" customHeight="1" x14ac:dyDescent="0.25">
      <c r="B222" s="7" t="s">
        <v>194</v>
      </c>
      <c r="C222" s="4" t="s">
        <v>193</v>
      </c>
      <c r="D222" s="5"/>
      <c r="E222" s="60">
        <v>295.5</v>
      </c>
      <c r="F222" s="5"/>
      <c r="G222" s="89">
        <f t="shared" si="74"/>
        <v>0</v>
      </c>
      <c r="H222" s="89">
        <f t="shared" si="75"/>
        <v>0</v>
      </c>
      <c r="I222" s="89">
        <f t="shared" si="76"/>
        <v>0</v>
      </c>
      <c r="J222" s="89">
        <f t="shared" si="77"/>
        <v>0</v>
      </c>
      <c r="K222" s="89">
        <f t="shared" si="78"/>
        <v>0</v>
      </c>
      <c r="L222" s="89">
        <f t="shared" si="79"/>
        <v>0</v>
      </c>
      <c r="M222" s="89">
        <f t="shared" si="80"/>
        <v>0</v>
      </c>
      <c r="N222" s="89">
        <f t="shared" si="81"/>
        <v>0</v>
      </c>
      <c r="O222" s="89">
        <f t="shared" si="82"/>
        <v>0</v>
      </c>
      <c r="P222" s="17">
        <f t="shared" si="83"/>
        <v>0</v>
      </c>
    </row>
    <row r="223" spans="2:16" s="24" customFormat="1" ht="19.25" customHeight="1" x14ac:dyDescent="0.25">
      <c r="B223" s="7" t="s">
        <v>194</v>
      </c>
      <c r="C223" s="4" t="s">
        <v>195</v>
      </c>
      <c r="D223" s="5"/>
      <c r="E223" s="60">
        <v>18</v>
      </c>
      <c r="F223" s="5"/>
      <c r="G223" s="89">
        <f t="shared" ref="G223:G286" si="84">F223*E223</f>
        <v>0</v>
      </c>
      <c r="H223" s="89">
        <f t="shared" ref="H223:H286" si="85">F223*1.055</f>
        <v>0</v>
      </c>
      <c r="I223" s="89">
        <f t="shared" ref="I223:I286" si="86">H223*E223</f>
        <v>0</v>
      </c>
      <c r="J223" s="89">
        <f t="shared" ref="J223:J286" si="87">H223*1.055</f>
        <v>0</v>
      </c>
      <c r="K223" s="89">
        <f t="shared" ref="K223:K286" si="88">J223*E223</f>
        <v>0</v>
      </c>
      <c r="L223" s="89">
        <f t="shared" ref="L223:L286" si="89">J223*1.055</f>
        <v>0</v>
      </c>
      <c r="M223" s="89">
        <f t="shared" ref="M223:M286" si="90">L223*E223</f>
        <v>0</v>
      </c>
      <c r="N223" s="89">
        <f t="shared" ref="N223:N286" si="91">L223*1.055</f>
        <v>0</v>
      </c>
      <c r="O223" s="89">
        <f t="shared" ref="O223:O286" si="92">N223*E223</f>
        <v>0</v>
      </c>
      <c r="P223" s="17">
        <f t="shared" ref="P223:P286" si="93">G223+I223+K223+M223+O223</f>
        <v>0</v>
      </c>
    </row>
    <row r="224" spans="2:16" s="24" customFormat="1" ht="19.25" customHeight="1" x14ac:dyDescent="0.25">
      <c r="B224" s="7" t="s">
        <v>197</v>
      </c>
      <c r="C224" s="4" t="s">
        <v>196</v>
      </c>
      <c r="D224" s="5"/>
      <c r="E224" s="60">
        <v>1.5</v>
      </c>
      <c r="F224" s="5"/>
      <c r="G224" s="89">
        <f t="shared" si="84"/>
        <v>0</v>
      </c>
      <c r="H224" s="89">
        <f t="shared" si="85"/>
        <v>0</v>
      </c>
      <c r="I224" s="89">
        <f t="shared" si="86"/>
        <v>0</v>
      </c>
      <c r="J224" s="89">
        <f t="shared" si="87"/>
        <v>0</v>
      </c>
      <c r="K224" s="89">
        <f t="shared" si="88"/>
        <v>0</v>
      </c>
      <c r="L224" s="89">
        <f t="shared" si="89"/>
        <v>0</v>
      </c>
      <c r="M224" s="89">
        <f t="shared" si="90"/>
        <v>0</v>
      </c>
      <c r="N224" s="89">
        <f t="shared" si="91"/>
        <v>0</v>
      </c>
      <c r="O224" s="89">
        <f t="shared" si="92"/>
        <v>0</v>
      </c>
      <c r="P224" s="17">
        <f t="shared" si="93"/>
        <v>0</v>
      </c>
    </row>
    <row r="225" spans="2:16" s="24" customFormat="1" ht="19.25" customHeight="1" x14ac:dyDescent="0.25">
      <c r="B225" s="7" t="s">
        <v>197</v>
      </c>
      <c r="C225" s="4" t="s">
        <v>198</v>
      </c>
      <c r="D225" s="5"/>
      <c r="E225" s="60">
        <v>3</v>
      </c>
      <c r="F225" s="5"/>
      <c r="G225" s="89">
        <f t="shared" si="84"/>
        <v>0</v>
      </c>
      <c r="H225" s="89">
        <f t="shared" si="85"/>
        <v>0</v>
      </c>
      <c r="I225" s="89">
        <f t="shared" si="86"/>
        <v>0</v>
      </c>
      <c r="J225" s="89">
        <f t="shared" si="87"/>
        <v>0</v>
      </c>
      <c r="K225" s="89">
        <f t="shared" si="88"/>
        <v>0</v>
      </c>
      <c r="L225" s="89">
        <f t="shared" si="89"/>
        <v>0</v>
      </c>
      <c r="M225" s="89">
        <f t="shared" si="90"/>
        <v>0</v>
      </c>
      <c r="N225" s="89">
        <f t="shared" si="91"/>
        <v>0</v>
      </c>
      <c r="O225" s="89">
        <f t="shared" si="92"/>
        <v>0</v>
      </c>
      <c r="P225" s="17">
        <f t="shared" si="93"/>
        <v>0</v>
      </c>
    </row>
    <row r="226" spans="2:16" s="24" customFormat="1" ht="19.25" customHeight="1" x14ac:dyDescent="0.25">
      <c r="B226" s="7" t="s">
        <v>197</v>
      </c>
      <c r="C226" s="4" t="s">
        <v>199</v>
      </c>
      <c r="D226" s="5"/>
      <c r="E226" s="60">
        <v>3</v>
      </c>
      <c r="F226" s="5"/>
      <c r="G226" s="89">
        <f t="shared" si="84"/>
        <v>0</v>
      </c>
      <c r="H226" s="89">
        <f t="shared" si="85"/>
        <v>0</v>
      </c>
      <c r="I226" s="89">
        <f t="shared" si="86"/>
        <v>0</v>
      </c>
      <c r="J226" s="89">
        <f t="shared" si="87"/>
        <v>0</v>
      </c>
      <c r="K226" s="89">
        <f t="shared" si="88"/>
        <v>0</v>
      </c>
      <c r="L226" s="89">
        <f t="shared" si="89"/>
        <v>0</v>
      </c>
      <c r="M226" s="89">
        <f t="shared" si="90"/>
        <v>0</v>
      </c>
      <c r="N226" s="89">
        <f t="shared" si="91"/>
        <v>0</v>
      </c>
      <c r="O226" s="89">
        <f t="shared" si="92"/>
        <v>0</v>
      </c>
      <c r="P226" s="17">
        <f t="shared" si="93"/>
        <v>0</v>
      </c>
    </row>
    <row r="227" spans="2:16" s="24" customFormat="1" ht="19.25" customHeight="1" x14ac:dyDescent="0.25">
      <c r="B227" s="7" t="s">
        <v>197</v>
      </c>
      <c r="C227" s="4" t="s">
        <v>200</v>
      </c>
      <c r="D227" s="5"/>
      <c r="E227" s="60">
        <v>9</v>
      </c>
      <c r="F227" s="5"/>
      <c r="G227" s="89">
        <f t="shared" si="84"/>
        <v>0</v>
      </c>
      <c r="H227" s="89">
        <f t="shared" si="85"/>
        <v>0</v>
      </c>
      <c r="I227" s="89">
        <f t="shared" si="86"/>
        <v>0</v>
      </c>
      <c r="J227" s="89">
        <f t="shared" si="87"/>
        <v>0</v>
      </c>
      <c r="K227" s="89">
        <f t="shared" si="88"/>
        <v>0</v>
      </c>
      <c r="L227" s="89">
        <f t="shared" si="89"/>
        <v>0</v>
      </c>
      <c r="M227" s="89">
        <f t="shared" si="90"/>
        <v>0</v>
      </c>
      <c r="N227" s="89">
        <f t="shared" si="91"/>
        <v>0</v>
      </c>
      <c r="O227" s="89">
        <f t="shared" si="92"/>
        <v>0</v>
      </c>
      <c r="P227" s="17">
        <f t="shared" si="93"/>
        <v>0</v>
      </c>
    </row>
    <row r="228" spans="2:16" s="24" customFormat="1" ht="19.25" customHeight="1" x14ac:dyDescent="0.25">
      <c r="B228" s="3" t="s">
        <v>28</v>
      </c>
      <c r="C228" s="4" t="s">
        <v>201</v>
      </c>
      <c r="D228" s="5"/>
      <c r="E228" s="60">
        <v>66</v>
      </c>
      <c r="F228" s="5"/>
      <c r="G228" s="89">
        <f t="shared" si="84"/>
        <v>0</v>
      </c>
      <c r="H228" s="89">
        <f t="shared" si="85"/>
        <v>0</v>
      </c>
      <c r="I228" s="89">
        <f t="shared" si="86"/>
        <v>0</v>
      </c>
      <c r="J228" s="89">
        <f t="shared" si="87"/>
        <v>0</v>
      </c>
      <c r="K228" s="89">
        <f t="shared" si="88"/>
        <v>0</v>
      </c>
      <c r="L228" s="89">
        <f t="shared" si="89"/>
        <v>0</v>
      </c>
      <c r="M228" s="89">
        <f t="shared" si="90"/>
        <v>0</v>
      </c>
      <c r="N228" s="89">
        <f t="shared" si="91"/>
        <v>0</v>
      </c>
      <c r="O228" s="89">
        <f t="shared" si="92"/>
        <v>0</v>
      </c>
      <c r="P228" s="17">
        <f t="shared" si="93"/>
        <v>0</v>
      </c>
    </row>
    <row r="229" spans="2:16" s="24" customFormat="1" ht="19.25" customHeight="1" x14ac:dyDescent="0.25">
      <c r="B229" s="3" t="s">
        <v>203</v>
      </c>
      <c r="C229" s="4" t="s">
        <v>202</v>
      </c>
      <c r="D229" s="5"/>
      <c r="E229" s="60">
        <v>30</v>
      </c>
      <c r="F229" s="5"/>
      <c r="G229" s="89">
        <f t="shared" si="84"/>
        <v>0</v>
      </c>
      <c r="H229" s="89">
        <f t="shared" si="85"/>
        <v>0</v>
      </c>
      <c r="I229" s="89">
        <f t="shared" si="86"/>
        <v>0</v>
      </c>
      <c r="J229" s="89">
        <f t="shared" si="87"/>
        <v>0</v>
      </c>
      <c r="K229" s="89">
        <f t="shared" si="88"/>
        <v>0</v>
      </c>
      <c r="L229" s="89">
        <f t="shared" si="89"/>
        <v>0</v>
      </c>
      <c r="M229" s="89">
        <f t="shared" si="90"/>
        <v>0</v>
      </c>
      <c r="N229" s="89">
        <f t="shared" si="91"/>
        <v>0</v>
      </c>
      <c r="O229" s="89">
        <f t="shared" si="92"/>
        <v>0</v>
      </c>
      <c r="P229" s="17">
        <f t="shared" si="93"/>
        <v>0</v>
      </c>
    </row>
    <row r="230" spans="2:16" s="24" customFormat="1" ht="19.25" customHeight="1" x14ac:dyDescent="0.25">
      <c r="B230" s="3" t="s">
        <v>205</v>
      </c>
      <c r="C230" s="4" t="s">
        <v>204</v>
      </c>
      <c r="D230" s="5"/>
      <c r="E230" s="60">
        <v>3</v>
      </c>
      <c r="F230" s="5"/>
      <c r="G230" s="89">
        <f t="shared" si="84"/>
        <v>0</v>
      </c>
      <c r="H230" s="89">
        <f t="shared" si="85"/>
        <v>0</v>
      </c>
      <c r="I230" s="89">
        <f t="shared" si="86"/>
        <v>0</v>
      </c>
      <c r="J230" s="89">
        <f t="shared" si="87"/>
        <v>0</v>
      </c>
      <c r="K230" s="89">
        <f t="shared" si="88"/>
        <v>0</v>
      </c>
      <c r="L230" s="89">
        <f t="shared" si="89"/>
        <v>0</v>
      </c>
      <c r="M230" s="89">
        <f t="shared" si="90"/>
        <v>0</v>
      </c>
      <c r="N230" s="89">
        <f t="shared" si="91"/>
        <v>0</v>
      </c>
      <c r="O230" s="89">
        <f t="shared" si="92"/>
        <v>0</v>
      </c>
      <c r="P230" s="17">
        <f t="shared" si="93"/>
        <v>0</v>
      </c>
    </row>
    <row r="231" spans="2:16" s="24" customFormat="1" ht="23.4" customHeight="1" x14ac:dyDescent="0.25">
      <c r="B231" s="7" t="s">
        <v>93</v>
      </c>
      <c r="C231" s="4" t="s">
        <v>206</v>
      </c>
      <c r="D231" s="5"/>
      <c r="E231" s="60">
        <v>90</v>
      </c>
      <c r="F231" s="5"/>
      <c r="G231" s="89">
        <f t="shared" si="84"/>
        <v>0</v>
      </c>
      <c r="H231" s="89">
        <f t="shared" si="85"/>
        <v>0</v>
      </c>
      <c r="I231" s="89">
        <f t="shared" si="86"/>
        <v>0</v>
      </c>
      <c r="J231" s="89">
        <f t="shared" si="87"/>
        <v>0</v>
      </c>
      <c r="K231" s="89">
        <f t="shared" si="88"/>
        <v>0</v>
      </c>
      <c r="L231" s="89">
        <f t="shared" si="89"/>
        <v>0</v>
      </c>
      <c r="M231" s="89">
        <f t="shared" si="90"/>
        <v>0</v>
      </c>
      <c r="N231" s="89">
        <f t="shared" si="91"/>
        <v>0</v>
      </c>
      <c r="O231" s="89">
        <f t="shared" si="92"/>
        <v>0</v>
      </c>
      <c r="P231" s="17">
        <f t="shared" si="93"/>
        <v>0</v>
      </c>
    </row>
    <row r="232" spans="2:16" s="24" customFormat="1" ht="19.25" customHeight="1" x14ac:dyDescent="0.25">
      <c r="B232" s="121" t="s">
        <v>208</v>
      </c>
      <c r="C232" s="4" t="s">
        <v>207</v>
      </c>
      <c r="D232" s="5"/>
      <c r="E232" s="60">
        <v>7.5</v>
      </c>
      <c r="F232" s="5"/>
      <c r="G232" s="89">
        <f t="shared" si="84"/>
        <v>0</v>
      </c>
      <c r="H232" s="89">
        <f t="shared" si="85"/>
        <v>0</v>
      </c>
      <c r="I232" s="89">
        <f t="shared" si="86"/>
        <v>0</v>
      </c>
      <c r="J232" s="89">
        <f t="shared" si="87"/>
        <v>0</v>
      </c>
      <c r="K232" s="89">
        <f t="shared" si="88"/>
        <v>0</v>
      </c>
      <c r="L232" s="89">
        <f t="shared" si="89"/>
        <v>0</v>
      </c>
      <c r="M232" s="89">
        <f t="shared" si="90"/>
        <v>0</v>
      </c>
      <c r="N232" s="89">
        <f t="shared" si="91"/>
        <v>0</v>
      </c>
      <c r="O232" s="89">
        <f t="shared" si="92"/>
        <v>0</v>
      </c>
      <c r="P232" s="17">
        <f t="shared" si="93"/>
        <v>0</v>
      </c>
    </row>
    <row r="233" spans="2:16" s="24" customFormat="1" ht="19.25" customHeight="1" x14ac:dyDescent="0.25">
      <c r="B233" s="122"/>
      <c r="C233" s="4" t="s">
        <v>209</v>
      </c>
      <c r="D233" s="5"/>
      <c r="E233" s="60">
        <v>15</v>
      </c>
      <c r="F233" s="5"/>
      <c r="G233" s="89">
        <f t="shared" si="84"/>
        <v>0</v>
      </c>
      <c r="H233" s="89">
        <f t="shared" si="85"/>
        <v>0</v>
      </c>
      <c r="I233" s="89">
        <f t="shared" si="86"/>
        <v>0</v>
      </c>
      <c r="J233" s="89">
        <f t="shared" si="87"/>
        <v>0</v>
      </c>
      <c r="K233" s="89">
        <f t="shared" si="88"/>
        <v>0</v>
      </c>
      <c r="L233" s="89">
        <f t="shared" si="89"/>
        <v>0</v>
      </c>
      <c r="M233" s="89">
        <f t="shared" si="90"/>
        <v>0</v>
      </c>
      <c r="N233" s="89">
        <f t="shared" si="91"/>
        <v>0</v>
      </c>
      <c r="O233" s="89">
        <f t="shared" si="92"/>
        <v>0</v>
      </c>
      <c r="P233" s="17">
        <f t="shared" si="93"/>
        <v>0</v>
      </c>
    </row>
    <row r="234" spans="2:16" s="24" customFormat="1" ht="19.25" customHeight="1" x14ac:dyDescent="0.25">
      <c r="B234" s="121" t="s">
        <v>211</v>
      </c>
      <c r="C234" s="4" t="s">
        <v>210</v>
      </c>
      <c r="D234" s="5"/>
      <c r="E234" s="60">
        <v>7.5</v>
      </c>
      <c r="F234" s="5"/>
      <c r="G234" s="89">
        <f t="shared" si="84"/>
        <v>0</v>
      </c>
      <c r="H234" s="89">
        <f t="shared" si="85"/>
        <v>0</v>
      </c>
      <c r="I234" s="89">
        <f t="shared" si="86"/>
        <v>0</v>
      </c>
      <c r="J234" s="89">
        <f t="shared" si="87"/>
        <v>0</v>
      </c>
      <c r="K234" s="89">
        <f t="shared" si="88"/>
        <v>0</v>
      </c>
      <c r="L234" s="89">
        <f t="shared" si="89"/>
        <v>0</v>
      </c>
      <c r="M234" s="89">
        <f t="shared" si="90"/>
        <v>0</v>
      </c>
      <c r="N234" s="89">
        <f t="shared" si="91"/>
        <v>0</v>
      </c>
      <c r="O234" s="89">
        <f t="shared" si="92"/>
        <v>0</v>
      </c>
      <c r="P234" s="17">
        <f t="shared" si="93"/>
        <v>0</v>
      </c>
    </row>
    <row r="235" spans="2:16" s="24" customFormat="1" ht="19.25" customHeight="1" x14ac:dyDescent="0.25">
      <c r="B235" s="122"/>
      <c r="C235" s="4" t="s">
        <v>210</v>
      </c>
      <c r="D235" s="5"/>
      <c r="E235" s="60">
        <v>7.5</v>
      </c>
      <c r="F235" s="5"/>
      <c r="G235" s="89">
        <f t="shared" si="84"/>
        <v>0</v>
      </c>
      <c r="H235" s="89">
        <f t="shared" si="85"/>
        <v>0</v>
      </c>
      <c r="I235" s="89">
        <f t="shared" si="86"/>
        <v>0</v>
      </c>
      <c r="J235" s="89">
        <f t="shared" si="87"/>
        <v>0</v>
      </c>
      <c r="K235" s="89">
        <f t="shared" si="88"/>
        <v>0</v>
      </c>
      <c r="L235" s="89">
        <f t="shared" si="89"/>
        <v>0</v>
      </c>
      <c r="M235" s="89">
        <f t="shared" si="90"/>
        <v>0</v>
      </c>
      <c r="N235" s="89">
        <f t="shared" si="91"/>
        <v>0</v>
      </c>
      <c r="O235" s="89">
        <f t="shared" si="92"/>
        <v>0</v>
      </c>
      <c r="P235" s="17">
        <f t="shared" si="93"/>
        <v>0</v>
      </c>
    </row>
    <row r="236" spans="2:16" s="24" customFormat="1" ht="19.25" customHeight="1" x14ac:dyDescent="0.25">
      <c r="B236" s="3" t="s">
        <v>213</v>
      </c>
      <c r="C236" s="4" t="s">
        <v>212</v>
      </c>
      <c r="D236" s="5"/>
      <c r="E236" s="60">
        <v>7.5</v>
      </c>
      <c r="F236" s="5"/>
      <c r="G236" s="89">
        <f t="shared" si="84"/>
        <v>0</v>
      </c>
      <c r="H236" s="89">
        <f t="shared" si="85"/>
        <v>0</v>
      </c>
      <c r="I236" s="89">
        <f t="shared" si="86"/>
        <v>0</v>
      </c>
      <c r="J236" s="89">
        <f t="shared" si="87"/>
        <v>0</v>
      </c>
      <c r="K236" s="89">
        <f t="shared" si="88"/>
        <v>0</v>
      </c>
      <c r="L236" s="89">
        <f t="shared" si="89"/>
        <v>0</v>
      </c>
      <c r="M236" s="89">
        <f t="shared" si="90"/>
        <v>0</v>
      </c>
      <c r="N236" s="89">
        <f t="shared" si="91"/>
        <v>0</v>
      </c>
      <c r="O236" s="89">
        <f t="shared" si="92"/>
        <v>0</v>
      </c>
      <c r="P236" s="17">
        <f t="shared" si="93"/>
        <v>0</v>
      </c>
    </row>
    <row r="237" spans="2:16" s="24" customFormat="1" ht="19.25" customHeight="1" x14ac:dyDescent="0.25">
      <c r="B237" s="3" t="s">
        <v>214</v>
      </c>
      <c r="C237" s="4" t="s">
        <v>535</v>
      </c>
      <c r="D237" s="5"/>
      <c r="E237" s="60">
        <v>75</v>
      </c>
      <c r="F237" s="5"/>
      <c r="G237" s="89">
        <f t="shared" si="84"/>
        <v>0</v>
      </c>
      <c r="H237" s="89">
        <f t="shared" si="85"/>
        <v>0</v>
      </c>
      <c r="I237" s="89">
        <f t="shared" si="86"/>
        <v>0</v>
      </c>
      <c r="J237" s="89">
        <f t="shared" si="87"/>
        <v>0</v>
      </c>
      <c r="K237" s="89">
        <f t="shared" si="88"/>
        <v>0</v>
      </c>
      <c r="L237" s="89">
        <f t="shared" si="89"/>
        <v>0</v>
      </c>
      <c r="M237" s="89">
        <f t="shared" si="90"/>
        <v>0</v>
      </c>
      <c r="N237" s="89">
        <f t="shared" si="91"/>
        <v>0</v>
      </c>
      <c r="O237" s="89">
        <f t="shared" si="92"/>
        <v>0</v>
      </c>
      <c r="P237" s="17">
        <f t="shared" si="93"/>
        <v>0</v>
      </c>
    </row>
    <row r="238" spans="2:16" s="24" customFormat="1" ht="19.25" customHeight="1" x14ac:dyDescent="0.25">
      <c r="B238" s="3" t="s">
        <v>216</v>
      </c>
      <c r="C238" s="4" t="s">
        <v>215</v>
      </c>
      <c r="D238" s="5"/>
      <c r="E238" s="60">
        <v>6</v>
      </c>
      <c r="F238" s="5"/>
      <c r="G238" s="89">
        <f t="shared" si="84"/>
        <v>0</v>
      </c>
      <c r="H238" s="89">
        <f t="shared" si="85"/>
        <v>0</v>
      </c>
      <c r="I238" s="89">
        <f t="shared" si="86"/>
        <v>0</v>
      </c>
      <c r="J238" s="89">
        <f t="shared" si="87"/>
        <v>0</v>
      </c>
      <c r="K238" s="89">
        <f t="shared" si="88"/>
        <v>0</v>
      </c>
      <c r="L238" s="89">
        <f t="shared" si="89"/>
        <v>0</v>
      </c>
      <c r="M238" s="89">
        <f t="shared" si="90"/>
        <v>0</v>
      </c>
      <c r="N238" s="89">
        <f t="shared" si="91"/>
        <v>0</v>
      </c>
      <c r="O238" s="89">
        <f t="shared" si="92"/>
        <v>0</v>
      </c>
      <c r="P238" s="17">
        <f t="shared" si="93"/>
        <v>0</v>
      </c>
    </row>
    <row r="239" spans="2:16" s="24" customFormat="1" ht="19.25" customHeight="1" x14ac:dyDescent="0.25">
      <c r="B239" s="121" t="s">
        <v>218</v>
      </c>
      <c r="C239" s="4" t="s">
        <v>217</v>
      </c>
      <c r="D239" s="5"/>
      <c r="E239" s="60">
        <v>15</v>
      </c>
      <c r="F239" s="5"/>
      <c r="G239" s="89">
        <f t="shared" si="84"/>
        <v>0</v>
      </c>
      <c r="H239" s="89">
        <f t="shared" si="85"/>
        <v>0</v>
      </c>
      <c r="I239" s="89">
        <f t="shared" si="86"/>
        <v>0</v>
      </c>
      <c r="J239" s="89">
        <f t="shared" si="87"/>
        <v>0</v>
      </c>
      <c r="K239" s="89">
        <f t="shared" si="88"/>
        <v>0</v>
      </c>
      <c r="L239" s="89">
        <f t="shared" si="89"/>
        <v>0</v>
      </c>
      <c r="M239" s="89">
        <f t="shared" si="90"/>
        <v>0</v>
      </c>
      <c r="N239" s="89">
        <f t="shared" si="91"/>
        <v>0</v>
      </c>
      <c r="O239" s="89">
        <f t="shared" si="92"/>
        <v>0</v>
      </c>
      <c r="P239" s="17">
        <f t="shared" si="93"/>
        <v>0</v>
      </c>
    </row>
    <row r="240" spans="2:16" s="24" customFormat="1" ht="19.25" customHeight="1" x14ac:dyDescent="0.25">
      <c r="B240" s="123"/>
      <c r="C240" s="4" t="s">
        <v>219</v>
      </c>
      <c r="D240" s="5"/>
      <c r="E240" s="60">
        <v>117</v>
      </c>
      <c r="F240" s="5"/>
      <c r="G240" s="89">
        <f t="shared" si="84"/>
        <v>0</v>
      </c>
      <c r="H240" s="89">
        <f t="shared" si="85"/>
        <v>0</v>
      </c>
      <c r="I240" s="89">
        <f t="shared" si="86"/>
        <v>0</v>
      </c>
      <c r="J240" s="89">
        <f t="shared" si="87"/>
        <v>0</v>
      </c>
      <c r="K240" s="89">
        <f t="shared" si="88"/>
        <v>0</v>
      </c>
      <c r="L240" s="89">
        <f t="shared" si="89"/>
        <v>0</v>
      </c>
      <c r="M240" s="89">
        <f t="shared" si="90"/>
        <v>0</v>
      </c>
      <c r="N240" s="89">
        <f t="shared" si="91"/>
        <v>0</v>
      </c>
      <c r="O240" s="89">
        <f t="shared" si="92"/>
        <v>0</v>
      </c>
      <c r="P240" s="17">
        <f t="shared" si="93"/>
        <v>0</v>
      </c>
    </row>
    <row r="241" spans="2:16" s="24" customFormat="1" ht="19.25" customHeight="1" x14ac:dyDescent="0.25">
      <c r="B241" s="122"/>
      <c r="C241" s="4" t="s">
        <v>220</v>
      </c>
      <c r="D241" s="5"/>
      <c r="E241" s="60">
        <v>15</v>
      </c>
      <c r="F241" s="5"/>
      <c r="G241" s="89">
        <f t="shared" si="84"/>
        <v>0</v>
      </c>
      <c r="H241" s="89">
        <f t="shared" si="85"/>
        <v>0</v>
      </c>
      <c r="I241" s="89">
        <f t="shared" si="86"/>
        <v>0</v>
      </c>
      <c r="J241" s="89">
        <f t="shared" si="87"/>
        <v>0</v>
      </c>
      <c r="K241" s="89">
        <f t="shared" si="88"/>
        <v>0</v>
      </c>
      <c r="L241" s="89">
        <f t="shared" si="89"/>
        <v>0</v>
      </c>
      <c r="M241" s="89">
        <f t="shared" si="90"/>
        <v>0</v>
      </c>
      <c r="N241" s="89">
        <f t="shared" si="91"/>
        <v>0</v>
      </c>
      <c r="O241" s="89">
        <f t="shared" si="92"/>
        <v>0</v>
      </c>
      <c r="P241" s="17">
        <f t="shared" si="93"/>
        <v>0</v>
      </c>
    </row>
    <row r="242" spans="2:16" s="24" customFormat="1" ht="19.25" customHeight="1" x14ac:dyDescent="0.25">
      <c r="B242" s="121" t="s">
        <v>222</v>
      </c>
      <c r="C242" s="4" t="s">
        <v>221</v>
      </c>
      <c r="D242" s="5"/>
      <c r="E242" s="60">
        <v>502.5</v>
      </c>
      <c r="F242" s="5"/>
      <c r="G242" s="89">
        <f t="shared" si="84"/>
        <v>0</v>
      </c>
      <c r="H242" s="89">
        <f t="shared" si="85"/>
        <v>0</v>
      </c>
      <c r="I242" s="89">
        <f t="shared" si="86"/>
        <v>0</v>
      </c>
      <c r="J242" s="89">
        <f t="shared" si="87"/>
        <v>0</v>
      </c>
      <c r="K242" s="89">
        <f t="shared" si="88"/>
        <v>0</v>
      </c>
      <c r="L242" s="89">
        <f t="shared" si="89"/>
        <v>0</v>
      </c>
      <c r="M242" s="89">
        <f t="shared" si="90"/>
        <v>0</v>
      </c>
      <c r="N242" s="89">
        <f t="shared" si="91"/>
        <v>0</v>
      </c>
      <c r="O242" s="89">
        <f t="shared" si="92"/>
        <v>0</v>
      </c>
      <c r="P242" s="17">
        <f t="shared" si="93"/>
        <v>0</v>
      </c>
    </row>
    <row r="243" spans="2:16" s="24" customFormat="1" ht="19.25" customHeight="1" x14ac:dyDescent="0.25">
      <c r="B243" s="122"/>
      <c r="C243" s="4" t="s">
        <v>223</v>
      </c>
      <c r="D243" s="5"/>
      <c r="E243" s="60">
        <v>130.5</v>
      </c>
      <c r="F243" s="5"/>
      <c r="G243" s="89">
        <f t="shared" si="84"/>
        <v>0</v>
      </c>
      <c r="H243" s="89">
        <f t="shared" si="85"/>
        <v>0</v>
      </c>
      <c r="I243" s="89">
        <f t="shared" si="86"/>
        <v>0</v>
      </c>
      <c r="J243" s="89">
        <f t="shared" si="87"/>
        <v>0</v>
      </c>
      <c r="K243" s="89">
        <f t="shared" si="88"/>
        <v>0</v>
      </c>
      <c r="L243" s="89">
        <f t="shared" si="89"/>
        <v>0</v>
      </c>
      <c r="M243" s="89">
        <f t="shared" si="90"/>
        <v>0</v>
      </c>
      <c r="N243" s="89">
        <f t="shared" si="91"/>
        <v>0</v>
      </c>
      <c r="O243" s="89">
        <f t="shared" si="92"/>
        <v>0</v>
      </c>
      <c r="P243" s="17">
        <f t="shared" si="93"/>
        <v>0</v>
      </c>
    </row>
    <row r="244" spans="2:16" s="24" customFormat="1" ht="19.25" customHeight="1" x14ac:dyDescent="0.25">
      <c r="B244" s="3" t="s">
        <v>225</v>
      </c>
      <c r="C244" s="4" t="s">
        <v>224</v>
      </c>
      <c r="D244" s="5"/>
      <c r="E244" s="60">
        <v>24</v>
      </c>
      <c r="F244" s="5"/>
      <c r="G244" s="89">
        <f t="shared" si="84"/>
        <v>0</v>
      </c>
      <c r="H244" s="89">
        <f t="shared" si="85"/>
        <v>0</v>
      </c>
      <c r="I244" s="89">
        <f t="shared" si="86"/>
        <v>0</v>
      </c>
      <c r="J244" s="89">
        <f t="shared" si="87"/>
        <v>0</v>
      </c>
      <c r="K244" s="89">
        <f t="shared" si="88"/>
        <v>0</v>
      </c>
      <c r="L244" s="89">
        <f t="shared" si="89"/>
        <v>0</v>
      </c>
      <c r="M244" s="89">
        <f t="shared" si="90"/>
        <v>0</v>
      </c>
      <c r="N244" s="89">
        <f t="shared" si="91"/>
        <v>0</v>
      </c>
      <c r="O244" s="89">
        <f t="shared" si="92"/>
        <v>0</v>
      </c>
      <c r="P244" s="17">
        <f t="shared" si="93"/>
        <v>0</v>
      </c>
    </row>
    <row r="245" spans="2:16" s="24" customFormat="1" ht="19.25" customHeight="1" x14ac:dyDescent="0.25">
      <c r="B245" s="3" t="s">
        <v>227</v>
      </c>
      <c r="C245" s="4" t="s">
        <v>226</v>
      </c>
      <c r="D245" s="5"/>
      <c r="E245" s="60">
        <v>232.5</v>
      </c>
      <c r="F245" s="5"/>
      <c r="G245" s="89">
        <f t="shared" si="84"/>
        <v>0</v>
      </c>
      <c r="H245" s="89">
        <f t="shared" si="85"/>
        <v>0</v>
      </c>
      <c r="I245" s="89">
        <f t="shared" si="86"/>
        <v>0</v>
      </c>
      <c r="J245" s="89">
        <f t="shared" si="87"/>
        <v>0</v>
      </c>
      <c r="K245" s="89">
        <f t="shared" si="88"/>
        <v>0</v>
      </c>
      <c r="L245" s="89">
        <f t="shared" si="89"/>
        <v>0</v>
      </c>
      <c r="M245" s="89">
        <f t="shared" si="90"/>
        <v>0</v>
      </c>
      <c r="N245" s="89">
        <f t="shared" si="91"/>
        <v>0</v>
      </c>
      <c r="O245" s="89">
        <f t="shared" si="92"/>
        <v>0</v>
      </c>
      <c r="P245" s="17">
        <f t="shared" si="93"/>
        <v>0</v>
      </c>
    </row>
    <row r="246" spans="2:16" s="24" customFormat="1" ht="19.25" customHeight="1" x14ac:dyDescent="0.25">
      <c r="B246" s="7" t="s">
        <v>93</v>
      </c>
      <c r="C246" s="4" t="s">
        <v>228</v>
      </c>
      <c r="D246" s="5"/>
      <c r="E246" s="60">
        <v>7.5</v>
      </c>
      <c r="F246" s="5"/>
      <c r="G246" s="89">
        <f t="shared" si="84"/>
        <v>0</v>
      </c>
      <c r="H246" s="89">
        <f t="shared" si="85"/>
        <v>0</v>
      </c>
      <c r="I246" s="89">
        <f t="shared" si="86"/>
        <v>0</v>
      </c>
      <c r="J246" s="89">
        <f t="shared" si="87"/>
        <v>0</v>
      </c>
      <c r="K246" s="89">
        <f t="shared" si="88"/>
        <v>0</v>
      </c>
      <c r="L246" s="89">
        <f t="shared" si="89"/>
        <v>0</v>
      </c>
      <c r="M246" s="89">
        <f t="shared" si="90"/>
        <v>0</v>
      </c>
      <c r="N246" s="89">
        <f t="shared" si="91"/>
        <v>0</v>
      </c>
      <c r="O246" s="89">
        <f t="shared" si="92"/>
        <v>0</v>
      </c>
      <c r="P246" s="17">
        <f t="shared" si="93"/>
        <v>0</v>
      </c>
    </row>
    <row r="247" spans="2:16" s="24" customFormat="1" ht="19.25" customHeight="1" x14ac:dyDescent="0.25">
      <c r="B247" s="7" t="s">
        <v>93</v>
      </c>
      <c r="C247" s="4" t="s">
        <v>229</v>
      </c>
      <c r="D247" s="5"/>
      <c r="E247" s="60">
        <v>7.5</v>
      </c>
      <c r="F247" s="5"/>
      <c r="G247" s="89">
        <f t="shared" si="84"/>
        <v>0</v>
      </c>
      <c r="H247" s="89">
        <f t="shared" si="85"/>
        <v>0</v>
      </c>
      <c r="I247" s="89">
        <f t="shared" si="86"/>
        <v>0</v>
      </c>
      <c r="J247" s="89">
        <f t="shared" si="87"/>
        <v>0</v>
      </c>
      <c r="K247" s="89">
        <f t="shared" si="88"/>
        <v>0</v>
      </c>
      <c r="L247" s="89">
        <f t="shared" si="89"/>
        <v>0</v>
      </c>
      <c r="M247" s="89">
        <f t="shared" si="90"/>
        <v>0</v>
      </c>
      <c r="N247" s="89">
        <f t="shared" si="91"/>
        <v>0</v>
      </c>
      <c r="O247" s="89">
        <f t="shared" si="92"/>
        <v>0</v>
      </c>
      <c r="P247" s="17">
        <f t="shared" si="93"/>
        <v>0</v>
      </c>
    </row>
    <row r="248" spans="2:16" s="24" customFormat="1" ht="19.25" customHeight="1" x14ac:dyDescent="0.25">
      <c r="B248" s="3" t="s">
        <v>414</v>
      </c>
      <c r="C248" s="4" t="s">
        <v>230</v>
      </c>
      <c r="D248" s="5"/>
      <c r="E248" s="60">
        <v>40.5</v>
      </c>
      <c r="F248" s="5"/>
      <c r="G248" s="89">
        <f t="shared" si="84"/>
        <v>0</v>
      </c>
      <c r="H248" s="89">
        <f t="shared" si="85"/>
        <v>0</v>
      </c>
      <c r="I248" s="89">
        <f t="shared" si="86"/>
        <v>0</v>
      </c>
      <c r="J248" s="89">
        <f t="shared" si="87"/>
        <v>0</v>
      </c>
      <c r="K248" s="89">
        <f t="shared" si="88"/>
        <v>0</v>
      </c>
      <c r="L248" s="89">
        <f t="shared" si="89"/>
        <v>0</v>
      </c>
      <c r="M248" s="89">
        <f t="shared" si="90"/>
        <v>0</v>
      </c>
      <c r="N248" s="89">
        <f t="shared" si="91"/>
        <v>0</v>
      </c>
      <c r="O248" s="89">
        <f t="shared" si="92"/>
        <v>0</v>
      </c>
      <c r="P248" s="17">
        <f t="shared" si="93"/>
        <v>0</v>
      </c>
    </row>
    <row r="249" spans="2:16" s="24" customFormat="1" ht="25.75" customHeight="1" x14ac:dyDescent="0.25">
      <c r="B249" s="3" t="s">
        <v>414</v>
      </c>
      <c r="C249" s="4" t="s">
        <v>231</v>
      </c>
      <c r="D249" s="5"/>
      <c r="E249" s="60">
        <v>37.5</v>
      </c>
      <c r="F249" s="5"/>
      <c r="G249" s="89">
        <f t="shared" si="84"/>
        <v>0</v>
      </c>
      <c r="H249" s="89">
        <f t="shared" si="85"/>
        <v>0</v>
      </c>
      <c r="I249" s="89">
        <f t="shared" si="86"/>
        <v>0</v>
      </c>
      <c r="J249" s="89">
        <f t="shared" si="87"/>
        <v>0</v>
      </c>
      <c r="K249" s="89">
        <f t="shared" si="88"/>
        <v>0</v>
      </c>
      <c r="L249" s="89">
        <f t="shared" si="89"/>
        <v>0</v>
      </c>
      <c r="M249" s="89">
        <f t="shared" si="90"/>
        <v>0</v>
      </c>
      <c r="N249" s="89">
        <f t="shared" si="91"/>
        <v>0</v>
      </c>
      <c r="O249" s="89">
        <f t="shared" si="92"/>
        <v>0</v>
      </c>
      <c r="P249" s="17">
        <f t="shared" si="93"/>
        <v>0</v>
      </c>
    </row>
    <row r="250" spans="2:16" s="24" customFormat="1" ht="19.25" customHeight="1" x14ac:dyDescent="0.25">
      <c r="B250" s="3" t="s">
        <v>414</v>
      </c>
      <c r="C250" s="4" t="s">
        <v>232</v>
      </c>
      <c r="D250" s="5"/>
      <c r="E250" s="60">
        <v>6</v>
      </c>
      <c r="F250" s="5"/>
      <c r="G250" s="89">
        <f t="shared" si="84"/>
        <v>0</v>
      </c>
      <c r="H250" s="89">
        <f t="shared" si="85"/>
        <v>0</v>
      </c>
      <c r="I250" s="89">
        <f t="shared" si="86"/>
        <v>0</v>
      </c>
      <c r="J250" s="89">
        <f t="shared" si="87"/>
        <v>0</v>
      </c>
      <c r="K250" s="89">
        <f t="shared" si="88"/>
        <v>0</v>
      </c>
      <c r="L250" s="89">
        <f t="shared" si="89"/>
        <v>0</v>
      </c>
      <c r="M250" s="89">
        <f t="shared" si="90"/>
        <v>0</v>
      </c>
      <c r="N250" s="89">
        <f t="shared" si="91"/>
        <v>0</v>
      </c>
      <c r="O250" s="89">
        <f t="shared" si="92"/>
        <v>0</v>
      </c>
      <c r="P250" s="17">
        <f t="shared" si="93"/>
        <v>0</v>
      </c>
    </row>
    <row r="251" spans="2:16" s="24" customFormat="1" ht="19.25" customHeight="1" x14ac:dyDescent="0.25">
      <c r="B251" s="121" t="s">
        <v>234</v>
      </c>
      <c r="C251" s="4" t="s">
        <v>233</v>
      </c>
      <c r="D251" s="5"/>
      <c r="E251" s="60">
        <v>1.5</v>
      </c>
      <c r="F251" s="5"/>
      <c r="G251" s="89">
        <f t="shared" si="84"/>
        <v>0</v>
      </c>
      <c r="H251" s="89">
        <f t="shared" si="85"/>
        <v>0</v>
      </c>
      <c r="I251" s="89">
        <f t="shared" si="86"/>
        <v>0</v>
      </c>
      <c r="J251" s="89">
        <f t="shared" si="87"/>
        <v>0</v>
      </c>
      <c r="K251" s="89">
        <f t="shared" si="88"/>
        <v>0</v>
      </c>
      <c r="L251" s="89">
        <f t="shared" si="89"/>
        <v>0</v>
      </c>
      <c r="M251" s="89">
        <f t="shared" si="90"/>
        <v>0</v>
      </c>
      <c r="N251" s="89">
        <f t="shared" si="91"/>
        <v>0</v>
      </c>
      <c r="O251" s="89">
        <f t="shared" si="92"/>
        <v>0</v>
      </c>
      <c r="P251" s="17">
        <f t="shared" si="93"/>
        <v>0</v>
      </c>
    </row>
    <row r="252" spans="2:16" s="24" customFormat="1" ht="19.25" customHeight="1" x14ac:dyDescent="0.25">
      <c r="B252" s="122"/>
      <c r="C252" s="4" t="s">
        <v>235</v>
      </c>
      <c r="D252" s="5"/>
      <c r="E252" s="60">
        <v>6</v>
      </c>
      <c r="F252" s="5"/>
      <c r="G252" s="89">
        <f t="shared" si="84"/>
        <v>0</v>
      </c>
      <c r="H252" s="89">
        <f t="shared" si="85"/>
        <v>0</v>
      </c>
      <c r="I252" s="89">
        <f t="shared" si="86"/>
        <v>0</v>
      </c>
      <c r="J252" s="89">
        <f t="shared" si="87"/>
        <v>0</v>
      </c>
      <c r="K252" s="89">
        <f t="shared" si="88"/>
        <v>0</v>
      </c>
      <c r="L252" s="89">
        <f t="shared" si="89"/>
        <v>0</v>
      </c>
      <c r="M252" s="89">
        <f t="shared" si="90"/>
        <v>0</v>
      </c>
      <c r="N252" s="89">
        <f t="shared" si="91"/>
        <v>0</v>
      </c>
      <c r="O252" s="89">
        <f t="shared" si="92"/>
        <v>0</v>
      </c>
      <c r="P252" s="17">
        <f t="shared" si="93"/>
        <v>0</v>
      </c>
    </row>
    <row r="253" spans="2:16" s="24" customFormat="1" ht="19.25" customHeight="1" x14ac:dyDescent="0.25">
      <c r="B253" s="3" t="s">
        <v>237</v>
      </c>
      <c r="C253" s="4" t="s">
        <v>236</v>
      </c>
      <c r="D253" s="5"/>
      <c r="E253" s="60">
        <v>15</v>
      </c>
      <c r="F253" s="5"/>
      <c r="G253" s="89">
        <f t="shared" si="84"/>
        <v>0</v>
      </c>
      <c r="H253" s="89">
        <f t="shared" si="85"/>
        <v>0</v>
      </c>
      <c r="I253" s="89">
        <f t="shared" si="86"/>
        <v>0</v>
      </c>
      <c r="J253" s="89">
        <f t="shared" si="87"/>
        <v>0</v>
      </c>
      <c r="K253" s="89">
        <f t="shared" si="88"/>
        <v>0</v>
      </c>
      <c r="L253" s="89">
        <f t="shared" si="89"/>
        <v>0</v>
      </c>
      <c r="M253" s="89">
        <f t="shared" si="90"/>
        <v>0</v>
      </c>
      <c r="N253" s="89">
        <f t="shared" si="91"/>
        <v>0</v>
      </c>
      <c r="O253" s="89">
        <f t="shared" si="92"/>
        <v>0</v>
      </c>
      <c r="P253" s="17">
        <f t="shared" si="93"/>
        <v>0</v>
      </c>
    </row>
    <row r="254" spans="2:16" s="24" customFormat="1" ht="19.25" customHeight="1" x14ac:dyDescent="0.25">
      <c r="B254" s="3" t="s">
        <v>239</v>
      </c>
      <c r="C254" s="4" t="s">
        <v>238</v>
      </c>
      <c r="D254" s="5"/>
      <c r="E254" s="60">
        <v>1.5</v>
      </c>
      <c r="F254" s="5"/>
      <c r="G254" s="89">
        <f t="shared" si="84"/>
        <v>0</v>
      </c>
      <c r="H254" s="89">
        <f t="shared" si="85"/>
        <v>0</v>
      </c>
      <c r="I254" s="89">
        <f t="shared" si="86"/>
        <v>0</v>
      </c>
      <c r="J254" s="89">
        <f t="shared" si="87"/>
        <v>0</v>
      </c>
      <c r="K254" s="89">
        <f t="shared" si="88"/>
        <v>0</v>
      </c>
      <c r="L254" s="89">
        <f t="shared" si="89"/>
        <v>0</v>
      </c>
      <c r="M254" s="89">
        <f t="shared" si="90"/>
        <v>0</v>
      </c>
      <c r="N254" s="89">
        <f t="shared" si="91"/>
        <v>0</v>
      </c>
      <c r="O254" s="89">
        <f t="shared" si="92"/>
        <v>0</v>
      </c>
      <c r="P254" s="17">
        <f t="shared" si="93"/>
        <v>0</v>
      </c>
    </row>
    <row r="255" spans="2:16" s="24" customFormat="1" ht="19.25" customHeight="1" x14ac:dyDescent="0.25">
      <c r="B255" s="3" t="s">
        <v>241</v>
      </c>
      <c r="C255" s="4" t="s">
        <v>240</v>
      </c>
      <c r="D255" s="5"/>
      <c r="E255" s="60">
        <v>6</v>
      </c>
      <c r="F255" s="5"/>
      <c r="G255" s="89">
        <f t="shared" si="84"/>
        <v>0</v>
      </c>
      <c r="H255" s="89">
        <f t="shared" si="85"/>
        <v>0</v>
      </c>
      <c r="I255" s="89">
        <f t="shared" si="86"/>
        <v>0</v>
      </c>
      <c r="J255" s="89">
        <f t="shared" si="87"/>
        <v>0</v>
      </c>
      <c r="K255" s="89">
        <f t="shared" si="88"/>
        <v>0</v>
      </c>
      <c r="L255" s="89">
        <f t="shared" si="89"/>
        <v>0</v>
      </c>
      <c r="M255" s="89">
        <f t="shared" si="90"/>
        <v>0</v>
      </c>
      <c r="N255" s="89">
        <f t="shared" si="91"/>
        <v>0</v>
      </c>
      <c r="O255" s="89">
        <f t="shared" si="92"/>
        <v>0</v>
      </c>
      <c r="P255" s="17">
        <f t="shared" si="93"/>
        <v>0</v>
      </c>
    </row>
    <row r="256" spans="2:16" s="24" customFormat="1" ht="19.25" customHeight="1" x14ac:dyDescent="0.25">
      <c r="B256" s="7" t="s">
        <v>242</v>
      </c>
      <c r="C256" s="4" t="s">
        <v>549</v>
      </c>
      <c r="D256" s="5"/>
      <c r="E256" s="60">
        <v>4.5</v>
      </c>
      <c r="F256" s="5"/>
      <c r="G256" s="89">
        <f t="shared" si="84"/>
        <v>0</v>
      </c>
      <c r="H256" s="89">
        <f t="shared" si="85"/>
        <v>0</v>
      </c>
      <c r="I256" s="89">
        <f t="shared" si="86"/>
        <v>0</v>
      </c>
      <c r="J256" s="89">
        <f t="shared" si="87"/>
        <v>0</v>
      </c>
      <c r="K256" s="89">
        <f t="shared" si="88"/>
        <v>0</v>
      </c>
      <c r="L256" s="89">
        <f t="shared" si="89"/>
        <v>0</v>
      </c>
      <c r="M256" s="89">
        <f t="shared" si="90"/>
        <v>0</v>
      </c>
      <c r="N256" s="89">
        <f t="shared" si="91"/>
        <v>0</v>
      </c>
      <c r="O256" s="89">
        <f t="shared" si="92"/>
        <v>0</v>
      </c>
      <c r="P256" s="17">
        <f t="shared" si="93"/>
        <v>0</v>
      </c>
    </row>
    <row r="257" spans="2:16" s="24" customFormat="1" ht="19.25" customHeight="1" x14ac:dyDescent="0.25">
      <c r="B257" s="7" t="s">
        <v>242</v>
      </c>
      <c r="C257" s="4" t="s">
        <v>550</v>
      </c>
      <c r="D257" s="5"/>
      <c r="E257" s="60">
        <v>12</v>
      </c>
      <c r="F257" s="5"/>
      <c r="G257" s="89">
        <f t="shared" si="84"/>
        <v>0</v>
      </c>
      <c r="H257" s="89">
        <f t="shared" si="85"/>
        <v>0</v>
      </c>
      <c r="I257" s="89">
        <f t="shared" si="86"/>
        <v>0</v>
      </c>
      <c r="J257" s="89">
        <f t="shared" si="87"/>
        <v>0</v>
      </c>
      <c r="K257" s="89">
        <f t="shared" si="88"/>
        <v>0</v>
      </c>
      <c r="L257" s="89">
        <f t="shared" si="89"/>
        <v>0</v>
      </c>
      <c r="M257" s="89">
        <f t="shared" si="90"/>
        <v>0</v>
      </c>
      <c r="N257" s="89">
        <f t="shared" si="91"/>
        <v>0</v>
      </c>
      <c r="O257" s="89">
        <f t="shared" si="92"/>
        <v>0</v>
      </c>
      <c r="P257" s="17">
        <f t="shared" si="93"/>
        <v>0</v>
      </c>
    </row>
    <row r="258" spans="2:16" s="24" customFormat="1" ht="19.25" customHeight="1" x14ac:dyDescent="0.25">
      <c r="B258" s="7" t="s">
        <v>242</v>
      </c>
      <c r="C258" s="4" t="s">
        <v>548</v>
      </c>
      <c r="D258" s="5"/>
      <c r="E258" s="60">
        <v>1.5</v>
      </c>
      <c r="F258" s="5"/>
      <c r="G258" s="89">
        <f t="shared" si="84"/>
        <v>0</v>
      </c>
      <c r="H258" s="89">
        <f t="shared" si="85"/>
        <v>0</v>
      </c>
      <c r="I258" s="89">
        <f t="shared" si="86"/>
        <v>0</v>
      </c>
      <c r="J258" s="89">
        <f t="shared" si="87"/>
        <v>0</v>
      </c>
      <c r="K258" s="89">
        <f t="shared" si="88"/>
        <v>0</v>
      </c>
      <c r="L258" s="89">
        <f t="shared" si="89"/>
        <v>0</v>
      </c>
      <c r="M258" s="89">
        <f t="shared" si="90"/>
        <v>0</v>
      </c>
      <c r="N258" s="89">
        <f t="shared" si="91"/>
        <v>0</v>
      </c>
      <c r="O258" s="89">
        <f t="shared" si="92"/>
        <v>0</v>
      </c>
      <c r="P258" s="17">
        <f t="shared" si="93"/>
        <v>0</v>
      </c>
    </row>
    <row r="259" spans="2:16" s="24" customFormat="1" ht="19.25" customHeight="1" x14ac:dyDescent="0.25">
      <c r="B259" s="7" t="s">
        <v>242</v>
      </c>
      <c r="C259" s="4" t="s">
        <v>243</v>
      </c>
      <c r="D259" s="5"/>
      <c r="E259" s="60">
        <v>6</v>
      </c>
      <c r="F259" s="5"/>
      <c r="G259" s="89">
        <f t="shared" si="84"/>
        <v>0</v>
      </c>
      <c r="H259" s="89">
        <f t="shared" si="85"/>
        <v>0</v>
      </c>
      <c r="I259" s="89">
        <f t="shared" si="86"/>
        <v>0</v>
      </c>
      <c r="J259" s="89">
        <f t="shared" si="87"/>
        <v>0</v>
      </c>
      <c r="K259" s="89">
        <f t="shared" si="88"/>
        <v>0</v>
      </c>
      <c r="L259" s="89">
        <f t="shared" si="89"/>
        <v>0</v>
      </c>
      <c r="M259" s="89">
        <f t="shared" si="90"/>
        <v>0</v>
      </c>
      <c r="N259" s="89">
        <f t="shared" si="91"/>
        <v>0</v>
      </c>
      <c r="O259" s="89">
        <f t="shared" si="92"/>
        <v>0</v>
      </c>
      <c r="P259" s="17">
        <f t="shared" si="93"/>
        <v>0</v>
      </c>
    </row>
    <row r="260" spans="2:16" s="24" customFormat="1" ht="27" customHeight="1" x14ac:dyDescent="0.25">
      <c r="B260" s="7" t="s">
        <v>244</v>
      </c>
      <c r="C260" s="4" t="s">
        <v>547</v>
      </c>
      <c r="D260" s="5"/>
      <c r="E260" s="60">
        <v>18</v>
      </c>
      <c r="F260" s="5"/>
      <c r="G260" s="89">
        <f t="shared" si="84"/>
        <v>0</v>
      </c>
      <c r="H260" s="89">
        <f t="shared" si="85"/>
        <v>0</v>
      </c>
      <c r="I260" s="89">
        <f t="shared" si="86"/>
        <v>0</v>
      </c>
      <c r="J260" s="89">
        <f t="shared" si="87"/>
        <v>0</v>
      </c>
      <c r="K260" s="89">
        <f t="shared" si="88"/>
        <v>0</v>
      </c>
      <c r="L260" s="89">
        <f t="shared" si="89"/>
        <v>0</v>
      </c>
      <c r="M260" s="89">
        <f t="shared" si="90"/>
        <v>0</v>
      </c>
      <c r="N260" s="89">
        <f t="shared" si="91"/>
        <v>0</v>
      </c>
      <c r="O260" s="89">
        <f t="shared" si="92"/>
        <v>0</v>
      </c>
      <c r="P260" s="17">
        <f t="shared" si="93"/>
        <v>0</v>
      </c>
    </row>
    <row r="261" spans="2:16" s="24" customFormat="1" ht="19.25" customHeight="1" x14ac:dyDescent="0.25">
      <c r="B261" s="7" t="s">
        <v>244</v>
      </c>
      <c r="C261" s="4" t="s">
        <v>245</v>
      </c>
      <c r="D261" s="5"/>
      <c r="E261" s="60">
        <v>238.5</v>
      </c>
      <c r="F261" s="5"/>
      <c r="G261" s="89">
        <f t="shared" si="84"/>
        <v>0</v>
      </c>
      <c r="H261" s="89">
        <f t="shared" si="85"/>
        <v>0</v>
      </c>
      <c r="I261" s="89">
        <f t="shared" si="86"/>
        <v>0</v>
      </c>
      <c r="J261" s="89">
        <f t="shared" si="87"/>
        <v>0</v>
      </c>
      <c r="K261" s="89">
        <f t="shared" si="88"/>
        <v>0</v>
      </c>
      <c r="L261" s="89">
        <f t="shared" si="89"/>
        <v>0</v>
      </c>
      <c r="M261" s="89">
        <f t="shared" si="90"/>
        <v>0</v>
      </c>
      <c r="N261" s="89">
        <f t="shared" si="91"/>
        <v>0</v>
      </c>
      <c r="O261" s="89">
        <f t="shared" si="92"/>
        <v>0</v>
      </c>
      <c r="P261" s="17">
        <f t="shared" si="93"/>
        <v>0</v>
      </c>
    </row>
    <row r="262" spans="2:16" s="24" customFormat="1" ht="19.25" customHeight="1" x14ac:dyDescent="0.25">
      <c r="B262" s="7" t="s">
        <v>244</v>
      </c>
      <c r="C262" s="4" t="s">
        <v>246</v>
      </c>
      <c r="D262" s="5"/>
      <c r="E262" s="60">
        <v>7.5</v>
      </c>
      <c r="F262" s="5"/>
      <c r="G262" s="89">
        <f t="shared" si="84"/>
        <v>0</v>
      </c>
      <c r="H262" s="89">
        <f t="shared" si="85"/>
        <v>0</v>
      </c>
      <c r="I262" s="89">
        <f t="shared" si="86"/>
        <v>0</v>
      </c>
      <c r="J262" s="89">
        <f t="shared" si="87"/>
        <v>0</v>
      </c>
      <c r="K262" s="89">
        <f t="shared" si="88"/>
        <v>0</v>
      </c>
      <c r="L262" s="89">
        <f t="shared" si="89"/>
        <v>0</v>
      </c>
      <c r="M262" s="89">
        <f t="shared" si="90"/>
        <v>0</v>
      </c>
      <c r="N262" s="89">
        <f t="shared" si="91"/>
        <v>0</v>
      </c>
      <c r="O262" s="89">
        <f t="shared" si="92"/>
        <v>0</v>
      </c>
      <c r="P262" s="17">
        <f t="shared" si="93"/>
        <v>0</v>
      </c>
    </row>
    <row r="263" spans="2:16" s="24" customFormat="1" ht="19.25" customHeight="1" x14ac:dyDescent="0.25">
      <c r="B263" s="3" t="s">
        <v>248</v>
      </c>
      <c r="C263" s="4" t="s">
        <v>247</v>
      </c>
      <c r="D263" s="5"/>
      <c r="E263" s="60">
        <v>3</v>
      </c>
      <c r="F263" s="5"/>
      <c r="G263" s="89">
        <f t="shared" si="84"/>
        <v>0</v>
      </c>
      <c r="H263" s="89">
        <f t="shared" si="85"/>
        <v>0</v>
      </c>
      <c r="I263" s="89">
        <f t="shared" si="86"/>
        <v>0</v>
      </c>
      <c r="J263" s="89">
        <f t="shared" si="87"/>
        <v>0</v>
      </c>
      <c r="K263" s="89">
        <f t="shared" si="88"/>
        <v>0</v>
      </c>
      <c r="L263" s="89">
        <f t="shared" si="89"/>
        <v>0</v>
      </c>
      <c r="M263" s="89">
        <f t="shared" si="90"/>
        <v>0</v>
      </c>
      <c r="N263" s="89">
        <f t="shared" si="91"/>
        <v>0</v>
      </c>
      <c r="O263" s="89">
        <f t="shared" si="92"/>
        <v>0</v>
      </c>
      <c r="P263" s="17">
        <f t="shared" si="93"/>
        <v>0</v>
      </c>
    </row>
    <row r="264" spans="2:16" s="24" customFormat="1" ht="19.25" customHeight="1" x14ac:dyDescent="0.25">
      <c r="B264" s="7" t="s">
        <v>250</v>
      </c>
      <c r="C264" s="4" t="s">
        <v>249</v>
      </c>
      <c r="D264" s="5"/>
      <c r="E264" s="60">
        <v>64.5</v>
      </c>
      <c r="F264" s="5"/>
      <c r="G264" s="89">
        <f t="shared" si="84"/>
        <v>0</v>
      </c>
      <c r="H264" s="89">
        <f t="shared" si="85"/>
        <v>0</v>
      </c>
      <c r="I264" s="89">
        <f t="shared" si="86"/>
        <v>0</v>
      </c>
      <c r="J264" s="89">
        <f t="shared" si="87"/>
        <v>0</v>
      </c>
      <c r="K264" s="89">
        <f t="shared" si="88"/>
        <v>0</v>
      </c>
      <c r="L264" s="89">
        <f t="shared" si="89"/>
        <v>0</v>
      </c>
      <c r="M264" s="89">
        <f t="shared" si="90"/>
        <v>0</v>
      </c>
      <c r="N264" s="89">
        <f t="shared" si="91"/>
        <v>0</v>
      </c>
      <c r="O264" s="89">
        <f t="shared" si="92"/>
        <v>0</v>
      </c>
      <c r="P264" s="17">
        <f t="shared" si="93"/>
        <v>0</v>
      </c>
    </row>
    <row r="265" spans="2:16" s="24" customFormat="1" ht="19.25" customHeight="1" x14ac:dyDescent="0.25">
      <c r="B265" s="7" t="s">
        <v>250</v>
      </c>
      <c r="C265" s="4" t="s">
        <v>251</v>
      </c>
      <c r="D265" s="5"/>
      <c r="E265" s="60">
        <v>1.5</v>
      </c>
      <c r="F265" s="5"/>
      <c r="G265" s="89">
        <f t="shared" si="84"/>
        <v>0</v>
      </c>
      <c r="H265" s="89">
        <f t="shared" si="85"/>
        <v>0</v>
      </c>
      <c r="I265" s="89">
        <f t="shared" si="86"/>
        <v>0</v>
      </c>
      <c r="J265" s="89">
        <f t="shared" si="87"/>
        <v>0</v>
      </c>
      <c r="K265" s="89">
        <f t="shared" si="88"/>
        <v>0</v>
      </c>
      <c r="L265" s="89">
        <f t="shared" si="89"/>
        <v>0</v>
      </c>
      <c r="M265" s="89">
        <f t="shared" si="90"/>
        <v>0</v>
      </c>
      <c r="N265" s="89">
        <f t="shared" si="91"/>
        <v>0</v>
      </c>
      <c r="O265" s="89">
        <f t="shared" si="92"/>
        <v>0</v>
      </c>
      <c r="P265" s="17">
        <f t="shared" si="93"/>
        <v>0</v>
      </c>
    </row>
    <row r="266" spans="2:16" s="24" customFormat="1" ht="19.25" customHeight="1" x14ac:dyDescent="0.25">
      <c r="B266" s="7" t="s">
        <v>250</v>
      </c>
      <c r="C266" s="4" t="s">
        <v>252</v>
      </c>
      <c r="D266" s="5"/>
      <c r="E266" s="60">
        <v>12</v>
      </c>
      <c r="F266" s="5"/>
      <c r="G266" s="89">
        <f t="shared" si="84"/>
        <v>0</v>
      </c>
      <c r="H266" s="89">
        <f t="shared" si="85"/>
        <v>0</v>
      </c>
      <c r="I266" s="89">
        <f t="shared" si="86"/>
        <v>0</v>
      </c>
      <c r="J266" s="89">
        <f t="shared" si="87"/>
        <v>0</v>
      </c>
      <c r="K266" s="89">
        <f t="shared" si="88"/>
        <v>0</v>
      </c>
      <c r="L266" s="89">
        <f t="shared" si="89"/>
        <v>0</v>
      </c>
      <c r="M266" s="89">
        <f t="shared" si="90"/>
        <v>0</v>
      </c>
      <c r="N266" s="89">
        <f t="shared" si="91"/>
        <v>0</v>
      </c>
      <c r="O266" s="89">
        <f t="shared" si="92"/>
        <v>0</v>
      </c>
      <c r="P266" s="17">
        <f t="shared" si="93"/>
        <v>0</v>
      </c>
    </row>
    <row r="267" spans="2:16" s="24" customFormat="1" ht="19.25" customHeight="1" x14ac:dyDescent="0.25">
      <c r="B267" s="7" t="s">
        <v>250</v>
      </c>
      <c r="C267" s="4" t="s">
        <v>546</v>
      </c>
      <c r="D267" s="5"/>
      <c r="E267" s="60">
        <v>15</v>
      </c>
      <c r="F267" s="5"/>
      <c r="G267" s="89">
        <f t="shared" si="84"/>
        <v>0</v>
      </c>
      <c r="H267" s="89">
        <f t="shared" si="85"/>
        <v>0</v>
      </c>
      <c r="I267" s="89">
        <f t="shared" si="86"/>
        <v>0</v>
      </c>
      <c r="J267" s="89">
        <f t="shared" si="87"/>
        <v>0</v>
      </c>
      <c r="K267" s="89">
        <f t="shared" si="88"/>
        <v>0</v>
      </c>
      <c r="L267" s="89">
        <f t="shared" si="89"/>
        <v>0</v>
      </c>
      <c r="M267" s="89">
        <f t="shared" si="90"/>
        <v>0</v>
      </c>
      <c r="N267" s="89">
        <f t="shared" si="91"/>
        <v>0</v>
      </c>
      <c r="O267" s="89">
        <f t="shared" si="92"/>
        <v>0</v>
      </c>
      <c r="P267" s="17">
        <f t="shared" si="93"/>
        <v>0</v>
      </c>
    </row>
    <row r="268" spans="2:16" s="24" customFormat="1" ht="19.25" customHeight="1" x14ac:dyDescent="0.25">
      <c r="B268" s="3" t="s">
        <v>414</v>
      </c>
      <c r="C268" s="4" t="s">
        <v>253</v>
      </c>
      <c r="D268" s="5"/>
      <c r="E268" s="60">
        <v>7.5</v>
      </c>
      <c r="F268" s="5"/>
      <c r="G268" s="89">
        <f t="shared" si="84"/>
        <v>0</v>
      </c>
      <c r="H268" s="89">
        <f t="shared" si="85"/>
        <v>0</v>
      </c>
      <c r="I268" s="89">
        <f t="shared" si="86"/>
        <v>0</v>
      </c>
      <c r="J268" s="89">
        <f t="shared" si="87"/>
        <v>0</v>
      </c>
      <c r="K268" s="89">
        <f t="shared" si="88"/>
        <v>0</v>
      </c>
      <c r="L268" s="89">
        <f t="shared" si="89"/>
        <v>0</v>
      </c>
      <c r="M268" s="89">
        <f t="shared" si="90"/>
        <v>0</v>
      </c>
      <c r="N268" s="89">
        <f t="shared" si="91"/>
        <v>0</v>
      </c>
      <c r="O268" s="89">
        <f t="shared" si="92"/>
        <v>0</v>
      </c>
      <c r="P268" s="17">
        <f t="shared" si="93"/>
        <v>0</v>
      </c>
    </row>
    <row r="269" spans="2:16" s="24" customFormat="1" ht="27.65" customHeight="1" x14ac:dyDescent="0.25">
      <c r="B269" s="7" t="s">
        <v>254</v>
      </c>
      <c r="C269" s="4" t="s">
        <v>545</v>
      </c>
      <c r="D269" s="5"/>
      <c r="E269" s="60">
        <v>132</v>
      </c>
      <c r="F269" s="5"/>
      <c r="G269" s="89">
        <f t="shared" si="84"/>
        <v>0</v>
      </c>
      <c r="H269" s="89">
        <f t="shared" si="85"/>
        <v>0</v>
      </c>
      <c r="I269" s="89">
        <f t="shared" si="86"/>
        <v>0</v>
      </c>
      <c r="J269" s="89">
        <f t="shared" si="87"/>
        <v>0</v>
      </c>
      <c r="K269" s="89">
        <f t="shared" si="88"/>
        <v>0</v>
      </c>
      <c r="L269" s="89">
        <f t="shared" si="89"/>
        <v>0</v>
      </c>
      <c r="M269" s="89">
        <f t="shared" si="90"/>
        <v>0</v>
      </c>
      <c r="N269" s="89">
        <f t="shared" si="91"/>
        <v>0</v>
      </c>
      <c r="O269" s="89">
        <f t="shared" si="92"/>
        <v>0</v>
      </c>
      <c r="P269" s="17">
        <f t="shared" si="93"/>
        <v>0</v>
      </c>
    </row>
    <row r="270" spans="2:16" s="24" customFormat="1" ht="19.25" customHeight="1" x14ac:dyDescent="0.25">
      <c r="B270" s="3" t="s">
        <v>256</v>
      </c>
      <c r="C270" s="4" t="s">
        <v>255</v>
      </c>
      <c r="D270" s="5"/>
      <c r="E270" s="60">
        <v>3</v>
      </c>
      <c r="F270" s="5"/>
      <c r="G270" s="89">
        <f t="shared" si="84"/>
        <v>0</v>
      </c>
      <c r="H270" s="89">
        <f t="shared" si="85"/>
        <v>0</v>
      </c>
      <c r="I270" s="89">
        <f t="shared" si="86"/>
        <v>0</v>
      </c>
      <c r="J270" s="89">
        <f t="shared" si="87"/>
        <v>0</v>
      </c>
      <c r="K270" s="89">
        <f t="shared" si="88"/>
        <v>0</v>
      </c>
      <c r="L270" s="89">
        <f t="shared" si="89"/>
        <v>0</v>
      </c>
      <c r="M270" s="89">
        <f t="shared" si="90"/>
        <v>0</v>
      </c>
      <c r="N270" s="89">
        <f t="shared" si="91"/>
        <v>0</v>
      </c>
      <c r="O270" s="89">
        <f t="shared" si="92"/>
        <v>0</v>
      </c>
      <c r="P270" s="17">
        <f t="shared" si="93"/>
        <v>0</v>
      </c>
    </row>
    <row r="271" spans="2:16" s="24" customFormat="1" ht="24" customHeight="1" x14ac:dyDescent="0.25">
      <c r="B271" s="3" t="s">
        <v>258</v>
      </c>
      <c r="C271" s="4" t="s">
        <v>257</v>
      </c>
      <c r="D271" s="5"/>
      <c r="E271" s="60">
        <v>7.5</v>
      </c>
      <c r="F271" s="5"/>
      <c r="G271" s="89">
        <f t="shared" si="84"/>
        <v>0</v>
      </c>
      <c r="H271" s="89">
        <f t="shared" si="85"/>
        <v>0</v>
      </c>
      <c r="I271" s="89">
        <f t="shared" si="86"/>
        <v>0</v>
      </c>
      <c r="J271" s="89">
        <f t="shared" si="87"/>
        <v>0</v>
      </c>
      <c r="K271" s="89">
        <f t="shared" si="88"/>
        <v>0</v>
      </c>
      <c r="L271" s="89">
        <f t="shared" si="89"/>
        <v>0</v>
      </c>
      <c r="M271" s="89">
        <f t="shared" si="90"/>
        <v>0</v>
      </c>
      <c r="N271" s="89">
        <f t="shared" si="91"/>
        <v>0</v>
      </c>
      <c r="O271" s="89">
        <f t="shared" si="92"/>
        <v>0</v>
      </c>
      <c r="P271" s="17">
        <f t="shared" si="93"/>
        <v>0</v>
      </c>
    </row>
    <row r="272" spans="2:16" s="24" customFormat="1" ht="19.25" customHeight="1" x14ac:dyDescent="0.25">
      <c r="B272" s="3" t="s">
        <v>260</v>
      </c>
      <c r="C272" s="4" t="s">
        <v>259</v>
      </c>
      <c r="D272" s="5"/>
      <c r="E272" s="60">
        <v>90</v>
      </c>
      <c r="F272" s="5"/>
      <c r="G272" s="89">
        <f t="shared" si="84"/>
        <v>0</v>
      </c>
      <c r="H272" s="89">
        <f t="shared" si="85"/>
        <v>0</v>
      </c>
      <c r="I272" s="89">
        <f t="shared" si="86"/>
        <v>0</v>
      </c>
      <c r="J272" s="89">
        <f t="shared" si="87"/>
        <v>0</v>
      </c>
      <c r="K272" s="89">
        <f t="shared" si="88"/>
        <v>0</v>
      </c>
      <c r="L272" s="89">
        <f t="shared" si="89"/>
        <v>0</v>
      </c>
      <c r="M272" s="89">
        <f t="shared" si="90"/>
        <v>0</v>
      </c>
      <c r="N272" s="89">
        <f t="shared" si="91"/>
        <v>0</v>
      </c>
      <c r="O272" s="89">
        <f t="shared" si="92"/>
        <v>0</v>
      </c>
      <c r="P272" s="17">
        <f t="shared" si="93"/>
        <v>0</v>
      </c>
    </row>
    <row r="273" spans="2:16" s="24" customFormat="1" ht="19.25" customHeight="1" x14ac:dyDescent="0.25">
      <c r="B273" s="3" t="s">
        <v>261</v>
      </c>
      <c r="C273" s="4" t="s">
        <v>543</v>
      </c>
      <c r="D273" s="5"/>
      <c r="E273" s="60">
        <v>1.5</v>
      </c>
      <c r="F273" s="5"/>
      <c r="G273" s="89">
        <f t="shared" si="84"/>
        <v>0</v>
      </c>
      <c r="H273" s="89">
        <f t="shared" si="85"/>
        <v>0</v>
      </c>
      <c r="I273" s="89">
        <f t="shared" si="86"/>
        <v>0</v>
      </c>
      <c r="J273" s="89">
        <f t="shared" si="87"/>
        <v>0</v>
      </c>
      <c r="K273" s="89">
        <f t="shared" si="88"/>
        <v>0</v>
      </c>
      <c r="L273" s="89">
        <f t="shared" si="89"/>
        <v>0</v>
      </c>
      <c r="M273" s="89">
        <f t="shared" si="90"/>
        <v>0</v>
      </c>
      <c r="N273" s="89">
        <f t="shared" si="91"/>
        <v>0</v>
      </c>
      <c r="O273" s="89">
        <f t="shared" si="92"/>
        <v>0</v>
      </c>
      <c r="P273" s="17">
        <f t="shared" si="93"/>
        <v>0</v>
      </c>
    </row>
    <row r="274" spans="2:16" s="24" customFormat="1" ht="19.25" customHeight="1" x14ac:dyDescent="0.25">
      <c r="B274" s="3" t="s">
        <v>263</v>
      </c>
      <c r="C274" s="4" t="s">
        <v>262</v>
      </c>
      <c r="D274" s="5"/>
      <c r="E274" s="60">
        <v>45</v>
      </c>
      <c r="F274" s="5"/>
      <c r="G274" s="89">
        <f t="shared" si="84"/>
        <v>0</v>
      </c>
      <c r="H274" s="89">
        <f t="shared" si="85"/>
        <v>0</v>
      </c>
      <c r="I274" s="89">
        <f t="shared" si="86"/>
        <v>0</v>
      </c>
      <c r="J274" s="89">
        <f t="shared" si="87"/>
        <v>0</v>
      </c>
      <c r="K274" s="89">
        <f t="shared" si="88"/>
        <v>0</v>
      </c>
      <c r="L274" s="89">
        <f t="shared" si="89"/>
        <v>0</v>
      </c>
      <c r="M274" s="89">
        <f t="shared" si="90"/>
        <v>0</v>
      </c>
      <c r="N274" s="89">
        <f t="shared" si="91"/>
        <v>0</v>
      </c>
      <c r="O274" s="89">
        <f t="shared" si="92"/>
        <v>0</v>
      </c>
      <c r="P274" s="17">
        <f t="shared" si="93"/>
        <v>0</v>
      </c>
    </row>
    <row r="275" spans="2:16" s="24" customFormat="1" ht="25.25" customHeight="1" x14ac:dyDescent="0.25">
      <c r="B275" s="3" t="s">
        <v>28</v>
      </c>
      <c r="C275" s="4" t="s">
        <v>542</v>
      </c>
      <c r="D275" s="5"/>
      <c r="E275" s="60">
        <v>6</v>
      </c>
      <c r="F275" s="5"/>
      <c r="G275" s="89">
        <f t="shared" si="84"/>
        <v>0</v>
      </c>
      <c r="H275" s="89">
        <f t="shared" si="85"/>
        <v>0</v>
      </c>
      <c r="I275" s="89">
        <f t="shared" si="86"/>
        <v>0</v>
      </c>
      <c r="J275" s="89">
        <f t="shared" si="87"/>
        <v>0</v>
      </c>
      <c r="K275" s="89">
        <f t="shared" si="88"/>
        <v>0</v>
      </c>
      <c r="L275" s="89">
        <f t="shared" si="89"/>
        <v>0</v>
      </c>
      <c r="M275" s="89">
        <f t="shared" si="90"/>
        <v>0</v>
      </c>
      <c r="N275" s="89">
        <f t="shared" si="91"/>
        <v>0</v>
      </c>
      <c r="O275" s="89">
        <f t="shared" si="92"/>
        <v>0</v>
      </c>
      <c r="P275" s="17">
        <f t="shared" si="93"/>
        <v>0</v>
      </c>
    </row>
    <row r="276" spans="2:16" s="24" customFormat="1" ht="19.25" customHeight="1" x14ac:dyDescent="0.25">
      <c r="B276" s="3" t="s">
        <v>264</v>
      </c>
      <c r="C276" s="4" t="s">
        <v>544</v>
      </c>
      <c r="D276" s="5"/>
      <c r="E276" s="60">
        <v>57</v>
      </c>
      <c r="F276" s="5"/>
      <c r="G276" s="89">
        <f t="shared" si="84"/>
        <v>0</v>
      </c>
      <c r="H276" s="89">
        <f t="shared" si="85"/>
        <v>0</v>
      </c>
      <c r="I276" s="89">
        <f t="shared" si="86"/>
        <v>0</v>
      </c>
      <c r="J276" s="89">
        <f t="shared" si="87"/>
        <v>0</v>
      </c>
      <c r="K276" s="89">
        <f t="shared" si="88"/>
        <v>0</v>
      </c>
      <c r="L276" s="89">
        <f t="shared" si="89"/>
        <v>0</v>
      </c>
      <c r="M276" s="89">
        <f t="shared" si="90"/>
        <v>0</v>
      </c>
      <c r="N276" s="89">
        <f t="shared" si="91"/>
        <v>0</v>
      </c>
      <c r="O276" s="89">
        <f t="shared" si="92"/>
        <v>0</v>
      </c>
      <c r="P276" s="17">
        <f t="shared" si="93"/>
        <v>0</v>
      </c>
    </row>
    <row r="277" spans="2:16" s="24" customFormat="1" ht="19.25" customHeight="1" x14ac:dyDescent="0.25">
      <c r="B277" s="3" t="s">
        <v>266</v>
      </c>
      <c r="C277" s="4" t="s">
        <v>265</v>
      </c>
      <c r="D277" s="5"/>
      <c r="E277" s="60">
        <v>75</v>
      </c>
      <c r="F277" s="5"/>
      <c r="G277" s="89">
        <f t="shared" si="84"/>
        <v>0</v>
      </c>
      <c r="H277" s="89">
        <f t="shared" si="85"/>
        <v>0</v>
      </c>
      <c r="I277" s="89">
        <f t="shared" si="86"/>
        <v>0</v>
      </c>
      <c r="J277" s="89">
        <f t="shared" si="87"/>
        <v>0</v>
      </c>
      <c r="K277" s="89">
        <f t="shared" si="88"/>
        <v>0</v>
      </c>
      <c r="L277" s="89">
        <f t="shared" si="89"/>
        <v>0</v>
      </c>
      <c r="M277" s="89">
        <f t="shared" si="90"/>
        <v>0</v>
      </c>
      <c r="N277" s="89">
        <f t="shared" si="91"/>
        <v>0</v>
      </c>
      <c r="O277" s="89">
        <f t="shared" si="92"/>
        <v>0</v>
      </c>
      <c r="P277" s="17">
        <f t="shared" si="93"/>
        <v>0</v>
      </c>
    </row>
    <row r="278" spans="2:16" s="24" customFormat="1" ht="19.25" customHeight="1" x14ac:dyDescent="0.25">
      <c r="B278" s="7" t="s">
        <v>268</v>
      </c>
      <c r="C278" s="4" t="s">
        <v>267</v>
      </c>
      <c r="D278" s="5"/>
      <c r="E278" s="60">
        <v>3</v>
      </c>
      <c r="F278" s="5"/>
      <c r="G278" s="89">
        <f t="shared" si="84"/>
        <v>0</v>
      </c>
      <c r="H278" s="89">
        <f t="shared" si="85"/>
        <v>0</v>
      </c>
      <c r="I278" s="89">
        <f t="shared" si="86"/>
        <v>0</v>
      </c>
      <c r="J278" s="89">
        <f t="shared" si="87"/>
        <v>0</v>
      </c>
      <c r="K278" s="89">
        <f t="shared" si="88"/>
        <v>0</v>
      </c>
      <c r="L278" s="89">
        <f t="shared" si="89"/>
        <v>0</v>
      </c>
      <c r="M278" s="89">
        <f t="shared" si="90"/>
        <v>0</v>
      </c>
      <c r="N278" s="89">
        <f t="shared" si="91"/>
        <v>0</v>
      </c>
      <c r="O278" s="89">
        <f t="shared" si="92"/>
        <v>0</v>
      </c>
      <c r="P278" s="17">
        <f t="shared" si="93"/>
        <v>0</v>
      </c>
    </row>
    <row r="279" spans="2:16" s="24" customFormat="1" ht="19.25" customHeight="1" x14ac:dyDescent="0.25">
      <c r="B279" s="7" t="s">
        <v>268</v>
      </c>
      <c r="C279" s="4" t="s">
        <v>269</v>
      </c>
      <c r="D279" s="5"/>
      <c r="E279" s="60">
        <v>3</v>
      </c>
      <c r="F279" s="5"/>
      <c r="G279" s="89">
        <f t="shared" si="84"/>
        <v>0</v>
      </c>
      <c r="H279" s="89">
        <f t="shared" si="85"/>
        <v>0</v>
      </c>
      <c r="I279" s="89">
        <f t="shared" si="86"/>
        <v>0</v>
      </c>
      <c r="J279" s="89">
        <f t="shared" si="87"/>
        <v>0</v>
      </c>
      <c r="K279" s="89">
        <f t="shared" si="88"/>
        <v>0</v>
      </c>
      <c r="L279" s="89">
        <f t="shared" si="89"/>
        <v>0</v>
      </c>
      <c r="M279" s="89">
        <f t="shared" si="90"/>
        <v>0</v>
      </c>
      <c r="N279" s="89">
        <f t="shared" si="91"/>
        <v>0</v>
      </c>
      <c r="O279" s="89">
        <f t="shared" si="92"/>
        <v>0</v>
      </c>
      <c r="P279" s="17">
        <f t="shared" si="93"/>
        <v>0</v>
      </c>
    </row>
    <row r="280" spans="2:16" s="24" customFormat="1" ht="19.25" customHeight="1" x14ac:dyDescent="0.25">
      <c r="B280" s="7" t="s">
        <v>271</v>
      </c>
      <c r="C280" s="4" t="s">
        <v>270</v>
      </c>
      <c r="D280" s="5"/>
      <c r="E280" s="60">
        <v>9</v>
      </c>
      <c r="F280" s="5"/>
      <c r="G280" s="89">
        <f t="shared" si="84"/>
        <v>0</v>
      </c>
      <c r="H280" s="89">
        <f t="shared" si="85"/>
        <v>0</v>
      </c>
      <c r="I280" s="89">
        <f t="shared" si="86"/>
        <v>0</v>
      </c>
      <c r="J280" s="89">
        <f t="shared" si="87"/>
        <v>0</v>
      </c>
      <c r="K280" s="89">
        <f t="shared" si="88"/>
        <v>0</v>
      </c>
      <c r="L280" s="89">
        <f t="shared" si="89"/>
        <v>0</v>
      </c>
      <c r="M280" s="89">
        <f t="shared" si="90"/>
        <v>0</v>
      </c>
      <c r="N280" s="89">
        <f t="shared" si="91"/>
        <v>0</v>
      </c>
      <c r="O280" s="89">
        <f t="shared" si="92"/>
        <v>0</v>
      </c>
      <c r="P280" s="17">
        <f t="shared" si="93"/>
        <v>0</v>
      </c>
    </row>
    <row r="281" spans="2:16" s="24" customFormat="1" ht="19.25" customHeight="1" x14ac:dyDescent="0.25">
      <c r="B281" s="7" t="s">
        <v>271</v>
      </c>
      <c r="C281" s="4" t="s">
        <v>272</v>
      </c>
      <c r="D281" s="5"/>
      <c r="E281" s="60">
        <v>12</v>
      </c>
      <c r="F281" s="5"/>
      <c r="G281" s="89">
        <f t="shared" si="84"/>
        <v>0</v>
      </c>
      <c r="H281" s="89">
        <f t="shared" si="85"/>
        <v>0</v>
      </c>
      <c r="I281" s="89">
        <f t="shared" si="86"/>
        <v>0</v>
      </c>
      <c r="J281" s="89">
        <f t="shared" si="87"/>
        <v>0</v>
      </c>
      <c r="K281" s="89">
        <f t="shared" si="88"/>
        <v>0</v>
      </c>
      <c r="L281" s="89">
        <f t="shared" si="89"/>
        <v>0</v>
      </c>
      <c r="M281" s="89">
        <f t="shared" si="90"/>
        <v>0</v>
      </c>
      <c r="N281" s="89">
        <f t="shared" si="91"/>
        <v>0</v>
      </c>
      <c r="O281" s="89">
        <f t="shared" si="92"/>
        <v>0</v>
      </c>
      <c r="P281" s="17">
        <f t="shared" si="93"/>
        <v>0</v>
      </c>
    </row>
    <row r="282" spans="2:16" s="24" customFormat="1" ht="19.25" customHeight="1" x14ac:dyDescent="0.25">
      <c r="B282" s="7" t="s">
        <v>413</v>
      </c>
      <c r="C282" s="4" t="s">
        <v>273</v>
      </c>
      <c r="D282" s="5"/>
      <c r="E282" s="60">
        <v>15</v>
      </c>
      <c r="F282" s="5"/>
      <c r="G282" s="89">
        <f t="shared" si="84"/>
        <v>0</v>
      </c>
      <c r="H282" s="89">
        <f t="shared" si="85"/>
        <v>0</v>
      </c>
      <c r="I282" s="89">
        <f t="shared" si="86"/>
        <v>0</v>
      </c>
      <c r="J282" s="89">
        <f t="shared" si="87"/>
        <v>0</v>
      </c>
      <c r="K282" s="89">
        <f t="shared" si="88"/>
        <v>0</v>
      </c>
      <c r="L282" s="89">
        <f t="shared" si="89"/>
        <v>0</v>
      </c>
      <c r="M282" s="89">
        <f t="shared" si="90"/>
        <v>0</v>
      </c>
      <c r="N282" s="89">
        <f t="shared" si="91"/>
        <v>0</v>
      </c>
      <c r="O282" s="89">
        <f t="shared" si="92"/>
        <v>0</v>
      </c>
      <c r="P282" s="17">
        <f t="shared" si="93"/>
        <v>0</v>
      </c>
    </row>
    <row r="283" spans="2:16" s="24" customFormat="1" ht="19.25" customHeight="1" x14ac:dyDescent="0.25">
      <c r="B283" s="7" t="s">
        <v>413</v>
      </c>
      <c r="C283" s="4" t="s">
        <v>274</v>
      </c>
      <c r="D283" s="5"/>
      <c r="E283" s="60">
        <v>6</v>
      </c>
      <c r="F283" s="5"/>
      <c r="G283" s="89">
        <f t="shared" si="84"/>
        <v>0</v>
      </c>
      <c r="H283" s="89">
        <f t="shared" si="85"/>
        <v>0</v>
      </c>
      <c r="I283" s="89">
        <f t="shared" si="86"/>
        <v>0</v>
      </c>
      <c r="J283" s="89">
        <f t="shared" si="87"/>
        <v>0</v>
      </c>
      <c r="K283" s="89">
        <f t="shared" si="88"/>
        <v>0</v>
      </c>
      <c r="L283" s="89">
        <f t="shared" si="89"/>
        <v>0</v>
      </c>
      <c r="M283" s="89">
        <f t="shared" si="90"/>
        <v>0</v>
      </c>
      <c r="N283" s="89">
        <f t="shared" si="91"/>
        <v>0</v>
      </c>
      <c r="O283" s="89">
        <f t="shared" si="92"/>
        <v>0</v>
      </c>
      <c r="P283" s="17">
        <f t="shared" si="93"/>
        <v>0</v>
      </c>
    </row>
    <row r="284" spans="2:16" s="24" customFormat="1" ht="19.25" customHeight="1" x14ac:dyDescent="0.25">
      <c r="B284" s="7" t="s">
        <v>271</v>
      </c>
      <c r="C284" s="4" t="s">
        <v>275</v>
      </c>
      <c r="D284" s="5"/>
      <c r="E284" s="60">
        <v>3</v>
      </c>
      <c r="F284" s="5"/>
      <c r="G284" s="89">
        <f t="shared" si="84"/>
        <v>0</v>
      </c>
      <c r="H284" s="89">
        <f t="shared" si="85"/>
        <v>0</v>
      </c>
      <c r="I284" s="89">
        <f t="shared" si="86"/>
        <v>0</v>
      </c>
      <c r="J284" s="89">
        <f t="shared" si="87"/>
        <v>0</v>
      </c>
      <c r="K284" s="89">
        <f t="shared" si="88"/>
        <v>0</v>
      </c>
      <c r="L284" s="89">
        <f t="shared" si="89"/>
        <v>0</v>
      </c>
      <c r="M284" s="89">
        <f t="shared" si="90"/>
        <v>0</v>
      </c>
      <c r="N284" s="89">
        <f t="shared" si="91"/>
        <v>0</v>
      </c>
      <c r="O284" s="89">
        <f t="shared" si="92"/>
        <v>0</v>
      </c>
      <c r="P284" s="17">
        <f t="shared" si="93"/>
        <v>0</v>
      </c>
    </row>
    <row r="285" spans="2:16" s="24" customFormat="1" ht="24" customHeight="1" x14ac:dyDescent="0.25">
      <c r="B285" s="3" t="s">
        <v>277</v>
      </c>
      <c r="C285" s="4" t="s">
        <v>276</v>
      </c>
      <c r="D285" s="5"/>
      <c r="E285" s="60">
        <v>28.5</v>
      </c>
      <c r="F285" s="5"/>
      <c r="G285" s="89">
        <f t="shared" si="84"/>
        <v>0</v>
      </c>
      <c r="H285" s="89">
        <f t="shared" si="85"/>
        <v>0</v>
      </c>
      <c r="I285" s="89">
        <f t="shared" si="86"/>
        <v>0</v>
      </c>
      <c r="J285" s="89">
        <f t="shared" si="87"/>
        <v>0</v>
      </c>
      <c r="K285" s="89">
        <f t="shared" si="88"/>
        <v>0</v>
      </c>
      <c r="L285" s="89">
        <f t="shared" si="89"/>
        <v>0</v>
      </c>
      <c r="M285" s="89">
        <f t="shared" si="90"/>
        <v>0</v>
      </c>
      <c r="N285" s="89">
        <f t="shared" si="91"/>
        <v>0</v>
      </c>
      <c r="O285" s="89">
        <f t="shared" si="92"/>
        <v>0</v>
      </c>
      <c r="P285" s="17">
        <f t="shared" si="93"/>
        <v>0</v>
      </c>
    </row>
    <row r="286" spans="2:16" s="24" customFormat="1" ht="19.25" customHeight="1" x14ac:dyDescent="0.25">
      <c r="B286" s="3" t="s">
        <v>279</v>
      </c>
      <c r="C286" s="4" t="s">
        <v>278</v>
      </c>
      <c r="D286" s="5"/>
      <c r="E286" s="60">
        <v>45</v>
      </c>
      <c r="F286" s="5"/>
      <c r="G286" s="89">
        <f t="shared" si="84"/>
        <v>0</v>
      </c>
      <c r="H286" s="89">
        <f t="shared" si="85"/>
        <v>0</v>
      </c>
      <c r="I286" s="89">
        <f t="shared" si="86"/>
        <v>0</v>
      </c>
      <c r="J286" s="89">
        <f t="shared" si="87"/>
        <v>0</v>
      </c>
      <c r="K286" s="89">
        <f t="shared" si="88"/>
        <v>0</v>
      </c>
      <c r="L286" s="89">
        <f t="shared" si="89"/>
        <v>0</v>
      </c>
      <c r="M286" s="89">
        <f t="shared" si="90"/>
        <v>0</v>
      </c>
      <c r="N286" s="89">
        <f t="shared" si="91"/>
        <v>0</v>
      </c>
      <c r="O286" s="89">
        <f t="shared" si="92"/>
        <v>0</v>
      </c>
      <c r="P286" s="17">
        <f t="shared" si="93"/>
        <v>0</v>
      </c>
    </row>
    <row r="287" spans="2:16" s="24" customFormat="1" ht="19.25" customHeight="1" x14ac:dyDescent="0.25">
      <c r="B287" s="3" t="s">
        <v>281</v>
      </c>
      <c r="C287" s="4" t="s">
        <v>280</v>
      </c>
      <c r="D287" s="5"/>
      <c r="E287" s="60">
        <v>1.5</v>
      </c>
      <c r="F287" s="5"/>
      <c r="G287" s="89">
        <f t="shared" ref="G287:G350" si="94">F287*E287</f>
        <v>0</v>
      </c>
      <c r="H287" s="89">
        <f t="shared" ref="H287:H350" si="95">F287*1.055</f>
        <v>0</v>
      </c>
      <c r="I287" s="89">
        <f t="shared" ref="I287:I350" si="96">H287*E287</f>
        <v>0</v>
      </c>
      <c r="J287" s="89">
        <f t="shared" ref="J287:J350" si="97">H287*1.055</f>
        <v>0</v>
      </c>
      <c r="K287" s="89">
        <f t="shared" ref="K287:K350" si="98">J287*E287</f>
        <v>0</v>
      </c>
      <c r="L287" s="89">
        <f t="shared" ref="L287:L350" si="99">J287*1.055</f>
        <v>0</v>
      </c>
      <c r="M287" s="89">
        <f t="shared" ref="M287:M350" si="100">L287*E287</f>
        <v>0</v>
      </c>
      <c r="N287" s="89">
        <f t="shared" ref="N287:N350" si="101">L287*1.055</f>
        <v>0</v>
      </c>
      <c r="O287" s="89">
        <f t="shared" ref="O287:O350" si="102">N287*E287</f>
        <v>0</v>
      </c>
      <c r="P287" s="17">
        <f t="shared" ref="P287:P350" si="103">G287+I287+K287+M287+O287</f>
        <v>0</v>
      </c>
    </row>
    <row r="288" spans="2:16" s="24" customFormat="1" ht="19.25" customHeight="1" x14ac:dyDescent="0.25">
      <c r="B288" s="7" t="s">
        <v>283</v>
      </c>
      <c r="C288" s="4" t="s">
        <v>282</v>
      </c>
      <c r="D288" s="5"/>
      <c r="E288" s="60">
        <v>1.5</v>
      </c>
      <c r="F288" s="5"/>
      <c r="G288" s="89">
        <f t="shared" si="94"/>
        <v>0</v>
      </c>
      <c r="H288" s="89">
        <f t="shared" si="95"/>
        <v>0</v>
      </c>
      <c r="I288" s="89">
        <f t="shared" si="96"/>
        <v>0</v>
      </c>
      <c r="J288" s="89">
        <f t="shared" si="97"/>
        <v>0</v>
      </c>
      <c r="K288" s="89">
        <f t="shared" si="98"/>
        <v>0</v>
      </c>
      <c r="L288" s="89">
        <f t="shared" si="99"/>
        <v>0</v>
      </c>
      <c r="M288" s="89">
        <f t="shared" si="100"/>
        <v>0</v>
      </c>
      <c r="N288" s="89">
        <f t="shared" si="101"/>
        <v>0</v>
      </c>
      <c r="O288" s="89">
        <f t="shared" si="102"/>
        <v>0</v>
      </c>
      <c r="P288" s="17">
        <f t="shared" si="103"/>
        <v>0</v>
      </c>
    </row>
    <row r="289" spans="2:16" s="24" customFormat="1" ht="19.25" customHeight="1" x14ac:dyDescent="0.25">
      <c r="B289" s="7" t="s">
        <v>283</v>
      </c>
      <c r="C289" s="4" t="s">
        <v>284</v>
      </c>
      <c r="D289" s="5"/>
      <c r="E289" s="60">
        <v>82.5</v>
      </c>
      <c r="F289" s="5"/>
      <c r="G289" s="89">
        <f t="shared" si="94"/>
        <v>0</v>
      </c>
      <c r="H289" s="89">
        <f t="shared" si="95"/>
        <v>0</v>
      </c>
      <c r="I289" s="89">
        <f t="shared" si="96"/>
        <v>0</v>
      </c>
      <c r="J289" s="89">
        <f t="shared" si="97"/>
        <v>0</v>
      </c>
      <c r="K289" s="89">
        <f t="shared" si="98"/>
        <v>0</v>
      </c>
      <c r="L289" s="89">
        <f t="shared" si="99"/>
        <v>0</v>
      </c>
      <c r="M289" s="89">
        <f t="shared" si="100"/>
        <v>0</v>
      </c>
      <c r="N289" s="89">
        <f t="shared" si="101"/>
        <v>0</v>
      </c>
      <c r="O289" s="89">
        <f t="shared" si="102"/>
        <v>0</v>
      </c>
      <c r="P289" s="17">
        <f t="shared" si="103"/>
        <v>0</v>
      </c>
    </row>
    <row r="290" spans="2:16" s="24" customFormat="1" ht="19.25" customHeight="1" x14ac:dyDescent="0.25">
      <c r="B290" s="7" t="s">
        <v>283</v>
      </c>
      <c r="C290" s="4" t="s">
        <v>285</v>
      </c>
      <c r="D290" s="5"/>
      <c r="E290" s="60">
        <v>4.5</v>
      </c>
      <c r="F290" s="5"/>
      <c r="G290" s="89">
        <f t="shared" si="94"/>
        <v>0</v>
      </c>
      <c r="H290" s="89">
        <f t="shared" si="95"/>
        <v>0</v>
      </c>
      <c r="I290" s="89">
        <f t="shared" si="96"/>
        <v>0</v>
      </c>
      <c r="J290" s="89">
        <f t="shared" si="97"/>
        <v>0</v>
      </c>
      <c r="K290" s="89">
        <f t="shared" si="98"/>
        <v>0</v>
      </c>
      <c r="L290" s="89">
        <f t="shared" si="99"/>
        <v>0</v>
      </c>
      <c r="M290" s="89">
        <f t="shared" si="100"/>
        <v>0</v>
      </c>
      <c r="N290" s="89">
        <f t="shared" si="101"/>
        <v>0</v>
      </c>
      <c r="O290" s="89">
        <f t="shared" si="102"/>
        <v>0</v>
      </c>
      <c r="P290" s="17">
        <f t="shared" si="103"/>
        <v>0</v>
      </c>
    </row>
    <row r="291" spans="2:16" s="24" customFormat="1" ht="19.25" customHeight="1" x14ac:dyDescent="0.25">
      <c r="B291" s="7" t="s">
        <v>283</v>
      </c>
      <c r="C291" s="4" t="s">
        <v>286</v>
      </c>
      <c r="D291" s="5"/>
      <c r="E291" s="60">
        <v>22.5</v>
      </c>
      <c r="F291" s="5"/>
      <c r="G291" s="89">
        <f t="shared" si="94"/>
        <v>0</v>
      </c>
      <c r="H291" s="89">
        <f t="shared" si="95"/>
        <v>0</v>
      </c>
      <c r="I291" s="89">
        <f t="shared" si="96"/>
        <v>0</v>
      </c>
      <c r="J291" s="89">
        <f t="shared" si="97"/>
        <v>0</v>
      </c>
      <c r="K291" s="89">
        <f t="shared" si="98"/>
        <v>0</v>
      </c>
      <c r="L291" s="89">
        <f t="shared" si="99"/>
        <v>0</v>
      </c>
      <c r="M291" s="89">
        <f t="shared" si="100"/>
        <v>0</v>
      </c>
      <c r="N291" s="89">
        <f t="shared" si="101"/>
        <v>0</v>
      </c>
      <c r="O291" s="89">
        <f t="shared" si="102"/>
        <v>0</v>
      </c>
      <c r="P291" s="17">
        <f t="shared" si="103"/>
        <v>0</v>
      </c>
    </row>
    <row r="292" spans="2:16" s="24" customFormat="1" ht="19.25" customHeight="1" x14ac:dyDescent="0.25">
      <c r="B292" s="3" t="s">
        <v>23</v>
      </c>
      <c r="C292" s="4" t="s">
        <v>287</v>
      </c>
      <c r="D292" s="5"/>
      <c r="E292" s="60">
        <v>45</v>
      </c>
      <c r="F292" s="5"/>
      <c r="G292" s="89">
        <f t="shared" si="94"/>
        <v>0</v>
      </c>
      <c r="H292" s="89">
        <f t="shared" si="95"/>
        <v>0</v>
      </c>
      <c r="I292" s="89">
        <f t="shared" si="96"/>
        <v>0</v>
      </c>
      <c r="J292" s="89">
        <f t="shared" si="97"/>
        <v>0</v>
      </c>
      <c r="K292" s="89">
        <f t="shared" si="98"/>
        <v>0</v>
      </c>
      <c r="L292" s="89">
        <f t="shared" si="99"/>
        <v>0</v>
      </c>
      <c r="M292" s="89">
        <f t="shared" si="100"/>
        <v>0</v>
      </c>
      <c r="N292" s="89">
        <f t="shared" si="101"/>
        <v>0</v>
      </c>
      <c r="O292" s="89">
        <f t="shared" si="102"/>
        <v>0</v>
      </c>
      <c r="P292" s="17">
        <f t="shared" si="103"/>
        <v>0</v>
      </c>
    </row>
    <row r="293" spans="2:16" s="24" customFormat="1" ht="25.25" customHeight="1" x14ac:dyDescent="0.25">
      <c r="B293" s="3" t="s">
        <v>414</v>
      </c>
      <c r="C293" s="4" t="s">
        <v>288</v>
      </c>
      <c r="D293" s="5"/>
      <c r="E293" s="60">
        <v>6</v>
      </c>
      <c r="F293" s="5"/>
      <c r="G293" s="89">
        <f t="shared" si="94"/>
        <v>0</v>
      </c>
      <c r="H293" s="89">
        <f t="shared" si="95"/>
        <v>0</v>
      </c>
      <c r="I293" s="89">
        <f t="shared" si="96"/>
        <v>0</v>
      </c>
      <c r="J293" s="89">
        <f t="shared" si="97"/>
        <v>0</v>
      </c>
      <c r="K293" s="89">
        <f t="shared" si="98"/>
        <v>0</v>
      </c>
      <c r="L293" s="89">
        <f t="shared" si="99"/>
        <v>0</v>
      </c>
      <c r="M293" s="89">
        <f t="shared" si="100"/>
        <v>0</v>
      </c>
      <c r="N293" s="89">
        <f t="shared" si="101"/>
        <v>0</v>
      </c>
      <c r="O293" s="89">
        <f t="shared" si="102"/>
        <v>0</v>
      </c>
      <c r="P293" s="17">
        <f t="shared" si="103"/>
        <v>0</v>
      </c>
    </row>
    <row r="294" spans="2:16" s="24" customFormat="1" ht="19.25" customHeight="1" x14ac:dyDescent="0.25">
      <c r="B294" s="3" t="s">
        <v>414</v>
      </c>
      <c r="C294" s="4" t="s">
        <v>290</v>
      </c>
      <c r="D294" s="5"/>
      <c r="E294" s="60">
        <v>7.5</v>
      </c>
      <c r="F294" s="5"/>
      <c r="G294" s="89">
        <f t="shared" si="94"/>
        <v>0</v>
      </c>
      <c r="H294" s="89">
        <f t="shared" si="95"/>
        <v>0</v>
      </c>
      <c r="I294" s="89">
        <f t="shared" si="96"/>
        <v>0</v>
      </c>
      <c r="J294" s="89">
        <f t="shared" si="97"/>
        <v>0</v>
      </c>
      <c r="K294" s="89">
        <f t="shared" si="98"/>
        <v>0</v>
      </c>
      <c r="L294" s="89">
        <f t="shared" si="99"/>
        <v>0</v>
      </c>
      <c r="M294" s="89">
        <f t="shared" si="100"/>
        <v>0</v>
      </c>
      <c r="N294" s="89">
        <f t="shared" si="101"/>
        <v>0</v>
      </c>
      <c r="O294" s="89">
        <f t="shared" si="102"/>
        <v>0</v>
      </c>
      <c r="P294" s="17">
        <f t="shared" si="103"/>
        <v>0</v>
      </c>
    </row>
    <row r="295" spans="2:16" s="24" customFormat="1" ht="19.25" customHeight="1" x14ac:dyDescent="0.25">
      <c r="B295" s="7" t="s">
        <v>289</v>
      </c>
      <c r="C295" s="4" t="s">
        <v>291</v>
      </c>
      <c r="D295" s="5"/>
      <c r="E295" s="60">
        <v>43.5</v>
      </c>
      <c r="F295" s="5"/>
      <c r="G295" s="89">
        <f t="shared" si="94"/>
        <v>0</v>
      </c>
      <c r="H295" s="89">
        <f t="shared" si="95"/>
        <v>0</v>
      </c>
      <c r="I295" s="89">
        <f t="shared" si="96"/>
        <v>0</v>
      </c>
      <c r="J295" s="89">
        <f t="shared" si="97"/>
        <v>0</v>
      </c>
      <c r="K295" s="89">
        <f t="shared" si="98"/>
        <v>0</v>
      </c>
      <c r="L295" s="89">
        <f t="shared" si="99"/>
        <v>0</v>
      </c>
      <c r="M295" s="89">
        <f t="shared" si="100"/>
        <v>0</v>
      </c>
      <c r="N295" s="89">
        <f t="shared" si="101"/>
        <v>0</v>
      </c>
      <c r="O295" s="89">
        <f t="shared" si="102"/>
        <v>0</v>
      </c>
      <c r="P295" s="17">
        <f t="shared" si="103"/>
        <v>0</v>
      </c>
    </row>
    <row r="296" spans="2:16" s="24" customFormat="1" ht="23.4" customHeight="1" x14ac:dyDescent="0.25">
      <c r="B296" s="7" t="s">
        <v>289</v>
      </c>
      <c r="C296" s="4" t="s">
        <v>292</v>
      </c>
      <c r="D296" s="5"/>
      <c r="E296" s="60">
        <v>1.5</v>
      </c>
      <c r="F296" s="5"/>
      <c r="G296" s="89">
        <f t="shared" si="94"/>
        <v>0</v>
      </c>
      <c r="H296" s="89">
        <f t="shared" si="95"/>
        <v>0</v>
      </c>
      <c r="I296" s="89">
        <f t="shared" si="96"/>
        <v>0</v>
      </c>
      <c r="J296" s="89">
        <f t="shared" si="97"/>
        <v>0</v>
      </c>
      <c r="K296" s="89">
        <f t="shared" si="98"/>
        <v>0</v>
      </c>
      <c r="L296" s="89">
        <f t="shared" si="99"/>
        <v>0</v>
      </c>
      <c r="M296" s="89">
        <f t="shared" si="100"/>
        <v>0</v>
      </c>
      <c r="N296" s="89">
        <f t="shared" si="101"/>
        <v>0</v>
      </c>
      <c r="O296" s="89">
        <f t="shared" si="102"/>
        <v>0</v>
      </c>
      <c r="P296" s="17">
        <f t="shared" si="103"/>
        <v>0</v>
      </c>
    </row>
    <row r="297" spans="2:16" s="24" customFormat="1" ht="19.25" customHeight="1" x14ac:dyDescent="0.25">
      <c r="B297" s="3" t="s">
        <v>293</v>
      </c>
      <c r="C297" s="4" t="s">
        <v>536</v>
      </c>
      <c r="D297" s="5"/>
      <c r="E297" s="60">
        <v>18</v>
      </c>
      <c r="F297" s="5"/>
      <c r="G297" s="89">
        <f t="shared" si="94"/>
        <v>0</v>
      </c>
      <c r="H297" s="89">
        <f t="shared" si="95"/>
        <v>0</v>
      </c>
      <c r="I297" s="89">
        <f t="shared" si="96"/>
        <v>0</v>
      </c>
      <c r="J297" s="89">
        <f t="shared" si="97"/>
        <v>0</v>
      </c>
      <c r="K297" s="89">
        <f t="shared" si="98"/>
        <v>0</v>
      </c>
      <c r="L297" s="89">
        <f t="shared" si="99"/>
        <v>0</v>
      </c>
      <c r="M297" s="89">
        <f t="shared" si="100"/>
        <v>0</v>
      </c>
      <c r="N297" s="89">
        <f t="shared" si="101"/>
        <v>0</v>
      </c>
      <c r="O297" s="89">
        <f t="shared" si="102"/>
        <v>0</v>
      </c>
      <c r="P297" s="17">
        <f t="shared" si="103"/>
        <v>0</v>
      </c>
    </row>
    <row r="298" spans="2:16" s="24" customFormat="1" ht="19.25" customHeight="1" x14ac:dyDescent="0.25">
      <c r="B298" s="7" t="s">
        <v>295</v>
      </c>
      <c r="C298" s="4" t="s">
        <v>294</v>
      </c>
      <c r="D298" s="5"/>
      <c r="E298" s="60">
        <v>15</v>
      </c>
      <c r="F298" s="5"/>
      <c r="G298" s="89">
        <f t="shared" si="94"/>
        <v>0</v>
      </c>
      <c r="H298" s="89">
        <f t="shared" si="95"/>
        <v>0</v>
      </c>
      <c r="I298" s="89">
        <f t="shared" si="96"/>
        <v>0</v>
      </c>
      <c r="J298" s="89">
        <f t="shared" si="97"/>
        <v>0</v>
      </c>
      <c r="K298" s="89">
        <f t="shared" si="98"/>
        <v>0</v>
      </c>
      <c r="L298" s="89">
        <f t="shared" si="99"/>
        <v>0</v>
      </c>
      <c r="M298" s="89">
        <f t="shared" si="100"/>
        <v>0</v>
      </c>
      <c r="N298" s="89">
        <f t="shared" si="101"/>
        <v>0</v>
      </c>
      <c r="O298" s="89">
        <f t="shared" si="102"/>
        <v>0</v>
      </c>
      <c r="P298" s="17">
        <f t="shared" si="103"/>
        <v>0</v>
      </c>
    </row>
    <row r="299" spans="2:16" s="24" customFormat="1" ht="19.25" customHeight="1" x14ac:dyDescent="0.25">
      <c r="B299" s="7" t="s">
        <v>295</v>
      </c>
      <c r="C299" s="4" t="s">
        <v>296</v>
      </c>
      <c r="D299" s="5"/>
      <c r="E299" s="60">
        <v>19.5</v>
      </c>
      <c r="F299" s="5"/>
      <c r="G299" s="89">
        <f t="shared" si="94"/>
        <v>0</v>
      </c>
      <c r="H299" s="89">
        <f t="shared" si="95"/>
        <v>0</v>
      </c>
      <c r="I299" s="89">
        <f t="shared" si="96"/>
        <v>0</v>
      </c>
      <c r="J299" s="89">
        <f t="shared" si="97"/>
        <v>0</v>
      </c>
      <c r="K299" s="89">
        <f t="shared" si="98"/>
        <v>0</v>
      </c>
      <c r="L299" s="89">
        <f t="shared" si="99"/>
        <v>0</v>
      </c>
      <c r="M299" s="89">
        <f t="shared" si="100"/>
        <v>0</v>
      </c>
      <c r="N299" s="89">
        <f t="shared" si="101"/>
        <v>0</v>
      </c>
      <c r="O299" s="89">
        <f t="shared" si="102"/>
        <v>0</v>
      </c>
      <c r="P299" s="17">
        <f t="shared" si="103"/>
        <v>0</v>
      </c>
    </row>
    <row r="300" spans="2:16" s="24" customFormat="1" ht="19.25" customHeight="1" x14ac:dyDescent="0.25">
      <c r="B300" s="3" t="s">
        <v>298</v>
      </c>
      <c r="C300" s="4" t="s">
        <v>297</v>
      </c>
      <c r="D300" s="5"/>
      <c r="E300" s="60">
        <v>21</v>
      </c>
      <c r="F300" s="5"/>
      <c r="G300" s="89">
        <f t="shared" si="94"/>
        <v>0</v>
      </c>
      <c r="H300" s="89">
        <f t="shared" si="95"/>
        <v>0</v>
      </c>
      <c r="I300" s="89">
        <f t="shared" si="96"/>
        <v>0</v>
      </c>
      <c r="J300" s="89">
        <f t="shared" si="97"/>
        <v>0</v>
      </c>
      <c r="K300" s="89">
        <f t="shared" si="98"/>
        <v>0</v>
      </c>
      <c r="L300" s="89">
        <f t="shared" si="99"/>
        <v>0</v>
      </c>
      <c r="M300" s="89">
        <f t="shared" si="100"/>
        <v>0</v>
      </c>
      <c r="N300" s="89">
        <f t="shared" si="101"/>
        <v>0</v>
      </c>
      <c r="O300" s="89">
        <f t="shared" si="102"/>
        <v>0</v>
      </c>
      <c r="P300" s="17">
        <f t="shared" si="103"/>
        <v>0</v>
      </c>
    </row>
    <row r="301" spans="2:16" s="24" customFormat="1" ht="25.25" customHeight="1" x14ac:dyDescent="0.25">
      <c r="B301" s="7" t="s">
        <v>300</v>
      </c>
      <c r="C301" s="4" t="s">
        <v>299</v>
      </c>
      <c r="D301" s="5"/>
      <c r="E301" s="60">
        <v>1.5</v>
      </c>
      <c r="F301" s="5"/>
      <c r="G301" s="89">
        <f t="shared" si="94"/>
        <v>0</v>
      </c>
      <c r="H301" s="89">
        <f t="shared" si="95"/>
        <v>0</v>
      </c>
      <c r="I301" s="89">
        <f t="shared" si="96"/>
        <v>0</v>
      </c>
      <c r="J301" s="89">
        <f t="shared" si="97"/>
        <v>0</v>
      </c>
      <c r="K301" s="89">
        <f t="shared" si="98"/>
        <v>0</v>
      </c>
      <c r="L301" s="89">
        <f t="shared" si="99"/>
        <v>0</v>
      </c>
      <c r="M301" s="89">
        <f t="shared" si="100"/>
        <v>0</v>
      </c>
      <c r="N301" s="89">
        <f t="shared" si="101"/>
        <v>0</v>
      </c>
      <c r="O301" s="89">
        <f t="shared" si="102"/>
        <v>0</v>
      </c>
      <c r="P301" s="17">
        <f t="shared" si="103"/>
        <v>0</v>
      </c>
    </row>
    <row r="302" spans="2:16" s="24" customFormat="1" ht="27.65" customHeight="1" x14ac:dyDescent="0.25">
      <c r="B302" s="7" t="s">
        <v>300</v>
      </c>
      <c r="C302" s="4" t="s">
        <v>301</v>
      </c>
      <c r="D302" s="5"/>
      <c r="E302" s="60">
        <v>12</v>
      </c>
      <c r="F302" s="5"/>
      <c r="G302" s="89">
        <f t="shared" si="94"/>
        <v>0</v>
      </c>
      <c r="H302" s="89">
        <f t="shared" si="95"/>
        <v>0</v>
      </c>
      <c r="I302" s="89">
        <f t="shared" si="96"/>
        <v>0</v>
      </c>
      <c r="J302" s="89">
        <f t="shared" si="97"/>
        <v>0</v>
      </c>
      <c r="K302" s="89">
        <f t="shared" si="98"/>
        <v>0</v>
      </c>
      <c r="L302" s="89">
        <f t="shared" si="99"/>
        <v>0</v>
      </c>
      <c r="M302" s="89">
        <f t="shared" si="100"/>
        <v>0</v>
      </c>
      <c r="N302" s="89">
        <f t="shared" si="101"/>
        <v>0</v>
      </c>
      <c r="O302" s="89">
        <f t="shared" si="102"/>
        <v>0</v>
      </c>
      <c r="P302" s="17">
        <f t="shared" si="103"/>
        <v>0</v>
      </c>
    </row>
    <row r="303" spans="2:16" s="24" customFormat="1" ht="19.25" customHeight="1" x14ac:dyDescent="0.25">
      <c r="B303" s="7" t="s">
        <v>300</v>
      </c>
      <c r="C303" s="4" t="s">
        <v>302</v>
      </c>
      <c r="D303" s="5"/>
      <c r="E303" s="60">
        <v>16.5</v>
      </c>
      <c r="F303" s="5"/>
      <c r="G303" s="89">
        <f t="shared" si="94"/>
        <v>0</v>
      </c>
      <c r="H303" s="89">
        <f t="shared" si="95"/>
        <v>0</v>
      </c>
      <c r="I303" s="89">
        <f t="shared" si="96"/>
        <v>0</v>
      </c>
      <c r="J303" s="89">
        <f t="shared" si="97"/>
        <v>0</v>
      </c>
      <c r="K303" s="89">
        <f t="shared" si="98"/>
        <v>0</v>
      </c>
      <c r="L303" s="89">
        <f t="shared" si="99"/>
        <v>0</v>
      </c>
      <c r="M303" s="89">
        <f t="shared" si="100"/>
        <v>0</v>
      </c>
      <c r="N303" s="89">
        <f t="shared" si="101"/>
        <v>0</v>
      </c>
      <c r="O303" s="89">
        <f t="shared" si="102"/>
        <v>0</v>
      </c>
      <c r="P303" s="17">
        <f t="shared" si="103"/>
        <v>0</v>
      </c>
    </row>
    <row r="304" spans="2:16" s="24" customFormat="1" ht="24.65" customHeight="1" x14ac:dyDescent="0.25">
      <c r="B304" s="7" t="s">
        <v>300</v>
      </c>
      <c r="C304" s="4" t="s">
        <v>303</v>
      </c>
      <c r="D304" s="5"/>
      <c r="E304" s="60">
        <v>15</v>
      </c>
      <c r="F304" s="5"/>
      <c r="G304" s="89">
        <f t="shared" si="94"/>
        <v>0</v>
      </c>
      <c r="H304" s="89">
        <f t="shared" si="95"/>
        <v>0</v>
      </c>
      <c r="I304" s="89">
        <f t="shared" si="96"/>
        <v>0</v>
      </c>
      <c r="J304" s="89">
        <f t="shared" si="97"/>
        <v>0</v>
      </c>
      <c r="K304" s="89">
        <f t="shared" si="98"/>
        <v>0</v>
      </c>
      <c r="L304" s="89">
        <f t="shared" si="99"/>
        <v>0</v>
      </c>
      <c r="M304" s="89">
        <f t="shared" si="100"/>
        <v>0</v>
      </c>
      <c r="N304" s="89">
        <f t="shared" si="101"/>
        <v>0</v>
      </c>
      <c r="O304" s="89">
        <f t="shared" si="102"/>
        <v>0</v>
      </c>
      <c r="P304" s="17">
        <f t="shared" si="103"/>
        <v>0</v>
      </c>
    </row>
    <row r="305" spans="2:16" s="24" customFormat="1" ht="27" customHeight="1" x14ac:dyDescent="0.25">
      <c r="B305" s="3" t="s">
        <v>305</v>
      </c>
      <c r="C305" s="4" t="s">
        <v>304</v>
      </c>
      <c r="D305" s="5"/>
      <c r="E305" s="60">
        <v>4.5</v>
      </c>
      <c r="F305" s="5"/>
      <c r="G305" s="89">
        <f t="shared" si="94"/>
        <v>0</v>
      </c>
      <c r="H305" s="89">
        <f t="shared" si="95"/>
        <v>0</v>
      </c>
      <c r="I305" s="89">
        <f t="shared" si="96"/>
        <v>0</v>
      </c>
      <c r="J305" s="89">
        <f t="shared" si="97"/>
        <v>0</v>
      </c>
      <c r="K305" s="89">
        <f t="shared" si="98"/>
        <v>0</v>
      </c>
      <c r="L305" s="89">
        <f t="shared" si="99"/>
        <v>0</v>
      </c>
      <c r="M305" s="89">
        <f t="shared" si="100"/>
        <v>0</v>
      </c>
      <c r="N305" s="89">
        <f t="shared" si="101"/>
        <v>0</v>
      </c>
      <c r="O305" s="89">
        <f t="shared" si="102"/>
        <v>0</v>
      </c>
      <c r="P305" s="17">
        <f t="shared" si="103"/>
        <v>0</v>
      </c>
    </row>
    <row r="306" spans="2:16" s="24" customFormat="1" ht="19.25" customHeight="1" x14ac:dyDescent="0.25">
      <c r="B306" s="3" t="s">
        <v>307</v>
      </c>
      <c r="C306" s="4" t="s">
        <v>306</v>
      </c>
      <c r="D306" s="5"/>
      <c r="E306" s="60">
        <v>19.5</v>
      </c>
      <c r="F306" s="5"/>
      <c r="G306" s="89">
        <f t="shared" si="94"/>
        <v>0</v>
      </c>
      <c r="H306" s="89">
        <f t="shared" si="95"/>
        <v>0</v>
      </c>
      <c r="I306" s="89">
        <f t="shared" si="96"/>
        <v>0</v>
      </c>
      <c r="J306" s="89">
        <f t="shared" si="97"/>
        <v>0</v>
      </c>
      <c r="K306" s="89">
        <f t="shared" si="98"/>
        <v>0</v>
      </c>
      <c r="L306" s="89">
        <f t="shared" si="99"/>
        <v>0</v>
      </c>
      <c r="M306" s="89">
        <f t="shared" si="100"/>
        <v>0</v>
      </c>
      <c r="N306" s="89">
        <f t="shared" si="101"/>
        <v>0</v>
      </c>
      <c r="O306" s="89">
        <f t="shared" si="102"/>
        <v>0</v>
      </c>
      <c r="P306" s="17">
        <f t="shared" si="103"/>
        <v>0</v>
      </c>
    </row>
    <row r="307" spans="2:16" s="24" customFormat="1" ht="19.25" customHeight="1" x14ac:dyDescent="0.25">
      <c r="B307" s="3" t="s">
        <v>309</v>
      </c>
      <c r="C307" s="4" t="s">
        <v>308</v>
      </c>
      <c r="D307" s="5"/>
      <c r="E307" s="60">
        <v>15</v>
      </c>
      <c r="F307" s="5"/>
      <c r="G307" s="89">
        <f t="shared" si="94"/>
        <v>0</v>
      </c>
      <c r="H307" s="89">
        <f t="shared" si="95"/>
        <v>0</v>
      </c>
      <c r="I307" s="89">
        <f t="shared" si="96"/>
        <v>0</v>
      </c>
      <c r="J307" s="89">
        <f t="shared" si="97"/>
        <v>0</v>
      </c>
      <c r="K307" s="89">
        <f t="shared" si="98"/>
        <v>0</v>
      </c>
      <c r="L307" s="89">
        <f t="shared" si="99"/>
        <v>0</v>
      </c>
      <c r="M307" s="89">
        <f t="shared" si="100"/>
        <v>0</v>
      </c>
      <c r="N307" s="89">
        <f t="shared" si="101"/>
        <v>0</v>
      </c>
      <c r="O307" s="89">
        <f t="shared" si="102"/>
        <v>0</v>
      </c>
      <c r="P307" s="17">
        <f t="shared" si="103"/>
        <v>0</v>
      </c>
    </row>
    <row r="308" spans="2:16" s="24" customFormat="1" ht="19.25" customHeight="1" x14ac:dyDescent="0.25">
      <c r="B308" s="3" t="s">
        <v>28</v>
      </c>
      <c r="C308" s="4" t="s">
        <v>310</v>
      </c>
      <c r="D308" s="5"/>
      <c r="E308" s="60">
        <v>39</v>
      </c>
      <c r="F308" s="5"/>
      <c r="G308" s="89">
        <f t="shared" si="94"/>
        <v>0</v>
      </c>
      <c r="H308" s="89">
        <f t="shared" si="95"/>
        <v>0</v>
      </c>
      <c r="I308" s="89">
        <f t="shared" si="96"/>
        <v>0</v>
      </c>
      <c r="J308" s="89">
        <f t="shared" si="97"/>
        <v>0</v>
      </c>
      <c r="K308" s="89">
        <f t="shared" si="98"/>
        <v>0</v>
      </c>
      <c r="L308" s="89">
        <f t="shared" si="99"/>
        <v>0</v>
      </c>
      <c r="M308" s="89">
        <f t="shared" si="100"/>
        <v>0</v>
      </c>
      <c r="N308" s="89">
        <f t="shared" si="101"/>
        <v>0</v>
      </c>
      <c r="O308" s="89">
        <f t="shared" si="102"/>
        <v>0</v>
      </c>
      <c r="P308" s="17">
        <f t="shared" si="103"/>
        <v>0</v>
      </c>
    </row>
    <row r="309" spans="2:16" s="24" customFormat="1" ht="19.25" customHeight="1" x14ac:dyDescent="0.25">
      <c r="B309" s="3" t="s">
        <v>312</v>
      </c>
      <c r="C309" s="4" t="s">
        <v>311</v>
      </c>
      <c r="D309" s="5"/>
      <c r="E309" s="60">
        <v>24</v>
      </c>
      <c r="F309" s="5"/>
      <c r="G309" s="89">
        <f t="shared" si="94"/>
        <v>0</v>
      </c>
      <c r="H309" s="89">
        <f t="shared" si="95"/>
        <v>0</v>
      </c>
      <c r="I309" s="89">
        <f t="shared" si="96"/>
        <v>0</v>
      </c>
      <c r="J309" s="89">
        <f t="shared" si="97"/>
        <v>0</v>
      </c>
      <c r="K309" s="89">
        <f t="shared" si="98"/>
        <v>0</v>
      </c>
      <c r="L309" s="89">
        <f t="shared" si="99"/>
        <v>0</v>
      </c>
      <c r="M309" s="89">
        <f t="shared" si="100"/>
        <v>0</v>
      </c>
      <c r="N309" s="89">
        <f t="shared" si="101"/>
        <v>0</v>
      </c>
      <c r="O309" s="89">
        <f t="shared" si="102"/>
        <v>0</v>
      </c>
      <c r="P309" s="17">
        <f t="shared" si="103"/>
        <v>0</v>
      </c>
    </row>
    <row r="310" spans="2:16" s="24" customFormat="1" ht="19.25" customHeight="1" x14ac:dyDescent="0.25">
      <c r="B310" s="3" t="s">
        <v>314</v>
      </c>
      <c r="C310" s="4" t="s">
        <v>313</v>
      </c>
      <c r="D310" s="5"/>
      <c r="E310" s="60">
        <v>3</v>
      </c>
      <c r="F310" s="5"/>
      <c r="G310" s="89">
        <f t="shared" si="94"/>
        <v>0</v>
      </c>
      <c r="H310" s="89">
        <f t="shared" si="95"/>
        <v>0</v>
      </c>
      <c r="I310" s="89">
        <f t="shared" si="96"/>
        <v>0</v>
      </c>
      <c r="J310" s="89">
        <f t="shared" si="97"/>
        <v>0</v>
      </c>
      <c r="K310" s="89">
        <f t="shared" si="98"/>
        <v>0</v>
      </c>
      <c r="L310" s="89">
        <f t="shared" si="99"/>
        <v>0</v>
      </c>
      <c r="M310" s="89">
        <f t="shared" si="100"/>
        <v>0</v>
      </c>
      <c r="N310" s="89">
        <f t="shared" si="101"/>
        <v>0</v>
      </c>
      <c r="O310" s="89">
        <f t="shared" si="102"/>
        <v>0</v>
      </c>
      <c r="P310" s="17">
        <f t="shared" si="103"/>
        <v>0</v>
      </c>
    </row>
    <row r="311" spans="2:16" s="24" customFormat="1" ht="19.25" customHeight="1" x14ac:dyDescent="0.25">
      <c r="B311" s="3" t="s">
        <v>316</v>
      </c>
      <c r="C311" s="4" t="s">
        <v>315</v>
      </c>
      <c r="D311" s="5"/>
      <c r="E311" s="60">
        <v>39</v>
      </c>
      <c r="F311" s="5"/>
      <c r="G311" s="89">
        <f t="shared" si="94"/>
        <v>0</v>
      </c>
      <c r="H311" s="89">
        <f t="shared" si="95"/>
        <v>0</v>
      </c>
      <c r="I311" s="89">
        <f t="shared" si="96"/>
        <v>0</v>
      </c>
      <c r="J311" s="89">
        <f t="shared" si="97"/>
        <v>0</v>
      </c>
      <c r="K311" s="89">
        <f t="shared" si="98"/>
        <v>0</v>
      </c>
      <c r="L311" s="89">
        <f t="shared" si="99"/>
        <v>0</v>
      </c>
      <c r="M311" s="89">
        <f t="shared" si="100"/>
        <v>0</v>
      </c>
      <c r="N311" s="89">
        <f t="shared" si="101"/>
        <v>0</v>
      </c>
      <c r="O311" s="89">
        <f t="shared" si="102"/>
        <v>0</v>
      </c>
      <c r="P311" s="17">
        <f t="shared" si="103"/>
        <v>0</v>
      </c>
    </row>
    <row r="312" spans="2:16" s="24" customFormat="1" ht="30.65" customHeight="1" x14ac:dyDescent="0.25">
      <c r="B312" s="3" t="s">
        <v>317</v>
      </c>
      <c r="C312" s="4" t="s">
        <v>537</v>
      </c>
      <c r="D312" s="5"/>
      <c r="E312" s="60">
        <v>3</v>
      </c>
      <c r="F312" s="5"/>
      <c r="G312" s="89">
        <f t="shared" si="94"/>
        <v>0</v>
      </c>
      <c r="H312" s="89">
        <f t="shared" si="95"/>
        <v>0</v>
      </c>
      <c r="I312" s="89">
        <f t="shared" si="96"/>
        <v>0</v>
      </c>
      <c r="J312" s="89">
        <f t="shared" si="97"/>
        <v>0</v>
      </c>
      <c r="K312" s="89">
        <f t="shared" si="98"/>
        <v>0</v>
      </c>
      <c r="L312" s="89">
        <f t="shared" si="99"/>
        <v>0</v>
      </c>
      <c r="M312" s="89">
        <f t="shared" si="100"/>
        <v>0</v>
      </c>
      <c r="N312" s="89">
        <f t="shared" si="101"/>
        <v>0</v>
      </c>
      <c r="O312" s="89">
        <f t="shared" si="102"/>
        <v>0</v>
      </c>
      <c r="P312" s="17">
        <f t="shared" si="103"/>
        <v>0</v>
      </c>
    </row>
    <row r="313" spans="2:16" s="24" customFormat="1" ht="19.25" customHeight="1" x14ac:dyDescent="0.25">
      <c r="B313" s="7" t="s">
        <v>319</v>
      </c>
      <c r="C313" s="4" t="s">
        <v>318</v>
      </c>
      <c r="D313" s="5"/>
      <c r="E313" s="60">
        <v>66</v>
      </c>
      <c r="F313" s="5"/>
      <c r="G313" s="89">
        <f t="shared" si="94"/>
        <v>0</v>
      </c>
      <c r="H313" s="89">
        <f t="shared" si="95"/>
        <v>0</v>
      </c>
      <c r="I313" s="89">
        <f t="shared" si="96"/>
        <v>0</v>
      </c>
      <c r="J313" s="89">
        <f t="shared" si="97"/>
        <v>0</v>
      </c>
      <c r="K313" s="89">
        <f t="shared" si="98"/>
        <v>0</v>
      </c>
      <c r="L313" s="89">
        <f t="shared" si="99"/>
        <v>0</v>
      </c>
      <c r="M313" s="89">
        <f t="shared" si="100"/>
        <v>0</v>
      </c>
      <c r="N313" s="89">
        <f t="shared" si="101"/>
        <v>0</v>
      </c>
      <c r="O313" s="89">
        <f t="shared" si="102"/>
        <v>0</v>
      </c>
      <c r="P313" s="17">
        <f t="shared" si="103"/>
        <v>0</v>
      </c>
    </row>
    <row r="314" spans="2:16" s="24" customFormat="1" ht="19.25" customHeight="1" x14ac:dyDescent="0.25">
      <c r="B314" s="7" t="s">
        <v>319</v>
      </c>
      <c r="C314" s="4" t="s">
        <v>320</v>
      </c>
      <c r="D314" s="5"/>
      <c r="E314" s="60">
        <v>4.5</v>
      </c>
      <c r="F314" s="5"/>
      <c r="G314" s="89">
        <f t="shared" si="94"/>
        <v>0</v>
      </c>
      <c r="H314" s="89">
        <f t="shared" si="95"/>
        <v>0</v>
      </c>
      <c r="I314" s="89">
        <f t="shared" si="96"/>
        <v>0</v>
      </c>
      <c r="J314" s="89">
        <f t="shared" si="97"/>
        <v>0</v>
      </c>
      <c r="K314" s="89">
        <f t="shared" si="98"/>
        <v>0</v>
      </c>
      <c r="L314" s="89">
        <f t="shared" si="99"/>
        <v>0</v>
      </c>
      <c r="M314" s="89">
        <f t="shared" si="100"/>
        <v>0</v>
      </c>
      <c r="N314" s="89">
        <f t="shared" si="101"/>
        <v>0</v>
      </c>
      <c r="O314" s="89">
        <f t="shared" si="102"/>
        <v>0</v>
      </c>
      <c r="P314" s="17">
        <f t="shared" si="103"/>
        <v>0</v>
      </c>
    </row>
    <row r="315" spans="2:16" s="24" customFormat="1" ht="26.4" customHeight="1" x14ac:dyDescent="0.25">
      <c r="B315" s="7" t="s">
        <v>319</v>
      </c>
      <c r="C315" s="4" t="s">
        <v>321</v>
      </c>
      <c r="D315" s="5"/>
      <c r="E315" s="60">
        <v>24</v>
      </c>
      <c r="F315" s="5"/>
      <c r="G315" s="89">
        <f t="shared" si="94"/>
        <v>0</v>
      </c>
      <c r="H315" s="89">
        <f t="shared" si="95"/>
        <v>0</v>
      </c>
      <c r="I315" s="89">
        <f t="shared" si="96"/>
        <v>0</v>
      </c>
      <c r="J315" s="89">
        <f t="shared" si="97"/>
        <v>0</v>
      </c>
      <c r="K315" s="89">
        <f t="shared" si="98"/>
        <v>0</v>
      </c>
      <c r="L315" s="89">
        <f t="shared" si="99"/>
        <v>0</v>
      </c>
      <c r="M315" s="89">
        <f t="shared" si="100"/>
        <v>0</v>
      </c>
      <c r="N315" s="89">
        <f t="shared" si="101"/>
        <v>0</v>
      </c>
      <c r="O315" s="89">
        <f t="shared" si="102"/>
        <v>0</v>
      </c>
      <c r="P315" s="17">
        <f t="shared" si="103"/>
        <v>0</v>
      </c>
    </row>
    <row r="316" spans="2:16" s="24" customFormat="1" ht="28.25" customHeight="1" x14ac:dyDescent="0.25">
      <c r="B316" s="7" t="s">
        <v>323</v>
      </c>
      <c r="C316" s="4" t="s">
        <v>322</v>
      </c>
      <c r="D316" s="5"/>
      <c r="E316" s="60">
        <v>18</v>
      </c>
      <c r="F316" s="5"/>
      <c r="G316" s="89">
        <f t="shared" si="94"/>
        <v>0</v>
      </c>
      <c r="H316" s="89">
        <f t="shared" si="95"/>
        <v>0</v>
      </c>
      <c r="I316" s="89">
        <f t="shared" si="96"/>
        <v>0</v>
      </c>
      <c r="J316" s="89">
        <f t="shared" si="97"/>
        <v>0</v>
      </c>
      <c r="K316" s="89">
        <f t="shared" si="98"/>
        <v>0</v>
      </c>
      <c r="L316" s="89">
        <f t="shared" si="99"/>
        <v>0</v>
      </c>
      <c r="M316" s="89">
        <f t="shared" si="100"/>
        <v>0</v>
      </c>
      <c r="N316" s="89">
        <f t="shared" si="101"/>
        <v>0</v>
      </c>
      <c r="O316" s="89">
        <f t="shared" si="102"/>
        <v>0</v>
      </c>
      <c r="P316" s="17">
        <f t="shared" si="103"/>
        <v>0</v>
      </c>
    </row>
    <row r="317" spans="2:16" s="24" customFormat="1" ht="28.75" customHeight="1" x14ac:dyDescent="0.25">
      <c r="B317" s="7" t="s">
        <v>323</v>
      </c>
      <c r="C317" s="4" t="s">
        <v>325</v>
      </c>
      <c r="D317" s="5"/>
      <c r="E317" s="60">
        <v>1.5</v>
      </c>
      <c r="F317" s="5"/>
      <c r="G317" s="89">
        <f t="shared" si="94"/>
        <v>0</v>
      </c>
      <c r="H317" s="89">
        <f t="shared" si="95"/>
        <v>0</v>
      </c>
      <c r="I317" s="89">
        <f t="shared" si="96"/>
        <v>0</v>
      </c>
      <c r="J317" s="89">
        <f t="shared" si="97"/>
        <v>0</v>
      </c>
      <c r="K317" s="89">
        <f t="shared" si="98"/>
        <v>0</v>
      </c>
      <c r="L317" s="89">
        <f t="shared" si="99"/>
        <v>0</v>
      </c>
      <c r="M317" s="89">
        <f t="shared" si="100"/>
        <v>0</v>
      </c>
      <c r="N317" s="89">
        <f t="shared" si="101"/>
        <v>0</v>
      </c>
      <c r="O317" s="89">
        <f t="shared" si="102"/>
        <v>0</v>
      </c>
      <c r="P317" s="17">
        <f t="shared" si="103"/>
        <v>0</v>
      </c>
    </row>
    <row r="318" spans="2:16" s="24" customFormat="1" ht="19.25" customHeight="1" x14ac:dyDescent="0.25">
      <c r="B318" s="7" t="s">
        <v>323</v>
      </c>
      <c r="C318" s="4" t="s">
        <v>326</v>
      </c>
      <c r="D318" s="5"/>
      <c r="E318" s="60">
        <v>3</v>
      </c>
      <c r="F318" s="5"/>
      <c r="G318" s="89">
        <f t="shared" si="94"/>
        <v>0</v>
      </c>
      <c r="H318" s="89">
        <f t="shared" si="95"/>
        <v>0</v>
      </c>
      <c r="I318" s="89">
        <f t="shared" si="96"/>
        <v>0</v>
      </c>
      <c r="J318" s="89">
        <f t="shared" si="97"/>
        <v>0</v>
      </c>
      <c r="K318" s="89">
        <f t="shared" si="98"/>
        <v>0</v>
      </c>
      <c r="L318" s="89">
        <f t="shared" si="99"/>
        <v>0</v>
      </c>
      <c r="M318" s="89">
        <f t="shared" si="100"/>
        <v>0</v>
      </c>
      <c r="N318" s="89">
        <f t="shared" si="101"/>
        <v>0</v>
      </c>
      <c r="O318" s="89">
        <f t="shared" si="102"/>
        <v>0</v>
      </c>
      <c r="P318" s="17">
        <f t="shared" si="103"/>
        <v>0</v>
      </c>
    </row>
    <row r="319" spans="2:16" s="24" customFormat="1" ht="19.25" customHeight="1" x14ac:dyDescent="0.25">
      <c r="B319" s="7" t="s">
        <v>323</v>
      </c>
      <c r="C319" s="4" t="s">
        <v>327</v>
      </c>
      <c r="D319" s="5"/>
      <c r="E319" s="60">
        <v>1.5</v>
      </c>
      <c r="F319" s="5"/>
      <c r="G319" s="89">
        <f t="shared" si="94"/>
        <v>0</v>
      </c>
      <c r="H319" s="89">
        <f t="shared" si="95"/>
        <v>0</v>
      </c>
      <c r="I319" s="89">
        <f t="shared" si="96"/>
        <v>0</v>
      </c>
      <c r="J319" s="89">
        <f t="shared" si="97"/>
        <v>0</v>
      </c>
      <c r="K319" s="89">
        <f t="shared" si="98"/>
        <v>0</v>
      </c>
      <c r="L319" s="89">
        <f t="shared" si="99"/>
        <v>0</v>
      </c>
      <c r="M319" s="89">
        <f t="shared" si="100"/>
        <v>0</v>
      </c>
      <c r="N319" s="89">
        <f t="shared" si="101"/>
        <v>0</v>
      </c>
      <c r="O319" s="89">
        <f t="shared" si="102"/>
        <v>0</v>
      </c>
      <c r="P319" s="17">
        <f t="shared" si="103"/>
        <v>0</v>
      </c>
    </row>
    <row r="320" spans="2:16" s="24" customFormat="1" ht="19.25" customHeight="1" x14ac:dyDescent="0.25">
      <c r="B320" s="3" t="s">
        <v>28</v>
      </c>
      <c r="C320" s="4" t="s">
        <v>328</v>
      </c>
      <c r="D320" s="5"/>
      <c r="E320" s="60">
        <v>15</v>
      </c>
      <c r="F320" s="5"/>
      <c r="G320" s="89">
        <f t="shared" si="94"/>
        <v>0</v>
      </c>
      <c r="H320" s="89">
        <f t="shared" si="95"/>
        <v>0</v>
      </c>
      <c r="I320" s="89">
        <f t="shared" si="96"/>
        <v>0</v>
      </c>
      <c r="J320" s="89">
        <f t="shared" si="97"/>
        <v>0</v>
      </c>
      <c r="K320" s="89">
        <f t="shared" si="98"/>
        <v>0</v>
      </c>
      <c r="L320" s="89">
        <f t="shared" si="99"/>
        <v>0</v>
      </c>
      <c r="M320" s="89">
        <f t="shared" si="100"/>
        <v>0</v>
      </c>
      <c r="N320" s="89">
        <f t="shared" si="101"/>
        <v>0</v>
      </c>
      <c r="O320" s="89">
        <f t="shared" si="102"/>
        <v>0</v>
      </c>
      <c r="P320" s="17">
        <f t="shared" si="103"/>
        <v>0</v>
      </c>
    </row>
    <row r="321" spans="2:16" s="24" customFormat="1" ht="19.25" customHeight="1" x14ac:dyDescent="0.25">
      <c r="B321" s="3" t="s">
        <v>330</v>
      </c>
      <c r="C321" s="4" t="s">
        <v>329</v>
      </c>
      <c r="D321" s="5"/>
      <c r="E321" s="60">
        <v>3</v>
      </c>
      <c r="F321" s="5"/>
      <c r="G321" s="89">
        <f t="shared" si="94"/>
        <v>0</v>
      </c>
      <c r="H321" s="89">
        <f t="shared" si="95"/>
        <v>0</v>
      </c>
      <c r="I321" s="89">
        <f t="shared" si="96"/>
        <v>0</v>
      </c>
      <c r="J321" s="89">
        <f t="shared" si="97"/>
        <v>0</v>
      </c>
      <c r="K321" s="89">
        <f t="shared" si="98"/>
        <v>0</v>
      </c>
      <c r="L321" s="89">
        <f t="shared" si="99"/>
        <v>0</v>
      </c>
      <c r="M321" s="89">
        <f t="shared" si="100"/>
        <v>0</v>
      </c>
      <c r="N321" s="89">
        <f t="shared" si="101"/>
        <v>0</v>
      </c>
      <c r="O321" s="89">
        <f t="shared" si="102"/>
        <v>0</v>
      </c>
      <c r="P321" s="17">
        <f t="shared" si="103"/>
        <v>0</v>
      </c>
    </row>
    <row r="322" spans="2:16" s="24" customFormat="1" ht="28.75" customHeight="1" x14ac:dyDescent="0.25">
      <c r="B322" s="3" t="s">
        <v>414</v>
      </c>
      <c r="C322" s="4" t="s">
        <v>331</v>
      </c>
      <c r="D322" s="5"/>
      <c r="E322" s="60">
        <v>30</v>
      </c>
      <c r="F322" s="5"/>
      <c r="G322" s="89">
        <f t="shared" si="94"/>
        <v>0</v>
      </c>
      <c r="H322" s="89">
        <f t="shared" si="95"/>
        <v>0</v>
      </c>
      <c r="I322" s="89">
        <f t="shared" si="96"/>
        <v>0</v>
      </c>
      <c r="J322" s="89">
        <f t="shared" si="97"/>
        <v>0</v>
      </c>
      <c r="K322" s="89">
        <f t="shared" si="98"/>
        <v>0</v>
      </c>
      <c r="L322" s="89">
        <f t="shared" si="99"/>
        <v>0</v>
      </c>
      <c r="M322" s="89">
        <f t="shared" si="100"/>
        <v>0</v>
      </c>
      <c r="N322" s="89">
        <f t="shared" si="101"/>
        <v>0</v>
      </c>
      <c r="O322" s="89">
        <f t="shared" si="102"/>
        <v>0</v>
      </c>
      <c r="P322" s="17">
        <f t="shared" si="103"/>
        <v>0</v>
      </c>
    </row>
    <row r="323" spans="2:16" s="24" customFormat="1" ht="19.25" customHeight="1" x14ac:dyDescent="0.25">
      <c r="B323" s="3" t="s">
        <v>333</v>
      </c>
      <c r="C323" s="4" t="s">
        <v>332</v>
      </c>
      <c r="D323" s="5"/>
      <c r="E323" s="60">
        <v>18</v>
      </c>
      <c r="F323" s="5"/>
      <c r="G323" s="89">
        <f t="shared" si="94"/>
        <v>0</v>
      </c>
      <c r="H323" s="89">
        <f t="shared" si="95"/>
        <v>0</v>
      </c>
      <c r="I323" s="89">
        <f t="shared" si="96"/>
        <v>0</v>
      </c>
      <c r="J323" s="89">
        <f t="shared" si="97"/>
        <v>0</v>
      </c>
      <c r="K323" s="89">
        <f t="shared" si="98"/>
        <v>0</v>
      </c>
      <c r="L323" s="89">
        <f t="shared" si="99"/>
        <v>0</v>
      </c>
      <c r="M323" s="89">
        <f t="shared" si="100"/>
        <v>0</v>
      </c>
      <c r="N323" s="89">
        <f t="shared" si="101"/>
        <v>0</v>
      </c>
      <c r="O323" s="89">
        <f t="shared" si="102"/>
        <v>0</v>
      </c>
      <c r="P323" s="17">
        <f t="shared" si="103"/>
        <v>0</v>
      </c>
    </row>
    <row r="324" spans="2:16" s="24" customFormat="1" ht="24.65" customHeight="1" x14ac:dyDescent="0.25">
      <c r="B324" s="7" t="s">
        <v>324</v>
      </c>
      <c r="C324" s="4" t="s">
        <v>334</v>
      </c>
      <c r="D324" s="5"/>
      <c r="E324" s="60">
        <v>39</v>
      </c>
      <c r="F324" s="5"/>
      <c r="G324" s="89">
        <f t="shared" si="94"/>
        <v>0</v>
      </c>
      <c r="H324" s="89">
        <f t="shared" si="95"/>
        <v>0</v>
      </c>
      <c r="I324" s="89">
        <f t="shared" si="96"/>
        <v>0</v>
      </c>
      <c r="J324" s="89">
        <f t="shared" si="97"/>
        <v>0</v>
      </c>
      <c r="K324" s="89">
        <f t="shared" si="98"/>
        <v>0</v>
      </c>
      <c r="L324" s="89">
        <f t="shared" si="99"/>
        <v>0</v>
      </c>
      <c r="M324" s="89">
        <f t="shared" si="100"/>
        <v>0</v>
      </c>
      <c r="N324" s="89">
        <f t="shared" si="101"/>
        <v>0</v>
      </c>
      <c r="O324" s="89">
        <f t="shared" si="102"/>
        <v>0</v>
      </c>
      <c r="P324" s="17">
        <f t="shared" si="103"/>
        <v>0</v>
      </c>
    </row>
    <row r="325" spans="2:16" s="24" customFormat="1" ht="24" customHeight="1" x14ac:dyDescent="0.25">
      <c r="B325" s="7" t="s">
        <v>324</v>
      </c>
      <c r="C325" s="4" t="s">
        <v>335</v>
      </c>
      <c r="D325" s="5"/>
      <c r="E325" s="60">
        <v>60</v>
      </c>
      <c r="F325" s="5"/>
      <c r="G325" s="89">
        <f t="shared" si="94"/>
        <v>0</v>
      </c>
      <c r="H325" s="89">
        <f t="shared" si="95"/>
        <v>0</v>
      </c>
      <c r="I325" s="89">
        <f t="shared" si="96"/>
        <v>0</v>
      </c>
      <c r="J325" s="89">
        <f t="shared" si="97"/>
        <v>0</v>
      </c>
      <c r="K325" s="89">
        <f t="shared" si="98"/>
        <v>0</v>
      </c>
      <c r="L325" s="89">
        <f t="shared" si="99"/>
        <v>0</v>
      </c>
      <c r="M325" s="89">
        <f t="shared" si="100"/>
        <v>0</v>
      </c>
      <c r="N325" s="89">
        <f t="shared" si="101"/>
        <v>0</v>
      </c>
      <c r="O325" s="89">
        <f t="shared" si="102"/>
        <v>0</v>
      </c>
      <c r="P325" s="17">
        <f t="shared" si="103"/>
        <v>0</v>
      </c>
    </row>
    <row r="326" spans="2:16" s="24" customFormat="1" ht="19.25" customHeight="1" x14ac:dyDescent="0.25">
      <c r="B326" s="7" t="s">
        <v>324</v>
      </c>
      <c r="C326" s="4" t="s">
        <v>336</v>
      </c>
      <c r="D326" s="5"/>
      <c r="E326" s="60">
        <v>9</v>
      </c>
      <c r="F326" s="5"/>
      <c r="G326" s="89">
        <f t="shared" si="94"/>
        <v>0</v>
      </c>
      <c r="H326" s="89">
        <f t="shared" si="95"/>
        <v>0</v>
      </c>
      <c r="I326" s="89">
        <f t="shared" si="96"/>
        <v>0</v>
      </c>
      <c r="J326" s="89">
        <f t="shared" si="97"/>
        <v>0</v>
      </c>
      <c r="K326" s="89">
        <f t="shared" si="98"/>
        <v>0</v>
      </c>
      <c r="L326" s="89">
        <f t="shared" si="99"/>
        <v>0</v>
      </c>
      <c r="M326" s="89">
        <f t="shared" si="100"/>
        <v>0</v>
      </c>
      <c r="N326" s="89">
        <f t="shared" si="101"/>
        <v>0</v>
      </c>
      <c r="O326" s="89">
        <f t="shared" si="102"/>
        <v>0</v>
      </c>
      <c r="P326" s="17">
        <f t="shared" si="103"/>
        <v>0</v>
      </c>
    </row>
    <row r="327" spans="2:16" s="24" customFormat="1" ht="24" customHeight="1" x14ac:dyDescent="0.25">
      <c r="B327" s="7" t="s">
        <v>324</v>
      </c>
      <c r="C327" s="4" t="s">
        <v>337</v>
      </c>
      <c r="D327" s="5"/>
      <c r="E327" s="60">
        <v>84</v>
      </c>
      <c r="F327" s="5"/>
      <c r="G327" s="89">
        <f t="shared" si="94"/>
        <v>0</v>
      </c>
      <c r="H327" s="89">
        <f t="shared" si="95"/>
        <v>0</v>
      </c>
      <c r="I327" s="89">
        <f t="shared" si="96"/>
        <v>0</v>
      </c>
      <c r="J327" s="89">
        <f t="shared" si="97"/>
        <v>0</v>
      </c>
      <c r="K327" s="89">
        <f t="shared" si="98"/>
        <v>0</v>
      </c>
      <c r="L327" s="89">
        <f t="shared" si="99"/>
        <v>0</v>
      </c>
      <c r="M327" s="89">
        <f t="shared" si="100"/>
        <v>0</v>
      </c>
      <c r="N327" s="89">
        <f t="shared" si="101"/>
        <v>0</v>
      </c>
      <c r="O327" s="89">
        <f t="shared" si="102"/>
        <v>0</v>
      </c>
      <c r="P327" s="17">
        <f t="shared" si="103"/>
        <v>0</v>
      </c>
    </row>
    <row r="328" spans="2:16" s="24" customFormat="1" ht="19.25" customHeight="1" x14ac:dyDescent="0.25">
      <c r="B328" s="3" t="s">
        <v>339</v>
      </c>
      <c r="C328" s="4" t="s">
        <v>338</v>
      </c>
      <c r="D328" s="5"/>
      <c r="E328" s="60">
        <v>3</v>
      </c>
      <c r="F328" s="5"/>
      <c r="G328" s="89">
        <f t="shared" si="94"/>
        <v>0</v>
      </c>
      <c r="H328" s="89">
        <f t="shared" si="95"/>
        <v>0</v>
      </c>
      <c r="I328" s="89">
        <f t="shared" si="96"/>
        <v>0</v>
      </c>
      <c r="J328" s="89">
        <f t="shared" si="97"/>
        <v>0</v>
      </c>
      <c r="K328" s="89">
        <f t="shared" si="98"/>
        <v>0</v>
      </c>
      <c r="L328" s="89">
        <f t="shared" si="99"/>
        <v>0</v>
      </c>
      <c r="M328" s="89">
        <f t="shared" si="100"/>
        <v>0</v>
      </c>
      <c r="N328" s="89">
        <f t="shared" si="101"/>
        <v>0</v>
      </c>
      <c r="O328" s="89">
        <f t="shared" si="102"/>
        <v>0</v>
      </c>
      <c r="P328" s="17">
        <f t="shared" si="103"/>
        <v>0</v>
      </c>
    </row>
    <row r="329" spans="2:16" s="24" customFormat="1" ht="25.75" customHeight="1" x14ac:dyDescent="0.25">
      <c r="B329" s="3" t="s">
        <v>341</v>
      </c>
      <c r="C329" s="4" t="s">
        <v>340</v>
      </c>
      <c r="D329" s="5"/>
      <c r="E329" s="60">
        <v>105</v>
      </c>
      <c r="F329" s="5"/>
      <c r="G329" s="89">
        <f t="shared" si="94"/>
        <v>0</v>
      </c>
      <c r="H329" s="89">
        <f t="shared" si="95"/>
        <v>0</v>
      </c>
      <c r="I329" s="89">
        <f t="shared" si="96"/>
        <v>0</v>
      </c>
      <c r="J329" s="89">
        <f t="shared" si="97"/>
        <v>0</v>
      </c>
      <c r="K329" s="89">
        <f t="shared" si="98"/>
        <v>0</v>
      </c>
      <c r="L329" s="89">
        <f t="shared" si="99"/>
        <v>0</v>
      </c>
      <c r="M329" s="89">
        <f t="shared" si="100"/>
        <v>0</v>
      </c>
      <c r="N329" s="89">
        <f t="shared" si="101"/>
        <v>0</v>
      </c>
      <c r="O329" s="89">
        <f t="shared" si="102"/>
        <v>0</v>
      </c>
      <c r="P329" s="17">
        <f t="shared" si="103"/>
        <v>0</v>
      </c>
    </row>
    <row r="330" spans="2:16" s="24" customFormat="1" ht="22.75" customHeight="1" x14ac:dyDescent="0.25">
      <c r="B330" s="3" t="s">
        <v>343</v>
      </c>
      <c r="C330" s="4" t="s">
        <v>342</v>
      </c>
      <c r="D330" s="5"/>
      <c r="E330" s="60">
        <v>15</v>
      </c>
      <c r="F330" s="5"/>
      <c r="G330" s="89">
        <f t="shared" si="94"/>
        <v>0</v>
      </c>
      <c r="H330" s="89">
        <f t="shared" si="95"/>
        <v>0</v>
      </c>
      <c r="I330" s="89">
        <f t="shared" si="96"/>
        <v>0</v>
      </c>
      <c r="J330" s="89">
        <f t="shared" si="97"/>
        <v>0</v>
      </c>
      <c r="K330" s="89">
        <f t="shared" si="98"/>
        <v>0</v>
      </c>
      <c r="L330" s="89">
        <f t="shared" si="99"/>
        <v>0</v>
      </c>
      <c r="M330" s="89">
        <f t="shared" si="100"/>
        <v>0</v>
      </c>
      <c r="N330" s="89">
        <f t="shared" si="101"/>
        <v>0</v>
      </c>
      <c r="O330" s="89">
        <f t="shared" si="102"/>
        <v>0</v>
      </c>
      <c r="P330" s="17">
        <f t="shared" si="103"/>
        <v>0</v>
      </c>
    </row>
    <row r="331" spans="2:16" s="24" customFormat="1" ht="19.25" customHeight="1" x14ac:dyDescent="0.25">
      <c r="B331" s="3" t="s">
        <v>28</v>
      </c>
      <c r="C331" s="4" t="s">
        <v>538</v>
      </c>
      <c r="D331" s="5"/>
      <c r="E331" s="60">
        <v>85.5</v>
      </c>
      <c r="F331" s="5"/>
      <c r="G331" s="89">
        <f t="shared" si="94"/>
        <v>0</v>
      </c>
      <c r="H331" s="89">
        <f t="shared" si="95"/>
        <v>0</v>
      </c>
      <c r="I331" s="89">
        <f t="shared" si="96"/>
        <v>0</v>
      </c>
      <c r="J331" s="89">
        <f t="shared" si="97"/>
        <v>0</v>
      </c>
      <c r="K331" s="89">
        <f t="shared" si="98"/>
        <v>0</v>
      </c>
      <c r="L331" s="89">
        <f t="shared" si="99"/>
        <v>0</v>
      </c>
      <c r="M331" s="89">
        <f t="shared" si="100"/>
        <v>0</v>
      </c>
      <c r="N331" s="89">
        <f t="shared" si="101"/>
        <v>0</v>
      </c>
      <c r="O331" s="89">
        <f t="shared" si="102"/>
        <v>0</v>
      </c>
      <c r="P331" s="17">
        <f t="shared" si="103"/>
        <v>0</v>
      </c>
    </row>
    <row r="332" spans="2:16" s="24" customFormat="1" ht="19.25" customHeight="1" x14ac:dyDescent="0.25">
      <c r="B332" s="3" t="s">
        <v>414</v>
      </c>
      <c r="C332" s="4" t="s">
        <v>539</v>
      </c>
      <c r="D332" s="5"/>
      <c r="E332" s="60">
        <v>12</v>
      </c>
      <c r="F332" s="5"/>
      <c r="G332" s="89">
        <f t="shared" si="94"/>
        <v>0</v>
      </c>
      <c r="H332" s="89">
        <f t="shared" si="95"/>
        <v>0</v>
      </c>
      <c r="I332" s="89">
        <f t="shared" si="96"/>
        <v>0</v>
      </c>
      <c r="J332" s="89">
        <f t="shared" si="97"/>
        <v>0</v>
      </c>
      <c r="K332" s="89">
        <f t="shared" si="98"/>
        <v>0</v>
      </c>
      <c r="L332" s="89">
        <f t="shared" si="99"/>
        <v>0</v>
      </c>
      <c r="M332" s="89">
        <f t="shared" si="100"/>
        <v>0</v>
      </c>
      <c r="N332" s="89">
        <f t="shared" si="101"/>
        <v>0</v>
      </c>
      <c r="O332" s="89">
        <f t="shared" si="102"/>
        <v>0</v>
      </c>
      <c r="P332" s="17">
        <f t="shared" si="103"/>
        <v>0</v>
      </c>
    </row>
    <row r="333" spans="2:16" s="24" customFormat="1" ht="27" customHeight="1" x14ac:dyDescent="0.25">
      <c r="B333" s="7" t="s">
        <v>93</v>
      </c>
      <c r="C333" s="4" t="s">
        <v>344</v>
      </c>
      <c r="D333" s="5"/>
      <c r="E333" s="60">
        <v>1.5</v>
      </c>
      <c r="F333" s="5"/>
      <c r="G333" s="89">
        <f t="shared" si="94"/>
        <v>0</v>
      </c>
      <c r="H333" s="89">
        <f t="shared" si="95"/>
        <v>0</v>
      </c>
      <c r="I333" s="89">
        <f t="shared" si="96"/>
        <v>0</v>
      </c>
      <c r="J333" s="89">
        <f t="shared" si="97"/>
        <v>0</v>
      </c>
      <c r="K333" s="89">
        <f t="shared" si="98"/>
        <v>0</v>
      </c>
      <c r="L333" s="89">
        <f t="shared" si="99"/>
        <v>0</v>
      </c>
      <c r="M333" s="89">
        <f t="shared" si="100"/>
        <v>0</v>
      </c>
      <c r="N333" s="89">
        <f t="shared" si="101"/>
        <v>0</v>
      </c>
      <c r="O333" s="89">
        <f t="shared" si="102"/>
        <v>0</v>
      </c>
      <c r="P333" s="17">
        <f t="shared" si="103"/>
        <v>0</v>
      </c>
    </row>
    <row r="334" spans="2:16" s="24" customFormat="1" ht="19.25" customHeight="1" x14ac:dyDescent="0.25">
      <c r="B334" s="7" t="s">
        <v>93</v>
      </c>
      <c r="C334" s="4" t="s">
        <v>345</v>
      </c>
      <c r="D334" s="5"/>
      <c r="E334" s="60">
        <v>10.5</v>
      </c>
      <c r="F334" s="5"/>
      <c r="G334" s="89">
        <f t="shared" si="94"/>
        <v>0</v>
      </c>
      <c r="H334" s="89">
        <f t="shared" si="95"/>
        <v>0</v>
      </c>
      <c r="I334" s="89">
        <f t="shared" si="96"/>
        <v>0</v>
      </c>
      <c r="J334" s="89">
        <f t="shared" si="97"/>
        <v>0</v>
      </c>
      <c r="K334" s="89">
        <f t="shared" si="98"/>
        <v>0</v>
      </c>
      <c r="L334" s="89">
        <f t="shared" si="99"/>
        <v>0</v>
      </c>
      <c r="M334" s="89">
        <f t="shared" si="100"/>
        <v>0</v>
      </c>
      <c r="N334" s="89">
        <f t="shared" si="101"/>
        <v>0</v>
      </c>
      <c r="O334" s="89">
        <f t="shared" si="102"/>
        <v>0</v>
      </c>
      <c r="P334" s="17">
        <f t="shared" si="103"/>
        <v>0</v>
      </c>
    </row>
    <row r="335" spans="2:16" s="24" customFormat="1" ht="19.25" customHeight="1" x14ac:dyDescent="0.25">
      <c r="B335" s="7" t="s">
        <v>93</v>
      </c>
      <c r="C335" s="4" t="s">
        <v>346</v>
      </c>
      <c r="D335" s="5"/>
      <c r="E335" s="60">
        <v>7.5</v>
      </c>
      <c r="F335" s="5"/>
      <c r="G335" s="89">
        <f t="shared" si="94"/>
        <v>0</v>
      </c>
      <c r="H335" s="89">
        <f t="shared" si="95"/>
        <v>0</v>
      </c>
      <c r="I335" s="89">
        <f t="shared" si="96"/>
        <v>0</v>
      </c>
      <c r="J335" s="89">
        <f t="shared" si="97"/>
        <v>0</v>
      </c>
      <c r="K335" s="89">
        <f t="shared" si="98"/>
        <v>0</v>
      </c>
      <c r="L335" s="89">
        <f t="shared" si="99"/>
        <v>0</v>
      </c>
      <c r="M335" s="89">
        <f t="shared" si="100"/>
        <v>0</v>
      </c>
      <c r="N335" s="89">
        <f t="shared" si="101"/>
        <v>0</v>
      </c>
      <c r="O335" s="89">
        <f t="shared" si="102"/>
        <v>0</v>
      </c>
      <c r="P335" s="17">
        <f t="shared" si="103"/>
        <v>0</v>
      </c>
    </row>
    <row r="336" spans="2:16" s="24" customFormat="1" ht="19.25" customHeight="1" x14ac:dyDescent="0.25">
      <c r="B336" s="7" t="s">
        <v>93</v>
      </c>
      <c r="C336" s="4" t="s">
        <v>347</v>
      </c>
      <c r="D336" s="5"/>
      <c r="E336" s="60">
        <v>4.5</v>
      </c>
      <c r="F336" s="5"/>
      <c r="G336" s="89">
        <f t="shared" si="94"/>
        <v>0</v>
      </c>
      <c r="H336" s="89">
        <f t="shared" si="95"/>
        <v>0</v>
      </c>
      <c r="I336" s="89">
        <f t="shared" si="96"/>
        <v>0</v>
      </c>
      <c r="J336" s="89">
        <f t="shared" si="97"/>
        <v>0</v>
      </c>
      <c r="K336" s="89">
        <f t="shared" si="98"/>
        <v>0</v>
      </c>
      <c r="L336" s="89">
        <f t="shared" si="99"/>
        <v>0</v>
      </c>
      <c r="M336" s="89">
        <f t="shared" si="100"/>
        <v>0</v>
      </c>
      <c r="N336" s="89">
        <f t="shared" si="101"/>
        <v>0</v>
      </c>
      <c r="O336" s="89">
        <f t="shared" si="102"/>
        <v>0</v>
      </c>
      <c r="P336" s="17">
        <f t="shared" si="103"/>
        <v>0</v>
      </c>
    </row>
    <row r="337" spans="2:16" s="24" customFormat="1" ht="19.25" customHeight="1" x14ac:dyDescent="0.25">
      <c r="B337" s="3" t="s">
        <v>349</v>
      </c>
      <c r="C337" s="4" t="s">
        <v>348</v>
      </c>
      <c r="D337" s="5"/>
      <c r="E337" s="60">
        <v>34.5</v>
      </c>
      <c r="F337" s="5"/>
      <c r="G337" s="89">
        <f t="shared" si="94"/>
        <v>0</v>
      </c>
      <c r="H337" s="89">
        <f t="shared" si="95"/>
        <v>0</v>
      </c>
      <c r="I337" s="89">
        <f t="shared" si="96"/>
        <v>0</v>
      </c>
      <c r="J337" s="89">
        <f t="shared" si="97"/>
        <v>0</v>
      </c>
      <c r="K337" s="89">
        <f t="shared" si="98"/>
        <v>0</v>
      </c>
      <c r="L337" s="89">
        <f t="shared" si="99"/>
        <v>0</v>
      </c>
      <c r="M337" s="89">
        <f t="shared" si="100"/>
        <v>0</v>
      </c>
      <c r="N337" s="89">
        <f t="shared" si="101"/>
        <v>0</v>
      </c>
      <c r="O337" s="89">
        <f t="shared" si="102"/>
        <v>0</v>
      </c>
      <c r="P337" s="17">
        <f t="shared" si="103"/>
        <v>0</v>
      </c>
    </row>
    <row r="338" spans="2:16" s="24" customFormat="1" ht="19.25" customHeight="1" x14ac:dyDescent="0.25">
      <c r="B338" s="3" t="s">
        <v>351</v>
      </c>
      <c r="C338" s="4" t="s">
        <v>350</v>
      </c>
      <c r="D338" s="5"/>
      <c r="E338" s="60">
        <v>4.5</v>
      </c>
      <c r="F338" s="5"/>
      <c r="G338" s="89">
        <f t="shared" si="94"/>
        <v>0</v>
      </c>
      <c r="H338" s="89">
        <f t="shared" si="95"/>
        <v>0</v>
      </c>
      <c r="I338" s="89">
        <f t="shared" si="96"/>
        <v>0</v>
      </c>
      <c r="J338" s="89">
        <f t="shared" si="97"/>
        <v>0</v>
      </c>
      <c r="K338" s="89">
        <f t="shared" si="98"/>
        <v>0</v>
      </c>
      <c r="L338" s="89">
        <f t="shared" si="99"/>
        <v>0</v>
      </c>
      <c r="M338" s="89">
        <f t="shared" si="100"/>
        <v>0</v>
      </c>
      <c r="N338" s="89">
        <f t="shared" si="101"/>
        <v>0</v>
      </c>
      <c r="O338" s="89">
        <f t="shared" si="102"/>
        <v>0</v>
      </c>
      <c r="P338" s="17">
        <f t="shared" si="103"/>
        <v>0</v>
      </c>
    </row>
    <row r="339" spans="2:16" s="24" customFormat="1" ht="19.25" customHeight="1" x14ac:dyDescent="0.25">
      <c r="B339" s="3" t="s">
        <v>353</v>
      </c>
      <c r="C339" s="4" t="s">
        <v>352</v>
      </c>
      <c r="D339" s="5"/>
      <c r="E339" s="60">
        <v>9</v>
      </c>
      <c r="F339" s="5"/>
      <c r="G339" s="89">
        <f t="shared" si="94"/>
        <v>0</v>
      </c>
      <c r="H339" s="89">
        <f t="shared" si="95"/>
        <v>0</v>
      </c>
      <c r="I339" s="89">
        <f t="shared" si="96"/>
        <v>0</v>
      </c>
      <c r="J339" s="89">
        <f t="shared" si="97"/>
        <v>0</v>
      </c>
      <c r="K339" s="89">
        <f t="shared" si="98"/>
        <v>0</v>
      </c>
      <c r="L339" s="89">
        <f t="shared" si="99"/>
        <v>0</v>
      </c>
      <c r="M339" s="89">
        <f t="shared" si="100"/>
        <v>0</v>
      </c>
      <c r="N339" s="89">
        <f t="shared" si="101"/>
        <v>0</v>
      </c>
      <c r="O339" s="89">
        <f t="shared" si="102"/>
        <v>0</v>
      </c>
      <c r="P339" s="17">
        <f t="shared" si="103"/>
        <v>0</v>
      </c>
    </row>
    <row r="340" spans="2:16" s="24" customFormat="1" ht="24" customHeight="1" x14ac:dyDescent="0.25">
      <c r="B340" s="3" t="s">
        <v>355</v>
      </c>
      <c r="C340" s="4" t="s">
        <v>354</v>
      </c>
      <c r="D340" s="5"/>
      <c r="E340" s="60">
        <v>121.5</v>
      </c>
      <c r="F340" s="5"/>
      <c r="G340" s="89">
        <f t="shared" si="94"/>
        <v>0</v>
      </c>
      <c r="H340" s="89">
        <f t="shared" si="95"/>
        <v>0</v>
      </c>
      <c r="I340" s="89">
        <f t="shared" si="96"/>
        <v>0</v>
      </c>
      <c r="J340" s="89">
        <f t="shared" si="97"/>
        <v>0</v>
      </c>
      <c r="K340" s="89">
        <f t="shared" si="98"/>
        <v>0</v>
      </c>
      <c r="L340" s="89">
        <f t="shared" si="99"/>
        <v>0</v>
      </c>
      <c r="M340" s="89">
        <f t="shared" si="100"/>
        <v>0</v>
      </c>
      <c r="N340" s="89">
        <f t="shared" si="101"/>
        <v>0</v>
      </c>
      <c r="O340" s="89">
        <f t="shared" si="102"/>
        <v>0</v>
      </c>
      <c r="P340" s="17">
        <f t="shared" si="103"/>
        <v>0</v>
      </c>
    </row>
    <row r="341" spans="2:16" s="24" customFormat="1" ht="19.25" customHeight="1" x14ac:dyDescent="0.25">
      <c r="B341" s="3" t="s">
        <v>357</v>
      </c>
      <c r="C341" s="4" t="s">
        <v>356</v>
      </c>
      <c r="D341" s="5"/>
      <c r="E341" s="60">
        <v>45</v>
      </c>
      <c r="F341" s="5"/>
      <c r="G341" s="89">
        <f t="shared" si="94"/>
        <v>0</v>
      </c>
      <c r="H341" s="89">
        <f t="shared" si="95"/>
        <v>0</v>
      </c>
      <c r="I341" s="89">
        <f t="shared" si="96"/>
        <v>0</v>
      </c>
      <c r="J341" s="89">
        <f t="shared" si="97"/>
        <v>0</v>
      </c>
      <c r="K341" s="89">
        <f t="shared" si="98"/>
        <v>0</v>
      </c>
      <c r="L341" s="89">
        <f t="shared" si="99"/>
        <v>0</v>
      </c>
      <c r="M341" s="89">
        <f t="shared" si="100"/>
        <v>0</v>
      </c>
      <c r="N341" s="89">
        <f t="shared" si="101"/>
        <v>0</v>
      </c>
      <c r="O341" s="89">
        <f t="shared" si="102"/>
        <v>0</v>
      </c>
      <c r="P341" s="17">
        <f t="shared" si="103"/>
        <v>0</v>
      </c>
    </row>
    <row r="342" spans="2:16" s="24" customFormat="1" ht="19.25" customHeight="1" x14ac:dyDescent="0.25">
      <c r="B342" s="3" t="s">
        <v>359</v>
      </c>
      <c r="C342" s="4" t="s">
        <v>358</v>
      </c>
      <c r="D342" s="5"/>
      <c r="E342" s="60">
        <v>6</v>
      </c>
      <c r="F342" s="5"/>
      <c r="G342" s="89">
        <f t="shared" si="94"/>
        <v>0</v>
      </c>
      <c r="H342" s="89">
        <f t="shared" si="95"/>
        <v>0</v>
      </c>
      <c r="I342" s="89">
        <f t="shared" si="96"/>
        <v>0</v>
      </c>
      <c r="J342" s="89">
        <f t="shared" si="97"/>
        <v>0</v>
      </c>
      <c r="K342" s="89">
        <f t="shared" si="98"/>
        <v>0</v>
      </c>
      <c r="L342" s="89">
        <f t="shared" si="99"/>
        <v>0</v>
      </c>
      <c r="M342" s="89">
        <f t="shared" si="100"/>
        <v>0</v>
      </c>
      <c r="N342" s="89">
        <f t="shared" si="101"/>
        <v>0</v>
      </c>
      <c r="O342" s="89">
        <f t="shared" si="102"/>
        <v>0</v>
      </c>
      <c r="P342" s="17">
        <f t="shared" si="103"/>
        <v>0</v>
      </c>
    </row>
    <row r="343" spans="2:16" s="24" customFormat="1" ht="19.25" customHeight="1" x14ac:dyDescent="0.25">
      <c r="B343" s="3" t="s">
        <v>359</v>
      </c>
      <c r="C343" s="4" t="s">
        <v>360</v>
      </c>
      <c r="D343" s="5"/>
      <c r="E343" s="60">
        <v>3</v>
      </c>
      <c r="F343" s="5"/>
      <c r="G343" s="89">
        <f t="shared" si="94"/>
        <v>0</v>
      </c>
      <c r="H343" s="89">
        <f t="shared" si="95"/>
        <v>0</v>
      </c>
      <c r="I343" s="89">
        <f t="shared" si="96"/>
        <v>0</v>
      </c>
      <c r="J343" s="89">
        <f t="shared" si="97"/>
        <v>0</v>
      </c>
      <c r="K343" s="89">
        <f t="shared" si="98"/>
        <v>0</v>
      </c>
      <c r="L343" s="89">
        <f t="shared" si="99"/>
        <v>0</v>
      </c>
      <c r="M343" s="89">
        <f t="shared" si="100"/>
        <v>0</v>
      </c>
      <c r="N343" s="89">
        <f t="shared" si="101"/>
        <v>0</v>
      </c>
      <c r="O343" s="89">
        <f t="shared" si="102"/>
        <v>0</v>
      </c>
      <c r="P343" s="17">
        <f t="shared" si="103"/>
        <v>0</v>
      </c>
    </row>
    <row r="344" spans="2:16" s="24" customFormat="1" ht="19.25" customHeight="1" x14ac:dyDescent="0.25">
      <c r="B344" s="3" t="s">
        <v>362</v>
      </c>
      <c r="C344" s="4" t="s">
        <v>361</v>
      </c>
      <c r="D344" s="5"/>
      <c r="E344" s="60">
        <v>16.5</v>
      </c>
      <c r="F344" s="5"/>
      <c r="G344" s="89">
        <f t="shared" si="94"/>
        <v>0</v>
      </c>
      <c r="H344" s="89">
        <f t="shared" si="95"/>
        <v>0</v>
      </c>
      <c r="I344" s="89">
        <f t="shared" si="96"/>
        <v>0</v>
      </c>
      <c r="J344" s="89">
        <f t="shared" si="97"/>
        <v>0</v>
      </c>
      <c r="K344" s="89">
        <f t="shared" si="98"/>
        <v>0</v>
      </c>
      <c r="L344" s="89">
        <f t="shared" si="99"/>
        <v>0</v>
      </c>
      <c r="M344" s="89">
        <f t="shared" si="100"/>
        <v>0</v>
      </c>
      <c r="N344" s="89">
        <f t="shared" si="101"/>
        <v>0</v>
      </c>
      <c r="O344" s="89">
        <f t="shared" si="102"/>
        <v>0</v>
      </c>
      <c r="P344" s="17">
        <f t="shared" si="103"/>
        <v>0</v>
      </c>
    </row>
    <row r="345" spans="2:16" s="24" customFormat="1" ht="19.25" customHeight="1" x14ac:dyDescent="0.25">
      <c r="B345" s="3" t="s">
        <v>364</v>
      </c>
      <c r="C345" s="4" t="s">
        <v>363</v>
      </c>
      <c r="D345" s="5"/>
      <c r="E345" s="60">
        <v>15</v>
      </c>
      <c r="F345" s="5"/>
      <c r="G345" s="89">
        <f t="shared" si="94"/>
        <v>0</v>
      </c>
      <c r="H345" s="89">
        <f t="shared" si="95"/>
        <v>0</v>
      </c>
      <c r="I345" s="89">
        <f t="shared" si="96"/>
        <v>0</v>
      </c>
      <c r="J345" s="89">
        <f t="shared" si="97"/>
        <v>0</v>
      </c>
      <c r="K345" s="89">
        <f t="shared" si="98"/>
        <v>0</v>
      </c>
      <c r="L345" s="89">
        <f t="shared" si="99"/>
        <v>0</v>
      </c>
      <c r="M345" s="89">
        <f t="shared" si="100"/>
        <v>0</v>
      </c>
      <c r="N345" s="89">
        <f t="shared" si="101"/>
        <v>0</v>
      </c>
      <c r="O345" s="89">
        <f t="shared" si="102"/>
        <v>0</v>
      </c>
      <c r="P345" s="17">
        <f t="shared" si="103"/>
        <v>0</v>
      </c>
    </row>
    <row r="346" spans="2:16" s="24" customFormat="1" ht="19.25" customHeight="1" x14ac:dyDescent="0.25">
      <c r="B346" s="3" t="s">
        <v>366</v>
      </c>
      <c r="C346" s="4" t="s">
        <v>365</v>
      </c>
      <c r="D346" s="5"/>
      <c r="E346" s="60">
        <v>735</v>
      </c>
      <c r="F346" s="5"/>
      <c r="G346" s="89">
        <f t="shared" si="94"/>
        <v>0</v>
      </c>
      <c r="H346" s="89">
        <f t="shared" si="95"/>
        <v>0</v>
      </c>
      <c r="I346" s="89">
        <f t="shared" si="96"/>
        <v>0</v>
      </c>
      <c r="J346" s="89">
        <f t="shared" si="97"/>
        <v>0</v>
      </c>
      <c r="K346" s="89">
        <f t="shared" si="98"/>
        <v>0</v>
      </c>
      <c r="L346" s="89">
        <f t="shared" si="99"/>
        <v>0</v>
      </c>
      <c r="M346" s="89">
        <f t="shared" si="100"/>
        <v>0</v>
      </c>
      <c r="N346" s="89">
        <f t="shared" si="101"/>
        <v>0</v>
      </c>
      <c r="O346" s="89">
        <f t="shared" si="102"/>
        <v>0</v>
      </c>
      <c r="P346" s="17">
        <f t="shared" si="103"/>
        <v>0</v>
      </c>
    </row>
    <row r="347" spans="2:16" s="24" customFormat="1" ht="24.65" customHeight="1" x14ac:dyDescent="0.25">
      <c r="B347" s="3" t="s">
        <v>368</v>
      </c>
      <c r="C347" s="4" t="s">
        <v>367</v>
      </c>
      <c r="D347" s="5"/>
      <c r="E347" s="60">
        <v>22.5</v>
      </c>
      <c r="F347" s="5"/>
      <c r="G347" s="89">
        <f t="shared" si="94"/>
        <v>0</v>
      </c>
      <c r="H347" s="89">
        <f t="shared" si="95"/>
        <v>0</v>
      </c>
      <c r="I347" s="89">
        <f t="shared" si="96"/>
        <v>0</v>
      </c>
      <c r="J347" s="89">
        <f t="shared" si="97"/>
        <v>0</v>
      </c>
      <c r="K347" s="89">
        <f t="shared" si="98"/>
        <v>0</v>
      </c>
      <c r="L347" s="89">
        <f t="shared" si="99"/>
        <v>0</v>
      </c>
      <c r="M347" s="89">
        <f t="shared" si="100"/>
        <v>0</v>
      </c>
      <c r="N347" s="89">
        <f t="shared" si="101"/>
        <v>0</v>
      </c>
      <c r="O347" s="89">
        <f t="shared" si="102"/>
        <v>0</v>
      </c>
      <c r="P347" s="17">
        <f t="shared" si="103"/>
        <v>0</v>
      </c>
    </row>
    <row r="348" spans="2:16" s="24" customFormat="1" ht="19.25" customHeight="1" x14ac:dyDescent="0.25">
      <c r="B348" s="3" t="s">
        <v>415</v>
      </c>
      <c r="C348" s="4" t="s">
        <v>369</v>
      </c>
      <c r="D348" s="5"/>
      <c r="E348" s="60">
        <v>111</v>
      </c>
      <c r="F348" s="5"/>
      <c r="G348" s="89">
        <f t="shared" si="94"/>
        <v>0</v>
      </c>
      <c r="H348" s="89">
        <f t="shared" si="95"/>
        <v>0</v>
      </c>
      <c r="I348" s="89">
        <f t="shared" si="96"/>
        <v>0</v>
      </c>
      <c r="J348" s="89">
        <f t="shared" si="97"/>
        <v>0</v>
      </c>
      <c r="K348" s="89">
        <f t="shared" si="98"/>
        <v>0</v>
      </c>
      <c r="L348" s="89">
        <f t="shared" si="99"/>
        <v>0</v>
      </c>
      <c r="M348" s="89">
        <f t="shared" si="100"/>
        <v>0</v>
      </c>
      <c r="N348" s="89">
        <f t="shared" si="101"/>
        <v>0</v>
      </c>
      <c r="O348" s="89">
        <f t="shared" si="102"/>
        <v>0</v>
      </c>
      <c r="P348" s="17">
        <f t="shared" si="103"/>
        <v>0</v>
      </c>
    </row>
    <row r="349" spans="2:16" s="24" customFormat="1" ht="19.25" customHeight="1" x14ac:dyDescent="0.25">
      <c r="B349" s="3" t="s">
        <v>415</v>
      </c>
      <c r="C349" s="4" t="s">
        <v>370</v>
      </c>
      <c r="D349" s="5"/>
      <c r="E349" s="60">
        <v>510</v>
      </c>
      <c r="F349" s="5"/>
      <c r="G349" s="89">
        <f t="shared" si="94"/>
        <v>0</v>
      </c>
      <c r="H349" s="89">
        <f t="shared" si="95"/>
        <v>0</v>
      </c>
      <c r="I349" s="89">
        <f t="shared" si="96"/>
        <v>0</v>
      </c>
      <c r="J349" s="89">
        <f t="shared" si="97"/>
        <v>0</v>
      </c>
      <c r="K349" s="89">
        <f t="shared" si="98"/>
        <v>0</v>
      </c>
      <c r="L349" s="89">
        <f t="shared" si="99"/>
        <v>0</v>
      </c>
      <c r="M349" s="89">
        <f t="shared" si="100"/>
        <v>0</v>
      </c>
      <c r="N349" s="89">
        <f t="shared" si="101"/>
        <v>0</v>
      </c>
      <c r="O349" s="89">
        <f t="shared" si="102"/>
        <v>0</v>
      </c>
      <c r="P349" s="17">
        <f t="shared" si="103"/>
        <v>0</v>
      </c>
    </row>
    <row r="350" spans="2:16" s="24" customFormat="1" ht="19.25" customHeight="1" x14ac:dyDescent="0.25">
      <c r="B350" s="3" t="s">
        <v>415</v>
      </c>
      <c r="C350" s="4" t="s">
        <v>371</v>
      </c>
      <c r="D350" s="5"/>
      <c r="E350" s="60">
        <v>253.5</v>
      </c>
      <c r="F350" s="5"/>
      <c r="G350" s="89">
        <f t="shared" si="94"/>
        <v>0</v>
      </c>
      <c r="H350" s="89">
        <f t="shared" si="95"/>
        <v>0</v>
      </c>
      <c r="I350" s="89">
        <f t="shared" si="96"/>
        <v>0</v>
      </c>
      <c r="J350" s="89">
        <f t="shared" si="97"/>
        <v>0</v>
      </c>
      <c r="K350" s="89">
        <f t="shared" si="98"/>
        <v>0</v>
      </c>
      <c r="L350" s="89">
        <f t="shared" si="99"/>
        <v>0</v>
      </c>
      <c r="M350" s="89">
        <f t="shared" si="100"/>
        <v>0</v>
      </c>
      <c r="N350" s="89">
        <f t="shared" si="101"/>
        <v>0</v>
      </c>
      <c r="O350" s="89">
        <f t="shared" si="102"/>
        <v>0</v>
      </c>
      <c r="P350" s="17">
        <f t="shared" si="103"/>
        <v>0</v>
      </c>
    </row>
    <row r="351" spans="2:16" s="24" customFormat="1" ht="19.25" customHeight="1" x14ac:dyDescent="0.25">
      <c r="B351" s="3" t="s">
        <v>373</v>
      </c>
      <c r="C351" s="4" t="s">
        <v>372</v>
      </c>
      <c r="D351" s="5"/>
      <c r="E351" s="60">
        <v>16.5</v>
      </c>
      <c r="F351" s="5"/>
      <c r="G351" s="89">
        <f t="shared" ref="G351:G373" si="104">F351*E351</f>
        <v>0</v>
      </c>
      <c r="H351" s="89">
        <f t="shared" ref="H351:H373" si="105">F351*1.055</f>
        <v>0</v>
      </c>
      <c r="I351" s="89">
        <f t="shared" ref="I351:I372" si="106">H351*E351</f>
        <v>0</v>
      </c>
      <c r="J351" s="89">
        <f t="shared" ref="J351:J373" si="107">H351*1.055</f>
        <v>0</v>
      </c>
      <c r="K351" s="89">
        <f t="shared" ref="K351:K373" si="108">J351*E351</f>
        <v>0</v>
      </c>
      <c r="L351" s="89">
        <f t="shared" ref="L351:L373" si="109">J351*1.055</f>
        <v>0</v>
      </c>
      <c r="M351" s="89">
        <f t="shared" ref="M351:M373" si="110">L351*E351</f>
        <v>0</v>
      </c>
      <c r="N351" s="89">
        <f t="shared" ref="N351:N373" si="111">L351*1.055</f>
        <v>0</v>
      </c>
      <c r="O351" s="89">
        <f t="shared" ref="O351:O373" si="112">N351*E351</f>
        <v>0</v>
      </c>
      <c r="P351" s="17">
        <f t="shared" ref="P351:P373" si="113">G351+I351+K351+M351+O351</f>
        <v>0</v>
      </c>
    </row>
    <row r="352" spans="2:16" s="24" customFormat="1" ht="19.25" customHeight="1" x14ac:dyDescent="0.25">
      <c r="B352" s="3" t="s">
        <v>28</v>
      </c>
      <c r="C352" s="4" t="s">
        <v>374</v>
      </c>
      <c r="D352" s="5"/>
      <c r="E352" s="60">
        <v>37.5</v>
      </c>
      <c r="F352" s="5"/>
      <c r="G352" s="89">
        <f t="shared" si="104"/>
        <v>0</v>
      </c>
      <c r="H352" s="89">
        <f t="shared" si="105"/>
        <v>0</v>
      </c>
      <c r="I352" s="89">
        <f t="shared" si="106"/>
        <v>0</v>
      </c>
      <c r="J352" s="89">
        <f t="shared" si="107"/>
        <v>0</v>
      </c>
      <c r="K352" s="89">
        <f t="shared" si="108"/>
        <v>0</v>
      </c>
      <c r="L352" s="89">
        <f t="shared" si="109"/>
        <v>0</v>
      </c>
      <c r="M352" s="89">
        <f t="shared" si="110"/>
        <v>0</v>
      </c>
      <c r="N352" s="89">
        <f t="shared" si="111"/>
        <v>0</v>
      </c>
      <c r="O352" s="89">
        <f t="shared" si="112"/>
        <v>0</v>
      </c>
      <c r="P352" s="17">
        <f t="shared" si="113"/>
        <v>0</v>
      </c>
    </row>
    <row r="353" spans="2:16" s="24" customFormat="1" ht="24.65" customHeight="1" x14ac:dyDescent="0.25">
      <c r="B353" s="3" t="s">
        <v>376</v>
      </c>
      <c r="C353" s="4" t="s">
        <v>375</v>
      </c>
      <c r="D353" s="5"/>
      <c r="E353" s="60">
        <v>28.5</v>
      </c>
      <c r="F353" s="5"/>
      <c r="G353" s="89">
        <f t="shared" si="104"/>
        <v>0</v>
      </c>
      <c r="H353" s="89">
        <f t="shared" si="105"/>
        <v>0</v>
      </c>
      <c r="I353" s="89">
        <f t="shared" si="106"/>
        <v>0</v>
      </c>
      <c r="J353" s="89">
        <f t="shared" si="107"/>
        <v>0</v>
      </c>
      <c r="K353" s="89">
        <f t="shared" si="108"/>
        <v>0</v>
      </c>
      <c r="L353" s="89">
        <f t="shared" si="109"/>
        <v>0</v>
      </c>
      <c r="M353" s="89">
        <f t="shared" si="110"/>
        <v>0</v>
      </c>
      <c r="N353" s="89">
        <f t="shared" si="111"/>
        <v>0</v>
      </c>
      <c r="O353" s="89">
        <f t="shared" si="112"/>
        <v>0</v>
      </c>
      <c r="P353" s="17">
        <f t="shared" si="113"/>
        <v>0</v>
      </c>
    </row>
    <row r="354" spans="2:16" s="24" customFormat="1" ht="25.75" customHeight="1" x14ac:dyDescent="0.25">
      <c r="B354" s="3" t="s">
        <v>376</v>
      </c>
      <c r="C354" s="4" t="s">
        <v>377</v>
      </c>
      <c r="D354" s="5"/>
      <c r="E354" s="60">
        <v>22.5</v>
      </c>
      <c r="F354" s="5"/>
      <c r="G354" s="89">
        <f t="shared" si="104"/>
        <v>0</v>
      </c>
      <c r="H354" s="89">
        <f t="shared" si="105"/>
        <v>0</v>
      </c>
      <c r="I354" s="89">
        <f t="shared" si="106"/>
        <v>0</v>
      </c>
      <c r="J354" s="89">
        <f t="shared" si="107"/>
        <v>0</v>
      </c>
      <c r="K354" s="89">
        <f t="shared" si="108"/>
        <v>0</v>
      </c>
      <c r="L354" s="89">
        <f t="shared" si="109"/>
        <v>0</v>
      </c>
      <c r="M354" s="89">
        <f t="shared" si="110"/>
        <v>0</v>
      </c>
      <c r="N354" s="89">
        <f t="shared" si="111"/>
        <v>0</v>
      </c>
      <c r="O354" s="89">
        <f t="shared" si="112"/>
        <v>0</v>
      </c>
      <c r="P354" s="17">
        <f t="shared" si="113"/>
        <v>0</v>
      </c>
    </row>
    <row r="355" spans="2:16" s="24" customFormat="1" ht="19.25" customHeight="1" x14ac:dyDescent="0.25">
      <c r="B355" s="3" t="s">
        <v>379</v>
      </c>
      <c r="C355" s="4" t="s">
        <v>378</v>
      </c>
      <c r="D355" s="5"/>
      <c r="E355" s="60">
        <v>6</v>
      </c>
      <c r="F355" s="5"/>
      <c r="G355" s="89">
        <f t="shared" si="104"/>
        <v>0</v>
      </c>
      <c r="H355" s="89">
        <f t="shared" si="105"/>
        <v>0</v>
      </c>
      <c r="I355" s="89">
        <f t="shared" si="106"/>
        <v>0</v>
      </c>
      <c r="J355" s="89">
        <f t="shared" si="107"/>
        <v>0</v>
      </c>
      <c r="K355" s="89">
        <f t="shared" si="108"/>
        <v>0</v>
      </c>
      <c r="L355" s="89">
        <f t="shared" si="109"/>
        <v>0</v>
      </c>
      <c r="M355" s="89">
        <f t="shared" si="110"/>
        <v>0</v>
      </c>
      <c r="N355" s="89">
        <f t="shared" si="111"/>
        <v>0</v>
      </c>
      <c r="O355" s="89">
        <f t="shared" si="112"/>
        <v>0</v>
      </c>
      <c r="P355" s="17">
        <f t="shared" si="113"/>
        <v>0</v>
      </c>
    </row>
    <row r="356" spans="2:16" s="24" customFormat="1" ht="19.25" customHeight="1" x14ac:dyDescent="0.25">
      <c r="B356" s="3" t="s">
        <v>414</v>
      </c>
      <c r="C356" s="4" t="s">
        <v>540</v>
      </c>
      <c r="D356" s="5"/>
      <c r="E356" s="60">
        <v>9</v>
      </c>
      <c r="F356" s="5"/>
      <c r="G356" s="89">
        <f t="shared" si="104"/>
        <v>0</v>
      </c>
      <c r="H356" s="89">
        <f t="shared" si="105"/>
        <v>0</v>
      </c>
      <c r="I356" s="89">
        <f t="shared" si="106"/>
        <v>0</v>
      </c>
      <c r="J356" s="89">
        <f t="shared" si="107"/>
        <v>0</v>
      </c>
      <c r="K356" s="89">
        <f t="shared" si="108"/>
        <v>0</v>
      </c>
      <c r="L356" s="89">
        <f t="shared" si="109"/>
        <v>0</v>
      </c>
      <c r="M356" s="89">
        <f t="shared" si="110"/>
        <v>0</v>
      </c>
      <c r="N356" s="89">
        <f t="shared" si="111"/>
        <v>0</v>
      </c>
      <c r="O356" s="89">
        <f t="shared" si="112"/>
        <v>0</v>
      </c>
      <c r="P356" s="17">
        <f t="shared" si="113"/>
        <v>0</v>
      </c>
    </row>
    <row r="357" spans="2:16" s="24" customFormat="1" ht="19.25" customHeight="1" x14ac:dyDescent="0.25">
      <c r="B357" s="7" t="s">
        <v>381</v>
      </c>
      <c r="C357" s="4" t="s">
        <v>380</v>
      </c>
      <c r="D357" s="5"/>
      <c r="E357" s="60">
        <v>22.5</v>
      </c>
      <c r="F357" s="5"/>
      <c r="G357" s="89">
        <f t="shared" si="104"/>
        <v>0</v>
      </c>
      <c r="H357" s="89">
        <f t="shared" si="105"/>
        <v>0</v>
      </c>
      <c r="I357" s="89">
        <f t="shared" si="106"/>
        <v>0</v>
      </c>
      <c r="J357" s="89">
        <f t="shared" si="107"/>
        <v>0</v>
      </c>
      <c r="K357" s="89">
        <f t="shared" si="108"/>
        <v>0</v>
      </c>
      <c r="L357" s="89">
        <f t="shared" si="109"/>
        <v>0</v>
      </c>
      <c r="M357" s="89">
        <f t="shared" si="110"/>
        <v>0</v>
      </c>
      <c r="N357" s="89">
        <f t="shared" si="111"/>
        <v>0</v>
      </c>
      <c r="O357" s="89">
        <f t="shared" si="112"/>
        <v>0</v>
      </c>
      <c r="P357" s="17">
        <f t="shared" si="113"/>
        <v>0</v>
      </c>
    </row>
    <row r="358" spans="2:16" s="24" customFormat="1" ht="26.4" customHeight="1" x14ac:dyDescent="0.25">
      <c r="B358" s="7" t="s">
        <v>381</v>
      </c>
      <c r="C358" s="4" t="s">
        <v>382</v>
      </c>
      <c r="D358" s="5"/>
      <c r="E358" s="60">
        <v>1.5</v>
      </c>
      <c r="F358" s="5"/>
      <c r="G358" s="89">
        <f t="shared" si="104"/>
        <v>0</v>
      </c>
      <c r="H358" s="89">
        <f t="shared" si="105"/>
        <v>0</v>
      </c>
      <c r="I358" s="89">
        <f t="shared" si="106"/>
        <v>0</v>
      </c>
      <c r="J358" s="89">
        <f t="shared" si="107"/>
        <v>0</v>
      </c>
      <c r="K358" s="89">
        <f t="shared" si="108"/>
        <v>0</v>
      </c>
      <c r="L358" s="89">
        <f t="shared" si="109"/>
        <v>0</v>
      </c>
      <c r="M358" s="89">
        <f t="shared" si="110"/>
        <v>0</v>
      </c>
      <c r="N358" s="89">
        <f t="shared" si="111"/>
        <v>0</v>
      </c>
      <c r="O358" s="89">
        <f t="shared" si="112"/>
        <v>0</v>
      </c>
      <c r="P358" s="17">
        <f t="shared" si="113"/>
        <v>0</v>
      </c>
    </row>
    <row r="359" spans="2:16" s="24" customFormat="1" ht="19.25" customHeight="1" x14ac:dyDescent="0.25">
      <c r="B359" s="7" t="s">
        <v>381</v>
      </c>
      <c r="C359" s="4" t="s">
        <v>383</v>
      </c>
      <c r="D359" s="5"/>
      <c r="E359" s="60">
        <v>34.5</v>
      </c>
      <c r="F359" s="5"/>
      <c r="G359" s="89">
        <f t="shared" si="104"/>
        <v>0</v>
      </c>
      <c r="H359" s="89">
        <f t="shared" si="105"/>
        <v>0</v>
      </c>
      <c r="I359" s="89">
        <f t="shared" si="106"/>
        <v>0</v>
      </c>
      <c r="J359" s="89">
        <f t="shared" si="107"/>
        <v>0</v>
      </c>
      <c r="K359" s="89">
        <f t="shared" si="108"/>
        <v>0</v>
      </c>
      <c r="L359" s="89">
        <f t="shared" si="109"/>
        <v>0</v>
      </c>
      <c r="M359" s="89">
        <f t="shared" si="110"/>
        <v>0</v>
      </c>
      <c r="N359" s="89">
        <f t="shared" si="111"/>
        <v>0</v>
      </c>
      <c r="O359" s="89">
        <f t="shared" si="112"/>
        <v>0</v>
      </c>
      <c r="P359" s="17">
        <f t="shared" si="113"/>
        <v>0</v>
      </c>
    </row>
    <row r="360" spans="2:16" s="24" customFormat="1" ht="19.25" customHeight="1" x14ac:dyDescent="0.25">
      <c r="B360" s="7" t="s">
        <v>381</v>
      </c>
      <c r="C360" s="4" t="s">
        <v>384</v>
      </c>
      <c r="D360" s="5"/>
      <c r="E360" s="60">
        <v>4.5</v>
      </c>
      <c r="F360" s="5"/>
      <c r="G360" s="89">
        <f t="shared" si="104"/>
        <v>0</v>
      </c>
      <c r="H360" s="89">
        <f t="shared" si="105"/>
        <v>0</v>
      </c>
      <c r="I360" s="89">
        <f t="shared" si="106"/>
        <v>0</v>
      </c>
      <c r="J360" s="89">
        <f t="shared" si="107"/>
        <v>0</v>
      </c>
      <c r="K360" s="89">
        <f t="shared" si="108"/>
        <v>0</v>
      </c>
      <c r="L360" s="89">
        <f t="shared" si="109"/>
        <v>0</v>
      </c>
      <c r="M360" s="89">
        <f t="shared" si="110"/>
        <v>0</v>
      </c>
      <c r="N360" s="89">
        <f t="shared" si="111"/>
        <v>0</v>
      </c>
      <c r="O360" s="89">
        <f t="shared" si="112"/>
        <v>0</v>
      </c>
      <c r="P360" s="17">
        <f t="shared" si="113"/>
        <v>0</v>
      </c>
    </row>
    <row r="361" spans="2:16" s="24" customFormat="1" ht="19.25" customHeight="1" x14ac:dyDescent="0.25">
      <c r="B361" s="7" t="s">
        <v>381</v>
      </c>
      <c r="C361" s="4" t="s">
        <v>385</v>
      </c>
      <c r="D361" s="5"/>
      <c r="E361" s="60">
        <v>1.5</v>
      </c>
      <c r="F361" s="5"/>
      <c r="G361" s="89">
        <f t="shared" si="104"/>
        <v>0</v>
      </c>
      <c r="H361" s="89">
        <f t="shared" si="105"/>
        <v>0</v>
      </c>
      <c r="I361" s="89">
        <f t="shared" si="106"/>
        <v>0</v>
      </c>
      <c r="J361" s="89">
        <f t="shared" si="107"/>
        <v>0</v>
      </c>
      <c r="K361" s="89">
        <f t="shared" si="108"/>
        <v>0</v>
      </c>
      <c r="L361" s="89">
        <f t="shared" si="109"/>
        <v>0</v>
      </c>
      <c r="M361" s="89">
        <f t="shared" si="110"/>
        <v>0</v>
      </c>
      <c r="N361" s="89">
        <f t="shared" si="111"/>
        <v>0</v>
      </c>
      <c r="O361" s="89">
        <f t="shared" si="112"/>
        <v>0</v>
      </c>
      <c r="P361" s="17">
        <f t="shared" si="113"/>
        <v>0</v>
      </c>
    </row>
    <row r="362" spans="2:16" s="24" customFormat="1" ht="19.25" customHeight="1" x14ac:dyDescent="0.25">
      <c r="B362" s="7" t="s">
        <v>381</v>
      </c>
      <c r="C362" s="4" t="s">
        <v>386</v>
      </c>
      <c r="D362" s="5"/>
      <c r="E362" s="60">
        <v>3</v>
      </c>
      <c r="F362" s="5"/>
      <c r="G362" s="89">
        <f t="shared" si="104"/>
        <v>0</v>
      </c>
      <c r="H362" s="89">
        <f t="shared" si="105"/>
        <v>0</v>
      </c>
      <c r="I362" s="89">
        <f t="shared" si="106"/>
        <v>0</v>
      </c>
      <c r="J362" s="89">
        <f t="shared" si="107"/>
        <v>0</v>
      </c>
      <c r="K362" s="89">
        <f t="shared" si="108"/>
        <v>0</v>
      </c>
      <c r="L362" s="89">
        <f t="shared" si="109"/>
        <v>0</v>
      </c>
      <c r="M362" s="89">
        <f t="shared" si="110"/>
        <v>0</v>
      </c>
      <c r="N362" s="89">
        <f t="shared" si="111"/>
        <v>0</v>
      </c>
      <c r="O362" s="89">
        <f t="shared" si="112"/>
        <v>0</v>
      </c>
      <c r="P362" s="17">
        <f t="shared" si="113"/>
        <v>0</v>
      </c>
    </row>
    <row r="363" spans="2:16" s="24" customFormat="1" ht="19.25" customHeight="1" x14ac:dyDescent="0.25">
      <c r="B363" s="7" t="s">
        <v>381</v>
      </c>
      <c r="C363" s="4" t="s">
        <v>387</v>
      </c>
      <c r="D363" s="5"/>
      <c r="E363" s="60">
        <v>72</v>
      </c>
      <c r="F363" s="5"/>
      <c r="G363" s="89">
        <f t="shared" si="104"/>
        <v>0</v>
      </c>
      <c r="H363" s="89">
        <f t="shared" si="105"/>
        <v>0</v>
      </c>
      <c r="I363" s="89">
        <f t="shared" si="106"/>
        <v>0</v>
      </c>
      <c r="J363" s="89">
        <f t="shared" si="107"/>
        <v>0</v>
      </c>
      <c r="K363" s="89">
        <f t="shared" si="108"/>
        <v>0</v>
      </c>
      <c r="L363" s="89">
        <f t="shared" si="109"/>
        <v>0</v>
      </c>
      <c r="M363" s="89">
        <f t="shared" si="110"/>
        <v>0</v>
      </c>
      <c r="N363" s="89">
        <f t="shared" si="111"/>
        <v>0</v>
      </c>
      <c r="O363" s="89">
        <f t="shared" si="112"/>
        <v>0</v>
      </c>
      <c r="P363" s="17">
        <f t="shared" si="113"/>
        <v>0</v>
      </c>
    </row>
    <row r="364" spans="2:16" s="24" customFormat="1" ht="19.25" customHeight="1" x14ac:dyDescent="0.25">
      <c r="B364" s="3" t="s">
        <v>389</v>
      </c>
      <c r="C364" s="4" t="s">
        <v>388</v>
      </c>
      <c r="D364" s="5"/>
      <c r="E364" s="60">
        <v>3</v>
      </c>
      <c r="F364" s="5"/>
      <c r="G364" s="89">
        <f t="shared" si="104"/>
        <v>0</v>
      </c>
      <c r="H364" s="89">
        <f t="shared" si="105"/>
        <v>0</v>
      </c>
      <c r="I364" s="89">
        <f t="shared" si="106"/>
        <v>0</v>
      </c>
      <c r="J364" s="89">
        <f t="shared" si="107"/>
        <v>0</v>
      </c>
      <c r="K364" s="89">
        <f t="shared" si="108"/>
        <v>0</v>
      </c>
      <c r="L364" s="89">
        <f t="shared" si="109"/>
        <v>0</v>
      </c>
      <c r="M364" s="89">
        <f t="shared" si="110"/>
        <v>0</v>
      </c>
      <c r="N364" s="89">
        <f t="shared" si="111"/>
        <v>0</v>
      </c>
      <c r="O364" s="89">
        <f t="shared" si="112"/>
        <v>0</v>
      </c>
      <c r="P364" s="17">
        <f t="shared" si="113"/>
        <v>0</v>
      </c>
    </row>
    <row r="365" spans="2:16" s="24" customFormat="1" ht="19.25" customHeight="1" x14ac:dyDescent="0.25">
      <c r="B365" s="7" t="s">
        <v>391</v>
      </c>
      <c r="C365" s="4" t="s">
        <v>390</v>
      </c>
      <c r="D365" s="5"/>
      <c r="E365" s="60">
        <v>7.5</v>
      </c>
      <c r="F365" s="5"/>
      <c r="G365" s="89">
        <f t="shared" si="104"/>
        <v>0</v>
      </c>
      <c r="H365" s="89">
        <f t="shared" si="105"/>
        <v>0</v>
      </c>
      <c r="I365" s="89">
        <f t="shared" si="106"/>
        <v>0</v>
      </c>
      <c r="J365" s="89">
        <f t="shared" si="107"/>
        <v>0</v>
      </c>
      <c r="K365" s="89">
        <f t="shared" si="108"/>
        <v>0</v>
      </c>
      <c r="L365" s="89">
        <f t="shared" si="109"/>
        <v>0</v>
      </c>
      <c r="M365" s="89">
        <f t="shared" si="110"/>
        <v>0</v>
      </c>
      <c r="N365" s="89">
        <f t="shared" si="111"/>
        <v>0</v>
      </c>
      <c r="O365" s="89">
        <f t="shared" si="112"/>
        <v>0</v>
      </c>
      <c r="P365" s="17">
        <f t="shared" si="113"/>
        <v>0</v>
      </c>
    </row>
    <row r="366" spans="2:16" s="24" customFormat="1" ht="19.25" customHeight="1" x14ac:dyDescent="0.25">
      <c r="B366" s="7" t="s">
        <v>391</v>
      </c>
      <c r="C366" s="4" t="s">
        <v>392</v>
      </c>
      <c r="D366" s="5"/>
      <c r="E366" s="60">
        <v>7.5</v>
      </c>
      <c r="F366" s="5"/>
      <c r="G366" s="89">
        <f t="shared" si="104"/>
        <v>0</v>
      </c>
      <c r="H366" s="89">
        <f t="shared" si="105"/>
        <v>0</v>
      </c>
      <c r="I366" s="89">
        <f t="shared" si="106"/>
        <v>0</v>
      </c>
      <c r="J366" s="89">
        <f t="shared" si="107"/>
        <v>0</v>
      </c>
      <c r="K366" s="89">
        <f t="shared" si="108"/>
        <v>0</v>
      </c>
      <c r="L366" s="89">
        <f t="shared" si="109"/>
        <v>0</v>
      </c>
      <c r="M366" s="89">
        <f t="shared" si="110"/>
        <v>0</v>
      </c>
      <c r="N366" s="89">
        <f t="shared" si="111"/>
        <v>0</v>
      </c>
      <c r="O366" s="89">
        <f t="shared" si="112"/>
        <v>0</v>
      </c>
      <c r="P366" s="17">
        <f t="shared" si="113"/>
        <v>0</v>
      </c>
    </row>
    <row r="367" spans="2:16" s="24" customFormat="1" ht="19.25" customHeight="1" x14ac:dyDescent="0.25">
      <c r="B367" s="7" t="s">
        <v>391</v>
      </c>
      <c r="C367" s="4" t="s">
        <v>393</v>
      </c>
      <c r="D367" s="5"/>
      <c r="E367" s="60">
        <v>81</v>
      </c>
      <c r="F367" s="5"/>
      <c r="G367" s="89">
        <f t="shared" si="104"/>
        <v>0</v>
      </c>
      <c r="H367" s="89">
        <f t="shared" si="105"/>
        <v>0</v>
      </c>
      <c r="I367" s="89">
        <f t="shared" si="106"/>
        <v>0</v>
      </c>
      <c r="J367" s="89">
        <f t="shared" si="107"/>
        <v>0</v>
      </c>
      <c r="K367" s="89">
        <f t="shared" si="108"/>
        <v>0</v>
      </c>
      <c r="L367" s="89">
        <f t="shared" si="109"/>
        <v>0</v>
      </c>
      <c r="M367" s="89">
        <f t="shared" si="110"/>
        <v>0</v>
      </c>
      <c r="N367" s="89">
        <f t="shared" si="111"/>
        <v>0</v>
      </c>
      <c r="O367" s="89">
        <f t="shared" si="112"/>
        <v>0</v>
      </c>
      <c r="P367" s="17">
        <f t="shared" si="113"/>
        <v>0</v>
      </c>
    </row>
    <row r="368" spans="2:16" s="24" customFormat="1" ht="19.25" customHeight="1" x14ac:dyDescent="0.25">
      <c r="B368" s="7" t="s">
        <v>391</v>
      </c>
      <c r="C368" s="4" t="s">
        <v>394</v>
      </c>
      <c r="D368" s="5"/>
      <c r="E368" s="60">
        <v>1.5</v>
      </c>
      <c r="F368" s="5"/>
      <c r="G368" s="89">
        <f t="shared" si="104"/>
        <v>0</v>
      </c>
      <c r="H368" s="89">
        <f t="shared" si="105"/>
        <v>0</v>
      </c>
      <c r="I368" s="89">
        <f t="shared" si="106"/>
        <v>0</v>
      </c>
      <c r="J368" s="89">
        <f t="shared" si="107"/>
        <v>0</v>
      </c>
      <c r="K368" s="89">
        <f t="shared" si="108"/>
        <v>0</v>
      </c>
      <c r="L368" s="89">
        <f t="shared" si="109"/>
        <v>0</v>
      </c>
      <c r="M368" s="89">
        <f t="shared" si="110"/>
        <v>0</v>
      </c>
      <c r="N368" s="89">
        <f t="shared" si="111"/>
        <v>0</v>
      </c>
      <c r="O368" s="89">
        <f t="shared" si="112"/>
        <v>0</v>
      </c>
      <c r="P368" s="17">
        <f t="shared" si="113"/>
        <v>0</v>
      </c>
    </row>
    <row r="369" spans="2:16" s="24" customFormat="1" ht="19.25" customHeight="1" x14ac:dyDescent="0.25">
      <c r="B369" s="3" t="s">
        <v>395</v>
      </c>
      <c r="C369" s="4" t="s">
        <v>541</v>
      </c>
      <c r="D369" s="5"/>
      <c r="E369" s="60">
        <v>4.5</v>
      </c>
      <c r="F369" s="5"/>
      <c r="G369" s="89">
        <f t="shared" si="104"/>
        <v>0</v>
      </c>
      <c r="H369" s="89">
        <f t="shared" si="105"/>
        <v>0</v>
      </c>
      <c r="I369" s="89">
        <f t="shared" si="106"/>
        <v>0</v>
      </c>
      <c r="J369" s="89">
        <f t="shared" si="107"/>
        <v>0</v>
      </c>
      <c r="K369" s="89">
        <f t="shared" si="108"/>
        <v>0</v>
      </c>
      <c r="L369" s="89">
        <f t="shared" si="109"/>
        <v>0</v>
      </c>
      <c r="M369" s="89">
        <f t="shared" si="110"/>
        <v>0</v>
      </c>
      <c r="N369" s="89">
        <f t="shared" si="111"/>
        <v>0</v>
      </c>
      <c r="O369" s="89">
        <f t="shared" si="112"/>
        <v>0</v>
      </c>
      <c r="P369" s="17">
        <f t="shared" si="113"/>
        <v>0</v>
      </c>
    </row>
    <row r="370" spans="2:16" s="24" customFormat="1" ht="19.25" customHeight="1" x14ac:dyDescent="0.25">
      <c r="B370" s="3" t="s">
        <v>397</v>
      </c>
      <c r="C370" s="4" t="s">
        <v>396</v>
      </c>
      <c r="D370" s="5"/>
      <c r="E370" s="60">
        <v>1.5</v>
      </c>
      <c r="F370" s="5"/>
      <c r="G370" s="89">
        <f t="shared" si="104"/>
        <v>0</v>
      </c>
      <c r="H370" s="89">
        <f t="shared" si="105"/>
        <v>0</v>
      </c>
      <c r="I370" s="89">
        <f t="shared" si="106"/>
        <v>0</v>
      </c>
      <c r="J370" s="89">
        <f t="shared" si="107"/>
        <v>0</v>
      </c>
      <c r="K370" s="89">
        <f t="shared" si="108"/>
        <v>0</v>
      </c>
      <c r="L370" s="89">
        <f t="shared" si="109"/>
        <v>0</v>
      </c>
      <c r="M370" s="89">
        <f t="shared" si="110"/>
        <v>0</v>
      </c>
      <c r="N370" s="89">
        <f t="shared" si="111"/>
        <v>0</v>
      </c>
      <c r="O370" s="89">
        <f t="shared" si="112"/>
        <v>0</v>
      </c>
      <c r="P370" s="17">
        <f t="shared" si="113"/>
        <v>0</v>
      </c>
    </row>
    <row r="371" spans="2:16" s="24" customFormat="1" ht="19.25" customHeight="1" x14ac:dyDescent="0.25">
      <c r="B371" s="3" t="s">
        <v>414</v>
      </c>
      <c r="C371" s="4" t="s">
        <v>398</v>
      </c>
      <c r="D371" s="5"/>
      <c r="E371" s="60">
        <v>15</v>
      </c>
      <c r="F371" s="5"/>
      <c r="G371" s="89">
        <f t="shared" si="104"/>
        <v>0</v>
      </c>
      <c r="H371" s="89">
        <f t="shared" si="105"/>
        <v>0</v>
      </c>
      <c r="I371" s="89">
        <f t="shared" si="106"/>
        <v>0</v>
      </c>
      <c r="J371" s="89">
        <f t="shared" si="107"/>
        <v>0</v>
      </c>
      <c r="K371" s="89">
        <f t="shared" si="108"/>
        <v>0</v>
      </c>
      <c r="L371" s="89">
        <f t="shared" si="109"/>
        <v>0</v>
      </c>
      <c r="M371" s="89">
        <f t="shared" si="110"/>
        <v>0</v>
      </c>
      <c r="N371" s="89">
        <f t="shared" si="111"/>
        <v>0</v>
      </c>
      <c r="O371" s="89">
        <f t="shared" si="112"/>
        <v>0</v>
      </c>
      <c r="P371" s="17">
        <f t="shared" si="113"/>
        <v>0</v>
      </c>
    </row>
    <row r="372" spans="2:16" s="24" customFormat="1" ht="19.25" customHeight="1" x14ac:dyDescent="0.25">
      <c r="B372" s="3" t="s">
        <v>400</v>
      </c>
      <c r="C372" s="4" t="s">
        <v>399</v>
      </c>
      <c r="D372" s="5"/>
      <c r="E372" s="60">
        <v>1.5</v>
      </c>
      <c r="F372" s="5"/>
      <c r="G372" s="89">
        <f t="shared" si="104"/>
        <v>0</v>
      </c>
      <c r="H372" s="89">
        <f t="shared" si="105"/>
        <v>0</v>
      </c>
      <c r="I372" s="89">
        <f t="shared" si="106"/>
        <v>0</v>
      </c>
      <c r="J372" s="89">
        <f t="shared" si="107"/>
        <v>0</v>
      </c>
      <c r="K372" s="89">
        <f t="shared" si="108"/>
        <v>0</v>
      </c>
      <c r="L372" s="89">
        <f t="shared" si="109"/>
        <v>0</v>
      </c>
      <c r="M372" s="89">
        <f t="shared" si="110"/>
        <v>0</v>
      </c>
      <c r="N372" s="89">
        <f t="shared" si="111"/>
        <v>0</v>
      </c>
      <c r="O372" s="89">
        <f t="shared" si="112"/>
        <v>0</v>
      </c>
      <c r="P372" s="17">
        <f t="shared" si="113"/>
        <v>0</v>
      </c>
    </row>
    <row r="373" spans="2:16" s="24" customFormat="1" ht="19.25" customHeight="1" x14ac:dyDescent="0.25">
      <c r="B373" s="3" t="s">
        <v>601</v>
      </c>
      <c r="C373" s="86" t="s">
        <v>600</v>
      </c>
      <c r="D373" s="5"/>
      <c r="E373" s="60">
        <v>5</v>
      </c>
      <c r="F373" s="5"/>
      <c r="G373" s="89">
        <f t="shared" si="104"/>
        <v>0</v>
      </c>
      <c r="H373" s="89">
        <f t="shared" si="105"/>
        <v>0</v>
      </c>
      <c r="I373" s="89">
        <f>H373*E373</f>
        <v>0</v>
      </c>
      <c r="J373" s="89">
        <f t="shared" si="107"/>
        <v>0</v>
      </c>
      <c r="K373" s="89">
        <f t="shared" si="108"/>
        <v>0</v>
      </c>
      <c r="L373" s="89">
        <f t="shared" si="109"/>
        <v>0</v>
      </c>
      <c r="M373" s="89">
        <f t="shared" si="110"/>
        <v>0</v>
      </c>
      <c r="N373" s="89">
        <f t="shared" si="111"/>
        <v>0</v>
      </c>
      <c r="O373" s="89">
        <f t="shared" si="112"/>
        <v>0</v>
      </c>
      <c r="P373" s="17">
        <f t="shared" si="113"/>
        <v>0</v>
      </c>
    </row>
    <row r="374" spans="2:16" s="24" customFormat="1" ht="19.25" customHeight="1" thickBot="1" x14ac:dyDescent="0.3">
      <c r="B374" s="134" t="s">
        <v>534</v>
      </c>
      <c r="C374" s="134"/>
      <c r="E374" s="47"/>
      <c r="F374" s="47"/>
      <c r="G374" s="47"/>
      <c r="H374" s="47"/>
      <c r="I374" s="47"/>
      <c r="J374" s="47"/>
      <c r="K374" s="47"/>
      <c r="L374" s="47"/>
      <c r="M374" s="47"/>
      <c r="N374" s="47"/>
      <c r="O374" s="47"/>
      <c r="P374" s="85">
        <f>SUM(P94:P373)</f>
        <v>0</v>
      </c>
    </row>
    <row r="375" spans="2:16" s="24" customFormat="1" ht="17.399999999999999" customHeight="1" thickTop="1" x14ac:dyDescent="0.25"/>
    <row r="376" spans="2:16" s="24" customFormat="1" ht="39" customHeight="1" x14ac:dyDescent="0.25">
      <c r="B376" s="13" t="s">
        <v>412</v>
      </c>
      <c r="C376" s="12" t="s">
        <v>405</v>
      </c>
      <c r="D376" s="13" t="s">
        <v>446</v>
      </c>
      <c r="E376" s="13" t="s">
        <v>410</v>
      </c>
      <c r="F376" s="13" t="s">
        <v>606</v>
      </c>
      <c r="G376" s="98" t="s">
        <v>612</v>
      </c>
      <c r="H376" s="13" t="s">
        <v>607</v>
      </c>
      <c r="I376" s="98" t="s">
        <v>613</v>
      </c>
      <c r="J376" s="13" t="s">
        <v>608</v>
      </c>
      <c r="K376" s="98" t="s">
        <v>614</v>
      </c>
      <c r="L376" s="13" t="s">
        <v>609</v>
      </c>
      <c r="M376" s="98" t="s">
        <v>615</v>
      </c>
      <c r="N376" s="13" t="s">
        <v>610</v>
      </c>
      <c r="O376" s="27" t="s">
        <v>616</v>
      </c>
    </row>
    <row r="377" spans="2:16" s="24" customFormat="1" ht="22.75" customHeight="1" x14ac:dyDescent="0.25">
      <c r="B377" s="129" t="s">
        <v>404</v>
      </c>
      <c r="C377" s="35" t="s">
        <v>406</v>
      </c>
      <c r="D377" s="138">
        <v>6</v>
      </c>
      <c r="E377" s="139"/>
      <c r="F377" s="137">
        <f>E377*D377*12</f>
        <v>0</v>
      </c>
      <c r="G377" s="137">
        <f t="shared" ref="G377" si="114">E377*1.055</f>
        <v>0</v>
      </c>
      <c r="H377" s="137">
        <f>G377*D377*12</f>
        <v>0</v>
      </c>
      <c r="I377" s="137">
        <f t="shared" ref="I377" si="115">G377*1.055</f>
        <v>0</v>
      </c>
      <c r="J377" s="137">
        <f t="shared" ref="J377" si="116">I377*D377*12</f>
        <v>0</v>
      </c>
      <c r="K377" s="137">
        <f t="shared" ref="K377" si="117">I377*1.055</f>
        <v>0</v>
      </c>
      <c r="L377" s="137">
        <f t="shared" ref="L377" si="118">K377*D377*12</f>
        <v>0</v>
      </c>
      <c r="M377" s="137">
        <f t="shared" ref="M377" si="119">K377*1.055</f>
        <v>0</v>
      </c>
      <c r="N377" s="137">
        <f t="shared" ref="N377" si="120">M377*D377*12</f>
        <v>0</v>
      </c>
      <c r="O377" s="131">
        <f>F377+H377+J377+L377+N377</f>
        <v>0</v>
      </c>
    </row>
    <row r="378" spans="2:16" s="24" customFormat="1" ht="20.25" customHeight="1" x14ac:dyDescent="0.25">
      <c r="B378" s="129"/>
      <c r="C378" s="54" t="s">
        <v>2</v>
      </c>
      <c r="D378" s="138"/>
      <c r="E378" s="140"/>
      <c r="F378" s="137"/>
      <c r="G378" s="137"/>
      <c r="H378" s="137"/>
      <c r="I378" s="137"/>
      <c r="J378" s="137"/>
      <c r="K378" s="137"/>
      <c r="L378" s="137"/>
      <c r="M378" s="137"/>
      <c r="N378" s="137"/>
      <c r="O378" s="132"/>
    </row>
    <row r="379" spans="2:16" s="24" customFormat="1" ht="20.25" customHeight="1" x14ac:dyDescent="0.25">
      <c r="B379" s="129"/>
      <c r="C379" s="54" t="s">
        <v>408</v>
      </c>
      <c r="D379" s="138"/>
      <c r="E379" s="140"/>
      <c r="F379" s="137"/>
      <c r="G379" s="137"/>
      <c r="H379" s="137"/>
      <c r="I379" s="137"/>
      <c r="J379" s="137"/>
      <c r="K379" s="137"/>
      <c r="L379" s="137"/>
      <c r="M379" s="137"/>
      <c r="N379" s="137"/>
      <c r="O379" s="132"/>
    </row>
    <row r="380" spans="2:16" s="24" customFormat="1" ht="21" customHeight="1" x14ac:dyDescent="0.25">
      <c r="B380" s="129"/>
      <c r="C380" s="35" t="s">
        <v>407</v>
      </c>
      <c r="D380" s="138"/>
      <c r="E380" s="140"/>
      <c r="F380" s="137"/>
      <c r="G380" s="137"/>
      <c r="H380" s="137"/>
      <c r="I380" s="137"/>
      <c r="J380" s="137"/>
      <c r="K380" s="137"/>
      <c r="L380" s="137"/>
      <c r="M380" s="137"/>
      <c r="N380" s="137"/>
      <c r="O380" s="132"/>
    </row>
    <row r="381" spans="2:16" s="24" customFormat="1" ht="22.25" customHeight="1" x14ac:dyDescent="0.25">
      <c r="B381" s="129"/>
      <c r="C381" s="54" t="s">
        <v>409</v>
      </c>
      <c r="D381" s="138"/>
      <c r="E381" s="140"/>
      <c r="F381" s="137"/>
      <c r="G381" s="137"/>
      <c r="H381" s="137"/>
      <c r="I381" s="137"/>
      <c r="J381" s="137"/>
      <c r="K381" s="137"/>
      <c r="L381" s="137"/>
      <c r="M381" s="137"/>
      <c r="N381" s="137"/>
      <c r="O381" s="132"/>
    </row>
    <row r="382" spans="2:16" s="24" customFormat="1" ht="21" customHeight="1" x14ac:dyDescent="0.25">
      <c r="B382" s="129"/>
      <c r="C382" s="54" t="s">
        <v>1</v>
      </c>
      <c r="D382" s="138"/>
      <c r="E382" s="141"/>
      <c r="F382" s="137"/>
      <c r="G382" s="137"/>
      <c r="H382" s="137"/>
      <c r="I382" s="137"/>
      <c r="J382" s="137"/>
      <c r="K382" s="137"/>
      <c r="L382" s="137"/>
      <c r="M382" s="137"/>
      <c r="N382" s="137"/>
      <c r="O382" s="133"/>
    </row>
    <row r="383" spans="2:16" ht="14.4" customHeight="1" x14ac:dyDescent="0.3">
      <c r="O383" s="62"/>
    </row>
    <row r="384" spans="2:16" ht="39.65" customHeight="1" x14ac:dyDescent="0.25">
      <c r="B384" s="13" t="s">
        <v>412</v>
      </c>
      <c r="C384" s="12" t="s">
        <v>405</v>
      </c>
      <c r="D384" s="13" t="s">
        <v>590</v>
      </c>
      <c r="E384" s="13" t="s">
        <v>410</v>
      </c>
      <c r="F384" s="13" t="s">
        <v>606</v>
      </c>
      <c r="G384" s="98" t="s">
        <v>612</v>
      </c>
      <c r="H384" s="13" t="s">
        <v>607</v>
      </c>
      <c r="I384" s="98" t="s">
        <v>613</v>
      </c>
      <c r="J384" s="13" t="s">
        <v>608</v>
      </c>
      <c r="K384" s="98" t="s">
        <v>614</v>
      </c>
      <c r="L384" s="13" t="s">
        <v>609</v>
      </c>
      <c r="M384" s="98" t="s">
        <v>615</v>
      </c>
      <c r="N384" s="13" t="s">
        <v>610</v>
      </c>
      <c r="O384" s="27" t="s">
        <v>616</v>
      </c>
    </row>
    <row r="385" spans="2:16" ht="28.75" customHeight="1" x14ac:dyDescent="0.25">
      <c r="B385" s="63" t="s">
        <v>588</v>
      </c>
      <c r="C385" s="64" t="s">
        <v>589</v>
      </c>
      <c r="D385" s="19">
        <v>5</v>
      </c>
      <c r="E385" s="5"/>
      <c r="F385" s="89">
        <f t="shared" ref="F385" si="121">E385*D385*12</f>
        <v>0</v>
      </c>
      <c r="G385" s="89">
        <f t="shared" ref="G385" si="122">E385*1.055</f>
        <v>0</v>
      </c>
      <c r="H385" s="89">
        <f t="shared" ref="H385" si="123">G385*D385*12</f>
        <v>0</v>
      </c>
      <c r="I385" s="89">
        <f t="shared" ref="I385" si="124">G385*1.055</f>
        <v>0</v>
      </c>
      <c r="J385" s="89">
        <f t="shared" ref="J385" si="125">I385*D385*12</f>
        <v>0</v>
      </c>
      <c r="K385" s="89">
        <f t="shared" ref="K385" si="126">I385*1.055</f>
        <v>0</v>
      </c>
      <c r="L385" s="89">
        <f t="shared" ref="L385" si="127">K385*D385*12</f>
        <v>0</v>
      </c>
      <c r="M385" s="89">
        <f t="shared" ref="M385" si="128">K385*1.055</f>
        <v>0</v>
      </c>
      <c r="N385" s="89">
        <f t="shared" ref="N385" si="129">M385*D385*12</f>
        <v>0</v>
      </c>
      <c r="O385" s="17">
        <f t="shared" ref="O385" si="130">F385+H385+J385+L385+N385</f>
        <v>0</v>
      </c>
    </row>
    <row r="386" spans="2:16" ht="14.5" x14ac:dyDescent="0.35">
      <c r="D386" s="65"/>
      <c r="P386" s="66"/>
    </row>
    <row r="387" spans="2:16" s="24" customFormat="1" ht="39.75" customHeight="1" x14ac:dyDescent="0.3">
      <c r="B387" s="116" t="s">
        <v>483</v>
      </c>
      <c r="C387" s="13" t="s">
        <v>482</v>
      </c>
      <c r="D387" s="13" t="s">
        <v>447</v>
      </c>
      <c r="E387" s="13" t="s">
        <v>411</v>
      </c>
      <c r="F387" s="13" t="s">
        <v>533</v>
      </c>
      <c r="G387" s="67"/>
    </row>
    <row r="388" spans="2:16" s="43" customFormat="1" ht="20.25" customHeight="1" x14ac:dyDescent="0.35">
      <c r="B388" s="117"/>
      <c r="C388" s="68" t="s">
        <v>472</v>
      </c>
      <c r="D388" s="69">
        <v>46</v>
      </c>
      <c r="E388" s="5"/>
      <c r="F388" s="17">
        <f t="shared" ref="F388:F419" si="131">D388*E388</f>
        <v>0</v>
      </c>
      <c r="G388" s="70"/>
    </row>
    <row r="389" spans="2:16" s="43" customFormat="1" ht="20.25" customHeight="1" x14ac:dyDescent="0.35">
      <c r="B389" s="117"/>
      <c r="C389" s="71" t="s">
        <v>451</v>
      </c>
      <c r="D389" s="69">
        <v>27</v>
      </c>
      <c r="E389" s="5"/>
      <c r="F389" s="17">
        <f t="shared" si="131"/>
        <v>0</v>
      </c>
      <c r="G389" s="70"/>
    </row>
    <row r="390" spans="2:16" s="43" customFormat="1" ht="20.399999999999999" customHeight="1" x14ac:dyDescent="0.35">
      <c r="B390" s="117"/>
      <c r="C390" s="72" t="s">
        <v>463</v>
      </c>
      <c r="D390" s="69">
        <v>40</v>
      </c>
      <c r="E390" s="5"/>
      <c r="F390" s="17">
        <f t="shared" si="131"/>
        <v>0</v>
      </c>
      <c r="G390" s="70"/>
    </row>
    <row r="391" spans="2:16" s="43" customFormat="1" ht="20.25" customHeight="1" x14ac:dyDescent="0.35">
      <c r="B391" s="117"/>
      <c r="C391" s="71" t="s">
        <v>448</v>
      </c>
      <c r="D391" s="69">
        <v>40</v>
      </c>
      <c r="E391" s="5"/>
      <c r="F391" s="17">
        <f t="shared" si="131"/>
        <v>0</v>
      </c>
      <c r="G391" s="70"/>
    </row>
    <row r="392" spans="2:16" s="43" customFormat="1" ht="20.25" customHeight="1" x14ac:dyDescent="0.35">
      <c r="B392" s="117"/>
      <c r="C392" s="68" t="s">
        <v>518</v>
      </c>
      <c r="D392" s="69">
        <v>55</v>
      </c>
      <c r="E392" s="5"/>
      <c r="F392" s="17">
        <f t="shared" si="131"/>
        <v>0</v>
      </c>
      <c r="G392" s="70"/>
    </row>
    <row r="393" spans="2:16" s="43" customFormat="1" ht="20.25" customHeight="1" x14ac:dyDescent="0.35">
      <c r="B393" s="117"/>
      <c r="C393" s="68" t="s">
        <v>453</v>
      </c>
      <c r="D393" s="69">
        <v>78</v>
      </c>
      <c r="E393" s="5"/>
      <c r="F393" s="17">
        <f t="shared" si="131"/>
        <v>0</v>
      </c>
      <c r="G393" s="70"/>
    </row>
    <row r="394" spans="2:16" s="43" customFormat="1" ht="20.25" customHeight="1" x14ac:dyDescent="0.35">
      <c r="B394" s="117"/>
      <c r="C394" s="71" t="s">
        <v>462</v>
      </c>
      <c r="D394" s="69">
        <v>78</v>
      </c>
      <c r="E394" s="5"/>
      <c r="F394" s="17">
        <f t="shared" si="131"/>
        <v>0</v>
      </c>
      <c r="G394" s="70"/>
    </row>
    <row r="395" spans="2:16" s="43" customFormat="1" ht="20.25" customHeight="1" x14ac:dyDescent="0.35">
      <c r="B395" s="117"/>
      <c r="C395" s="68" t="s">
        <v>454</v>
      </c>
      <c r="D395" s="69">
        <v>40</v>
      </c>
      <c r="E395" s="5"/>
      <c r="F395" s="17">
        <f t="shared" si="131"/>
        <v>0</v>
      </c>
      <c r="G395" s="70"/>
    </row>
    <row r="396" spans="2:16" s="43" customFormat="1" ht="20.25" customHeight="1" x14ac:dyDescent="0.35">
      <c r="B396" s="117"/>
      <c r="C396" s="68" t="s">
        <v>476</v>
      </c>
      <c r="D396" s="69">
        <v>40</v>
      </c>
      <c r="E396" s="5"/>
      <c r="F396" s="17">
        <f t="shared" si="131"/>
        <v>0</v>
      </c>
      <c r="G396" s="70"/>
    </row>
    <row r="397" spans="2:16" s="43" customFormat="1" ht="20.25" customHeight="1" x14ac:dyDescent="0.35">
      <c r="B397" s="117"/>
      <c r="C397" s="68" t="s">
        <v>459</v>
      </c>
      <c r="D397" s="69">
        <v>40</v>
      </c>
      <c r="E397" s="5"/>
      <c r="F397" s="17">
        <f t="shared" si="131"/>
        <v>0</v>
      </c>
      <c r="G397" s="70"/>
    </row>
    <row r="398" spans="2:16" s="43" customFormat="1" ht="20.25" customHeight="1" x14ac:dyDescent="0.35">
      <c r="B398" s="117"/>
      <c r="C398" s="68" t="s">
        <v>464</v>
      </c>
      <c r="D398" s="69">
        <v>40</v>
      </c>
      <c r="E398" s="5"/>
      <c r="F398" s="17">
        <f t="shared" si="131"/>
        <v>0</v>
      </c>
      <c r="G398" s="70"/>
    </row>
    <row r="399" spans="2:16" s="43" customFormat="1" ht="20.25" customHeight="1" x14ac:dyDescent="0.35">
      <c r="B399" s="117"/>
      <c r="C399" s="68" t="s">
        <v>519</v>
      </c>
      <c r="D399" s="69">
        <v>40</v>
      </c>
      <c r="E399" s="5"/>
      <c r="F399" s="17">
        <f t="shared" si="131"/>
        <v>0</v>
      </c>
      <c r="G399" s="70"/>
    </row>
    <row r="400" spans="2:16" s="43" customFormat="1" ht="20.25" customHeight="1" x14ac:dyDescent="0.35">
      <c r="B400" s="117"/>
      <c r="C400" s="68" t="s">
        <v>456</v>
      </c>
      <c r="D400" s="69">
        <v>78</v>
      </c>
      <c r="E400" s="5"/>
      <c r="F400" s="17">
        <f t="shared" si="131"/>
        <v>0</v>
      </c>
      <c r="G400" s="70"/>
    </row>
    <row r="401" spans="2:7" s="43" customFormat="1" ht="20.25" customHeight="1" x14ac:dyDescent="0.35">
      <c r="B401" s="117"/>
      <c r="C401" s="68" t="s">
        <v>471</v>
      </c>
      <c r="D401" s="69">
        <v>78</v>
      </c>
      <c r="E401" s="5"/>
      <c r="F401" s="17">
        <f t="shared" si="131"/>
        <v>0</v>
      </c>
      <c r="G401" s="70"/>
    </row>
    <row r="402" spans="2:7" s="43" customFormat="1" ht="20.25" customHeight="1" x14ac:dyDescent="0.35">
      <c r="B402" s="117"/>
      <c r="C402" s="68" t="s">
        <v>474</v>
      </c>
      <c r="D402" s="69">
        <v>40</v>
      </c>
      <c r="E402" s="5"/>
      <c r="F402" s="17">
        <f t="shared" si="131"/>
        <v>0</v>
      </c>
      <c r="G402" s="70"/>
    </row>
    <row r="403" spans="2:7" s="43" customFormat="1" ht="20.25" customHeight="1" x14ac:dyDescent="0.35">
      <c r="B403" s="117"/>
      <c r="C403" s="68" t="s">
        <v>520</v>
      </c>
      <c r="D403" s="69">
        <v>40</v>
      </c>
      <c r="E403" s="5"/>
      <c r="F403" s="17">
        <f t="shared" si="131"/>
        <v>0</v>
      </c>
      <c r="G403" s="70"/>
    </row>
    <row r="404" spans="2:7" s="43" customFormat="1" ht="20.25" customHeight="1" x14ac:dyDescent="0.35">
      <c r="B404" s="117"/>
      <c r="C404" s="68" t="s">
        <v>468</v>
      </c>
      <c r="D404" s="69">
        <v>78</v>
      </c>
      <c r="E404" s="5"/>
      <c r="F404" s="17">
        <f t="shared" si="131"/>
        <v>0</v>
      </c>
      <c r="G404" s="70"/>
    </row>
    <row r="405" spans="2:7" s="43" customFormat="1" ht="20.25" customHeight="1" x14ac:dyDescent="0.35">
      <c r="B405" s="117"/>
      <c r="C405" s="68" t="s">
        <v>470</v>
      </c>
      <c r="D405" s="69">
        <v>40</v>
      </c>
      <c r="E405" s="5"/>
      <c r="F405" s="17">
        <f t="shared" si="131"/>
        <v>0</v>
      </c>
      <c r="G405" s="70"/>
    </row>
    <row r="406" spans="2:7" s="43" customFormat="1" ht="20.25" customHeight="1" x14ac:dyDescent="0.35">
      <c r="B406" s="117"/>
      <c r="C406" s="71" t="s">
        <v>452</v>
      </c>
      <c r="D406" s="69">
        <v>93</v>
      </c>
      <c r="E406" s="5"/>
      <c r="F406" s="17">
        <f t="shared" si="131"/>
        <v>0</v>
      </c>
      <c r="G406" s="70"/>
    </row>
    <row r="407" spans="2:7" s="43" customFormat="1" ht="20.25" customHeight="1" x14ac:dyDescent="0.35">
      <c r="B407" s="117"/>
      <c r="C407" s="71" t="s">
        <v>450</v>
      </c>
      <c r="D407" s="69">
        <v>40</v>
      </c>
      <c r="E407" s="5"/>
      <c r="F407" s="17">
        <f t="shared" si="131"/>
        <v>0</v>
      </c>
      <c r="G407" s="70"/>
    </row>
    <row r="408" spans="2:7" s="43" customFormat="1" ht="20.25" customHeight="1" x14ac:dyDescent="0.35">
      <c r="B408" s="117"/>
      <c r="C408" s="68" t="s">
        <v>521</v>
      </c>
      <c r="D408" s="69">
        <v>40</v>
      </c>
      <c r="E408" s="5"/>
      <c r="F408" s="17">
        <f t="shared" si="131"/>
        <v>0</v>
      </c>
      <c r="G408" s="70"/>
    </row>
    <row r="409" spans="2:7" s="43" customFormat="1" ht="20.399999999999999" customHeight="1" x14ac:dyDescent="0.35">
      <c r="B409" s="117"/>
      <c r="C409" s="68" t="s">
        <v>465</v>
      </c>
      <c r="D409" s="69">
        <v>40</v>
      </c>
      <c r="E409" s="5"/>
      <c r="F409" s="17">
        <f t="shared" si="131"/>
        <v>0</v>
      </c>
      <c r="G409" s="70"/>
    </row>
    <row r="410" spans="2:7" s="43" customFormat="1" ht="20.25" customHeight="1" x14ac:dyDescent="0.35">
      <c r="B410" s="117"/>
      <c r="C410" s="68" t="s">
        <v>480</v>
      </c>
      <c r="D410" s="69">
        <v>40</v>
      </c>
      <c r="E410" s="5"/>
      <c r="F410" s="17">
        <f t="shared" si="131"/>
        <v>0</v>
      </c>
      <c r="G410" s="70"/>
    </row>
    <row r="411" spans="2:7" s="43" customFormat="1" ht="20.25" customHeight="1" x14ac:dyDescent="0.35">
      <c r="B411" s="117"/>
      <c r="C411" s="68" t="s">
        <v>522</v>
      </c>
      <c r="D411" s="69">
        <v>40</v>
      </c>
      <c r="E411" s="5"/>
      <c r="F411" s="17">
        <f t="shared" si="131"/>
        <v>0</v>
      </c>
      <c r="G411" s="70"/>
    </row>
    <row r="412" spans="2:7" s="43" customFormat="1" ht="20.25" customHeight="1" x14ac:dyDescent="0.35">
      <c r="B412" s="117"/>
      <c r="C412" s="68" t="s">
        <v>458</v>
      </c>
      <c r="D412" s="69">
        <v>40</v>
      </c>
      <c r="E412" s="5"/>
      <c r="F412" s="17">
        <f t="shared" si="131"/>
        <v>0</v>
      </c>
      <c r="G412" s="70"/>
    </row>
    <row r="413" spans="2:7" s="43" customFormat="1" ht="20.25" customHeight="1" x14ac:dyDescent="0.35">
      <c r="B413" s="117"/>
      <c r="C413" s="68" t="s">
        <v>489</v>
      </c>
      <c r="D413" s="69">
        <v>78</v>
      </c>
      <c r="E413" s="5"/>
      <c r="F413" s="17">
        <f t="shared" si="131"/>
        <v>0</v>
      </c>
      <c r="G413" s="70"/>
    </row>
    <row r="414" spans="2:7" s="43" customFormat="1" ht="20.25" customHeight="1" x14ac:dyDescent="0.35">
      <c r="B414" s="117"/>
      <c r="C414" s="68" t="s">
        <v>455</v>
      </c>
      <c r="D414" s="69">
        <v>40</v>
      </c>
      <c r="E414" s="5"/>
      <c r="F414" s="17">
        <f t="shared" si="131"/>
        <v>0</v>
      </c>
      <c r="G414" s="70"/>
    </row>
    <row r="415" spans="2:7" s="43" customFormat="1" ht="20.25" customHeight="1" x14ac:dyDescent="0.35">
      <c r="B415" s="117"/>
      <c r="C415" s="68" t="s">
        <v>523</v>
      </c>
      <c r="D415" s="69">
        <v>40</v>
      </c>
      <c r="E415" s="5"/>
      <c r="F415" s="17">
        <f t="shared" si="131"/>
        <v>0</v>
      </c>
      <c r="G415" s="70"/>
    </row>
    <row r="416" spans="2:7" s="43" customFormat="1" ht="20.25" customHeight="1" x14ac:dyDescent="0.35">
      <c r="B416" s="117"/>
      <c r="C416" s="71" t="s">
        <v>524</v>
      </c>
      <c r="D416" s="69">
        <v>40</v>
      </c>
      <c r="E416" s="5"/>
      <c r="F416" s="17">
        <f t="shared" si="131"/>
        <v>0</v>
      </c>
      <c r="G416" s="70"/>
    </row>
    <row r="417" spans="2:7" s="43" customFormat="1" ht="20.25" customHeight="1" x14ac:dyDescent="0.35">
      <c r="B417" s="117"/>
      <c r="C417" s="68" t="s">
        <v>481</v>
      </c>
      <c r="D417" s="69">
        <v>40</v>
      </c>
      <c r="E417" s="5"/>
      <c r="F417" s="17">
        <f t="shared" si="131"/>
        <v>0</v>
      </c>
      <c r="G417" s="70"/>
    </row>
    <row r="418" spans="2:7" s="43" customFormat="1" ht="20.25" customHeight="1" x14ac:dyDescent="0.35">
      <c r="B418" s="117"/>
      <c r="C418" s="68" t="s">
        <v>525</v>
      </c>
      <c r="D418" s="69">
        <v>40</v>
      </c>
      <c r="E418" s="5"/>
      <c r="F418" s="17">
        <f t="shared" si="131"/>
        <v>0</v>
      </c>
      <c r="G418" s="70"/>
    </row>
    <row r="419" spans="2:7" s="43" customFormat="1" ht="20.25" customHeight="1" x14ac:dyDescent="0.35">
      <c r="B419" s="117"/>
      <c r="C419" s="68" t="s">
        <v>526</v>
      </c>
      <c r="D419" s="69">
        <v>40</v>
      </c>
      <c r="E419" s="5"/>
      <c r="F419" s="17">
        <f t="shared" si="131"/>
        <v>0</v>
      </c>
      <c r="G419" s="70"/>
    </row>
    <row r="420" spans="2:7" s="43" customFormat="1" ht="20.25" customHeight="1" x14ac:dyDescent="0.35">
      <c r="B420" s="117"/>
      <c r="C420" s="68" t="s">
        <v>466</v>
      </c>
      <c r="D420" s="69">
        <v>40</v>
      </c>
      <c r="E420" s="5"/>
      <c r="F420" s="17">
        <f t="shared" ref="F420:F440" si="132">D420*E420</f>
        <v>0</v>
      </c>
      <c r="G420" s="70"/>
    </row>
    <row r="421" spans="2:7" s="43" customFormat="1" ht="20.25" customHeight="1" x14ac:dyDescent="0.35">
      <c r="B421" s="117"/>
      <c r="C421" s="68" t="s">
        <v>479</v>
      </c>
      <c r="D421" s="69">
        <v>40</v>
      </c>
      <c r="E421" s="5"/>
      <c r="F421" s="17">
        <f t="shared" si="132"/>
        <v>0</v>
      </c>
      <c r="G421" s="70"/>
    </row>
    <row r="422" spans="2:7" s="43" customFormat="1" ht="20.25" customHeight="1" x14ac:dyDescent="0.35">
      <c r="B422" s="117"/>
      <c r="C422" s="68" t="s">
        <v>467</v>
      </c>
      <c r="D422" s="69">
        <v>40</v>
      </c>
      <c r="E422" s="5"/>
      <c r="F422" s="17">
        <f t="shared" si="132"/>
        <v>0</v>
      </c>
      <c r="G422" s="70"/>
    </row>
    <row r="423" spans="2:7" s="43" customFormat="1" ht="20.25" customHeight="1" x14ac:dyDescent="0.35">
      <c r="B423" s="117"/>
      <c r="C423" s="68" t="s">
        <v>477</v>
      </c>
      <c r="D423" s="69">
        <v>40</v>
      </c>
      <c r="E423" s="5"/>
      <c r="F423" s="17">
        <f t="shared" si="132"/>
        <v>0</v>
      </c>
      <c r="G423" s="70"/>
    </row>
    <row r="424" spans="2:7" s="43" customFormat="1" ht="20.25" customHeight="1" x14ac:dyDescent="0.35">
      <c r="B424" s="117"/>
      <c r="C424" s="68" t="s">
        <v>527</v>
      </c>
      <c r="D424" s="69">
        <v>40</v>
      </c>
      <c r="E424" s="5"/>
      <c r="F424" s="17">
        <f t="shared" si="132"/>
        <v>0</v>
      </c>
      <c r="G424" s="70"/>
    </row>
    <row r="425" spans="2:7" s="43" customFormat="1" ht="20.25" customHeight="1" x14ac:dyDescent="0.35">
      <c r="B425" s="117"/>
      <c r="C425" s="68" t="s">
        <v>490</v>
      </c>
      <c r="D425" s="69">
        <v>81</v>
      </c>
      <c r="E425" s="5"/>
      <c r="F425" s="17">
        <f t="shared" si="132"/>
        <v>0</v>
      </c>
      <c r="G425" s="70"/>
    </row>
    <row r="426" spans="2:7" s="43" customFormat="1" ht="20.25" customHeight="1" x14ac:dyDescent="0.35">
      <c r="B426" s="117"/>
      <c r="C426" s="71" t="s">
        <v>528</v>
      </c>
      <c r="D426" s="69">
        <v>40</v>
      </c>
      <c r="E426" s="5"/>
      <c r="F426" s="17">
        <f t="shared" si="132"/>
        <v>0</v>
      </c>
      <c r="G426" s="70"/>
    </row>
    <row r="427" spans="2:7" s="43" customFormat="1" ht="20.25" customHeight="1" x14ac:dyDescent="0.35">
      <c r="B427" s="117"/>
      <c r="C427" s="71" t="s">
        <v>449</v>
      </c>
      <c r="D427" s="69">
        <v>40</v>
      </c>
      <c r="E427" s="5"/>
      <c r="F427" s="17">
        <f t="shared" si="132"/>
        <v>0</v>
      </c>
      <c r="G427" s="70"/>
    </row>
    <row r="428" spans="2:7" s="43" customFormat="1" ht="20.25" customHeight="1" x14ac:dyDescent="0.35">
      <c r="B428" s="117"/>
      <c r="C428" s="68" t="s">
        <v>461</v>
      </c>
      <c r="D428" s="69">
        <v>40</v>
      </c>
      <c r="E428" s="5"/>
      <c r="F428" s="17">
        <f t="shared" si="132"/>
        <v>0</v>
      </c>
      <c r="G428" s="70"/>
    </row>
    <row r="429" spans="2:7" s="43" customFormat="1" ht="20.25" customHeight="1" x14ac:dyDescent="0.35">
      <c r="B429" s="117"/>
      <c r="C429" s="68" t="s">
        <v>529</v>
      </c>
      <c r="D429" s="69">
        <v>40</v>
      </c>
      <c r="E429" s="5"/>
      <c r="F429" s="17">
        <f t="shared" si="132"/>
        <v>0</v>
      </c>
      <c r="G429" s="70"/>
    </row>
    <row r="430" spans="2:7" s="43" customFormat="1" ht="20.25" customHeight="1" x14ac:dyDescent="0.35">
      <c r="B430" s="117"/>
      <c r="C430" s="68" t="s">
        <v>530</v>
      </c>
      <c r="D430" s="69">
        <v>40</v>
      </c>
      <c r="E430" s="5"/>
      <c r="F430" s="17">
        <f t="shared" si="132"/>
        <v>0</v>
      </c>
      <c r="G430" s="70"/>
    </row>
    <row r="431" spans="2:7" s="43" customFormat="1" ht="20.25" customHeight="1" x14ac:dyDescent="0.35">
      <c r="B431" s="117"/>
      <c r="C431" s="68" t="s">
        <v>475</v>
      </c>
      <c r="D431" s="69">
        <v>40</v>
      </c>
      <c r="E431" s="5"/>
      <c r="F431" s="17">
        <f t="shared" si="132"/>
        <v>0</v>
      </c>
      <c r="G431" s="70"/>
    </row>
    <row r="432" spans="2:7" s="43" customFormat="1" ht="20.25" customHeight="1" x14ac:dyDescent="0.35">
      <c r="B432" s="117"/>
      <c r="C432" s="68" t="s">
        <v>473</v>
      </c>
      <c r="D432" s="69">
        <v>40</v>
      </c>
      <c r="E432" s="5"/>
      <c r="F432" s="17">
        <f t="shared" si="132"/>
        <v>0</v>
      </c>
      <c r="G432" s="70"/>
    </row>
    <row r="433" spans="2:18" s="43" customFormat="1" ht="20.25" customHeight="1" x14ac:dyDescent="0.35">
      <c r="B433" s="117"/>
      <c r="C433" s="68" t="s">
        <v>531</v>
      </c>
      <c r="D433" s="69">
        <v>40</v>
      </c>
      <c r="E433" s="5"/>
      <c r="F433" s="17">
        <f t="shared" si="132"/>
        <v>0</v>
      </c>
      <c r="G433" s="70"/>
    </row>
    <row r="434" spans="2:18" s="43" customFormat="1" ht="20.25" customHeight="1" x14ac:dyDescent="0.35">
      <c r="B434" s="117"/>
      <c r="C434" s="68" t="s">
        <v>478</v>
      </c>
      <c r="D434" s="69">
        <v>40</v>
      </c>
      <c r="E434" s="5"/>
      <c r="F434" s="17">
        <f t="shared" si="132"/>
        <v>0</v>
      </c>
      <c r="G434" s="70"/>
    </row>
    <row r="435" spans="2:18" s="43" customFormat="1" ht="20.25" customHeight="1" x14ac:dyDescent="0.35">
      <c r="B435" s="117"/>
      <c r="C435" s="68" t="s">
        <v>469</v>
      </c>
      <c r="D435" s="69">
        <v>133</v>
      </c>
      <c r="E435" s="5"/>
      <c r="F435" s="17">
        <f t="shared" si="132"/>
        <v>0</v>
      </c>
      <c r="G435" s="70"/>
    </row>
    <row r="436" spans="2:18" s="43" customFormat="1" ht="20.25" customHeight="1" x14ac:dyDescent="0.35">
      <c r="B436" s="117"/>
      <c r="C436" s="68" t="s">
        <v>457</v>
      </c>
      <c r="D436" s="69">
        <v>78</v>
      </c>
      <c r="E436" s="5"/>
      <c r="F436" s="17">
        <f t="shared" si="132"/>
        <v>0</v>
      </c>
      <c r="G436" s="70"/>
    </row>
    <row r="437" spans="2:18" s="43" customFormat="1" ht="20.25" customHeight="1" x14ac:dyDescent="0.35">
      <c r="B437" s="118"/>
      <c r="C437" s="68" t="s">
        <v>460</v>
      </c>
      <c r="D437" s="69">
        <v>40</v>
      </c>
      <c r="E437" s="5"/>
      <c r="F437" s="17">
        <f t="shared" si="132"/>
        <v>0</v>
      </c>
      <c r="G437" s="70"/>
    </row>
    <row r="438" spans="2:18" s="43" customFormat="1" ht="20.25" customHeight="1" x14ac:dyDescent="0.35">
      <c r="B438" s="119"/>
      <c r="C438" s="87" t="s">
        <v>602</v>
      </c>
      <c r="D438" s="69">
        <v>50</v>
      </c>
      <c r="E438" s="5"/>
      <c r="F438" s="17">
        <f t="shared" si="132"/>
        <v>0</v>
      </c>
      <c r="G438" s="70"/>
    </row>
    <row r="439" spans="2:18" s="43" customFormat="1" ht="20.25" customHeight="1" x14ac:dyDescent="0.35">
      <c r="B439" s="119"/>
      <c r="C439" s="88" t="s">
        <v>603</v>
      </c>
      <c r="D439" s="69">
        <v>50</v>
      </c>
      <c r="E439" s="5"/>
      <c r="F439" s="17">
        <f t="shared" si="132"/>
        <v>0</v>
      </c>
      <c r="G439" s="70"/>
    </row>
    <row r="440" spans="2:18" s="43" customFormat="1" ht="20.25" customHeight="1" x14ac:dyDescent="0.35">
      <c r="B440" s="120"/>
      <c r="C440" s="88" t="s">
        <v>604</v>
      </c>
      <c r="D440" s="69">
        <v>30</v>
      </c>
      <c r="E440" s="5"/>
      <c r="F440" s="17">
        <f t="shared" si="132"/>
        <v>0</v>
      </c>
      <c r="G440" s="70"/>
    </row>
    <row r="441" spans="2:18" s="24" customFormat="1" ht="20.399999999999999" customHeight="1" thickBot="1" x14ac:dyDescent="0.35">
      <c r="F441" s="85">
        <f>SUM(F388:F440)</f>
        <v>0</v>
      </c>
      <c r="P441" s="67"/>
    </row>
    <row r="442" spans="2:18" s="24" customFormat="1" ht="16.25" customHeight="1" thickTop="1" x14ac:dyDescent="0.3">
      <c r="O442" s="73"/>
      <c r="P442" s="67"/>
    </row>
    <row r="443" spans="2:18" s="24" customFormat="1" ht="40.25" customHeight="1" x14ac:dyDescent="0.25">
      <c r="B443" s="128" t="s">
        <v>585</v>
      </c>
      <c r="C443" s="33" t="s">
        <v>4</v>
      </c>
      <c r="D443" s="13" t="s">
        <v>587</v>
      </c>
      <c r="E443" s="13" t="s">
        <v>411</v>
      </c>
      <c r="F443" s="13" t="s">
        <v>606</v>
      </c>
      <c r="G443" s="98" t="s">
        <v>612</v>
      </c>
      <c r="H443" s="13" t="s">
        <v>607</v>
      </c>
      <c r="I443" s="98" t="s">
        <v>613</v>
      </c>
      <c r="J443" s="13" t="s">
        <v>608</v>
      </c>
      <c r="K443" s="98" t="s">
        <v>614</v>
      </c>
      <c r="L443" s="13" t="s">
        <v>609</v>
      </c>
      <c r="M443" s="98" t="s">
        <v>615</v>
      </c>
      <c r="N443" s="13" t="s">
        <v>610</v>
      </c>
      <c r="O443" s="27" t="s">
        <v>616</v>
      </c>
      <c r="P443" s="74"/>
      <c r="R443" s="34"/>
    </row>
    <row r="444" spans="2:18" s="30" customFormat="1" ht="25.5" customHeight="1" x14ac:dyDescent="0.35">
      <c r="B444" s="128"/>
      <c r="C444" s="35" t="s">
        <v>591</v>
      </c>
      <c r="D444" s="19">
        <v>100</v>
      </c>
      <c r="E444" s="5"/>
      <c r="F444" s="89">
        <f t="shared" ref="F444:F450" si="133">E444*D444*12</f>
        <v>0</v>
      </c>
      <c r="G444" s="89">
        <f t="shared" ref="G444:G450" si="134">E444*1.055</f>
        <v>0</v>
      </c>
      <c r="H444" s="89">
        <f t="shared" ref="H444:H450" si="135">G444*D444*12</f>
        <v>0</v>
      </c>
      <c r="I444" s="89">
        <f t="shared" ref="I444:I450" si="136">G444*1.055</f>
        <v>0</v>
      </c>
      <c r="J444" s="89">
        <f t="shared" ref="J444:J450" si="137">I444*D444*12</f>
        <v>0</v>
      </c>
      <c r="K444" s="89">
        <f t="shared" ref="K444:K450" si="138">I444*1.055</f>
        <v>0</v>
      </c>
      <c r="L444" s="89">
        <f t="shared" ref="L444:L450" si="139">K444*D444*12</f>
        <v>0</v>
      </c>
      <c r="M444" s="89">
        <f t="shared" ref="M444:M450" si="140">K444*1.055</f>
        <v>0</v>
      </c>
      <c r="N444" s="89">
        <f t="shared" ref="N444:N450" si="141">M444*D444*12</f>
        <v>0</v>
      </c>
      <c r="O444" s="17">
        <f t="shared" ref="O444:O450" si="142">F444+H444+J444+L444+N444</f>
        <v>0</v>
      </c>
      <c r="P444" s="75"/>
      <c r="Q444" s="36"/>
      <c r="R444" s="37"/>
    </row>
    <row r="445" spans="2:18" s="30" customFormat="1" ht="25.5" customHeight="1" x14ac:dyDescent="0.35">
      <c r="B445" s="128"/>
      <c r="C445" s="35" t="s">
        <v>597</v>
      </c>
      <c r="D445" s="19">
        <v>10</v>
      </c>
      <c r="E445" s="5"/>
      <c r="F445" s="89">
        <f t="shared" si="133"/>
        <v>0</v>
      </c>
      <c r="G445" s="89">
        <f t="shared" si="134"/>
        <v>0</v>
      </c>
      <c r="H445" s="89">
        <f t="shared" si="135"/>
        <v>0</v>
      </c>
      <c r="I445" s="89">
        <f t="shared" si="136"/>
        <v>0</v>
      </c>
      <c r="J445" s="89">
        <f t="shared" si="137"/>
        <v>0</v>
      </c>
      <c r="K445" s="89">
        <f t="shared" si="138"/>
        <v>0</v>
      </c>
      <c r="L445" s="89">
        <f t="shared" si="139"/>
        <v>0</v>
      </c>
      <c r="M445" s="89">
        <f t="shared" si="140"/>
        <v>0</v>
      </c>
      <c r="N445" s="89">
        <f t="shared" si="141"/>
        <v>0</v>
      </c>
      <c r="O445" s="17">
        <f t="shared" si="142"/>
        <v>0</v>
      </c>
      <c r="P445" s="75"/>
      <c r="Q445" s="36"/>
      <c r="R445" s="37"/>
    </row>
    <row r="446" spans="2:18" s="30" customFormat="1" ht="25.5" customHeight="1" x14ac:dyDescent="0.35">
      <c r="B446" s="128"/>
      <c r="C446" s="35" t="s">
        <v>592</v>
      </c>
      <c r="D446" s="19">
        <v>5</v>
      </c>
      <c r="E446" s="5"/>
      <c r="F446" s="89">
        <f t="shared" si="133"/>
        <v>0</v>
      </c>
      <c r="G446" s="89">
        <f t="shared" si="134"/>
        <v>0</v>
      </c>
      <c r="H446" s="89">
        <f t="shared" si="135"/>
        <v>0</v>
      </c>
      <c r="I446" s="89">
        <f t="shared" si="136"/>
        <v>0</v>
      </c>
      <c r="J446" s="89">
        <f t="shared" si="137"/>
        <v>0</v>
      </c>
      <c r="K446" s="89">
        <f t="shared" si="138"/>
        <v>0</v>
      </c>
      <c r="L446" s="89">
        <f t="shared" si="139"/>
        <v>0</v>
      </c>
      <c r="M446" s="89">
        <f t="shared" si="140"/>
        <v>0</v>
      </c>
      <c r="N446" s="89">
        <f t="shared" si="141"/>
        <v>0</v>
      </c>
      <c r="O446" s="17">
        <f t="shared" si="142"/>
        <v>0</v>
      </c>
      <c r="P446" s="75"/>
      <c r="Q446" s="36"/>
      <c r="R446" s="37"/>
    </row>
    <row r="447" spans="2:18" ht="25.5" customHeight="1" x14ac:dyDescent="0.25">
      <c r="B447" s="128"/>
      <c r="C447" s="35" t="s">
        <v>596</v>
      </c>
      <c r="D447" s="19">
        <v>80</v>
      </c>
      <c r="E447" s="5"/>
      <c r="F447" s="89">
        <f t="shared" si="133"/>
        <v>0</v>
      </c>
      <c r="G447" s="89">
        <f t="shared" si="134"/>
        <v>0</v>
      </c>
      <c r="H447" s="89">
        <f t="shared" si="135"/>
        <v>0</v>
      </c>
      <c r="I447" s="89">
        <f t="shared" si="136"/>
        <v>0</v>
      </c>
      <c r="J447" s="89">
        <f t="shared" si="137"/>
        <v>0</v>
      </c>
      <c r="K447" s="89">
        <f t="shared" si="138"/>
        <v>0</v>
      </c>
      <c r="L447" s="89">
        <f t="shared" si="139"/>
        <v>0</v>
      </c>
      <c r="M447" s="89">
        <f t="shared" si="140"/>
        <v>0</v>
      </c>
      <c r="N447" s="89">
        <f t="shared" si="141"/>
        <v>0</v>
      </c>
      <c r="O447" s="17">
        <f t="shared" si="142"/>
        <v>0</v>
      </c>
      <c r="P447" s="75"/>
      <c r="Q447" s="36"/>
      <c r="R447" s="38"/>
    </row>
    <row r="448" spans="2:18" ht="25.5" customHeight="1" x14ac:dyDescent="0.25">
      <c r="B448" s="128"/>
      <c r="C448" s="35" t="s">
        <v>593</v>
      </c>
      <c r="D448" s="19">
        <v>70</v>
      </c>
      <c r="E448" s="5"/>
      <c r="F448" s="89">
        <f t="shared" si="133"/>
        <v>0</v>
      </c>
      <c r="G448" s="89">
        <f t="shared" si="134"/>
        <v>0</v>
      </c>
      <c r="H448" s="89">
        <f t="shared" si="135"/>
        <v>0</v>
      </c>
      <c r="I448" s="89">
        <f t="shared" si="136"/>
        <v>0</v>
      </c>
      <c r="J448" s="89">
        <f t="shared" si="137"/>
        <v>0</v>
      </c>
      <c r="K448" s="89">
        <f t="shared" si="138"/>
        <v>0</v>
      </c>
      <c r="L448" s="89">
        <f t="shared" si="139"/>
        <v>0</v>
      </c>
      <c r="M448" s="89">
        <f t="shared" si="140"/>
        <v>0</v>
      </c>
      <c r="N448" s="89">
        <f t="shared" si="141"/>
        <v>0</v>
      </c>
      <c r="O448" s="17">
        <f t="shared" si="142"/>
        <v>0</v>
      </c>
      <c r="P448" s="75"/>
      <c r="Q448" s="36"/>
      <c r="R448" s="37"/>
    </row>
    <row r="449" spans="2:18" ht="25.5" customHeight="1" x14ac:dyDescent="0.25">
      <c r="B449" s="128"/>
      <c r="C449" s="35" t="s">
        <v>594</v>
      </c>
      <c r="D449" s="19">
        <v>70</v>
      </c>
      <c r="E449" s="5"/>
      <c r="F449" s="89">
        <f t="shared" si="133"/>
        <v>0</v>
      </c>
      <c r="G449" s="89">
        <f t="shared" si="134"/>
        <v>0</v>
      </c>
      <c r="H449" s="89">
        <f t="shared" si="135"/>
        <v>0</v>
      </c>
      <c r="I449" s="89">
        <f t="shared" si="136"/>
        <v>0</v>
      </c>
      <c r="J449" s="89">
        <f t="shared" si="137"/>
        <v>0</v>
      </c>
      <c r="K449" s="89">
        <f t="shared" si="138"/>
        <v>0</v>
      </c>
      <c r="L449" s="89">
        <f t="shared" si="139"/>
        <v>0</v>
      </c>
      <c r="M449" s="89">
        <f t="shared" si="140"/>
        <v>0</v>
      </c>
      <c r="N449" s="89">
        <f t="shared" si="141"/>
        <v>0</v>
      </c>
      <c r="O449" s="17">
        <f t="shared" si="142"/>
        <v>0</v>
      </c>
      <c r="P449" s="75"/>
      <c r="Q449" s="36"/>
      <c r="R449" s="37"/>
    </row>
    <row r="450" spans="2:18" ht="25.5" customHeight="1" x14ac:dyDescent="0.25">
      <c r="B450" s="128"/>
      <c r="C450" s="35" t="s">
        <v>595</v>
      </c>
      <c r="D450" s="19">
        <v>100</v>
      </c>
      <c r="E450" s="5"/>
      <c r="F450" s="89">
        <f t="shared" si="133"/>
        <v>0</v>
      </c>
      <c r="G450" s="89">
        <f t="shared" si="134"/>
        <v>0</v>
      </c>
      <c r="H450" s="89">
        <f t="shared" si="135"/>
        <v>0</v>
      </c>
      <c r="I450" s="89">
        <f t="shared" si="136"/>
        <v>0</v>
      </c>
      <c r="J450" s="89">
        <f t="shared" si="137"/>
        <v>0</v>
      </c>
      <c r="K450" s="89">
        <f t="shared" si="138"/>
        <v>0</v>
      </c>
      <c r="L450" s="89">
        <f t="shared" si="139"/>
        <v>0</v>
      </c>
      <c r="M450" s="89">
        <f t="shared" si="140"/>
        <v>0</v>
      </c>
      <c r="N450" s="89">
        <f t="shared" si="141"/>
        <v>0</v>
      </c>
      <c r="O450" s="17">
        <f t="shared" si="142"/>
        <v>0</v>
      </c>
      <c r="P450" s="75"/>
      <c r="Q450" s="36"/>
      <c r="R450" s="39"/>
    </row>
    <row r="451" spans="2:18" ht="19.5" customHeight="1" thickBot="1" x14ac:dyDescent="0.3">
      <c r="B451" s="40"/>
      <c r="D451" s="14" t="s">
        <v>586</v>
      </c>
      <c r="O451" s="41">
        <f>SUM(O444:O450)</f>
        <v>0</v>
      </c>
    </row>
    <row r="452" spans="2:18" ht="9.75" customHeight="1" thickTop="1" x14ac:dyDescent="0.35">
      <c r="P452" s="66"/>
    </row>
    <row r="453" spans="2:18" ht="9.75" customHeight="1" x14ac:dyDescent="0.35">
      <c r="P453" s="66"/>
    </row>
    <row r="454" spans="2:18" ht="15" customHeight="1" x14ac:dyDescent="0.35">
      <c r="B454" s="76" t="s">
        <v>566</v>
      </c>
      <c r="C454" s="24"/>
      <c r="D454" s="24"/>
      <c r="P454" s="66"/>
    </row>
    <row r="455" spans="2:18" ht="21.65" customHeight="1" x14ac:dyDescent="0.35">
      <c r="B455" s="135" t="s">
        <v>4</v>
      </c>
      <c r="C455" s="136"/>
      <c r="D455" s="13" t="s">
        <v>442</v>
      </c>
      <c r="P455" s="66"/>
    </row>
    <row r="456" spans="2:18" ht="19.75" customHeight="1" x14ac:dyDescent="0.35">
      <c r="B456" s="124" t="s">
        <v>626</v>
      </c>
      <c r="C456" s="125"/>
      <c r="D456" s="6"/>
      <c r="P456" s="66"/>
    </row>
    <row r="457" spans="2:18" ht="9.75" customHeight="1" x14ac:dyDescent="0.35">
      <c r="P457" s="66"/>
    </row>
    <row r="458" spans="2:18" ht="9.75" customHeight="1" x14ac:dyDescent="0.35">
      <c r="P458" s="66"/>
    </row>
    <row r="459" spans="2:18" s="43" customFormat="1" ht="22.25" customHeight="1" x14ac:dyDescent="0.35">
      <c r="B459" s="124" t="s">
        <v>9</v>
      </c>
      <c r="C459" s="125"/>
      <c r="D459" s="77">
        <f>O20+O24</f>
        <v>0</v>
      </c>
      <c r="P459" s="70"/>
    </row>
    <row r="460" spans="2:18" s="43" customFormat="1" ht="22.25" customHeight="1" x14ac:dyDescent="0.35">
      <c r="B460" s="78" t="s">
        <v>436</v>
      </c>
      <c r="C460" s="79"/>
      <c r="D460" s="77">
        <f>O34</f>
        <v>0</v>
      </c>
      <c r="P460" s="70"/>
    </row>
    <row r="461" spans="2:18" s="43" customFormat="1" ht="22.25" customHeight="1" x14ac:dyDescent="0.35">
      <c r="B461" s="124" t="s">
        <v>3</v>
      </c>
      <c r="C461" s="125"/>
      <c r="D461" s="77">
        <f>O89</f>
        <v>0</v>
      </c>
      <c r="P461" s="70"/>
    </row>
    <row r="462" spans="2:18" s="43" customFormat="1" ht="22.25" customHeight="1" x14ac:dyDescent="0.35">
      <c r="B462" s="124" t="s">
        <v>11</v>
      </c>
      <c r="C462" s="125"/>
      <c r="D462" s="77">
        <f>P374</f>
        <v>0</v>
      </c>
    </row>
    <row r="463" spans="2:18" s="43" customFormat="1" ht="22.25" customHeight="1" x14ac:dyDescent="0.35">
      <c r="B463" s="124" t="s">
        <v>404</v>
      </c>
      <c r="C463" s="125"/>
      <c r="D463" s="77">
        <f>O377</f>
        <v>0</v>
      </c>
    </row>
    <row r="464" spans="2:18" s="43" customFormat="1" ht="22.25" customHeight="1" x14ac:dyDescent="0.35">
      <c r="B464" s="124" t="s">
        <v>588</v>
      </c>
      <c r="C464" s="125"/>
      <c r="D464" s="77">
        <f>O385</f>
        <v>0</v>
      </c>
    </row>
    <row r="465" spans="2:14" s="43" customFormat="1" ht="22.25" customHeight="1" x14ac:dyDescent="0.35">
      <c r="B465" s="124" t="s">
        <v>483</v>
      </c>
      <c r="C465" s="125"/>
      <c r="D465" s="77">
        <f>F441</f>
        <v>0</v>
      </c>
      <c r="E465" s="80"/>
      <c r="F465" s="80"/>
      <c r="G465" s="80"/>
      <c r="H465" s="80"/>
      <c r="I465" s="80"/>
      <c r="J465" s="80"/>
      <c r="K465" s="80"/>
      <c r="L465" s="80"/>
      <c r="M465" s="80"/>
      <c r="N465" s="80"/>
    </row>
    <row r="466" spans="2:14" s="43" customFormat="1" ht="22.25" customHeight="1" x14ac:dyDescent="0.35">
      <c r="B466" s="124" t="s">
        <v>585</v>
      </c>
      <c r="C466" s="125"/>
      <c r="D466" s="77">
        <f>O451</f>
        <v>0</v>
      </c>
      <c r="E466" s="80"/>
      <c r="F466" s="80"/>
      <c r="G466" s="80"/>
      <c r="H466" s="80"/>
      <c r="I466" s="80"/>
      <c r="J466" s="80"/>
      <c r="K466" s="80"/>
      <c r="L466" s="80"/>
      <c r="M466" s="80"/>
      <c r="N466" s="80"/>
    </row>
    <row r="467" spans="2:14" s="43" customFormat="1" ht="22.25" customHeight="1" x14ac:dyDescent="0.35">
      <c r="B467" s="124" t="s">
        <v>491</v>
      </c>
      <c r="C467" s="125"/>
      <c r="D467" s="77">
        <f>SUM(D459:D465)*D456</f>
        <v>0</v>
      </c>
      <c r="E467" s="80"/>
      <c r="F467" s="80"/>
      <c r="G467" s="80"/>
      <c r="H467" s="80"/>
      <c r="I467" s="80"/>
      <c r="J467" s="80"/>
      <c r="K467" s="80"/>
      <c r="L467" s="80"/>
      <c r="M467" s="80"/>
      <c r="N467" s="80"/>
    </row>
    <row r="468" spans="2:14" s="24" customFormat="1" ht="7.25" customHeight="1" x14ac:dyDescent="0.25">
      <c r="B468" s="81"/>
      <c r="C468" s="81"/>
      <c r="D468" s="82"/>
      <c r="E468" s="83"/>
      <c r="F468" s="83"/>
      <c r="G468" s="83"/>
      <c r="H468" s="83"/>
      <c r="I468" s="83"/>
      <c r="J468" s="83"/>
      <c r="K468" s="83"/>
      <c r="L468" s="83"/>
      <c r="M468" s="83"/>
      <c r="N468" s="83"/>
    </row>
    <row r="469" spans="2:14" s="24" customFormat="1" ht="20.25" customHeight="1" thickBot="1" x14ac:dyDescent="0.3">
      <c r="B469" s="84" t="s">
        <v>616</v>
      </c>
      <c r="D469" s="61">
        <f>SUM(D459:D467)</f>
        <v>0</v>
      </c>
      <c r="E469" s="83"/>
      <c r="F469" s="83"/>
      <c r="G469" s="83"/>
      <c r="H469" s="83"/>
      <c r="I469" s="83"/>
      <c r="J469" s="83"/>
      <c r="K469" s="83"/>
      <c r="L469" s="83"/>
      <c r="M469" s="83"/>
      <c r="N469" s="83"/>
    </row>
    <row r="470" spans="2:14" s="24" customFormat="1" ht="20.25" customHeight="1" thickTop="1" x14ac:dyDescent="0.25"/>
    <row r="471" spans="2:14" s="24" customFormat="1" ht="23.25" customHeight="1" x14ac:dyDescent="0.25"/>
    <row r="472" spans="2:14" s="24" customFormat="1" ht="23.25" customHeight="1" x14ac:dyDescent="0.25"/>
    <row r="473" spans="2:14" s="24" customFormat="1" ht="23.25" customHeight="1" x14ac:dyDescent="0.25"/>
    <row r="474" spans="2:14" s="24" customFormat="1" ht="11.5" x14ac:dyDescent="0.25"/>
    <row r="475" spans="2:14" s="24" customFormat="1" ht="11.5" x14ac:dyDescent="0.25"/>
    <row r="476" spans="2:14" s="24" customFormat="1" ht="11.5" x14ac:dyDescent="0.25"/>
    <row r="477" spans="2:14" s="24" customFormat="1" ht="11.5" x14ac:dyDescent="0.25"/>
    <row r="478" spans="2:14" s="24" customFormat="1" ht="11.5" x14ac:dyDescent="0.25"/>
    <row r="479" spans="2:14" s="24" customFormat="1" ht="11.5" x14ac:dyDescent="0.25"/>
    <row r="480" spans="2:14" s="24" customFormat="1" ht="11.5" x14ac:dyDescent="0.25"/>
  </sheetData>
  <mergeCells count="43">
    <mergeCell ref="F377:F382"/>
    <mergeCell ref="G377:G382"/>
    <mergeCell ref="H377:H382"/>
    <mergeCell ref="I377:I382"/>
    <mergeCell ref="J377:J382"/>
    <mergeCell ref="K377:K382"/>
    <mergeCell ref="L377:L382"/>
    <mergeCell ref="M377:M382"/>
    <mergeCell ref="N377:N382"/>
    <mergeCell ref="B466:C466"/>
    <mergeCell ref="B464:C464"/>
    <mergeCell ref="B456:C456"/>
    <mergeCell ref="B377:B382"/>
    <mergeCell ref="D377:D382"/>
    <mergeCell ref="B443:B450"/>
    <mergeCell ref="B465:C465"/>
    <mergeCell ref="E377:E382"/>
    <mergeCell ref="B461:C461"/>
    <mergeCell ref="B462:C462"/>
    <mergeCell ref="B463:C463"/>
    <mergeCell ref="B459:C459"/>
    <mergeCell ref="B467:C467"/>
    <mergeCell ref="B166:B167"/>
    <mergeCell ref="E5:O5"/>
    <mergeCell ref="B7:O7"/>
    <mergeCell ref="B10:B19"/>
    <mergeCell ref="B22:B23"/>
    <mergeCell ref="B28:B33"/>
    <mergeCell ref="B37:B88"/>
    <mergeCell ref="B95:B96"/>
    <mergeCell ref="B97:B98"/>
    <mergeCell ref="B112:B113"/>
    <mergeCell ref="B92:P92"/>
    <mergeCell ref="O377:O382"/>
    <mergeCell ref="B251:B252"/>
    <mergeCell ref="B374:C374"/>
    <mergeCell ref="B455:C455"/>
    <mergeCell ref="B387:B440"/>
    <mergeCell ref="B176:B177"/>
    <mergeCell ref="B232:B233"/>
    <mergeCell ref="B234:B235"/>
    <mergeCell ref="B239:B241"/>
    <mergeCell ref="B242:B243"/>
  </mergeCells>
  <phoneticPr fontId="20" type="noConversion"/>
  <dataValidations xWindow="1118" yWindow="749" count="1">
    <dataValidation type="decimal" allowBlank="1" showInputMessage="1" showErrorMessage="1" prompt="Only enter numeric South African rand values" sqref="E385:N385 E377:N377 E444:N450 E53:N66 E38:N38 F94:O373 E48:N50 I40:I45 E29:N33 E23:N23 E11:N19 E40:E45 M40:M45 G40:G45 K40:K45 E69:N88 E388:E440" xr:uid="{00000000-0002-0000-0100-000000000000}">
      <formula1>0</formula1>
      <formula2>500000000</formula2>
    </dataValidation>
  </dataValidations>
  <pageMargins left="0.7" right="0.7" top="0.75" bottom="0.75" header="0.3" footer="0.3"/>
  <pageSetup orientation="portrait" r:id="rId1"/>
  <ignoredErrors>
    <ignoredError sqref="E5 F11:G19 M11:N19 F444:G450" unlockedFormula="1"/>
    <ignoredError sqref="H11:L19 H444:O450" formula="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Instrucuctions</vt:lpstr>
      <vt:lpstr>Pricing Schedule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Busi Chabalala      Transnet Corporate    JHB</dc:creator>
  <cp:lastModifiedBy>Lerato Ramoyada     Transnet Corporate    JHB</cp:lastModifiedBy>
  <cp:lastPrinted>2021-01-20T13:36:15Z</cp:lastPrinted>
  <dcterms:created xsi:type="dcterms:W3CDTF">2020-08-19T10:29:19Z</dcterms:created>
  <dcterms:modified xsi:type="dcterms:W3CDTF">2024-07-09T11:25:07Z</dcterms:modified>
</cp:coreProperties>
</file>