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labusce\Desktop\"/>
    </mc:Choice>
  </mc:AlternateContent>
  <xr:revisionPtr revIDLastSave="0" documentId="8_{FA2DDE43-BBA7-4CBB-9816-D123DD5E9997}" xr6:coauthVersionLast="47" xr6:coauthVersionMax="47" xr10:uidLastSave="{00000000-0000-0000-0000-000000000000}"/>
  <bookViews>
    <workbookView xWindow="-110" yWindow="-110" windowWidth="19420" windowHeight="10420" tabRatio="783" xr2:uid="{F3DBC384-FA48-40C1-8320-5FB434556064}"/>
  </bookViews>
  <sheets>
    <sheet name="Index" sheetId="50" r:id="rId1"/>
    <sheet name="00-Instructions" sheetId="51" r:id="rId2"/>
    <sheet name="01-Submission Guidelines" sheetId="52" r:id="rId3"/>
    <sheet name="02-Gatekeepers" sheetId="55" r:id="rId4"/>
    <sheet name="03-Questionnaire" sheetId="7" r:id="rId5"/>
    <sheet name="04-Technical Schedules" sheetId="1" r:id="rId6"/>
    <sheet name="Scoring" sheetId="53" state="hidden" r:id="rId7"/>
    <sheet name="Lists" sheetId="46" state="hidden" r:id="rId8"/>
    <sheet name="05-Offered Cells" sheetId="28" r:id="rId9"/>
    <sheet name="06-Temp Derating Factors" sheetId="19" r:id="rId10"/>
    <sheet name="07-Track Record" sheetId="3" r:id="rId11"/>
    <sheet name="08-Customer Details" sheetId="45" r:id="rId12"/>
    <sheet name="09-Overall Deviation List" sheetId="9" r:id="rId13"/>
  </sheets>
  <externalReferences>
    <externalReference r:id="rId14"/>
  </externalReferences>
  <definedNames>
    <definedName name="CellConfig">Lists!$A$13:$A$16</definedName>
    <definedName name="CellType">Lists!$A$18:$A$22</definedName>
    <definedName name="ComplianceList">Lists!$A$1:$B$4</definedName>
    <definedName name="ComplianceOptions">Lists!$A$1:$A$4</definedName>
    <definedName name="_xlnm.Criteria">Scoring!$B$3:$B$9</definedName>
    <definedName name="EvaluatorOps">Lists!$D$1:$D$4</definedName>
    <definedName name="EvaluatorScore">Lists!$D$1:$E$4</definedName>
    <definedName name="Terminals">Lists!$I$1:$I$3</definedName>
    <definedName name="TestOptions">Lists!$A$6:$A$10</definedName>
    <definedName name="TestsList">Lists!$A$6:$B$10</definedName>
    <definedName name="Voltage_Range">Lists!$G$1:$G$4</definedName>
    <definedName name="Yes_No">Lists!$A$24:$A$26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53" l="1"/>
  <c r="G13" i="53"/>
  <c r="F14" i="53"/>
  <c r="G14" i="53"/>
  <c r="F15" i="53"/>
  <c r="G15" i="53"/>
  <c r="B11" i="51"/>
  <c r="B10" i="51"/>
  <c r="A5" i="50"/>
  <c r="G155" i="1"/>
  <c r="M26" i="1"/>
  <c r="N26" i="1"/>
  <c r="M27" i="1"/>
  <c r="N27" i="1"/>
  <c r="M28" i="1"/>
  <c r="N28" i="1"/>
  <c r="M29" i="1"/>
  <c r="N29" i="1"/>
  <c r="M30" i="1"/>
  <c r="N30" i="1"/>
  <c r="M31" i="1"/>
  <c r="N31" i="1"/>
  <c r="M32" i="1"/>
  <c r="N32" i="1"/>
  <c r="M33" i="1"/>
  <c r="N33" i="1"/>
  <c r="M34" i="1"/>
  <c r="N34" i="1"/>
  <c r="M35" i="1"/>
  <c r="N35" i="1"/>
  <c r="M36" i="1"/>
  <c r="N36" i="1"/>
  <c r="M37" i="1"/>
  <c r="N37" i="1"/>
  <c r="M38" i="1"/>
  <c r="N38" i="1"/>
  <c r="M39" i="1"/>
  <c r="N39" i="1"/>
  <c r="M40" i="1"/>
  <c r="N40" i="1"/>
  <c r="M41" i="1"/>
  <c r="N41" i="1"/>
  <c r="M42" i="1"/>
  <c r="N42" i="1"/>
  <c r="M43" i="1"/>
  <c r="N43" i="1"/>
  <c r="M44" i="1"/>
  <c r="N44" i="1"/>
  <c r="M45" i="1"/>
  <c r="N45" i="1"/>
  <c r="M46" i="1"/>
  <c r="N46" i="1"/>
  <c r="M47" i="1"/>
  <c r="N47" i="1"/>
  <c r="M48" i="1"/>
  <c r="N48" i="1"/>
  <c r="M49" i="1"/>
  <c r="N49" i="1"/>
  <c r="M50" i="1"/>
  <c r="N50" i="1"/>
  <c r="M51" i="1"/>
  <c r="N51" i="1"/>
  <c r="M52" i="1"/>
  <c r="N52" i="1"/>
  <c r="M53" i="1"/>
  <c r="N53" i="1"/>
  <c r="M54" i="1"/>
  <c r="N54" i="1"/>
  <c r="M55" i="1"/>
  <c r="N55" i="1"/>
  <c r="M56" i="1"/>
  <c r="N56" i="1"/>
  <c r="M57" i="1"/>
  <c r="N57" i="1"/>
  <c r="M58" i="1"/>
  <c r="N58" i="1"/>
  <c r="M59" i="1"/>
  <c r="N59" i="1"/>
  <c r="M60" i="1"/>
  <c r="N60" i="1"/>
  <c r="M61" i="1"/>
  <c r="N61" i="1"/>
  <c r="M62" i="1"/>
  <c r="N62" i="1"/>
  <c r="M63" i="1"/>
  <c r="N63" i="1"/>
  <c r="M64" i="1"/>
  <c r="N64" i="1"/>
  <c r="M65" i="1"/>
  <c r="N65" i="1"/>
  <c r="M66" i="1"/>
  <c r="N66" i="1"/>
  <c r="M67" i="1"/>
  <c r="N67" i="1"/>
  <c r="M68" i="1"/>
  <c r="N68" i="1"/>
  <c r="M69" i="1"/>
  <c r="N69" i="1"/>
  <c r="M70" i="1"/>
  <c r="N70" i="1"/>
  <c r="M71" i="1"/>
  <c r="N71" i="1"/>
  <c r="M72" i="1"/>
  <c r="N72" i="1"/>
  <c r="M73" i="1"/>
  <c r="N73" i="1"/>
  <c r="M74" i="1"/>
  <c r="N74" i="1"/>
  <c r="M75" i="1"/>
  <c r="N75" i="1"/>
  <c r="M76" i="1"/>
  <c r="N76" i="1"/>
  <c r="M77" i="1"/>
  <c r="N77" i="1"/>
  <c r="M78" i="1"/>
  <c r="N78" i="1"/>
  <c r="M79" i="1"/>
  <c r="N79" i="1"/>
  <c r="M80" i="1"/>
  <c r="N80" i="1"/>
  <c r="M81" i="1"/>
  <c r="N81" i="1"/>
  <c r="M82" i="1"/>
  <c r="N82" i="1"/>
  <c r="M83" i="1"/>
  <c r="N83" i="1"/>
  <c r="M84" i="1"/>
  <c r="N84" i="1"/>
  <c r="M85" i="1"/>
  <c r="N85" i="1"/>
  <c r="M86" i="1"/>
  <c r="N86" i="1"/>
  <c r="M87" i="1"/>
  <c r="N87" i="1"/>
  <c r="M88" i="1"/>
  <c r="N88" i="1"/>
  <c r="M89" i="1"/>
  <c r="N89" i="1"/>
  <c r="M90" i="1"/>
  <c r="N90" i="1"/>
  <c r="M91" i="1"/>
  <c r="N91" i="1"/>
  <c r="M92" i="1"/>
  <c r="N92" i="1"/>
  <c r="M93" i="1"/>
  <c r="N93" i="1"/>
  <c r="M94" i="1"/>
  <c r="N94" i="1"/>
  <c r="M95" i="1"/>
  <c r="N95" i="1"/>
  <c r="M96" i="1"/>
  <c r="N96" i="1"/>
  <c r="M97" i="1"/>
  <c r="N97" i="1"/>
  <c r="M98" i="1"/>
  <c r="N98" i="1"/>
  <c r="M99" i="1"/>
  <c r="N99" i="1"/>
  <c r="M100" i="1"/>
  <c r="N100" i="1"/>
  <c r="M101" i="1"/>
  <c r="N101" i="1"/>
  <c r="M102" i="1"/>
  <c r="N102" i="1"/>
  <c r="M103" i="1"/>
  <c r="N103" i="1"/>
  <c r="M104" i="1"/>
  <c r="N104" i="1"/>
  <c r="M105" i="1"/>
  <c r="N105" i="1"/>
  <c r="M106" i="1"/>
  <c r="N106" i="1"/>
  <c r="M107" i="1"/>
  <c r="N107" i="1"/>
  <c r="M108" i="1"/>
  <c r="N108" i="1"/>
  <c r="M109" i="1"/>
  <c r="N109" i="1"/>
  <c r="M110" i="1"/>
  <c r="N110" i="1"/>
  <c r="M111" i="1"/>
  <c r="N111" i="1"/>
  <c r="M112" i="1"/>
  <c r="N112" i="1"/>
  <c r="M113" i="1"/>
  <c r="N113" i="1"/>
  <c r="M114" i="1"/>
  <c r="N114" i="1"/>
  <c r="M115" i="1"/>
  <c r="N115" i="1"/>
  <c r="M116" i="1"/>
  <c r="N116" i="1"/>
  <c r="M117" i="1"/>
  <c r="N117" i="1"/>
  <c r="M118" i="1"/>
  <c r="N118" i="1"/>
  <c r="M119" i="1"/>
  <c r="N119" i="1"/>
  <c r="M120" i="1"/>
  <c r="N120" i="1"/>
  <c r="M121" i="1"/>
  <c r="N121" i="1"/>
  <c r="M122" i="1"/>
  <c r="N122" i="1"/>
  <c r="M123" i="1"/>
  <c r="N123" i="1"/>
  <c r="M124" i="1"/>
  <c r="N124" i="1"/>
  <c r="M125" i="1"/>
  <c r="N125" i="1"/>
  <c r="M126" i="1"/>
  <c r="N126" i="1"/>
  <c r="M127" i="1"/>
  <c r="N127" i="1"/>
  <c r="M128" i="1"/>
  <c r="N128" i="1"/>
  <c r="M129" i="1"/>
  <c r="N129" i="1"/>
  <c r="M130" i="1"/>
  <c r="N130" i="1"/>
  <c r="M131" i="1"/>
  <c r="N131" i="1"/>
  <c r="M132" i="1"/>
  <c r="N132" i="1"/>
  <c r="M133" i="1"/>
  <c r="N133" i="1"/>
  <c r="M134" i="1"/>
  <c r="N134" i="1"/>
  <c r="M135" i="1"/>
  <c r="N135" i="1"/>
  <c r="M136" i="1"/>
  <c r="N136" i="1"/>
  <c r="M137" i="1"/>
  <c r="N137" i="1"/>
  <c r="M138" i="1"/>
  <c r="N138" i="1"/>
  <c r="M139" i="1"/>
  <c r="N139" i="1"/>
  <c r="M140" i="1"/>
  <c r="N140" i="1"/>
  <c r="M141" i="1"/>
  <c r="N141" i="1"/>
  <c r="M142" i="1"/>
  <c r="N142" i="1"/>
  <c r="M143" i="1"/>
  <c r="N143" i="1"/>
  <c r="M144" i="1"/>
  <c r="N144" i="1"/>
  <c r="M145" i="1"/>
  <c r="N145" i="1"/>
  <c r="M146" i="1"/>
  <c r="N146" i="1"/>
  <c r="M147" i="1"/>
  <c r="N147" i="1"/>
  <c r="M148" i="1"/>
  <c r="N148" i="1"/>
  <c r="M149" i="1"/>
  <c r="N149" i="1"/>
  <c r="M150" i="1"/>
  <c r="N150" i="1"/>
  <c r="M151" i="1"/>
  <c r="N151" i="1"/>
  <c r="M152" i="1"/>
  <c r="N152" i="1"/>
  <c r="M153" i="1"/>
  <c r="N153" i="1"/>
  <c r="M154" i="1"/>
  <c r="N154" i="1"/>
  <c r="M155" i="1"/>
  <c r="N155" i="1"/>
  <c r="M156" i="1"/>
  <c r="N156" i="1"/>
  <c r="M157" i="1"/>
  <c r="N157" i="1"/>
  <c r="M158" i="1"/>
  <c r="N158" i="1"/>
  <c r="M159" i="1"/>
  <c r="N159" i="1"/>
  <c r="M160" i="1"/>
  <c r="N160" i="1"/>
  <c r="M161" i="1"/>
  <c r="N161" i="1"/>
  <c r="M162" i="1"/>
  <c r="N162" i="1"/>
  <c r="M163" i="1"/>
  <c r="N163" i="1"/>
  <c r="M164" i="1"/>
  <c r="N164" i="1"/>
  <c r="M165" i="1"/>
  <c r="N165" i="1"/>
  <c r="M22" i="1"/>
  <c r="N22" i="1"/>
  <c r="M23" i="1"/>
  <c r="N23" i="1"/>
  <c r="M24" i="1"/>
  <c r="N24" i="1"/>
  <c r="M25" i="1"/>
  <c r="N25" i="1"/>
  <c r="M13" i="1"/>
  <c r="N13" i="1"/>
  <c r="M14" i="1"/>
  <c r="N14" i="1"/>
  <c r="M15" i="1"/>
  <c r="N15" i="1"/>
  <c r="M16" i="1"/>
  <c r="N16" i="1"/>
  <c r="M17" i="1"/>
  <c r="N17" i="1"/>
  <c r="M18" i="1"/>
  <c r="N18" i="1"/>
  <c r="M19" i="1"/>
  <c r="N19" i="1"/>
  <c r="M20" i="1"/>
  <c r="N20" i="1"/>
  <c r="M21" i="1"/>
  <c r="N21" i="1"/>
  <c r="N12" i="1"/>
  <c r="M12" i="1"/>
  <c r="G165" i="1"/>
  <c r="G164" i="1"/>
  <c r="G163" i="1"/>
  <c r="G162" i="1"/>
  <c r="G160" i="1"/>
  <c r="G159" i="1"/>
  <c r="G157" i="1"/>
  <c r="G156" i="1"/>
  <c r="G153" i="1"/>
  <c r="G152" i="1"/>
  <c r="G151" i="1"/>
  <c r="G150" i="1"/>
  <c r="G149" i="1"/>
  <c r="G148" i="1"/>
  <c r="G147" i="1"/>
  <c r="G145" i="1"/>
  <c r="G144" i="1"/>
  <c r="G143" i="1"/>
  <c r="G142" i="1"/>
  <c r="G141" i="1"/>
  <c r="G140" i="1"/>
  <c r="G139" i="1"/>
  <c r="G138" i="1"/>
  <c r="G137" i="1"/>
  <c r="G136" i="1"/>
  <c r="G135" i="1"/>
  <c r="G134" i="1"/>
  <c r="G132" i="1"/>
  <c r="G131" i="1"/>
  <c r="G130" i="1"/>
  <c r="G129" i="1"/>
  <c r="G128" i="1"/>
  <c r="G127" i="1"/>
  <c r="G125" i="1"/>
  <c r="G124" i="1"/>
  <c r="G122" i="1"/>
  <c r="G121" i="1"/>
  <c r="G120" i="1"/>
  <c r="G118" i="1"/>
  <c r="G117" i="1"/>
  <c r="G116" i="1"/>
  <c r="G114" i="1"/>
  <c r="G113" i="1"/>
  <c r="G111" i="1"/>
  <c r="G110" i="1"/>
  <c r="G109" i="1"/>
  <c r="G108" i="1"/>
  <c r="G107" i="1"/>
  <c r="G106" i="1"/>
  <c r="G105" i="1"/>
  <c r="G104" i="1"/>
  <c r="G102" i="1"/>
  <c r="G101" i="1"/>
  <c r="G100" i="1"/>
  <c r="G99" i="1"/>
  <c r="G98" i="1"/>
  <c r="G96" i="1"/>
  <c r="G94" i="1"/>
  <c r="G93" i="1"/>
  <c r="G92" i="1"/>
  <c r="G90" i="1"/>
  <c r="G89" i="1"/>
  <c r="G88" i="1"/>
  <c r="G85" i="1"/>
  <c r="G84" i="1"/>
  <c r="G81" i="1"/>
  <c r="G80" i="1"/>
  <c r="G75" i="1"/>
  <c r="G74" i="1"/>
  <c r="G73" i="1"/>
  <c r="G71" i="1"/>
  <c r="G70" i="1"/>
  <c r="G69" i="1"/>
  <c r="G67" i="1"/>
  <c r="G66" i="1"/>
  <c r="G65" i="1"/>
  <c r="G64" i="1"/>
  <c r="G62" i="1"/>
  <c r="G61" i="1"/>
  <c r="G60" i="1"/>
  <c r="G59" i="1"/>
  <c r="G56" i="1"/>
  <c r="G53" i="1"/>
  <c r="G52" i="1"/>
  <c r="G48" i="1"/>
  <c r="G47" i="1"/>
  <c r="G46" i="1"/>
  <c r="G44" i="1"/>
  <c r="G43" i="1"/>
  <c r="G41" i="1"/>
  <c r="G40" i="1"/>
  <c r="G39" i="1"/>
  <c r="G38" i="1"/>
  <c r="G37" i="1"/>
  <c r="G36" i="1"/>
  <c r="G35" i="1"/>
  <c r="G34" i="1"/>
  <c r="G32" i="1"/>
  <c r="G31" i="1"/>
  <c r="G29" i="1"/>
  <c r="G28" i="1"/>
  <c r="G27" i="1"/>
  <c r="G25" i="1"/>
  <c r="G24" i="1"/>
  <c r="G13" i="1"/>
  <c r="G14" i="1"/>
  <c r="G15" i="1"/>
  <c r="G16" i="1"/>
  <c r="G17" i="1"/>
  <c r="G18" i="1"/>
  <c r="G19" i="1"/>
  <c r="G20" i="1"/>
  <c r="G21" i="1"/>
  <c r="G12" i="1"/>
  <c r="A1" i="9"/>
  <c r="A2" i="9"/>
  <c r="C11" i="3"/>
  <c r="C27" i="3"/>
  <c r="C43" i="3"/>
  <c r="C59" i="3"/>
  <c r="B5" i="19"/>
  <c r="D10" i="53"/>
  <c r="A1" i="52"/>
  <c r="A1" i="51"/>
  <c r="A3" i="51"/>
  <c r="A4" i="51"/>
  <c r="A5" i="51"/>
  <c r="G16" i="53"/>
  <c r="E5" i="53"/>
  <c r="G5" i="53"/>
  <c r="E8" i="53"/>
  <c r="G8" i="53"/>
  <c r="F8" i="53"/>
  <c r="H8" i="53"/>
  <c r="F6" i="53"/>
  <c r="H6" i="53"/>
  <c r="F5" i="53"/>
  <c r="H5" i="53"/>
  <c r="F9" i="53"/>
  <c r="H9" i="53"/>
  <c r="F4" i="53"/>
  <c r="H4" i="53"/>
  <c r="E7" i="53"/>
  <c r="G7" i="53"/>
  <c r="E6" i="53"/>
  <c r="G6" i="53"/>
  <c r="F7" i="53"/>
  <c r="H7" i="53"/>
  <c r="F3" i="53"/>
  <c r="H3" i="53"/>
  <c r="E3" i="53"/>
  <c r="G3" i="53"/>
  <c r="E9" i="53"/>
  <c r="G9" i="53"/>
  <c r="E4" i="53"/>
  <c r="G4" i="53"/>
</calcChain>
</file>

<file path=xl/sharedStrings.xml><?xml version="1.0" encoding="utf-8"?>
<sst xmlns="http://schemas.openxmlformats.org/spreadsheetml/2006/main" count="1493" uniqueCount="480">
  <si>
    <t>VALVE REGULATED LEAD ACID BATTERIES DISTRIBUTION NATIONAL CONTRACT</t>
  </si>
  <si>
    <t>Tenderer Name:</t>
  </si>
  <si>
    <t>Referenced Standard:</t>
  </si>
  <si>
    <t>240-51999453, Rev 3, Standard specification for Valve-regulated Lead-acid Cells</t>
  </si>
  <si>
    <t>Document Reference #: 240-51999453_1</t>
  </si>
  <si>
    <t>Revision 1</t>
  </si>
  <si>
    <t>#</t>
  </si>
  <si>
    <t>Worksheet Tab Title</t>
  </si>
  <si>
    <t>Description / Instructions</t>
  </si>
  <si>
    <t>00-Instructions</t>
  </si>
  <si>
    <t>Technical Schedules completion instructions.</t>
  </si>
  <si>
    <t>01-Submission Guidelines</t>
  </si>
  <si>
    <t>Guidelines to aid in the tender evaluation process for both tenderer and Technical Evaluation Team. It is strongly encouraged for tenderers to comply with the set of guidelines.</t>
  </si>
  <si>
    <t>02 - Gatekeepers</t>
  </si>
  <si>
    <t>Mandatory requirements as per 240-95240645, Technical Evaluation Criteria for Standby Batteries</t>
  </si>
  <si>
    <t>03-Questionnaire</t>
  </si>
  <si>
    <t>Tenderer and Original Equipment Manufacturer information</t>
  </si>
  <si>
    <t>04-Technical Schedules</t>
  </si>
  <si>
    <t>Technical requirements</t>
  </si>
  <si>
    <t>05-Offered Cells</t>
  </si>
  <si>
    <t>Information of the offered equipment</t>
  </si>
  <si>
    <t>06-Temp Derating Factors</t>
  </si>
  <si>
    <t>Temperature derating factors of the rated capacity</t>
  </si>
  <si>
    <t>07-Track Record</t>
  </si>
  <si>
    <t>Track record of the offered equipment</t>
  </si>
  <si>
    <t>08-Customer Details</t>
  </si>
  <si>
    <t>Information of the customers that use the offered equipment</t>
  </si>
  <si>
    <t>09-Overall Deviation List</t>
  </si>
  <si>
    <t>List any deviations taken.</t>
  </si>
  <si>
    <t>Click here to go back to "Worksheets Index"</t>
  </si>
  <si>
    <t>INSTRUCTIONS</t>
  </si>
  <si>
    <t>A - EVALUATION CRITERIA</t>
  </si>
  <si>
    <r>
      <t xml:space="preserve">The </t>
    </r>
    <r>
      <rPr>
        <b/>
        <i/>
        <sz val="11"/>
        <color indexed="8"/>
        <rFont val="Arial"/>
        <family val="2"/>
      </rPr>
      <t>Tenderer</t>
    </r>
    <r>
      <rPr>
        <i/>
        <sz val="11"/>
        <color indexed="8"/>
        <rFont val="Arial"/>
        <family val="2"/>
      </rPr>
      <t xml:space="preserve"> shall</t>
    </r>
    <r>
      <rPr>
        <sz val="11"/>
        <color indexed="8"/>
        <rFont val="Arial"/>
        <family val="2"/>
      </rPr>
      <t xml:space="preserve"> respond to ALL clauses as stated on the</t>
    </r>
    <r>
      <rPr>
        <b/>
        <sz val="11"/>
        <color indexed="8"/>
        <rFont val="Arial"/>
        <family val="2"/>
      </rPr>
      <t xml:space="preserve"> Technical Schedules </t>
    </r>
    <r>
      <rPr>
        <sz val="11"/>
        <color indexed="8"/>
        <rFont val="Arial"/>
        <family val="2"/>
      </rPr>
      <t>Worksheet/s. 
Complete all Light Green shaded areas with the relevant requested information. Where the colour shading is not shown, complete the accessible cells.</t>
    </r>
  </si>
  <si>
    <r>
      <t xml:space="preserve">It is encumbent of the </t>
    </r>
    <r>
      <rPr>
        <b/>
        <i/>
        <sz val="11"/>
        <rFont val="Arial"/>
        <family val="2"/>
      </rPr>
      <t>Tenderer</t>
    </r>
    <r>
      <rPr>
        <sz val="11"/>
        <rFont val="Arial"/>
        <family val="2"/>
      </rPr>
      <t xml:space="preserve"> to make sure that each clause is understood fully and an appropriate response provided.
Clause-for-clause compliance confirmation is not required, however there are instances where information need to be provided by the </t>
    </r>
    <r>
      <rPr>
        <b/>
        <i/>
        <sz val="11"/>
        <rFont val="Arial"/>
        <family val="2"/>
      </rPr>
      <t>Tenderer</t>
    </r>
    <r>
      <rPr>
        <i/>
        <sz val="11"/>
        <rFont val="Arial"/>
        <family val="2"/>
      </rPr>
      <t xml:space="preserve">.
</t>
    </r>
    <r>
      <rPr>
        <sz val="11"/>
        <rFont val="Arial"/>
        <family val="2"/>
      </rPr>
      <t xml:space="preserve">The </t>
    </r>
    <r>
      <rPr>
        <b/>
        <i/>
        <sz val="11"/>
        <rFont val="Arial"/>
        <family val="2"/>
      </rPr>
      <t>Tenderer</t>
    </r>
    <r>
      <rPr>
        <sz val="11"/>
        <rFont val="Arial"/>
        <family val="2"/>
      </rPr>
      <t xml:space="preserve"> shall further indicate the number of Devations taken.</t>
    </r>
    <r>
      <rPr>
        <i/>
        <sz val="11"/>
        <rFont val="Arial"/>
        <family val="2"/>
      </rPr>
      <t xml:space="preserve">
</t>
    </r>
    <r>
      <rPr>
        <sz val="11"/>
        <rFont val="Arial"/>
        <family val="2"/>
      </rPr>
      <t xml:space="preserve">The </t>
    </r>
    <r>
      <rPr>
        <b/>
        <i/>
        <sz val="11"/>
        <rFont val="Arial"/>
        <family val="2"/>
      </rPr>
      <t>Tenderer</t>
    </r>
    <r>
      <rPr>
        <sz val="11"/>
        <rFont val="Arial"/>
        <family val="2"/>
      </rPr>
      <t xml:space="preserve"> shall list the Deviations taken on the document specific deviation worksheet or if not available, use </t>
    </r>
    <r>
      <rPr>
        <b/>
        <sz val="11"/>
        <rFont val="Arial"/>
        <family val="2"/>
      </rPr>
      <t>Overall Deviation List</t>
    </r>
    <r>
      <rPr>
        <sz val="11"/>
        <rFont val="Arial"/>
        <family val="2"/>
      </rPr>
      <t xml:space="preserve"> Worksheet. Reasons for deviations as well as alternatives shall be clearly stated. The applicable document reference number and title shall be stated with the exact clause and deviation stated.</t>
    </r>
  </si>
  <si>
    <r>
      <t xml:space="preserve">When completing the Schedule B and Reference Section, the </t>
    </r>
    <r>
      <rPr>
        <b/>
        <i/>
        <sz val="11"/>
        <color indexed="8"/>
        <rFont val="Arial"/>
        <family val="2"/>
      </rPr>
      <t>Tenderer</t>
    </r>
    <r>
      <rPr>
        <sz val="11"/>
        <color indexed="8"/>
        <rFont val="Arial"/>
        <family val="2"/>
      </rPr>
      <t xml:space="preserve"> is requested to take cognisance of the following:
It is expected of the </t>
    </r>
    <r>
      <rPr>
        <b/>
        <i/>
        <sz val="11"/>
        <color indexed="8"/>
        <rFont val="Arial"/>
        <family val="2"/>
      </rPr>
      <t>Tenderer</t>
    </r>
    <r>
      <rPr>
        <sz val="11"/>
        <color indexed="8"/>
        <rFont val="Arial"/>
        <family val="2"/>
      </rPr>
      <t xml:space="preserve"> to state clearly, for each clause that requires a statement of compliance in the Schedule B, with one of the following options:
</t>
    </r>
    <r>
      <rPr>
        <b/>
        <sz val="11"/>
        <color indexed="17"/>
        <rFont val="Arial"/>
        <family val="2"/>
      </rPr>
      <t>a) Comply - Confirmation of FULL compliance to all clauses of the applicable Section of the Technical Standard. NO deviations.</t>
    </r>
    <r>
      <rPr>
        <sz val="11"/>
        <color indexed="8"/>
        <rFont val="Arial"/>
        <family val="2"/>
      </rPr>
      <t xml:space="preserve">
</t>
    </r>
    <r>
      <rPr>
        <b/>
        <sz val="11"/>
        <color indexed="51"/>
        <rFont val="Arial"/>
        <family val="2"/>
      </rPr>
      <t>b) Partially Comply - Confirmation of PARTIAL Compliance and that FULL Compliance is not possible. Deviations taken. Non-compliances also possible.</t>
    </r>
    <r>
      <rPr>
        <sz val="11"/>
        <color indexed="8"/>
        <rFont val="Arial"/>
        <family val="2"/>
      </rPr>
      <t xml:space="preserve">
</t>
    </r>
    <r>
      <rPr>
        <b/>
        <sz val="11"/>
        <color indexed="10"/>
        <rFont val="Arial"/>
        <family val="2"/>
      </rPr>
      <t>c) Do Not Comply - Confirmation of Non-compliance to ALL requirements in Section.</t>
    </r>
    <r>
      <rPr>
        <sz val="11"/>
        <color indexed="8"/>
        <rFont val="Arial"/>
        <family val="2"/>
      </rPr>
      <t xml:space="preserve">
A drop down list with these options is provided in Schedule B for this purpose. ALL dropdowns shall show a selection, where applicable.</t>
    </r>
  </si>
  <si>
    <r>
      <t xml:space="preserve">Where supporting documentation is requested e.g. “Comply </t>
    </r>
    <r>
      <rPr>
        <b/>
        <sz val="11"/>
        <rFont val="Arial"/>
        <family val="2"/>
      </rPr>
      <t>with</t>
    </r>
    <r>
      <rPr>
        <sz val="11"/>
        <rFont val="Arial"/>
        <family val="2"/>
      </rPr>
      <t xml:space="preserve"> Reference”, the </t>
    </r>
    <r>
      <rPr>
        <b/>
        <i/>
        <sz val="11"/>
        <rFont val="Arial"/>
        <family val="2"/>
      </rPr>
      <t>Tenderer</t>
    </r>
    <r>
      <rPr>
        <sz val="11"/>
        <rFont val="Arial"/>
        <family val="2"/>
      </rPr>
      <t xml:space="preserve"> shall provide a hyperlink to the supporting documentation in the “Reference / Statement (Supporting Evidence)” column. If the supporting evidence relates to a paragraph, graph, table or subset of a document, then the exact location in the relevant document shall be indicated e.g. Chapter, page number and the applicable section framed with a red border. Internet links are not acceptable.</t>
    </r>
  </si>
  <si>
    <r>
      <t xml:space="preserve">Where supporting documentation is NOT requested, the </t>
    </r>
    <r>
      <rPr>
        <b/>
        <i/>
        <sz val="11"/>
        <rFont val="Arial"/>
        <family val="2"/>
      </rPr>
      <t>Tenderer</t>
    </r>
    <r>
      <rPr>
        <sz val="11"/>
        <rFont val="Arial"/>
        <family val="2"/>
      </rPr>
      <t xml:space="preserve"> shall state the level of compliance which shall serve as a confirmation of intended compliance at a later stage (post contract award) of the project.</t>
    </r>
  </si>
  <si>
    <t>All graphs and tables shall be properly labelled and associated with a detailed explanation of how it relates to the requirement.</t>
  </si>
  <si>
    <t>All documents (incl. offers and site-specific documents) must be text searchable. If such documents are signed/scanned or made not searchable for any reason, a searchable version must also be included.</t>
  </si>
  <si>
    <t xml:space="preserve">Test certificates issued by an accredited, 3rd party test laboratory is acceptable as a minimum. </t>
  </si>
  <si>
    <r>
      <t xml:space="preserve">In instances where the offered equipment / solution deviates from the required standard/design, the </t>
    </r>
    <r>
      <rPr>
        <b/>
        <i/>
        <sz val="11"/>
        <color indexed="8"/>
        <rFont val="Arial"/>
        <family val="2"/>
      </rPr>
      <t>Tenderer</t>
    </r>
    <r>
      <rPr>
        <sz val="11"/>
        <color indexed="8"/>
        <rFont val="Arial"/>
        <family val="2"/>
      </rPr>
      <t xml:space="preserve"> shall take deviations and complete the </t>
    </r>
    <r>
      <rPr>
        <b/>
        <sz val="11"/>
        <color indexed="8"/>
        <rFont val="Arial"/>
        <family val="2"/>
      </rPr>
      <t xml:space="preserve">Overall Deviation List </t>
    </r>
    <r>
      <rPr>
        <sz val="11"/>
        <color indexed="8"/>
        <rFont val="Arial"/>
        <family val="2"/>
      </rPr>
      <t xml:space="preserve"> indicating clearly the proposed deviation from the requirement and the implications (pros and cons). A comparison table shall be provided clearly indicating the differences of test outcomes, conducted tests, features, capabilities, etc. compared to the items of the required standard.</t>
    </r>
  </si>
  <si>
    <t>Submission Guidelines</t>
  </si>
  <si>
    <r>
      <rPr>
        <sz val="7"/>
        <color indexed="8"/>
        <rFont val="Times New Roman"/>
        <family val="1"/>
      </rPr>
      <t xml:space="preserve"> </t>
    </r>
    <r>
      <rPr>
        <sz val="10"/>
        <color indexed="8"/>
        <rFont val="Arial"/>
        <family val="2"/>
      </rPr>
      <t>Answers shall be concise and sufficiently detailed to give the Technical Evaluation Team (TET) a clear understanding of the answer. Unclear and insufficiently detailed answers could result in items being ambiguous and misinterpreted and could result in an unfavourable score.</t>
    </r>
  </si>
  <si>
    <r>
      <rPr>
        <sz val="7"/>
        <color indexed="8"/>
        <rFont val="Times New Roman"/>
        <family val="1"/>
      </rPr>
      <t xml:space="preserve"> </t>
    </r>
    <r>
      <rPr>
        <sz val="10"/>
        <color indexed="8"/>
        <rFont val="Arial"/>
        <family val="2"/>
      </rPr>
      <t>Arrange the folders and subfolders into a well organised and structured hierarchy making them logical and sensible to navigate.</t>
    </r>
  </si>
  <si>
    <t>Name the files that constitute the electronic returnables appropriately based on the content of the document or file.</t>
  </si>
  <si>
    <t>Have returnable digital PDF documents searchable as far as possible. This is preferred to scanned documents that cannot be searched.</t>
  </si>
  <si>
    <t>Have returnable digital PDF documents and include a table of contents as far as possible.</t>
  </si>
  <si>
    <t xml:space="preserve">The supporting documents may be Datasheets, Technical Drawings, Brochures, Technical Manuals, Type Test Certificates, Test reports, video clips, etc. </t>
  </si>
  <si>
    <t>The Technical Schedules excel documents must be provided in duplicate with the name of the duplicate being, the filename with the words, “- Copy” appended. (In Windows a copy and paste into the same directory will automatically create this duplicate file with the correct name).</t>
  </si>
  <si>
    <r>
      <t xml:space="preserve">The supporting evidence shall be filed under the appropriate folders as per the folder structure. If an obvious folder is not available, then the document shall be filed under the </t>
    </r>
    <r>
      <rPr>
        <b/>
        <sz val="10"/>
        <color indexed="8"/>
        <rFont val="Arial"/>
        <family val="2"/>
      </rPr>
      <t>Other</t>
    </r>
    <r>
      <rPr>
        <sz val="10"/>
        <color indexed="8"/>
        <rFont val="Arial"/>
        <family val="2"/>
      </rPr>
      <t xml:space="preserve"> folder.</t>
    </r>
  </si>
  <si>
    <r>
      <t xml:space="preserve">Submit technical drawings and photos of </t>
    </r>
    <r>
      <rPr>
        <b/>
        <sz val="10"/>
        <color indexed="8"/>
        <rFont val="Arial"/>
        <family val="2"/>
      </rPr>
      <t>Battery Stands, Battery Cabinets</t>
    </r>
    <r>
      <rPr>
        <sz val="10"/>
        <color indexed="8"/>
        <rFont val="Arial"/>
        <family val="2"/>
      </rPr>
      <t xml:space="preserve"> and </t>
    </r>
    <r>
      <rPr>
        <b/>
        <sz val="10"/>
        <color indexed="8"/>
        <rFont val="Arial"/>
        <family val="2"/>
      </rPr>
      <t>Battery Connectors</t>
    </r>
    <r>
      <rPr>
        <sz val="10"/>
        <color indexed="8"/>
        <rFont val="Arial"/>
        <family val="2"/>
      </rPr>
      <t xml:space="preserve"> under the </t>
    </r>
    <r>
      <rPr>
        <b/>
        <sz val="10"/>
        <color indexed="8"/>
        <rFont val="Arial"/>
        <family val="2"/>
      </rPr>
      <t>Offered Equipment folder</t>
    </r>
    <r>
      <rPr>
        <sz val="10"/>
        <color indexed="8"/>
        <rFont val="Arial"/>
        <family val="2"/>
      </rPr>
      <t xml:space="preserve"> to demonstrate capability to comply with the requirements.</t>
    </r>
  </si>
  <si>
    <t>Example of how a deviation shall be recorded.</t>
  </si>
  <si>
    <t>Item #</t>
  </si>
  <si>
    <t>Document Reference #</t>
  </si>
  <si>
    <t>Document Title</t>
  </si>
  <si>
    <t>Clause #</t>
  </si>
  <si>
    <t>Proposed Deviation</t>
  </si>
  <si>
    <t>240-139687256</t>
  </si>
  <si>
    <t>BATTERY ENERGY STORAGE SYSTEMS FOR GRID-SCALE APPLICATIONS</t>
  </si>
  <si>
    <t>3.2.2 a)</t>
  </si>
  <si>
    <t>The BESS comprise of an assembly of separate cabinets which are integrated at site.</t>
  </si>
  <si>
    <t>3.10.1</t>
  </si>
  <si>
    <r>
      <t xml:space="preserve">The performance as required by UL 1765, </t>
    </r>
    <r>
      <rPr>
        <i/>
        <sz val="10"/>
        <color indexed="8"/>
        <rFont val="Arial"/>
        <family val="2"/>
      </rPr>
      <t xml:space="preserve">BESS Test Procedure, Section 2.1, clause 2.1 a) </t>
    </r>
    <r>
      <rPr>
        <sz val="10"/>
        <color indexed="8"/>
        <rFont val="Arial"/>
        <family val="2"/>
      </rPr>
      <t>is not achievable. The offered system complies with ….</t>
    </r>
  </si>
  <si>
    <t>Technical Gatekeepers as per 240-95240645, Technical Evaluation Criteria for Standby Batteries</t>
  </si>
  <si>
    <t>Note: All gatekeepers need to be "Yes" in order to proceed with evaluation</t>
  </si>
  <si>
    <t>Mandatory Technical Criteria Description</t>
  </si>
  <si>
    <t>Comply</t>
  </si>
  <si>
    <t>Reference to evidence (where applicable)</t>
  </si>
  <si>
    <t>Evaluator 1</t>
  </si>
  <si>
    <t>Evaluator 2</t>
  </si>
  <si>
    <t>Schedule B</t>
  </si>
  <si>
    <t>Comment/s</t>
  </si>
  <si>
    <t>The tenderer shall offer the FULL Scope of the Project (Equipment and Services):
1) Cells, Cabinets, Stands, Accessories and Ancillary Equipment
2) Supply, Factory Acceptance Testing (FAT), Transportation, Loading and Offloading, Installation and Commissioning, Decommissioning and Disposal</t>
  </si>
  <si>
    <t>(Select Option)</t>
  </si>
  <si>
    <t>The tenderer shall submit Type Test Certificates and Type Test Reports for ALL the offered equipment (Cells, Batteries). SANS 60896-21, SANS 60896-22</t>
  </si>
  <si>
    <t>Tenderer has submitted an OEM letter meeting the requirements as listed in Section 3.2.1.2.</t>
  </si>
  <si>
    <t>The tenderer has a local (South African) office and workshop.</t>
  </si>
  <si>
    <t>Question</t>
  </si>
  <si>
    <t>Response</t>
  </si>
  <si>
    <t>Proof to be submitted</t>
  </si>
  <si>
    <t>A</t>
  </si>
  <si>
    <t>Tenderer</t>
  </si>
  <si>
    <t>Company name</t>
  </si>
  <si>
    <t>Address of Head Quarters</t>
  </si>
  <si>
    <t>Contact details</t>
  </si>
  <si>
    <t>Website adress</t>
  </si>
  <si>
    <t>Company organogram</t>
  </si>
  <si>
    <t>Organogram</t>
  </si>
  <si>
    <t>Does your company have ISO 9001:2008 or similar certification?</t>
  </si>
  <si>
    <t>Copy of Certificate</t>
  </si>
  <si>
    <t>If yes, what is the expiration date of such certification?</t>
  </si>
  <si>
    <t>Does your company have ISO 14001:2004 or similar certification?</t>
  </si>
  <si>
    <t>Does your company have OHSAS 18001:2007 or similar certification?</t>
  </si>
  <si>
    <t>If other certifications exist, please state them here.</t>
  </si>
  <si>
    <t>Copy of Certificate/s</t>
  </si>
  <si>
    <t>Is there a formal agreement between your company and the manufacturer (OEM)?</t>
  </si>
  <si>
    <t>Copy of Certificate or Agreement</t>
  </si>
  <si>
    <t>Have your staff been trained on the equipment been offered?</t>
  </si>
  <si>
    <t>Copy of Certificates or Agreements</t>
  </si>
  <si>
    <t>Will your company be able to provide the following after sales support if and when required:</t>
  </si>
  <si>
    <t>Technical support</t>
  </si>
  <si>
    <t>Company Organogram &amp; CVs</t>
  </si>
  <si>
    <t>Installation</t>
  </si>
  <si>
    <t>Commissioning</t>
  </si>
  <si>
    <t>Maintenance</t>
  </si>
  <si>
    <t>De-commissioning</t>
  </si>
  <si>
    <t>Does your company have the capability to perform local R&amp;D?</t>
  </si>
  <si>
    <t>Does your company have the capability to perform local faultfinding and repair?</t>
  </si>
  <si>
    <t>What transport company will be used for deliveries?</t>
  </si>
  <si>
    <t>Do they have the necessary licensing to operate as a dangerous goods transporter?</t>
  </si>
  <si>
    <t>Certificates / Dept. of Transport Lisence</t>
  </si>
  <si>
    <t>What procedures are in place to manage field failures and ensure that these are effectively and timeously addressed.?</t>
  </si>
  <si>
    <t>Field Failure Management Procedure</t>
  </si>
  <si>
    <t>What recycling procedure is place to ensure that redundant equipment is recycled in an environmentally friendly manner?</t>
  </si>
  <si>
    <t>Recycling Procedure &amp; Certification</t>
  </si>
  <si>
    <t>B</t>
  </si>
  <si>
    <t>Manufacturer / OEM</t>
  </si>
  <si>
    <t>Where is the equipment R&amp;D performed?</t>
  </si>
  <si>
    <t>Where is the equipment manufactured?</t>
  </si>
  <si>
    <t>Where will equipment be send that cannot be repaired locally?</t>
  </si>
  <si>
    <t>C</t>
  </si>
  <si>
    <t>Contactable Customers</t>
  </si>
  <si>
    <t>Provide details of Customers that agreed to be available for equipment performance and service delivery questions (if required).</t>
  </si>
  <si>
    <t>See "Customer Details"</t>
  </si>
  <si>
    <t>TECHNICAL SCHEDULES - Flat Plate, Gel cell</t>
  </si>
  <si>
    <t>Reference refers to the filename or document title and the page number/s and clause number in the document where the said compliance is indicated or mentioned.</t>
  </si>
  <si>
    <t>Specification: 240-51999453, Rev 3, Standard specification for Valve-regulated Lead-acid Cells</t>
  </si>
  <si>
    <t>Caluse #</t>
  </si>
  <si>
    <t>Description of Clause</t>
  </si>
  <si>
    <t>Schedule A
(Employer's Particular Requirement)</t>
  </si>
  <si>
    <t>Flat Plate, Gel Cell</t>
  </si>
  <si>
    <t>Schedule B
(Compliance)</t>
  </si>
  <si>
    <t>Reference / Statement
(Supporting Evidence)</t>
  </si>
  <si>
    <t>Score</t>
  </si>
  <si>
    <t>Valve Regulated Lead Acid Standard</t>
  </si>
  <si>
    <t>XXXXXXXXXXXXXXX</t>
  </si>
  <si>
    <t>GENERAL</t>
  </si>
  <si>
    <t>a)</t>
  </si>
  <si>
    <t>Plate types</t>
  </si>
  <si>
    <t>Flat Plate</t>
  </si>
  <si>
    <t>Yes</t>
  </si>
  <si>
    <t>General requirements</t>
  </si>
  <si>
    <t>Non Responsive</t>
  </si>
  <si>
    <t>Planté plate</t>
  </si>
  <si>
    <t>No</t>
  </si>
  <si>
    <t>Tubular plate</t>
  </si>
  <si>
    <t>b)</t>
  </si>
  <si>
    <t>Fully commissioned</t>
  </si>
  <si>
    <t>c)</t>
  </si>
  <si>
    <t>Cells capacity tested prior to shipment</t>
  </si>
  <si>
    <t>d)</t>
  </si>
  <si>
    <t>Capacity test results available</t>
  </si>
  <si>
    <t>e)</t>
  </si>
  <si>
    <t>All accessories supplied</t>
  </si>
  <si>
    <t>Yes - as specified</t>
  </si>
  <si>
    <t>f)</t>
  </si>
  <si>
    <t>Supply of all additional equipment and services</t>
  </si>
  <si>
    <t>g)</t>
  </si>
  <si>
    <t>Direct link between Eskom and OEM</t>
  </si>
  <si>
    <t>h)</t>
  </si>
  <si>
    <t>OEM letter key contents</t>
  </si>
  <si>
    <t>ELECTRICAL PERFORMANCE REQUIREMENTS</t>
  </si>
  <si>
    <t>3.2.1</t>
  </si>
  <si>
    <t>General</t>
  </si>
  <si>
    <t>Reference temperature</t>
  </si>
  <si>
    <t>°C</t>
  </si>
  <si>
    <t>Electrical performance requirements</t>
  </si>
  <si>
    <t xml:space="preserve">Expected life under specified conditions: Flat plate </t>
  </si>
  <si>
    <t>yrs</t>
  </si>
  <si>
    <t>3.2.2</t>
  </si>
  <si>
    <t>Rated capacity</t>
  </si>
  <si>
    <t>Discharge period</t>
  </si>
  <si>
    <t>h</t>
  </si>
  <si>
    <t>End-of-discharge voltage per cell</t>
  </si>
  <si>
    <t>V</t>
  </si>
  <si>
    <t>Required capacity ranges</t>
  </si>
  <si>
    <t>Provide detail on "05-Offered Cells"</t>
  </si>
  <si>
    <t>Ah</t>
  </si>
  <si>
    <t>3.2.3</t>
  </si>
  <si>
    <t>Discharge tables and capacity rating factors</t>
  </si>
  <si>
    <t>Discharge curves and tables</t>
  </si>
  <si>
    <t>Comply with Reference</t>
  </si>
  <si>
    <t>Kt Factors</t>
  </si>
  <si>
    <t>3.2.4</t>
  </si>
  <si>
    <t>Charging voltages</t>
  </si>
  <si>
    <t>Suitability for floating operation</t>
  </si>
  <si>
    <t>Recommended float voltage range at reference temperature</t>
  </si>
  <si>
    <t>Specify with Reference</t>
  </si>
  <si>
    <t>Boost charge voltage range per cell (range)</t>
  </si>
  <si>
    <t>Recommended boost charge frequency</t>
  </si>
  <si>
    <t>Conditions requiring boost charge</t>
  </si>
  <si>
    <t>Equalize charge voltage range per cell</t>
  </si>
  <si>
    <t>Recommended equalize charge frequency</t>
  </si>
  <si>
    <t>Conditions requiring equalize charge</t>
  </si>
  <si>
    <t>3.2.5</t>
  </si>
  <si>
    <t>Tolerance to AC components of the DC supply</t>
  </si>
  <si>
    <t>Maximum allowable ripple current and the effect thereof on expected battery life</t>
  </si>
  <si>
    <t>Effect on expected battery life where ripple is &gt; 5%C10 during float charge and 20%C10 during boost charge or equalise charge</t>
  </si>
  <si>
    <t>3.2.6</t>
  </si>
  <si>
    <t>Effect of temperature</t>
  </si>
  <si>
    <t>Effect of temperature on expected battery life</t>
  </si>
  <si>
    <t>Specify</t>
  </si>
  <si>
    <t>Temperature derating factors for the temperature range of -5 °C to +45 °C</t>
  </si>
  <si>
    <t>Specify on "Temperature Derating Factors" worksheet</t>
  </si>
  <si>
    <t>Temperature compensation factor/s to prevent over- and undercharging of cells.</t>
  </si>
  <si>
    <t>mV/°C</t>
  </si>
  <si>
    <t>SAFE OPERATION REQUIREMENTS</t>
  </si>
  <si>
    <t>See 3.9 Tests below</t>
  </si>
  <si>
    <t>PERFORMANCE REQUIREMENTS</t>
  </si>
  <si>
    <t>3.4.6</t>
  </si>
  <si>
    <t>Critical depth of discharge</t>
  </si>
  <si>
    <t>The tenderer shall state the maximum depth of discharge in both ampere-hours and V/cell at which the load disconnection device shall be activated.</t>
  </si>
  <si>
    <t>Operational requirements</t>
  </si>
  <si>
    <t>V/cell</t>
  </si>
  <si>
    <t>DURABILITY REQUIREMENTS</t>
  </si>
  <si>
    <t>3.5.2</t>
  </si>
  <si>
    <t>Service life at reference temperature</t>
  </si>
  <si>
    <t>The tenderer shall state the days at the reference temperature, on float charge, of the units to a residual capacity of 0,8 Crt after a 3 h rate discharge test.</t>
  </si>
  <si>
    <t>days</t>
  </si>
  <si>
    <t>OTHER REQUIREMENTS</t>
  </si>
  <si>
    <t>3.6.1</t>
  </si>
  <si>
    <t>Cell numbers</t>
  </si>
  <si>
    <t>a) - e)</t>
  </si>
  <si>
    <t>Labels</t>
  </si>
  <si>
    <t>As specified</t>
  </si>
  <si>
    <t>Mechanical requirements</t>
  </si>
  <si>
    <t>When called for by the purchaser, individual cells shall be uniquely labelled with a barcode, the detailed requirements of which shall be supplied by Eskom.</t>
  </si>
  <si>
    <t>3.6.2</t>
  </si>
  <si>
    <t>Recommended torque values</t>
  </si>
  <si>
    <t>N.m</t>
  </si>
  <si>
    <t>3.6.3</t>
  </si>
  <si>
    <t>The tenderer shall state the recommended cell orientation (upright or sideways) for each offered cell/battery, which will not affect its expected performance.</t>
  </si>
  <si>
    <t>OPERATIONAL REQUIREMENTS</t>
  </si>
  <si>
    <t>3.7.1</t>
  </si>
  <si>
    <t>Altitude</t>
  </si>
  <si>
    <t>m</t>
  </si>
  <si>
    <t>Relative humidity (non-condensing)</t>
  </si>
  <si>
    <t>10 – 85 non-condensing</t>
  </si>
  <si>
    <t>%</t>
  </si>
  <si>
    <t>Lightning incidence</t>
  </si>
  <si>
    <t>High</t>
  </si>
  <si>
    <t>Pollution</t>
  </si>
  <si>
    <t>Medium - high with conductive particles when wet</t>
  </si>
  <si>
    <t>Outdoor air temperatures:</t>
  </si>
  <si>
    <t>Maximum</t>
  </si>
  <si>
    <t>Average</t>
  </si>
  <si>
    <t>Minimum</t>
  </si>
  <si>
    <t>Battery room air temperatures:</t>
  </si>
  <si>
    <t>Daily average</t>
  </si>
  <si>
    <t>3.7.2</t>
  </si>
  <si>
    <t>Application</t>
  </si>
  <si>
    <t>Information</t>
  </si>
  <si>
    <t>3.7.3</t>
  </si>
  <si>
    <t>Charging regimes</t>
  </si>
  <si>
    <t>Proposed charging regimes and settings</t>
  </si>
  <si>
    <t>Requirements</t>
  </si>
  <si>
    <t>The tenderer shall state whether the charging regimes and settings proposed  are accepted.</t>
  </si>
  <si>
    <t>If the charging regimes and settings proposed  are not accepted, then alternative charging regimes and settings shall be recommended and submitted as part of the tender documentation.</t>
  </si>
  <si>
    <t>3.7.4</t>
  </si>
  <si>
    <t>Cells and batteries shall be commissioned in line with the requirements of 240-56177186.</t>
  </si>
  <si>
    <t>The tenderer shall state the acceptance of these conditions.</t>
  </si>
  <si>
    <t>If these conditions are not accepted, then the tenderer shall include commissioning instructions as part of the tender documentation, indicating the differences between the procedures as described in 240-56177186.</t>
  </si>
  <si>
    <t>3.7.5</t>
  </si>
  <si>
    <t>Cells and batteries shall be maintained in line with the requirements of 240-56356452 and 240-56535959.</t>
  </si>
  <si>
    <t>If these conditions are not accepted, then the tenderer shall include maintenance instructions as part of the tender documentation, indicating the differences between the maintenance instructions as described in 240-56356452 and 240-56535959.</t>
  </si>
  <si>
    <t>Out-of-Step conditions and remedial actions</t>
  </si>
  <si>
    <t>3.7.6</t>
  </si>
  <si>
    <t>Accessories</t>
  </si>
  <si>
    <t>Cells shall be supplied complete with all necessary intercell connectors, nuts, bolts and washers (including flat and spring washers).</t>
  </si>
  <si>
    <t>The material used for the bolts, nuts and washers shall be suitable for the application and ensure a reliable connection for the life of the equipment.</t>
  </si>
  <si>
    <t>The bolts, nuts and washers shall be suitable for the connections, and shall not deform or sheer under the recommended torque levels as stated in 4.6.2.</t>
  </si>
  <si>
    <t>3.7.7</t>
  </si>
  <si>
    <t>Terminating devices and inter-row connectors</t>
  </si>
  <si>
    <t>Terminating devices and Inter-row connectors supplied</t>
  </si>
  <si>
    <t>3.7.8</t>
  </si>
  <si>
    <t>EQUIPMENT PERFORMANCE</t>
  </si>
  <si>
    <t xml:space="preserve">Full track record </t>
  </si>
  <si>
    <t>Indicate figures on Track Record - Offered Sheet</t>
  </si>
  <si>
    <t>Equipment hours of installed units / model / type</t>
  </si>
  <si>
    <t>Number of units in the field / model / type</t>
  </si>
  <si>
    <t>Environmental conditions where equipment installed</t>
  </si>
  <si>
    <t>Known problems / exceptional performance</t>
  </si>
  <si>
    <t>3.7.9</t>
  </si>
  <si>
    <t>TECHNICAL MANUALS &amp; OTHER DOCUMENTATION</t>
  </si>
  <si>
    <t>3.7.9.1</t>
  </si>
  <si>
    <t>Table with technical information</t>
  </si>
  <si>
    <t>3.7.9.2</t>
  </si>
  <si>
    <t>Installation manual</t>
  </si>
  <si>
    <t>Commissioning manual</t>
  </si>
  <si>
    <t>Maintenance manual</t>
  </si>
  <si>
    <t>Safety instructions</t>
  </si>
  <si>
    <t>Commissioning test results traceable to unique cells</t>
  </si>
  <si>
    <t>Material Safety Data Sheets available per consignment</t>
  </si>
  <si>
    <t>Clear storage and freshening charge instructions</t>
  </si>
  <si>
    <t>3.7.10</t>
  </si>
  <si>
    <t>TOOLS</t>
  </si>
  <si>
    <t>Special tools or keys required</t>
  </si>
  <si>
    <t>3.7.11</t>
  </si>
  <si>
    <t>SPARES</t>
  </si>
  <si>
    <t>3.7.12</t>
  </si>
  <si>
    <t>TRAINING</t>
  </si>
  <si>
    <t>Recommended course structure included</t>
  </si>
  <si>
    <t>Who will present the training</t>
  </si>
  <si>
    <t>Train-the-trainer type course</t>
  </si>
  <si>
    <t>3.7.13</t>
  </si>
  <si>
    <t>WARRANTY REQUIREMENTS</t>
  </si>
  <si>
    <t>1)</t>
  </si>
  <si>
    <t>Guarantee</t>
  </si>
  <si>
    <t>2)</t>
  </si>
  <si>
    <t>Warranty</t>
  </si>
  <si>
    <t>Yes - Specify</t>
  </si>
  <si>
    <t>3)</t>
  </si>
  <si>
    <t>OEM endorsed warranty</t>
  </si>
  <si>
    <t>3.7.14</t>
  </si>
  <si>
    <t>LOCAL SUPPORT</t>
  </si>
  <si>
    <t>Supplier response during commissioning</t>
  </si>
  <si>
    <t>Regional support</t>
  </si>
  <si>
    <t>3.7.15</t>
  </si>
  <si>
    <t>DISPOSAL</t>
  </si>
  <si>
    <t>Disposal certificates confirming approved process</t>
  </si>
  <si>
    <t>Disposal procedure</t>
  </si>
  <si>
    <t>Disposal services</t>
  </si>
  <si>
    <t>d) 1)</t>
  </si>
  <si>
    <t>First right of refusal</t>
  </si>
  <si>
    <t>d) 2)</t>
  </si>
  <si>
    <t>Transportation in lieu of Credit for scrap lead</t>
  </si>
  <si>
    <t>3.7.16</t>
  </si>
  <si>
    <t>EQUIPMENT LIMITATIONS</t>
  </si>
  <si>
    <t>ANCILLARY EQUIPMENT</t>
  </si>
  <si>
    <t>3.8.1</t>
  </si>
  <si>
    <t>Maintenance equipment: When called for by the purchaser, the following maintenance equipment, as per 240-56356452, shall be made available:</t>
  </si>
  <si>
    <t>Ancillary equipment</t>
  </si>
  <si>
    <t>Anti-corrosion lubricant.</t>
  </si>
  <si>
    <t>Touch-up paint</t>
  </si>
  <si>
    <t>Paint brush</t>
  </si>
  <si>
    <t>Paper towels</t>
  </si>
  <si>
    <t>Thermometer – the thermometer shall be of the infrared type.</t>
  </si>
  <si>
    <t>Battery logbooks</t>
  </si>
  <si>
    <t>3.8.2</t>
  </si>
  <si>
    <t>Personal protective equipment: When called for by the purchaser, the following personal protective equipment  shall be made available; all offered personal protective equipment shall comply with the requirements of 240-44175132:</t>
  </si>
  <si>
    <t>Apron</t>
  </si>
  <si>
    <t>Face shield</t>
  </si>
  <si>
    <t>Gloves</t>
  </si>
  <si>
    <t>3.8.3</t>
  </si>
  <si>
    <t>PPE rack / cabinet / box</t>
  </si>
  <si>
    <t>3.8.4</t>
  </si>
  <si>
    <t>Battery cabinets</t>
  </si>
  <si>
    <t>Comply with 240-60725641</t>
  </si>
  <si>
    <t>Cabinet type</t>
  </si>
  <si>
    <t>Fixed Frame</t>
  </si>
  <si>
    <t>Cabinet doors</t>
  </si>
  <si>
    <t>With doors</t>
  </si>
  <si>
    <t>Cabinet side panels</t>
  </si>
  <si>
    <t>As required</t>
  </si>
  <si>
    <t>Sufficiently strengthened for weight</t>
  </si>
  <si>
    <t>3.8.5</t>
  </si>
  <si>
    <t>Battery stands: When called for by the purchaser, battery stands shall be offered</t>
  </si>
  <si>
    <t>3.8.6</t>
  </si>
  <si>
    <r>
      <t>Safety signs: When called for by the purchaser, the tenderer shall make safety signs available that comply with the requirements of 240-53114264</t>
    </r>
    <r>
      <rPr>
        <i/>
        <sz val="9"/>
        <rFont val="Arial"/>
        <family val="2"/>
      </rPr>
      <t>.</t>
    </r>
  </si>
  <si>
    <t>TESTS</t>
  </si>
  <si>
    <t>3.9.2 - 3.9.3</t>
  </si>
  <si>
    <t>Type Test Certificates and Reports provided for ALL offered cells - SANS 60896-22</t>
  </si>
  <si>
    <t>Type Tests</t>
  </si>
  <si>
    <t>3.9.4</t>
  </si>
  <si>
    <t>Clearance for dispatch</t>
  </si>
  <si>
    <t>3.9.5</t>
  </si>
  <si>
    <t>Commissioning tests</t>
  </si>
  <si>
    <t>PACKAGING, LABELLING AND TRANSPORT</t>
  </si>
  <si>
    <t>Packaging</t>
  </si>
  <si>
    <t>Packaging, labelling, marking and transport</t>
  </si>
  <si>
    <t>3.10.2</t>
  </si>
  <si>
    <t>Labelling</t>
  </si>
  <si>
    <t>3.10.3</t>
  </si>
  <si>
    <t>Transport</t>
  </si>
  <si>
    <t xml:space="preserve">Legal compliance with National Road Traffic Act </t>
  </si>
  <si>
    <t>Third party compliance</t>
  </si>
  <si>
    <t>c) &amp; d) &amp; e)</t>
  </si>
  <si>
    <t>Offloading and placement during delivery</t>
  </si>
  <si>
    <t>Communication between Eskom and Supplier</t>
  </si>
  <si>
    <t>Qualitative Technical Criteria Description</t>
  </si>
  <si>
    <t>Weight</t>
  </si>
  <si>
    <t>S1</t>
  </si>
  <si>
    <t>S2</t>
  </si>
  <si>
    <t>WS1</t>
  </si>
  <si>
    <t>WS2</t>
  </si>
  <si>
    <t>Important Criteria</t>
  </si>
  <si>
    <t>% Score</t>
  </si>
  <si>
    <t>WS</t>
  </si>
  <si>
    <t>Can fulfil the FULL Scope</t>
  </si>
  <si>
    <t>Test Certificates AND Test Reports available for ALL Offered cells</t>
  </si>
  <si>
    <t>Other</t>
  </si>
  <si>
    <t>Total</t>
  </si>
  <si>
    <t>(Select Voltage)</t>
  </si>
  <si>
    <t>(Terminals)</t>
  </si>
  <si>
    <t>Front</t>
  </si>
  <si>
    <t>Partially Comply</t>
  </si>
  <si>
    <t>Top</t>
  </si>
  <si>
    <t>Do Not Comply</t>
  </si>
  <si>
    <t>Certificate</t>
  </si>
  <si>
    <t>Test Report</t>
  </si>
  <si>
    <t>Certificate &amp; Test Report</t>
  </si>
  <si>
    <t>Not Available</t>
  </si>
  <si>
    <t>Cell Configuration Options:</t>
  </si>
  <si>
    <t>Single Cells</t>
  </si>
  <si>
    <t>Multicell Blocks</t>
  </si>
  <si>
    <t>Single Cells &amp; Multicell Blocks</t>
  </si>
  <si>
    <t>Pocket</t>
  </si>
  <si>
    <t>Fibre</t>
  </si>
  <si>
    <t>Sintered/Plastic Bonded Electrode</t>
  </si>
  <si>
    <t>C10 Capacity @ 20°C to Veod = 1.80V/cell</t>
  </si>
  <si>
    <t>Required Capacity [Ah]</t>
  </si>
  <si>
    <t>Gel - FLAT PLATE</t>
  </si>
  <si>
    <t>Offered Capacity [Ah]</t>
  </si>
  <si>
    <t>Cell Model No.</t>
  </si>
  <si>
    <t>Voltage [Vdc]</t>
  </si>
  <si>
    <t>Short Circuit Current, Isc [A]</t>
  </si>
  <si>
    <r>
      <t>Internal Resistance, Ri [</t>
    </r>
    <r>
      <rPr>
        <b/>
        <sz val="8"/>
        <rFont val="Symbol"/>
        <family val="1"/>
        <charset val="2"/>
      </rPr>
      <t>W</t>
    </r>
    <r>
      <rPr>
        <b/>
        <sz val="8"/>
        <rFont val="Arial"/>
        <family val="2"/>
      </rPr>
      <t>]</t>
    </r>
  </si>
  <si>
    <t>Recommended Torque Levels for Connections [N.m]</t>
  </si>
  <si>
    <t>Terminals location (Front/Top)</t>
  </si>
  <si>
    <t>Cell Dimensions  - LxWxH [mm]</t>
  </si>
  <si>
    <t>Wet Cell Weight [kg]</t>
  </si>
  <si>
    <t>Lead Content [kg]</t>
  </si>
  <si>
    <t>12V/7.8Ah</t>
  </si>
  <si>
    <t>24V/7.8Ah</t>
  </si>
  <si>
    <t>12V/12Ah</t>
  </si>
  <si>
    <t>24V/13.2Ah</t>
  </si>
  <si>
    <t>12V/18Ah</t>
  </si>
  <si>
    <t>24V/18Ah</t>
  </si>
  <si>
    <t>12V/26Ah</t>
  </si>
  <si>
    <t>Notes:</t>
  </si>
  <si>
    <t>Temperature Derating Factors</t>
  </si>
  <si>
    <t>Note: The discharge rate time period (e.g. 10 - 12 hrs for slow rate) shall be indicate in the space provided</t>
  </si>
  <si>
    <t>Also indicate the Filename and page number where the requested information may be found in the technical brochures.</t>
  </si>
  <si>
    <r>
      <t>Temperature [</t>
    </r>
    <r>
      <rPr>
        <b/>
        <sz val="10"/>
        <rFont val="Arial"/>
        <family val="2"/>
      </rPr>
      <t>°</t>
    </r>
    <r>
      <rPr>
        <b/>
        <sz val="10"/>
        <rFont val="Arial"/>
        <family val="2"/>
      </rPr>
      <t>C]</t>
    </r>
  </si>
  <si>
    <t>Slow rate</t>
  </si>
  <si>
    <t>Med rate</t>
  </si>
  <si>
    <t>High rate</t>
  </si>
  <si>
    <t>10-12 h</t>
  </si>
  <si>
    <t>Reference</t>
  </si>
  <si>
    <t>Instruction to complete the Track Record for Offered Cells</t>
  </si>
  <si>
    <t>Note: The track record provided shall be exclusively for the equipment offered.</t>
  </si>
  <si>
    <t>1) First list countries with similar climatic conditions as South Africa.</t>
  </si>
  <si>
    <t>2) Then list any other countries for which you have information.</t>
  </si>
  <si>
    <t>3) To make the list not too exhaustive, you may in addition to the track records provided for the four countries make mention of other countries and mention the references in the space provided.</t>
  </si>
  <si>
    <t>4) The track record provided shall be exclusively for the equipment offered.</t>
  </si>
  <si>
    <r>
      <t>5) Any other relevant references that will aid in forming an idea of the track record of the company as a battery supplier can be entered under</t>
    </r>
    <r>
      <rPr>
        <b/>
        <sz val="10"/>
        <rFont val="Arial"/>
        <family val="2"/>
      </rPr>
      <t xml:space="preserve"> Section E Other References</t>
    </r>
    <r>
      <rPr>
        <sz val="10"/>
        <rFont val="Arial"/>
      </rPr>
      <t>.</t>
    </r>
  </si>
  <si>
    <t>Track Record of the Equipment on Offer</t>
  </si>
  <si>
    <t>Reference - FileName or Document Title</t>
  </si>
  <si>
    <t>Cell Type</t>
  </si>
  <si>
    <t>Model number</t>
  </si>
  <si>
    <t>Country 1:</t>
  </si>
  <si>
    <t>SOUTH AFRICA</t>
  </si>
  <si>
    <t>Oldest installation (Insert Customer/Site Name)</t>
  </si>
  <si>
    <t>Date of installation</t>
  </si>
  <si>
    <t>Most recent installation (Insert Customer/Site Name)</t>
  </si>
  <si>
    <t>Number of units installed in a controlled environment</t>
  </si>
  <si>
    <t>Number of units installed in an uncontrolled environment</t>
  </si>
  <si>
    <t>Number of failures in a controlled environment</t>
  </si>
  <si>
    <t>Number of failures in an uncontrolled environment</t>
  </si>
  <si>
    <t>Number of units installed in electricity utility industry</t>
  </si>
  <si>
    <t>Number of units installed in other industries</t>
  </si>
  <si>
    <t>List your major customers in this country:</t>
  </si>
  <si>
    <t>Country 2:</t>
  </si>
  <si>
    <t>Country 3:</t>
  </si>
  <si>
    <t>D</t>
  </si>
  <si>
    <t>Country 4:</t>
  </si>
  <si>
    <t>E</t>
  </si>
  <si>
    <t>Other References</t>
  </si>
  <si>
    <t>CUSTOMER DETAILS - Contactable References</t>
  </si>
  <si>
    <t>Company Name</t>
  </si>
  <si>
    <t>Contact Person</t>
  </si>
  <si>
    <t>Country</t>
  </si>
  <si>
    <t>Email</t>
  </si>
  <si>
    <t>Telephone</t>
  </si>
  <si>
    <t>Mobile</t>
  </si>
  <si>
    <t>DEVIATIONS LIST</t>
  </si>
  <si>
    <t>Any deviations from this specification shall be listed below with reasons for deviation.  In addition, evidence shall be provided that the proposed deviation will meet the minimum requirements and at least be more cost effective than that specified by Eskom.</t>
  </si>
  <si>
    <t>The "Clause #" shall be the applicable Clause number from the applicable referenced document.</t>
  </si>
  <si>
    <t>"Clause" refers to the applicable clause from the applicable reference document.</t>
  </si>
  <si>
    <r>
      <t>Details of the Deviation shall be provided -</t>
    </r>
    <r>
      <rPr>
        <b/>
        <i/>
        <sz val="10"/>
        <rFont val="Arial"/>
        <family val="2"/>
      </rPr>
      <t xml:space="preserve"> Document reference number, title, clause number and clause text</t>
    </r>
    <r>
      <rPr>
        <b/>
        <sz val="10"/>
        <rFont val="Arial"/>
        <family val="2"/>
      </rPr>
      <t xml:space="preserve"> shall be provided in cases where the deviation is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</si>
</sst>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0"/>
      <name val="Arial"/>
    </font>
    <font>
      <sz val="10"/>
      <name val="Arial"/>
    </font>
    <font>
      <b/>
      <sz val="10"/>
      <name val="Arial"/>
      <family val="2"/>
    </font>
    <font>
      <sz val="8"/>
      <name val="Arial"/>
      <family val="2"/>
    </font>
    <font>
      <b/>
      <sz val="8"/>
      <name val="Arial"/>
      <family val="2"/>
    </font>
    <font>
      <sz val="8"/>
      <name val="Arial"/>
      <family val="2"/>
    </font>
    <font>
      <u/>
      <sz val="10"/>
      <color indexed="12"/>
      <name val="Arial"/>
      <family val="2"/>
    </font>
    <font>
      <sz val="10"/>
      <name val="Arial"/>
      <family val="2"/>
    </font>
    <font>
      <b/>
      <sz val="10"/>
      <color indexed="10"/>
      <name val="Arial"/>
      <family val="2"/>
    </font>
    <font>
      <b/>
      <sz val="11"/>
      <name val="Arial"/>
      <family val="2"/>
    </font>
    <font>
      <b/>
      <sz val="9"/>
      <name val="Arial"/>
      <family val="2"/>
    </font>
    <font>
      <sz val="9"/>
      <name val="Arial"/>
      <family val="2"/>
    </font>
    <font>
      <sz val="11"/>
      <name val="Arial"/>
      <family val="2"/>
    </font>
    <font>
      <b/>
      <sz val="12"/>
      <name val="Arial"/>
      <family val="2"/>
    </font>
    <font>
      <b/>
      <i/>
      <sz val="10"/>
      <name val="Arial"/>
      <family val="2"/>
    </font>
    <font>
      <b/>
      <sz val="8"/>
      <name val="Symbol"/>
      <family val="1"/>
      <charset val="2"/>
    </font>
    <font>
      <b/>
      <sz val="13"/>
      <name val="Arial"/>
      <family val="2"/>
    </font>
    <font>
      <sz val="9"/>
      <color indexed="8"/>
      <name val="Arial"/>
      <family val="2"/>
    </font>
    <font>
      <sz val="11"/>
      <color indexed="8"/>
      <name val="Arial"/>
      <family val="2"/>
    </font>
    <font>
      <b/>
      <sz val="11"/>
      <color indexed="8"/>
      <name val="Arial"/>
      <family val="2"/>
    </font>
    <font>
      <sz val="10"/>
      <color indexed="8"/>
      <name val="Arial"/>
      <family val="2"/>
    </font>
    <font>
      <u/>
      <sz val="11"/>
      <color indexed="12"/>
      <name val="Arial"/>
      <family val="2"/>
    </font>
    <font>
      <i/>
      <sz val="11"/>
      <color indexed="8"/>
      <name val="Arial"/>
      <family val="2"/>
    </font>
    <font>
      <i/>
      <sz val="11"/>
      <name val="Arial"/>
      <family val="2"/>
    </font>
    <font>
      <b/>
      <sz val="11"/>
      <color indexed="17"/>
      <name val="Arial"/>
      <family val="2"/>
    </font>
    <font>
      <b/>
      <sz val="11"/>
      <color indexed="51"/>
      <name val="Arial"/>
      <family val="2"/>
    </font>
    <font>
      <b/>
      <sz val="11"/>
      <color indexed="10"/>
      <name val="Arial"/>
      <family val="2"/>
    </font>
    <font>
      <sz val="7"/>
      <color indexed="8"/>
      <name val="Times New Roman"/>
      <family val="1"/>
    </font>
    <font>
      <b/>
      <sz val="10"/>
      <color indexed="8"/>
      <name val="Arial"/>
      <family val="2"/>
    </font>
    <font>
      <i/>
      <sz val="10"/>
      <color indexed="8"/>
      <name val="Arial"/>
      <family val="2"/>
    </font>
    <font>
      <b/>
      <i/>
      <sz val="11"/>
      <color indexed="8"/>
      <name val="Arial"/>
      <family val="2"/>
    </font>
    <font>
      <b/>
      <i/>
      <sz val="11"/>
      <name val="Arial"/>
      <family val="2"/>
    </font>
    <font>
      <b/>
      <sz val="9"/>
      <color indexed="8"/>
      <name val="Arial"/>
      <family val="2"/>
    </font>
    <font>
      <i/>
      <sz val="9"/>
      <name val="Arial"/>
      <family val="2"/>
    </font>
    <font>
      <b/>
      <sz val="14"/>
      <name val="Arial"/>
      <family val="2"/>
    </font>
    <font>
      <b/>
      <u/>
      <sz val="9"/>
      <name val="Arial"/>
      <family val="2"/>
    </font>
    <font>
      <b/>
      <u/>
      <sz val="10"/>
      <color indexed="12"/>
      <name val="Arial"/>
      <family val="2"/>
    </font>
    <font>
      <b/>
      <sz val="11"/>
      <color theme="1"/>
      <name val="Calibri"/>
      <family val="2"/>
      <scheme val="minor"/>
    </font>
    <font>
      <b/>
      <i/>
      <sz val="11"/>
      <color theme="1"/>
      <name val="Calibri"/>
      <family val="2"/>
      <scheme val="minor"/>
    </font>
    <font>
      <sz val="9"/>
      <color theme="1"/>
      <name val="Arial"/>
      <family val="2"/>
    </font>
    <font>
      <sz val="12"/>
      <color theme="1"/>
      <name val="Calibri"/>
      <family val="2"/>
      <scheme val="minor"/>
    </font>
    <font>
      <b/>
      <sz val="12"/>
      <color theme="1"/>
      <name val="Arial"/>
      <family val="2"/>
    </font>
    <font>
      <b/>
      <sz val="12"/>
      <color rgb="FFFF0000"/>
      <name val="Arial"/>
      <family val="2"/>
    </font>
    <font>
      <b/>
      <sz val="11"/>
      <color theme="1"/>
      <name val="Arial"/>
      <family val="2"/>
    </font>
    <font>
      <u/>
      <sz val="11"/>
      <color theme="10"/>
      <name val="Arial"/>
      <family val="2"/>
    </font>
    <font>
      <sz val="11"/>
      <color theme="1"/>
      <name val="Arial"/>
      <family val="2"/>
    </font>
    <font>
      <sz val="10"/>
      <color theme="1"/>
      <name val="Arial"/>
      <family val="2"/>
    </font>
    <font>
      <sz val="9"/>
      <color rgb="FFFF0000"/>
      <name val="Arial"/>
      <family val="2"/>
    </font>
    <font>
      <sz val="9"/>
      <color rgb="FF000000"/>
      <name val="Arial"/>
      <family val="2"/>
    </font>
    <font>
      <b/>
      <sz val="14"/>
      <color theme="1"/>
      <name val="Arial"/>
      <family val="2"/>
    </font>
  </fonts>
  <fills count="14">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FFFFCC"/>
        <bgColor indexed="64"/>
      </patternFill>
    </fill>
  </fills>
  <borders count="67">
    <border>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top/>
      <bottom style="medium">
        <color indexed="64"/>
      </bottom>
      <diagonal/>
    </border>
  </borders>
  <cellStyleXfs count="3">
    <xf numFmtId="0" fontId="0" fillId="0" borderId="0"/>
    <xf numFmtId="0" fontId="6" fillId="0" borderId="0" applyNumberFormat="0" applyFill="0" applyBorder="0" applyAlignment="0" applyProtection="0">
      <alignment vertical="top"/>
      <protection locked="0"/>
    </xf>
    <xf numFmtId="9" fontId="1" fillId="0" borderId="0" applyFont="0" applyFill="0" applyBorder="0" applyAlignment="0" applyProtection="0"/>
  </cellStyleXfs>
  <cellXfs count="345">
    <xf numFmtId="0" fontId="0" fillId="0" borderId="0" xfId="0"/>
    <xf numFmtId="0" fontId="0" fillId="0" borderId="0" xfId="0" applyAlignment="1">
      <alignment horizontal="center"/>
    </xf>
    <xf numFmtId="0" fontId="2" fillId="0" borderId="0" xfId="0" applyFont="1" applyAlignment="1">
      <alignment horizontal="center"/>
    </xf>
    <xf numFmtId="0" fontId="2" fillId="0" borderId="0" xfId="0" applyFont="1"/>
    <xf numFmtId="0" fontId="3" fillId="0" borderId="0" xfId="0" applyFont="1" applyAlignment="1">
      <alignment horizontal="center" vertical="center"/>
    </xf>
    <xf numFmtId="0" fontId="4" fillId="0" borderId="0" xfId="0" applyFont="1" applyAlignment="1">
      <alignment horizontal="left" vertical="center"/>
    </xf>
    <xf numFmtId="0" fontId="0" fillId="0" borderId="1" xfId="0" applyBorder="1"/>
    <xf numFmtId="0" fontId="0" fillId="0" borderId="2" xfId="0" applyBorder="1"/>
    <xf numFmtId="0" fontId="2" fillId="0" borderId="3" xfId="0" applyFont="1" applyBorder="1" applyAlignment="1">
      <alignment horizontal="center"/>
    </xf>
    <xf numFmtId="0" fontId="9" fillId="0" borderId="0" xfId="0" applyFont="1"/>
    <xf numFmtId="0" fontId="2" fillId="0" borderId="4" xfId="0" applyFont="1" applyBorder="1" applyAlignment="1">
      <alignment horizontal="center"/>
    </xf>
    <xf numFmtId="0" fontId="7" fillId="0" borderId="0" xfId="0" applyFont="1" applyAlignment="1">
      <alignment horizontal="center" vertical="center"/>
    </xf>
    <xf numFmtId="0" fontId="9" fillId="0" borderId="0" xfId="0" applyFont="1" applyAlignment="1">
      <alignment horizontal="center"/>
    </xf>
    <xf numFmtId="0" fontId="12" fillId="0" borderId="0" xfId="0" applyFont="1"/>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0" fillId="0" borderId="8" xfId="0" applyBorder="1"/>
    <xf numFmtId="0" fontId="9" fillId="0" borderId="9" xfId="0" applyFont="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2" fillId="0" borderId="13" xfId="0" applyFont="1" applyBorder="1"/>
    <xf numFmtId="0" fontId="2" fillId="0" borderId="14" xfId="0" applyFont="1" applyBorder="1"/>
    <xf numFmtId="0" fontId="2" fillId="0" borderId="15" xfId="0" applyFont="1" applyBorder="1"/>
    <xf numFmtId="0" fontId="13" fillId="0" borderId="0" xfId="0" applyFont="1"/>
    <xf numFmtId="0" fontId="0" fillId="0" borderId="0" xfId="0" applyAlignment="1">
      <alignment vertical="center"/>
    </xf>
    <xf numFmtId="0" fontId="0" fillId="0" borderId="0" xfId="0" applyAlignment="1">
      <alignment horizontal="center" vertical="center"/>
    </xf>
    <xf numFmtId="0" fontId="2"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0" fillId="2" borderId="11" xfId="0" applyFill="1" applyBorder="1" applyAlignment="1">
      <alignment horizontal="center"/>
    </xf>
    <xf numFmtId="0" fontId="0" fillId="2" borderId="10"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3" fillId="0" borderId="0" xfId="0" applyFont="1" applyAlignment="1">
      <alignment vertical="center"/>
    </xf>
    <xf numFmtId="0" fontId="5"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vertical="center"/>
    </xf>
    <xf numFmtId="0" fontId="0" fillId="0" borderId="0" xfId="0" applyAlignment="1">
      <alignment wrapText="1"/>
    </xf>
    <xf numFmtId="0" fontId="2" fillId="0" borderId="16" xfId="0" applyFont="1" applyBorder="1" applyAlignment="1">
      <alignment horizontal="center"/>
    </xf>
    <xf numFmtId="0" fontId="2" fillId="0" borderId="17" xfId="0" applyFont="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Alignment="1">
      <alignment horizontal="left"/>
    </xf>
    <xf numFmtId="0" fontId="4" fillId="0" borderId="0" xfId="0" applyFont="1"/>
    <xf numFmtId="0" fontId="0" fillId="2" borderId="6"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0" fillId="2" borderId="20" xfId="0" applyFill="1" applyBorder="1" applyAlignment="1">
      <alignment horizontal="center"/>
    </xf>
    <xf numFmtId="0" fontId="0" fillId="2" borderId="21" xfId="0" applyFill="1" applyBorder="1" applyAlignment="1">
      <alignment horizontal="center"/>
    </xf>
    <xf numFmtId="0" fontId="0" fillId="2" borderId="22" xfId="0" applyFill="1" applyBorder="1" applyAlignment="1">
      <alignment horizontal="center"/>
    </xf>
    <xf numFmtId="0" fontId="0" fillId="0" borderId="23" xfId="0" applyBorder="1" applyAlignment="1">
      <alignment horizontal="center"/>
    </xf>
    <xf numFmtId="0" fontId="2" fillId="2" borderId="20" xfId="0" applyFont="1" applyFill="1" applyBorder="1" applyAlignment="1">
      <alignment horizontal="center"/>
    </xf>
    <xf numFmtId="0" fontId="2" fillId="2" borderId="21" xfId="0" applyFont="1" applyFill="1" applyBorder="1" applyAlignment="1">
      <alignment horizontal="center"/>
    </xf>
    <xf numFmtId="0" fontId="2" fillId="2" borderId="22" xfId="0" applyFont="1" applyFill="1" applyBorder="1" applyAlignment="1">
      <alignment horizontal="center"/>
    </xf>
    <xf numFmtId="0" fontId="0" fillId="2" borderId="5" xfId="0" applyFill="1" applyBorder="1" applyAlignment="1">
      <alignment horizontal="center"/>
    </xf>
    <xf numFmtId="0" fontId="0" fillId="2" borderId="24" xfId="0" applyFill="1" applyBorder="1" applyAlignment="1">
      <alignment horizontal="center"/>
    </xf>
    <xf numFmtId="0" fontId="0" fillId="2" borderId="25" xfId="0" applyFill="1" applyBorder="1" applyAlignment="1">
      <alignment horizontal="center"/>
    </xf>
    <xf numFmtId="0" fontId="2" fillId="0" borderId="26" xfId="0" applyFont="1" applyBorder="1" applyAlignment="1">
      <alignment horizontal="center" vertical="center"/>
    </xf>
    <xf numFmtId="0" fontId="0" fillId="0" borderId="27" xfId="0" applyBorder="1" applyAlignment="1">
      <alignment horizontal="center" vertical="center"/>
    </xf>
    <xf numFmtId="0" fontId="2" fillId="0" borderId="3"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0" fillId="0" borderId="23" xfId="0" applyBorder="1" applyAlignment="1">
      <alignment horizontal="center" vertical="center"/>
    </xf>
    <xf numFmtId="0" fontId="0" fillId="2" borderId="5" xfId="0" applyFill="1" applyBorder="1" applyAlignment="1" applyProtection="1">
      <alignment horizontal="center"/>
      <protection locked="0"/>
    </xf>
    <xf numFmtId="0" fontId="0" fillId="2" borderId="24" xfId="0" applyFill="1" applyBorder="1" applyAlignment="1" applyProtection="1">
      <alignment horizontal="center"/>
      <protection locked="0"/>
    </xf>
    <xf numFmtId="0" fontId="0" fillId="2" borderId="25" xfId="0" applyFill="1" applyBorder="1" applyAlignment="1" applyProtection="1">
      <alignment horizontal="center"/>
      <protection locked="0"/>
    </xf>
    <xf numFmtId="0" fontId="0" fillId="0" borderId="18" xfId="0" applyBorder="1" applyAlignment="1">
      <alignment horizontal="center" vertical="center"/>
    </xf>
    <xf numFmtId="0" fontId="0" fillId="2" borderId="6" xfId="0" applyFill="1" applyBorder="1" applyAlignment="1" applyProtection="1">
      <alignment horizontal="center"/>
      <protection locked="0"/>
    </xf>
    <xf numFmtId="0" fontId="0" fillId="2" borderId="16" xfId="0" applyFill="1" applyBorder="1" applyAlignment="1" applyProtection="1">
      <alignment horizontal="center"/>
      <protection locked="0"/>
    </xf>
    <xf numFmtId="0" fontId="0" fillId="2" borderId="17" xfId="0" applyFill="1" applyBorder="1" applyAlignment="1" applyProtection="1">
      <alignment horizontal="center"/>
      <protection locked="0"/>
    </xf>
    <xf numFmtId="0" fontId="0" fillId="0" borderId="19" xfId="0" applyBorder="1" applyAlignment="1">
      <alignment horizontal="center" vertical="center"/>
    </xf>
    <xf numFmtId="0" fontId="0" fillId="2" borderId="7" xfId="0" applyFill="1" applyBorder="1" applyAlignment="1" applyProtection="1">
      <alignment horizontal="center"/>
      <protection locked="0"/>
    </xf>
    <xf numFmtId="0" fontId="0" fillId="2" borderId="30" xfId="0" applyFill="1" applyBorder="1" applyAlignment="1" applyProtection="1">
      <alignment horizontal="center"/>
      <protection locked="0"/>
    </xf>
    <xf numFmtId="0" fontId="0" fillId="2" borderId="31" xfId="0" applyFill="1" applyBorder="1" applyAlignment="1" applyProtection="1">
      <alignment horizontal="center"/>
      <protection locked="0"/>
    </xf>
    <xf numFmtId="0" fontId="7" fillId="0" borderId="0" xfId="0" applyFont="1"/>
    <xf numFmtId="0" fontId="38" fillId="0" borderId="16" xfId="0" applyFont="1" applyBorder="1" applyAlignment="1">
      <alignment vertical="center"/>
    </xf>
    <xf numFmtId="0" fontId="37" fillId="0" borderId="16" xfId="0" applyFont="1" applyBorder="1" applyAlignment="1">
      <alignment horizontal="center" vertical="center"/>
    </xf>
    <xf numFmtId="0" fontId="37" fillId="0" borderId="16" xfId="0" applyFont="1" applyBorder="1" applyAlignment="1">
      <alignment vertical="center"/>
    </xf>
    <xf numFmtId="0" fontId="3" fillId="0" borderId="0" xfId="0" applyFont="1" applyAlignment="1">
      <alignment horizontal="center" vertical="center" wrapText="1"/>
    </xf>
    <xf numFmtId="0" fontId="3" fillId="0" borderId="0" xfId="0" applyFont="1"/>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4" xfId="0" applyFont="1" applyFill="1" applyBorder="1" applyAlignment="1">
      <alignment horizontal="center" vertical="center"/>
    </xf>
    <xf numFmtId="0" fontId="0" fillId="2" borderId="34" xfId="0" applyFill="1" applyBorder="1" applyAlignment="1" applyProtection="1">
      <alignment vertical="center"/>
      <protection locked="0"/>
    </xf>
    <xf numFmtId="0" fontId="0" fillId="2" borderId="35" xfId="0" applyFill="1" applyBorder="1" applyAlignment="1" applyProtection="1">
      <alignment vertical="center"/>
      <protection locked="0"/>
    </xf>
    <xf numFmtId="0" fontId="0" fillId="2" borderId="16" xfId="0" applyFill="1" applyBorder="1" applyAlignment="1" applyProtection="1">
      <alignment vertical="center"/>
      <protection locked="0"/>
    </xf>
    <xf numFmtId="0" fontId="0" fillId="2" borderId="17" xfId="0" applyFill="1" applyBorder="1" applyAlignment="1" applyProtection="1">
      <alignment vertical="center"/>
      <protection locked="0"/>
    </xf>
    <xf numFmtId="0" fontId="2" fillId="2" borderId="15" xfId="0" applyFont="1" applyFill="1" applyBorder="1" applyAlignment="1">
      <alignment horizontal="center" vertical="center"/>
    </xf>
    <xf numFmtId="0" fontId="0" fillId="2" borderId="0" xfId="0" applyFill="1" applyAlignment="1" applyProtection="1">
      <alignment vertical="center"/>
      <protection locked="0"/>
    </xf>
    <xf numFmtId="0" fontId="9" fillId="0" borderId="0" xfId="0" applyFont="1" applyAlignment="1">
      <alignment vertical="center"/>
    </xf>
    <xf numFmtId="0" fontId="8" fillId="0" borderId="0" xfId="0" applyFont="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2" borderId="0" xfId="0" applyFont="1" applyFill="1" applyAlignment="1" applyProtection="1">
      <alignment vertical="center"/>
      <protection locked="0"/>
    </xf>
    <xf numFmtId="0" fontId="10" fillId="0" borderId="26" xfId="0" applyFont="1" applyBorder="1" applyAlignment="1">
      <alignment horizontal="center" vertical="center" wrapText="1"/>
    </xf>
    <xf numFmtId="0" fontId="39" fillId="2" borderId="38" xfId="0" applyFont="1" applyFill="1" applyBorder="1" applyAlignment="1">
      <alignment horizontal="center" vertical="center" wrapText="1"/>
    </xf>
    <xf numFmtId="0" fontId="39" fillId="2" borderId="38" xfId="0" applyFont="1" applyFill="1" applyBorder="1" applyAlignment="1" applyProtection="1">
      <alignment horizontal="center" vertical="center" wrapText="1"/>
      <protection locked="0"/>
    </xf>
    <xf numFmtId="0" fontId="39" fillId="2" borderId="10" xfId="0" applyFont="1" applyFill="1" applyBorder="1" applyAlignment="1" applyProtection="1">
      <alignment horizontal="left" vertical="center" wrapText="1"/>
      <protection locked="0"/>
    </xf>
    <xf numFmtId="0" fontId="39" fillId="2" borderId="18" xfId="0" applyFont="1" applyFill="1" applyBorder="1" applyAlignment="1">
      <alignment horizontal="center" vertical="center" wrapText="1"/>
    </xf>
    <xf numFmtId="0" fontId="39" fillId="2" borderId="18" xfId="0" applyFont="1" applyFill="1" applyBorder="1" applyAlignment="1" applyProtection="1">
      <alignment horizontal="center" vertical="center" wrapText="1"/>
      <protection locked="0"/>
    </xf>
    <xf numFmtId="0" fontId="39" fillId="2" borderId="11" xfId="0" applyFont="1" applyFill="1" applyBorder="1" applyAlignment="1" applyProtection="1">
      <alignment horizontal="left" vertical="center" wrapText="1"/>
      <protection locked="0"/>
    </xf>
    <xf numFmtId="0" fontId="39" fillId="2" borderId="39" xfId="0" applyFont="1" applyFill="1" applyBorder="1" applyAlignment="1">
      <alignment horizontal="center" vertical="center" wrapText="1"/>
    </xf>
    <xf numFmtId="0" fontId="39" fillId="2" borderId="39" xfId="0" applyFont="1" applyFill="1" applyBorder="1" applyAlignment="1" applyProtection="1">
      <alignment horizontal="center" vertical="center" wrapText="1"/>
      <protection locked="0"/>
    </xf>
    <xf numFmtId="0" fontId="39" fillId="2" borderId="19" xfId="0" applyFont="1" applyFill="1" applyBorder="1" applyAlignment="1" applyProtection="1">
      <alignment horizontal="center" vertical="center" wrapText="1"/>
      <protection locked="0"/>
    </xf>
    <xf numFmtId="0" fontId="39" fillId="2" borderId="12" xfId="0" applyFont="1" applyFill="1" applyBorder="1" applyAlignment="1" applyProtection="1">
      <alignment horizontal="left" vertical="center" wrapText="1"/>
      <protection locked="0"/>
    </xf>
    <xf numFmtId="0" fontId="39" fillId="2" borderId="38" xfId="0" applyFont="1" applyFill="1" applyBorder="1" applyAlignment="1" applyProtection="1">
      <alignment horizontal="left" vertical="center" wrapText="1"/>
      <protection locked="0"/>
    </xf>
    <xf numFmtId="0" fontId="39" fillId="2" borderId="39" xfId="0" applyFont="1" applyFill="1" applyBorder="1" applyAlignment="1" applyProtection="1">
      <alignment horizontal="left" vertical="center" wrapText="1"/>
      <protection locked="0"/>
    </xf>
    <xf numFmtId="0" fontId="11" fillId="0" borderId="0" xfId="0" applyFont="1" applyAlignment="1">
      <alignment vertical="center"/>
    </xf>
    <xf numFmtId="0" fontId="11" fillId="0" borderId="21" xfId="0" applyFont="1" applyBorder="1" applyAlignment="1">
      <alignment horizontal="left" vertical="center" wrapText="1"/>
    </xf>
    <xf numFmtId="0" fontId="11" fillId="0" borderId="16" xfId="0" applyFont="1" applyBorder="1" applyAlignment="1">
      <alignment horizontal="left" vertical="center" wrapText="1"/>
    </xf>
    <xf numFmtId="0" fontId="40" fillId="3" borderId="0" xfId="0" applyFont="1" applyFill="1"/>
    <xf numFmtId="0" fontId="41" fillId="4" borderId="16" xfId="0" applyFont="1" applyFill="1" applyBorder="1" applyAlignment="1">
      <alignment horizontal="center" vertical="center" wrapText="1"/>
    </xf>
    <xf numFmtId="0" fontId="41" fillId="4" borderId="16" xfId="0" applyFont="1" applyFill="1" applyBorder="1" applyAlignment="1">
      <alignment vertical="center" wrapText="1"/>
    </xf>
    <xf numFmtId="0" fontId="0" fillId="3" borderId="0" xfId="0" applyFill="1"/>
    <xf numFmtId="0" fontId="40" fillId="0" borderId="0" xfId="0" applyFont="1"/>
    <xf numFmtId="0" fontId="42" fillId="3" borderId="34" xfId="0" applyFont="1" applyFill="1" applyBorder="1" applyAlignment="1">
      <alignment vertical="center" wrapText="1"/>
    </xf>
    <xf numFmtId="0" fontId="43" fillId="4" borderId="16" xfId="0" applyFont="1" applyFill="1" applyBorder="1" applyAlignment="1">
      <alignment horizontal="center" vertical="center" wrapText="1"/>
    </xf>
    <xf numFmtId="0" fontId="44" fillId="4" borderId="16" xfId="1" applyFont="1" applyFill="1" applyBorder="1" applyAlignment="1" applyProtection="1">
      <alignment horizontal="center" vertical="center" wrapText="1"/>
    </xf>
    <xf numFmtId="0" fontId="45" fillId="4" borderId="16" xfId="0" applyFont="1" applyFill="1" applyBorder="1" applyAlignment="1">
      <alignment vertical="center" wrapText="1"/>
    </xf>
    <xf numFmtId="0" fontId="42" fillId="3" borderId="21" xfId="0" applyFont="1" applyFill="1" applyBorder="1" applyAlignment="1">
      <alignment vertical="center" wrapText="1"/>
    </xf>
    <xf numFmtId="0" fontId="43" fillId="4" borderId="40" xfId="0" applyFont="1" applyFill="1" applyBorder="1" applyAlignment="1">
      <alignment horizontal="center" vertical="center" wrapText="1"/>
    </xf>
    <xf numFmtId="0" fontId="43" fillId="4" borderId="29" xfId="0" applyFont="1" applyFill="1" applyBorder="1" applyAlignment="1">
      <alignment vertical="center" wrapText="1"/>
    </xf>
    <xf numFmtId="0" fontId="45" fillId="3" borderId="0" xfId="0" applyFont="1" applyFill="1" applyAlignment="1">
      <alignment horizontal="center"/>
    </xf>
    <xf numFmtId="2" fontId="0" fillId="3" borderId="0" xfId="0" applyNumberFormat="1" applyFill="1" applyAlignment="1">
      <alignment wrapText="1"/>
    </xf>
    <xf numFmtId="0" fontId="0" fillId="3" borderId="0" xfId="0" applyFill="1" applyAlignment="1">
      <alignment wrapText="1"/>
    </xf>
    <xf numFmtId="0" fontId="45" fillId="0" borderId="0" xfId="0" applyFont="1" applyAlignment="1">
      <alignment horizontal="center"/>
    </xf>
    <xf numFmtId="0" fontId="46" fillId="0" borderId="0" xfId="0" applyFont="1"/>
    <xf numFmtId="0" fontId="46" fillId="0" borderId="16" xfId="0" applyFont="1" applyBorder="1" applyAlignment="1">
      <alignment horizontal="center" vertical="center"/>
    </xf>
    <xf numFmtId="0" fontId="46" fillId="2" borderId="41" xfId="0" applyFont="1" applyFill="1" applyBorder="1" applyAlignment="1" applyProtection="1">
      <alignment horizontal="center" vertical="center" wrapText="1"/>
      <protection locked="0"/>
    </xf>
    <xf numFmtId="0" fontId="46" fillId="2" borderId="42" xfId="0" applyFont="1" applyFill="1" applyBorder="1" applyAlignment="1" applyProtection="1">
      <alignment horizontal="left" vertical="center" wrapText="1"/>
      <protection locked="0"/>
    </xf>
    <xf numFmtId="0" fontId="39" fillId="2" borderId="19" xfId="0" applyFont="1" applyFill="1" applyBorder="1" applyAlignment="1">
      <alignment horizontal="center" vertical="center" wrapText="1"/>
    </xf>
    <xf numFmtId="0" fontId="46" fillId="2" borderId="43" xfId="0" applyFont="1" applyFill="1" applyBorder="1" applyAlignment="1" applyProtection="1">
      <alignment horizontal="center" vertical="center" wrapText="1"/>
      <protection locked="0"/>
    </xf>
    <xf numFmtId="0" fontId="46" fillId="2" borderId="44" xfId="0" applyFont="1" applyFill="1" applyBorder="1" applyAlignment="1" applyProtection="1">
      <alignment horizontal="left" vertical="center" wrapText="1"/>
      <protection locked="0"/>
    </xf>
    <xf numFmtId="0" fontId="46" fillId="0" borderId="0" xfId="0" applyFont="1" applyAlignment="1">
      <alignment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5" fillId="0" borderId="17" xfId="0" applyFont="1" applyBorder="1" applyAlignment="1">
      <alignment vertical="center" wrapText="1"/>
    </xf>
    <xf numFmtId="0" fontId="12" fillId="0" borderId="17" xfId="0" applyFont="1" applyBorder="1" applyAlignment="1">
      <alignment vertical="center" wrapText="1"/>
    </xf>
    <xf numFmtId="0" fontId="45" fillId="0" borderId="20" xfId="0" applyFont="1" applyBorder="1" applyAlignment="1">
      <alignment horizontal="center" vertical="center" wrapText="1"/>
    </xf>
    <xf numFmtId="0" fontId="12" fillId="0" borderId="22" xfId="0" applyFont="1" applyBorder="1" applyAlignment="1">
      <alignment vertical="center" wrapText="1"/>
    </xf>
    <xf numFmtId="0" fontId="45" fillId="0" borderId="7" xfId="0" applyFont="1" applyBorder="1" applyAlignment="1">
      <alignment horizontal="center" vertical="center" wrapText="1"/>
    </xf>
    <xf numFmtId="0" fontId="45" fillId="0" borderId="31" xfId="0" applyFont="1" applyBorder="1" applyAlignment="1">
      <alignment vertical="center" wrapText="1"/>
    </xf>
    <xf numFmtId="0" fontId="0" fillId="0" borderId="0" xfId="0" applyAlignment="1">
      <alignment horizontal="center" vertical="center" wrapText="1"/>
    </xf>
    <xf numFmtId="0" fontId="10" fillId="0" borderId="16" xfId="0" applyFont="1" applyBorder="1" applyAlignment="1">
      <alignment horizontal="center" vertical="center" wrapText="1"/>
    </xf>
    <xf numFmtId="0" fontId="11" fillId="0" borderId="16" xfId="0" applyFont="1" applyBorder="1" applyAlignment="1">
      <alignment horizontal="center" vertical="center" wrapText="1"/>
    </xf>
    <xf numFmtId="9" fontId="2" fillId="0" borderId="0" xfId="0" applyNumberFormat="1" applyFont="1" applyAlignment="1">
      <alignment horizontal="center"/>
    </xf>
    <xf numFmtId="0" fontId="7" fillId="0" borderId="0" xfId="0" applyFont="1" applyAlignment="1">
      <alignment horizontal="center"/>
    </xf>
    <xf numFmtId="9" fontId="7" fillId="0" borderId="16" xfId="2" applyFont="1" applyBorder="1" applyAlignment="1">
      <alignment horizontal="center"/>
    </xf>
    <xf numFmtId="9" fontId="7" fillId="0" borderId="16" xfId="0" applyNumberFormat="1" applyFont="1" applyBorder="1" applyAlignment="1">
      <alignment horizontal="center"/>
    </xf>
    <xf numFmtId="0" fontId="11" fillId="5" borderId="16" xfId="0" applyFont="1" applyFill="1" applyBorder="1" applyAlignment="1">
      <alignment horizontal="center" vertical="center"/>
    </xf>
    <xf numFmtId="0" fontId="11" fillId="6" borderId="16" xfId="0" applyFont="1" applyFill="1" applyBorder="1" applyAlignment="1">
      <alignment horizontal="center" vertical="center"/>
    </xf>
    <xf numFmtId="0" fontId="11" fillId="7" borderId="16" xfId="0" applyFont="1" applyFill="1" applyBorder="1" applyAlignment="1">
      <alignment horizontal="center" vertical="center"/>
    </xf>
    <xf numFmtId="0" fontId="11" fillId="8" borderId="16" xfId="0" applyFont="1" applyFill="1" applyBorder="1" applyAlignment="1">
      <alignment horizontal="center" vertical="center"/>
    </xf>
    <xf numFmtId="0" fontId="7" fillId="0" borderId="0" xfId="0" applyFont="1" applyAlignment="1">
      <alignment horizontal="left" vertical="center" wrapText="1"/>
    </xf>
    <xf numFmtId="0" fontId="10" fillId="0" borderId="16" xfId="0" applyFont="1" applyBorder="1" applyAlignment="1">
      <alignment horizontal="left" vertical="center" wrapText="1"/>
    </xf>
    <xf numFmtId="0" fontId="11" fillId="0" borderId="6" xfId="0" applyFont="1" applyBorder="1" applyAlignment="1">
      <alignment horizontal="center" vertical="center" wrapText="1"/>
    </xf>
    <xf numFmtId="0" fontId="11" fillId="0" borderId="16" xfId="0" applyFont="1" applyBorder="1" applyAlignment="1">
      <alignment horizontal="justify" vertical="center" wrapText="1"/>
    </xf>
    <xf numFmtId="0" fontId="11" fillId="0" borderId="20" xfId="0" applyFont="1" applyBorder="1" applyAlignment="1">
      <alignment horizontal="center" vertical="center" wrapText="1"/>
    </xf>
    <xf numFmtId="0" fontId="11" fillId="0" borderId="4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6" xfId="0" applyFont="1" applyBorder="1" applyAlignment="1">
      <alignment horizontal="justify" vertical="center" wrapText="1"/>
    </xf>
    <xf numFmtId="0" fontId="10" fillId="0" borderId="20" xfId="0" applyFont="1" applyBorder="1" applyAlignment="1">
      <alignment horizontal="center" vertical="center" wrapText="1"/>
    </xf>
    <xf numFmtId="0" fontId="17" fillId="0" borderId="16" xfId="0" applyFont="1" applyBorder="1" applyAlignment="1">
      <alignment vertical="center" wrapText="1"/>
    </xf>
    <xf numFmtId="0" fontId="17" fillId="0" borderId="16" xfId="0" applyFont="1" applyBorder="1" applyAlignment="1">
      <alignment horizontal="justify" vertical="center" wrapText="1"/>
    </xf>
    <xf numFmtId="0" fontId="32" fillId="0" borderId="16" xfId="0" applyFont="1" applyBorder="1" applyAlignment="1">
      <alignment horizontal="justify" vertical="center" wrapText="1"/>
    </xf>
    <xf numFmtId="0" fontId="17" fillId="0" borderId="6" xfId="0" applyFont="1" applyBorder="1" applyAlignment="1">
      <alignment horizontal="center" vertical="center" wrapText="1"/>
    </xf>
    <xf numFmtId="0" fontId="17" fillId="0" borderId="16" xfId="0" applyFont="1" applyBorder="1" applyAlignment="1">
      <alignment horizontal="left" vertical="center" wrapText="1"/>
    </xf>
    <xf numFmtId="0" fontId="32" fillId="0" borderId="16" xfId="0" applyFont="1" applyBorder="1" applyAlignment="1">
      <alignment horizontal="left" vertical="center" wrapText="1"/>
    </xf>
    <xf numFmtId="0" fontId="47" fillId="0" borderId="16" xfId="0" applyFont="1" applyBorder="1" applyAlignment="1">
      <alignment horizontal="center" vertical="center" wrapText="1"/>
    </xf>
    <xf numFmtId="0" fontId="3" fillId="0" borderId="0" xfId="0" applyFont="1" applyAlignment="1">
      <alignment horizontal="left" vertical="center" wrapText="1"/>
    </xf>
    <xf numFmtId="0" fontId="11" fillId="0" borderId="1" xfId="0" applyFont="1" applyBorder="1" applyAlignment="1">
      <alignment horizontal="center" vertical="center" wrapText="1"/>
    </xf>
    <xf numFmtId="0" fontId="11" fillId="2" borderId="16" xfId="0" applyFont="1" applyFill="1" applyBorder="1" applyAlignment="1" applyProtection="1">
      <alignment horizontal="center" vertical="center"/>
      <protection locked="0"/>
    </xf>
    <xf numFmtId="0" fontId="11" fillId="2" borderId="16" xfId="0" applyFont="1" applyFill="1" applyBorder="1" applyAlignment="1" applyProtection="1">
      <alignment horizontal="left" vertical="center" wrapText="1"/>
      <protection locked="0"/>
    </xf>
    <xf numFmtId="0" fontId="11" fillId="0" borderId="27" xfId="0" applyFont="1" applyBorder="1" applyAlignment="1">
      <alignment horizontal="center" vertical="center" wrapText="1"/>
    </xf>
    <xf numFmtId="0" fontId="11" fillId="2" borderId="1" xfId="0" applyFont="1" applyFill="1" applyBorder="1" applyAlignment="1" applyProtection="1">
      <alignment horizontal="left" vertical="center" wrapText="1"/>
      <protection locked="0"/>
    </xf>
    <xf numFmtId="0" fontId="4" fillId="0" borderId="4"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6" xfId="0" applyFont="1" applyBorder="1" applyAlignment="1">
      <alignment horizontal="center" vertical="center" wrapText="1"/>
    </xf>
    <xf numFmtId="0" fontId="3" fillId="2" borderId="45" xfId="0" applyFont="1" applyFill="1" applyBorder="1" applyAlignment="1" applyProtection="1">
      <alignment horizontal="center"/>
      <protection locked="0"/>
    </xf>
    <xf numFmtId="0" fontId="3" fillId="2" borderId="34" xfId="0" applyFont="1" applyFill="1" applyBorder="1" applyAlignment="1" applyProtection="1">
      <alignment horizontal="center"/>
      <protection locked="0"/>
    </xf>
    <xf numFmtId="0" fontId="3" fillId="2" borderId="47" xfId="0" applyFont="1" applyFill="1" applyBorder="1" applyAlignment="1" applyProtection="1">
      <alignment horizontal="center"/>
      <protection locked="0"/>
    </xf>
    <xf numFmtId="0" fontId="3" fillId="2" borderId="35" xfId="0" applyFont="1" applyFill="1" applyBorder="1" applyAlignment="1" applyProtection="1">
      <alignment horizontal="center"/>
      <protection locked="0"/>
    </xf>
    <xf numFmtId="0" fontId="3" fillId="2" borderId="6" xfId="0" applyFont="1" applyFill="1" applyBorder="1" applyAlignment="1" applyProtection="1">
      <alignment horizontal="center"/>
      <protection locked="0"/>
    </xf>
    <xf numFmtId="0" fontId="3" fillId="2" borderId="16" xfId="0" applyFont="1" applyFill="1" applyBorder="1" applyAlignment="1" applyProtection="1">
      <alignment horizontal="center"/>
      <protection locked="0"/>
    </xf>
    <xf numFmtId="0" fontId="3" fillId="2" borderId="1" xfId="0" applyFont="1" applyFill="1" applyBorder="1" applyAlignment="1" applyProtection="1">
      <alignment horizontal="center"/>
      <protection locked="0"/>
    </xf>
    <xf numFmtId="0" fontId="3" fillId="2" borderId="17" xfId="0" applyFont="1" applyFill="1" applyBorder="1" applyAlignment="1" applyProtection="1">
      <alignment horizontal="center"/>
      <protection locked="0"/>
    </xf>
    <xf numFmtId="0" fontId="0" fillId="0" borderId="38"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2" borderId="4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2" fillId="2" borderId="46" xfId="0" applyFont="1" applyFill="1" applyBorder="1" applyAlignment="1">
      <alignment horizontal="center" vertical="center"/>
    </xf>
    <xf numFmtId="0" fontId="2" fillId="0" borderId="0" xfId="0" applyFont="1" applyAlignment="1">
      <alignment horizontal="left" vertical="center"/>
    </xf>
    <xf numFmtId="0" fontId="2" fillId="0" borderId="4" xfId="0" applyFont="1" applyBorder="1" applyAlignment="1">
      <alignment horizontal="center" wrapText="1"/>
    </xf>
    <xf numFmtId="0" fontId="2" fillId="0" borderId="33" xfId="0" applyFont="1" applyBorder="1" applyAlignment="1">
      <alignment wrapText="1"/>
    </xf>
    <xf numFmtId="0" fontId="9" fillId="0" borderId="46" xfId="0" applyFont="1" applyBorder="1" applyAlignment="1">
      <alignment horizontal="center"/>
    </xf>
    <xf numFmtId="0" fontId="2" fillId="0" borderId="48" xfId="0" applyFont="1" applyBorder="1" applyAlignment="1">
      <alignment horizontal="center" wrapText="1"/>
    </xf>
    <xf numFmtId="0" fontId="7" fillId="0" borderId="49" xfId="0" applyFont="1" applyBorder="1" applyAlignment="1">
      <alignment wrapText="1"/>
    </xf>
    <xf numFmtId="0" fontId="6" fillId="0" borderId="50" xfId="1" applyBorder="1" applyAlignment="1" applyProtection="1">
      <alignment horizontal="center" vertical="center"/>
    </xf>
    <xf numFmtId="0" fontId="10" fillId="0" borderId="51" xfId="0" applyFont="1" applyBorder="1" applyAlignment="1">
      <alignment horizontal="center" vertical="center" wrapText="1"/>
    </xf>
    <xf numFmtId="0" fontId="11" fillId="0" borderId="34" xfId="0" applyFont="1" applyBorder="1" applyAlignment="1">
      <alignment horizontal="center" vertical="center" wrapText="1"/>
    </xf>
    <xf numFmtId="0" fontId="11" fillId="5" borderId="16" xfId="0" applyFont="1" applyFill="1" applyBorder="1" applyAlignment="1">
      <alignment horizontal="left" vertical="center"/>
    </xf>
    <xf numFmtId="0" fontId="11" fillId="9" borderId="16" xfId="0" applyFont="1" applyFill="1" applyBorder="1" applyAlignment="1">
      <alignment horizontal="left" vertical="center"/>
    </xf>
    <xf numFmtId="0" fontId="11" fillId="6" borderId="16" xfId="0" applyFont="1" applyFill="1" applyBorder="1" applyAlignment="1">
      <alignment horizontal="left" vertical="center"/>
    </xf>
    <xf numFmtId="0" fontId="11" fillId="7" borderId="16" xfId="0" applyFont="1" applyFill="1" applyBorder="1" applyAlignment="1">
      <alignment horizontal="left" vertical="center"/>
    </xf>
    <xf numFmtId="0" fontId="11" fillId="8" borderId="16" xfId="0" applyFont="1" applyFill="1" applyBorder="1" applyAlignment="1">
      <alignment horizontal="left" vertical="center"/>
    </xf>
    <xf numFmtId="0" fontId="11" fillId="4" borderId="16" xfId="0" applyFont="1" applyFill="1" applyBorder="1" applyAlignment="1">
      <alignment horizontal="left" vertical="center"/>
    </xf>
    <xf numFmtId="0" fontId="11" fillId="9" borderId="16" xfId="0" applyFont="1" applyFill="1" applyBorder="1" applyAlignment="1">
      <alignment horizontal="center" vertical="center"/>
    </xf>
    <xf numFmtId="0" fontId="11" fillId="4" borderId="16" xfId="0" applyFont="1" applyFill="1" applyBorder="1" applyAlignment="1">
      <alignment horizontal="center" vertical="center"/>
    </xf>
    <xf numFmtId="0" fontId="34" fillId="0" borderId="0" xfId="0" applyFont="1" applyAlignment="1">
      <alignment horizontal="left" vertical="center"/>
    </xf>
    <xf numFmtId="0" fontId="34" fillId="0" borderId="0" xfId="0" applyFont="1"/>
    <xf numFmtId="0" fontId="2" fillId="0" borderId="16" xfId="0" applyFont="1" applyBorder="1" applyAlignment="1">
      <alignment horizontal="center" vertical="center"/>
    </xf>
    <xf numFmtId="0" fontId="2" fillId="0" borderId="16" xfId="0" applyFont="1" applyBorder="1" applyAlignment="1">
      <alignment horizontal="center" vertical="center" wrapText="1"/>
    </xf>
    <xf numFmtId="0" fontId="48" fillId="0" borderId="16" xfId="0" applyFont="1" applyBorder="1" applyAlignment="1">
      <alignment horizontal="left" vertical="center" wrapText="1"/>
    </xf>
    <xf numFmtId="0" fontId="35" fillId="0" borderId="16" xfId="1" applyFont="1" applyFill="1" applyBorder="1" applyAlignment="1" applyProtection="1">
      <alignment horizontal="center" vertical="center" wrapText="1"/>
      <protection locked="0"/>
    </xf>
    <xf numFmtId="0" fontId="11" fillId="0" borderId="0" xfId="0" applyFont="1" applyAlignment="1">
      <alignment horizontal="center" vertical="center"/>
    </xf>
    <xf numFmtId="0" fontId="10" fillId="0" borderId="16" xfId="0" applyFont="1" applyBorder="1" applyAlignment="1">
      <alignment horizontal="justify" vertical="center"/>
    </xf>
    <xf numFmtId="0" fontId="10" fillId="0" borderId="21" xfId="0" applyFont="1" applyBorder="1" applyAlignment="1">
      <alignment horizontal="left" vertical="center" wrapText="1"/>
    </xf>
    <xf numFmtId="0" fontId="17" fillId="0" borderId="16" xfId="0" applyFont="1" applyBorder="1" applyAlignment="1">
      <alignment horizontal="center" vertical="center" wrapText="1"/>
    </xf>
    <xf numFmtId="0" fontId="11" fillId="0" borderId="34" xfId="1" applyFont="1" applyFill="1" applyBorder="1" applyAlignment="1" applyProtection="1">
      <alignment horizontal="center" vertical="center" wrapText="1"/>
    </xf>
    <xf numFmtId="0" fontId="32" fillId="0" borderId="16" xfId="0" applyFont="1" applyBorder="1" applyAlignment="1">
      <alignment horizontal="center" vertical="center" wrapText="1"/>
    </xf>
    <xf numFmtId="164" fontId="10" fillId="0" borderId="6" xfId="0" applyNumberFormat="1" applyFont="1" applyBorder="1" applyAlignment="1">
      <alignment horizontal="center" vertical="center" wrapText="1"/>
    </xf>
    <xf numFmtId="0" fontId="47" fillId="0" borderId="27" xfId="0" applyFont="1" applyBorder="1" applyAlignment="1">
      <alignment horizontal="center" vertical="center" wrapText="1"/>
    </xf>
    <xf numFmtId="2" fontId="10" fillId="0" borderId="6" xfId="0" applyNumberFormat="1" applyFont="1" applyBorder="1" applyAlignment="1">
      <alignment horizontal="center" vertical="center" wrapText="1"/>
    </xf>
    <xf numFmtId="2" fontId="11" fillId="0" borderId="6" xfId="0" applyNumberFormat="1" applyFont="1" applyBorder="1" applyAlignment="1">
      <alignment horizontal="center" vertical="center" wrapText="1"/>
    </xf>
    <xf numFmtId="0" fontId="11" fillId="0" borderId="16" xfId="0" applyFont="1" applyBorder="1" applyAlignment="1">
      <alignment horizontal="center" vertical="center"/>
    </xf>
    <xf numFmtId="2" fontId="11" fillId="0" borderId="16" xfId="0" applyNumberFormat="1" applyFont="1" applyBorder="1" applyAlignment="1">
      <alignment horizontal="center" vertical="center" wrapText="1"/>
    </xf>
    <xf numFmtId="0" fontId="47" fillId="0" borderId="1" xfId="0" applyFont="1" applyBorder="1" applyAlignment="1">
      <alignment horizontal="center" vertical="center" wrapText="1"/>
    </xf>
    <xf numFmtId="0" fontId="47" fillId="10" borderId="16" xfId="0" applyFont="1" applyFill="1" applyBorder="1" applyAlignment="1">
      <alignment horizontal="justify" vertical="center" wrapText="1"/>
    </xf>
    <xf numFmtId="0" fontId="2" fillId="0" borderId="47" xfId="0" applyFont="1" applyBorder="1" applyAlignment="1">
      <alignment horizontal="center" vertical="center" wrapText="1"/>
    </xf>
    <xf numFmtId="0" fontId="5" fillId="0" borderId="0" xfId="0" applyFont="1" applyAlignment="1">
      <alignment horizontal="center" vertical="center" wrapText="1"/>
    </xf>
    <xf numFmtId="0" fontId="21" fillId="4" borderId="16" xfId="1" applyFont="1" applyFill="1" applyBorder="1" applyAlignment="1" applyProtection="1">
      <alignment horizontal="center" vertical="center" wrapText="1"/>
    </xf>
    <xf numFmtId="0" fontId="2" fillId="0" borderId="45" xfId="0" applyFont="1" applyBorder="1" applyAlignment="1">
      <alignment horizontal="center" vertical="center" wrapText="1"/>
    </xf>
    <xf numFmtId="0" fontId="2" fillId="0" borderId="34" xfId="0" applyFont="1" applyBorder="1" applyAlignment="1">
      <alignment horizontal="left" vertical="center" wrapText="1"/>
    </xf>
    <xf numFmtId="0" fontId="2" fillId="0" borderId="34" xfId="0" applyFont="1" applyBorder="1" applyAlignment="1">
      <alignment horizontal="center" vertical="center" wrapText="1"/>
    </xf>
    <xf numFmtId="0" fontId="36" fillId="0" borderId="16" xfId="1" applyFont="1" applyFill="1" applyBorder="1" applyAlignment="1" applyProtection="1">
      <alignment horizontal="center" vertical="center" wrapText="1"/>
      <protection locked="0"/>
    </xf>
    <xf numFmtId="0" fontId="36" fillId="0" borderId="16" xfId="1" applyFont="1" applyBorder="1" applyAlignment="1" applyProtection="1">
      <alignment horizontal="center" vertical="center" wrapText="1"/>
      <protection locked="0"/>
    </xf>
    <xf numFmtId="9" fontId="7" fillId="0" borderId="0" xfId="2" applyFont="1" applyAlignment="1">
      <alignment horizontal="center"/>
    </xf>
    <xf numFmtId="9" fontId="7" fillId="0" borderId="0" xfId="0" applyNumberFormat="1" applyFont="1" applyAlignment="1">
      <alignment horizontal="center"/>
    </xf>
    <xf numFmtId="0" fontId="11" fillId="2" borderId="51" xfId="0" applyFont="1" applyFill="1" applyBorder="1" applyAlignment="1" applyProtection="1">
      <alignment horizontal="left" vertical="center"/>
      <protection locked="0"/>
    </xf>
    <xf numFmtId="0" fontId="45" fillId="0" borderId="16" xfId="0" applyFont="1" applyBorder="1" applyAlignment="1">
      <alignment vertical="center" wrapText="1"/>
    </xf>
    <xf numFmtId="2" fontId="0" fillId="0" borderId="0" xfId="0" applyNumberFormat="1" applyAlignment="1">
      <alignment horizontal="center"/>
    </xf>
    <xf numFmtId="0" fontId="3" fillId="2" borderId="5" xfId="0" applyFont="1" applyFill="1" applyBorder="1" applyAlignment="1" applyProtection="1">
      <alignment horizontal="center"/>
      <protection locked="0"/>
    </xf>
    <xf numFmtId="0" fontId="3" fillId="2" borderId="24" xfId="0" applyFont="1" applyFill="1" applyBorder="1" applyAlignment="1" applyProtection="1">
      <alignment horizontal="center"/>
      <protection locked="0"/>
    </xf>
    <xf numFmtId="0" fontId="3" fillId="2" borderId="8" xfId="0" applyFont="1" applyFill="1" applyBorder="1" applyAlignment="1" applyProtection="1">
      <alignment horizontal="center"/>
      <protection locked="0"/>
    </xf>
    <xf numFmtId="0" fontId="3" fillId="2" borderId="25" xfId="0" applyFont="1" applyFill="1" applyBorder="1" applyAlignment="1" applyProtection="1">
      <alignment horizontal="center"/>
      <protection locked="0"/>
    </xf>
    <xf numFmtId="0" fontId="2" fillId="0" borderId="0" xfId="0" applyFont="1" applyAlignment="1">
      <alignment vertical="center" wrapText="1"/>
    </xf>
    <xf numFmtId="0" fontId="13" fillId="0" borderId="0" xfId="0" applyFont="1" applyAlignment="1">
      <alignment vertical="center" wrapText="1"/>
    </xf>
    <xf numFmtId="0" fontId="16" fillId="0" borderId="0" xfId="0" applyFont="1" applyAlignment="1">
      <alignment vertical="center"/>
    </xf>
    <xf numFmtId="0" fontId="2" fillId="0" borderId="16" xfId="0" applyFont="1" applyBorder="1" applyAlignment="1">
      <alignment vertical="center"/>
    </xf>
    <xf numFmtId="0" fontId="2" fillId="0" borderId="16" xfId="0" applyFont="1" applyBorder="1" applyAlignment="1">
      <alignment vertical="center" wrapText="1"/>
    </xf>
    <xf numFmtId="0" fontId="11" fillId="0" borderId="20" xfId="0" applyFont="1" applyBorder="1" applyAlignment="1">
      <alignment vertical="center" wrapText="1"/>
    </xf>
    <xf numFmtId="0" fontId="11" fillId="0" borderId="52" xfId="0" applyFont="1" applyBorder="1" applyAlignment="1">
      <alignment vertical="center" wrapText="1"/>
    </xf>
    <xf numFmtId="0" fontId="11" fillId="0" borderId="45" xfId="0" applyFont="1" applyBorder="1" applyAlignment="1">
      <alignment vertical="center" wrapText="1"/>
    </xf>
    <xf numFmtId="0" fontId="11" fillId="0" borderId="21" xfId="0" applyFont="1" applyBorder="1" applyAlignment="1">
      <alignment vertical="center" wrapText="1"/>
    </xf>
    <xf numFmtId="0" fontId="11" fillId="0" borderId="34" xfId="0" applyFont="1" applyBorder="1" applyAlignment="1">
      <alignment vertical="center" wrapText="1"/>
    </xf>
    <xf numFmtId="0" fontId="17" fillId="0" borderId="20" xfId="0" applyFont="1" applyBorder="1" applyAlignment="1">
      <alignment vertical="center" wrapText="1"/>
    </xf>
    <xf numFmtId="0" fontId="17" fillId="0" borderId="52" xfId="0" applyFont="1" applyBorder="1" applyAlignment="1">
      <alignment vertical="center" wrapText="1"/>
    </xf>
    <xf numFmtId="0" fontId="17" fillId="0" borderId="45" xfId="0" applyFont="1" applyBorder="1" applyAlignment="1">
      <alignment vertical="center" wrapText="1"/>
    </xf>
    <xf numFmtId="0" fontId="10" fillId="0" borderId="20" xfId="0" applyFont="1" applyBorder="1" applyAlignment="1">
      <alignment vertical="center" wrapText="1"/>
    </xf>
    <xf numFmtId="0" fontId="10" fillId="0" borderId="52" xfId="0" applyFont="1" applyBorder="1" applyAlignment="1">
      <alignment vertical="center" wrapText="1"/>
    </xf>
    <xf numFmtId="0" fontId="10" fillId="0" borderId="45" xfId="0" applyFont="1" applyBorder="1" applyAlignment="1">
      <alignment vertical="center" wrapText="1"/>
    </xf>
    <xf numFmtId="0" fontId="11" fillId="13" borderId="16" xfId="0" applyFont="1" applyFill="1" applyBorder="1" applyAlignment="1" applyProtection="1">
      <alignment horizontal="center" vertical="center" wrapText="1"/>
      <protection locked="0"/>
    </xf>
    <xf numFmtId="0" fontId="16" fillId="0" borderId="0" xfId="0" applyFont="1" applyAlignment="1">
      <alignment vertical="center" wrapText="1"/>
    </xf>
    <xf numFmtId="0" fontId="11" fillId="0" borderId="34" xfId="0" applyFont="1" applyBorder="1" applyAlignment="1">
      <alignment horizontal="center" vertical="center"/>
    </xf>
    <xf numFmtId="0" fontId="49" fillId="4" borderId="16" xfId="0" applyFont="1" applyFill="1" applyBorder="1" applyAlignment="1">
      <alignment horizontal="center"/>
    </xf>
    <xf numFmtId="0" fontId="49" fillId="4" borderId="16" xfId="0" applyFont="1" applyFill="1" applyBorder="1" applyAlignment="1">
      <alignment horizontal="right"/>
    </xf>
    <xf numFmtId="0" fontId="41" fillId="4" borderId="16" xfId="0" applyFont="1" applyFill="1" applyBorder="1" applyAlignment="1">
      <alignment horizontal="left" vertical="center" wrapText="1"/>
    </xf>
    <xf numFmtId="0" fontId="45" fillId="0" borderId="20" xfId="0" applyFont="1" applyBorder="1" applyAlignment="1">
      <alignment horizontal="center" vertical="center" wrapText="1"/>
    </xf>
    <xf numFmtId="0" fontId="45" fillId="0" borderId="45" xfId="0" applyFont="1" applyBorder="1" applyAlignment="1">
      <alignment horizontal="center" vertical="center" wrapText="1"/>
    </xf>
    <xf numFmtId="0" fontId="49" fillId="4" borderId="53" xfId="0" applyFont="1" applyFill="1" applyBorder="1" applyAlignment="1">
      <alignment horizontal="center"/>
    </xf>
    <xf numFmtId="0" fontId="49" fillId="4" borderId="54" xfId="0" applyFont="1" applyFill="1" applyBorder="1" applyAlignment="1">
      <alignment horizontal="center"/>
    </xf>
    <xf numFmtId="0" fontId="6" fillId="11" borderId="1" xfId="1" applyFill="1" applyBorder="1" applyAlignment="1" applyProtection="1">
      <alignment horizontal="center"/>
    </xf>
    <xf numFmtId="0" fontId="6" fillId="11" borderId="51" xfId="1" applyFill="1" applyBorder="1" applyAlignment="1" applyProtection="1">
      <alignment horizontal="center"/>
    </xf>
    <xf numFmtId="0" fontId="41" fillId="4" borderId="55" xfId="0" applyFont="1" applyFill="1" applyBorder="1" applyAlignment="1">
      <alignment horizontal="left" vertical="center" wrapText="1"/>
    </xf>
    <xf numFmtId="0" fontId="41" fillId="4" borderId="56" xfId="0" applyFont="1" applyFill="1" applyBorder="1" applyAlignment="1">
      <alignment horizontal="left" vertical="center" wrapText="1"/>
    </xf>
    <xf numFmtId="0" fontId="43" fillId="0" borderId="5" xfId="0" applyFont="1" applyBorder="1" applyAlignment="1">
      <alignment horizontal="left" vertical="center" wrapText="1"/>
    </xf>
    <xf numFmtId="0" fontId="43" fillId="0" borderId="25" xfId="0" applyFont="1" applyBorder="1" applyAlignment="1">
      <alignment horizontal="left" vertical="center" wrapText="1"/>
    </xf>
    <xf numFmtId="0" fontId="46" fillId="0" borderId="16" xfId="0" applyFont="1" applyBorder="1" applyAlignment="1">
      <alignment horizontal="left" vertical="center" wrapText="1"/>
    </xf>
    <xf numFmtId="0" fontId="46" fillId="0" borderId="1" xfId="0" applyFont="1" applyBorder="1" applyAlignment="1">
      <alignment horizontal="left" vertical="center" wrapText="1"/>
    </xf>
    <xf numFmtId="0" fontId="46" fillId="0" borderId="57" xfId="0" applyFont="1" applyBorder="1" applyAlignment="1">
      <alignment horizontal="left" vertical="center" wrapText="1"/>
    </xf>
    <xf numFmtId="0" fontId="46" fillId="0" borderId="51" xfId="0" applyFont="1" applyBorder="1" applyAlignment="1">
      <alignment horizontal="left" vertical="center" wrapText="1"/>
    </xf>
    <xf numFmtId="0" fontId="49" fillId="4" borderId="0" xfId="0" applyFont="1" applyFill="1" applyAlignment="1">
      <alignment horizontal="center" vertical="center"/>
    </xf>
    <xf numFmtId="0" fontId="6" fillId="11" borderId="0" xfId="1" applyFill="1" applyBorder="1" applyAlignment="1" applyProtection="1">
      <alignment horizontal="center" vertical="center"/>
    </xf>
    <xf numFmtId="0" fontId="43" fillId="4" borderId="53" xfId="0" applyFont="1" applyFill="1" applyBorder="1" applyAlignment="1">
      <alignment horizontal="center" vertical="center" wrapText="1"/>
    </xf>
    <xf numFmtId="0" fontId="43" fillId="4" borderId="54" xfId="0" applyFont="1" applyFill="1" applyBorder="1" applyAlignment="1">
      <alignment horizontal="center" vertical="center" wrapText="1"/>
    </xf>
    <xf numFmtId="0" fontId="34" fillId="0" borderId="0" xfId="0" applyFont="1" applyAlignment="1">
      <alignment horizontal="left" vertical="center"/>
    </xf>
    <xf numFmtId="0" fontId="2" fillId="0" borderId="16" xfId="0" applyFont="1" applyBorder="1" applyAlignment="1">
      <alignment horizontal="center" vertical="center"/>
    </xf>
    <xf numFmtId="0" fontId="7" fillId="0" borderId="16" xfId="0" applyFont="1" applyBorder="1" applyAlignment="1">
      <alignment horizontal="center" vertical="center"/>
    </xf>
    <xf numFmtId="0" fontId="10" fillId="0" borderId="16" xfId="0" applyFont="1" applyBorder="1" applyAlignment="1">
      <alignment horizontal="center" vertical="center" wrapText="1"/>
    </xf>
    <xf numFmtId="0" fontId="2" fillId="0" borderId="20" xfId="0" applyFont="1" applyBorder="1" applyAlignment="1">
      <alignment horizontal="center" vertical="center"/>
    </xf>
    <xf numFmtId="0" fontId="2" fillId="0" borderId="52" xfId="0" applyFont="1" applyBorder="1" applyAlignment="1">
      <alignment horizontal="center" vertical="center"/>
    </xf>
    <xf numFmtId="0" fontId="2" fillId="0" borderId="45" xfId="0" applyFont="1" applyBorder="1" applyAlignment="1">
      <alignment horizontal="center" vertical="center"/>
    </xf>
    <xf numFmtId="0" fontId="0" fillId="0" borderId="58" xfId="0" applyBorder="1" applyAlignment="1">
      <alignment horizontal="center" vertical="center"/>
    </xf>
    <xf numFmtId="0" fontId="0" fillId="0" borderId="41" xfId="0" applyBorder="1" applyAlignment="1">
      <alignment horizontal="center" vertical="center"/>
    </xf>
    <xf numFmtId="0" fontId="16" fillId="0" borderId="0" xfId="0" applyFont="1" applyAlignment="1">
      <alignment horizontal="left" vertical="center"/>
    </xf>
    <xf numFmtId="0" fontId="2" fillId="0" borderId="0" xfId="0" applyFont="1" applyAlignment="1">
      <alignment horizontal="left" vertical="center" wrapText="1"/>
    </xf>
    <xf numFmtId="0" fontId="13" fillId="0" borderId="0" xfId="0" applyFont="1" applyAlignment="1">
      <alignment horizontal="left" vertical="center" wrapText="1"/>
    </xf>
    <xf numFmtId="0" fontId="10" fillId="0" borderId="16" xfId="0" applyFont="1" applyBorder="1" applyAlignment="1">
      <alignment horizontal="center"/>
    </xf>
    <xf numFmtId="0" fontId="10" fillId="0" borderId="21" xfId="0" applyFont="1" applyBorder="1" applyAlignment="1">
      <alignment horizontal="center" vertical="center" wrapText="1"/>
    </xf>
    <xf numFmtId="0" fontId="10" fillId="0" borderId="34"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9" xfId="0" applyFont="1" applyBorder="1" applyAlignment="1">
      <alignment horizontal="center" vertical="center" wrapText="1"/>
    </xf>
    <xf numFmtId="0" fontId="2" fillId="0" borderId="3" xfId="0" applyFont="1" applyBorder="1" applyAlignment="1">
      <alignment horizontal="center"/>
    </xf>
    <xf numFmtId="0" fontId="2" fillId="0" borderId="28" xfId="0" applyFont="1" applyBorder="1" applyAlignment="1">
      <alignment horizontal="center"/>
    </xf>
    <xf numFmtId="0" fontId="2" fillId="0" borderId="59" xfId="0" applyFont="1" applyBorder="1" applyAlignment="1">
      <alignment horizontal="center"/>
    </xf>
    <xf numFmtId="0" fontId="2" fillId="0" borderId="29" xfId="0" applyFont="1" applyBorder="1" applyAlignment="1">
      <alignment horizontal="center"/>
    </xf>
    <xf numFmtId="0" fontId="0" fillId="2" borderId="4" xfId="0" applyFill="1" applyBorder="1" applyAlignment="1" applyProtection="1">
      <alignment horizontal="left" vertical="center" wrapText="1"/>
      <protection locked="0"/>
    </xf>
    <xf numFmtId="0" fontId="0" fillId="2" borderId="33" xfId="0" applyFill="1" applyBorder="1" applyAlignment="1" applyProtection="1">
      <alignment horizontal="left" vertical="center" wrapText="1"/>
      <protection locked="0"/>
    </xf>
    <xf numFmtId="0" fontId="0" fillId="2" borderId="46" xfId="0" applyFill="1" applyBorder="1" applyAlignment="1" applyProtection="1">
      <alignment horizontal="left" vertical="center" wrapText="1"/>
      <protection locked="0"/>
    </xf>
    <xf numFmtId="0" fontId="2" fillId="0" borderId="5"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7" fillId="0" borderId="65" xfId="0" applyFont="1" applyBorder="1" applyAlignment="1">
      <alignment horizontal="left" vertical="center" wrapText="1"/>
    </xf>
    <xf numFmtId="0" fontId="7" fillId="0" borderId="0" xfId="0" applyFont="1" applyAlignment="1">
      <alignment horizontal="left" vertical="center" wrapText="1"/>
    </xf>
    <xf numFmtId="0" fontId="0" fillId="2" borderId="4" xfId="0" applyFill="1" applyBorder="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0" fillId="0" borderId="62" xfId="0"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0" fillId="2" borderId="19" xfId="0" applyFill="1" applyBorder="1" applyAlignment="1" applyProtection="1">
      <alignment horizontal="left" vertical="center"/>
      <protection locked="0"/>
    </xf>
    <xf numFmtId="0" fontId="0" fillId="2" borderId="63" xfId="0" applyFill="1" applyBorder="1" applyAlignment="1" applyProtection="1">
      <alignment horizontal="left" vertical="center"/>
      <protection locked="0"/>
    </xf>
    <xf numFmtId="0" fontId="0" fillId="2" borderId="64" xfId="0" applyFill="1" applyBorder="1" applyAlignment="1" applyProtection="1">
      <alignment horizontal="left" vertical="center"/>
      <protection locked="0"/>
    </xf>
    <xf numFmtId="0" fontId="2" fillId="2" borderId="36"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0" fillId="2" borderId="0" xfId="0" applyFill="1" applyAlignment="1" applyProtection="1">
      <alignment horizontal="left" vertical="center" wrapText="1"/>
      <protection locked="0"/>
    </xf>
    <xf numFmtId="0" fontId="13" fillId="0" borderId="0" xfId="0" applyFont="1" applyAlignment="1">
      <alignment horizontal="center" vertical="center"/>
    </xf>
    <xf numFmtId="0" fontId="49" fillId="4" borderId="16" xfId="0" applyFont="1" applyFill="1" applyBorder="1" applyAlignment="1">
      <alignment horizontal="center" vertical="center" wrapText="1"/>
    </xf>
    <xf numFmtId="0" fontId="2" fillId="0" borderId="37" xfId="0" applyFont="1" applyBorder="1" applyAlignment="1">
      <alignment horizontal="left" vertical="center" wrapText="1"/>
    </xf>
    <xf numFmtId="0" fontId="2" fillId="0" borderId="62" xfId="0" applyFont="1" applyBorder="1" applyAlignment="1">
      <alignment horizontal="left" vertical="center" wrapText="1"/>
    </xf>
    <xf numFmtId="0" fontId="2" fillId="0" borderId="39" xfId="0" applyFont="1" applyBorder="1" applyAlignment="1">
      <alignment horizontal="left" vertical="center" wrapText="1"/>
    </xf>
    <xf numFmtId="0" fontId="2" fillId="0" borderId="66" xfId="0" applyFont="1" applyBorder="1" applyAlignment="1">
      <alignment horizontal="left" vertical="center" wrapText="1"/>
    </xf>
    <xf numFmtId="0" fontId="2" fillId="0" borderId="44" xfId="0" applyFont="1" applyBorder="1" applyAlignment="1">
      <alignment horizontal="left" vertical="center" wrapText="1"/>
    </xf>
    <xf numFmtId="0" fontId="6" fillId="11" borderId="16" xfId="1" applyFill="1" applyBorder="1" applyAlignment="1" applyProtection="1">
      <alignment horizontal="center"/>
    </xf>
    <xf numFmtId="0" fontId="13" fillId="12" borderId="37" xfId="0" applyFont="1" applyFill="1" applyBorder="1" applyAlignment="1">
      <alignment horizontal="center" vertical="center" wrapText="1"/>
    </xf>
    <xf numFmtId="0" fontId="13" fillId="12" borderId="0" xfId="0" applyFont="1" applyFill="1" applyAlignment="1">
      <alignment horizontal="center" vertical="center" wrapText="1"/>
    </xf>
    <xf numFmtId="0" fontId="13" fillId="12" borderId="62" xfId="0" applyFont="1" applyFill="1" applyBorder="1" applyAlignment="1">
      <alignment horizontal="center" vertical="center" wrapText="1"/>
    </xf>
    <xf numFmtId="0" fontId="14" fillId="0" borderId="37" xfId="0" applyFont="1" applyBorder="1" applyAlignment="1">
      <alignment horizontal="left" vertical="center" wrapText="1"/>
    </xf>
    <xf numFmtId="0" fontId="14" fillId="0" borderId="0" xfId="0" applyFont="1" applyAlignment="1">
      <alignment horizontal="left" vertical="center" wrapText="1"/>
    </xf>
    <xf numFmtId="0" fontId="14" fillId="0" borderId="62" xfId="0" applyFont="1" applyBorder="1" applyAlignment="1">
      <alignment horizontal="left" vertical="center" wrapText="1"/>
    </xf>
  </cellXfs>
  <cellStyles count="3">
    <cellStyle name="Hyperlink" xfId="1" builtinId="8"/>
    <cellStyle name="Normal" xfId="0" builtinId="0"/>
    <cellStyle name="Percent" xfId="2" builtinId="5"/>
  </cellStyles>
  <dxfs count="353">
    <dxf>
      <fill>
        <patternFill>
          <bgColor rgb="FF92D050"/>
        </patternFill>
      </fill>
    </dxf>
    <dxf>
      <fill>
        <patternFill>
          <bgColor rgb="FFFFFFCC"/>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CC"/>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C000"/>
        </patternFill>
      </fill>
    </dxf>
    <dxf>
      <fill>
        <patternFill>
          <bgColor rgb="FF92D050"/>
        </patternFill>
      </fill>
    </dxf>
    <dxf>
      <fill>
        <patternFill>
          <bgColor rgb="FFFF0000"/>
        </patternFill>
      </fill>
    </dxf>
    <dxf>
      <fill>
        <patternFill>
          <bgColor rgb="FFFFFFCC"/>
        </patternFill>
      </fill>
    </dxf>
    <dxf>
      <fill>
        <patternFill>
          <bgColor rgb="FFFFC000"/>
        </patternFill>
      </fill>
    </dxf>
    <dxf>
      <fill>
        <patternFill>
          <bgColor rgb="FFFFFFCC"/>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CC"/>
        </patternFill>
      </fill>
    </dxf>
    <dxf>
      <fill>
        <patternFill>
          <bgColor rgb="FFFFC000"/>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CC"/>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FFCC"/>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CC"/>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FFFFCC"/>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CC"/>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92D050"/>
        </patternFill>
      </fill>
    </dxf>
    <dxf>
      <fill>
        <patternFill>
          <bgColor rgb="FFFFC000"/>
        </patternFill>
      </fill>
    </dxf>
    <dxf>
      <fill>
        <patternFill>
          <bgColor rgb="FFFFFFCC"/>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FFFFCC"/>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FFFFCC"/>
        </patternFill>
      </fill>
    </dxf>
    <dxf>
      <fill>
        <patternFill>
          <bgColor rgb="FF92D050"/>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92D050"/>
        </patternFill>
      </fill>
    </dxf>
    <dxf>
      <fill>
        <patternFill>
          <bgColor rgb="FFFFFFCC"/>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FFCC"/>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92D050"/>
        </patternFill>
      </fill>
    </dxf>
    <dxf>
      <fill>
        <patternFill>
          <bgColor rgb="FFFFFFCC"/>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92D050"/>
        </patternFill>
      </fill>
    </dxf>
    <dxf>
      <fill>
        <patternFill>
          <bgColor rgb="FFFFFFCC"/>
        </patternFill>
      </fill>
    </dxf>
    <dxf>
      <fill>
        <patternFill>
          <bgColor rgb="FFFFC000"/>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92D050"/>
        </patternFill>
      </fill>
    </dxf>
    <dxf>
      <fill>
        <patternFill>
          <bgColor rgb="FFFFFFCC"/>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FFFFCC"/>
        </patternFill>
      </fill>
    </dxf>
    <dxf>
      <fill>
        <patternFill>
          <bgColor rgb="FF92D050"/>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FFCC"/>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92D050"/>
        </patternFill>
      </fill>
    </dxf>
    <dxf>
      <fill>
        <patternFill>
          <bgColor rgb="FFFFFFCC"/>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FFFFCC"/>
        </patternFill>
      </fill>
    </dxf>
    <dxf>
      <fill>
        <patternFill>
          <bgColor rgb="FF92D050"/>
        </patternFill>
      </fill>
    </dxf>
    <dxf>
      <fill>
        <patternFill>
          <bgColor rgb="FFFF0000"/>
        </patternFill>
      </fill>
    </dxf>
    <dxf>
      <fill>
        <patternFill>
          <bgColor rgb="FF92D050"/>
        </patternFill>
      </fill>
    </dxf>
    <dxf>
      <fill>
        <patternFill>
          <bgColor rgb="FFFFFFCC"/>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FFCC"/>
        </patternFill>
      </fill>
    </dxf>
    <dxf>
      <fill>
        <patternFill>
          <bgColor rgb="FFFF0000"/>
        </patternFill>
      </fill>
    </dxf>
    <dxf>
      <fill>
        <patternFill>
          <bgColor rgb="FFFFC000"/>
        </patternFill>
      </fill>
    </dxf>
    <dxf>
      <fill>
        <patternFill>
          <bgColor rgb="FF92D05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180975</xdr:colOff>
      <xdr:row>1</xdr:row>
      <xdr:rowOff>142875</xdr:rowOff>
    </xdr:from>
    <xdr:to>
      <xdr:col>5</xdr:col>
      <xdr:colOff>2943225</xdr:colOff>
      <xdr:row>13</xdr:row>
      <xdr:rowOff>190500</xdr:rowOff>
    </xdr:to>
    <xdr:grpSp>
      <xdr:nvGrpSpPr>
        <xdr:cNvPr id="27547" name="Group 1">
          <a:extLst>
            <a:ext uri="{FF2B5EF4-FFF2-40B4-BE49-F238E27FC236}">
              <a16:creationId xmlns:a16="http://schemas.microsoft.com/office/drawing/2014/main" id="{9AF630C8-E26B-1178-9BB5-9929ED8524AE}"/>
            </a:ext>
          </a:extLst>
        </xdr:cNvPr>
        <xdr:cNvGrpSpPr>
          <a:grpSpLocks/>
        </xdr:cNvGrpSpPr>
      </xdr:nvGrpSpPr>
      <xdr:grpSpPr bwMode="auto">
        <a:xfrm>
          <a:off x="10369197" y="368653"/>
          <a:ext cx="2762250" cy="3074458"/>
          <a:chOff x="10144125" y="333375"/>
          <a:chExt cx="3086100" cy="3105150"/>
        </a:xfrm>
      </xdr:grpSpPr>
      <xdr:sp macro="" textlink="">
        <xdr:nvSpPr>
          <xdr:cNvPr id="4" name="Arrow: Right 3">
            <a:extLst>
              <a:ext uri="{FF2B5EF4-FFF2-40B4-BE49-F238E27FC236}">
                <a16:creationId xmlns:a16="http://schemas.microsoft.com/office/drawing/2014/main" id="{22118CAF-DDC1-C1CD-76AE-0A1E41FC64D2}"/>
              </a:ext>
            </a:extLst>
          </xdr:cNvPr>
          <xdr:cNvSpPr/>
        </xdr:nvSpPr>
        <xdr:spPr>
          <a:xfrm>
            <a:off x="11229581" y="391235"/>
            <a:ext cx="351177" cy="14465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pic>
        <xdr:nvPicPr>
          <xdr:cNvPr id="27549" name="Picture 5">
            <a:extLst>
              <a:ext uri="{FF2B5EF4-FFF2-40B4-BE49-F238E27FC236}">
                <a16:creationId xmlns:a16="http://schemas.microsoft.com/office/drawing/2014/main" id="{3A09EF87-32C5-64A9-70EB-89C43DC090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342900"/>
            <a:ext cx="1038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550" name="Picture 6">
            <a:extLst>
              <a:ext uri="{FF2B5EF4-FFF2-40B4-BE49-F238E27FC236}">
                <a16:creationId xmlns:a16="http://schemas.microsoft.com/office/drawing/2014/main" id="{9DFE2397-86F7-DEE2-1D14-A1F6A229B5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10975" y="333375"/>
            <a:ext cx="1619250" cy="310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kom.sharepoint.com/Users/jacobst/Documents/Data/JacobsT/Documents/Data/BOC/Major%20Services/2022%20-%202023/BESS%20Phase%201%20P4/Melkhout/240-139687256_1_Rev%207_Melkhout_E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Notes"/>
      <sheetName val="Bidder's Checklist"/>
      <sheetName val="Worksheets Index"/>
      <sheetName val="00-Instructions"/>
      <sheetName val="01-Submission Guidelines"/>
      <sheetName val="02-Evaluation Criteria"/>
      <sheetName val="Answer_Options"/>
      <sheetName val="03-Performance &amp; Safety Tests"/>
      <sheetName val="04-Site Specific Detail"/>
      <sheetName val="05-BESS Description"/>
      <sheetName val="06-Table 2"/>
      <sheetName val="07-Incident Track Record"/>
      <sheetName val="Clauses_All"/>
      <sheetName val="08-Security Req's"/>
      <sheetName val="09-Augmentation Schedule"/>
      <sheetName val="10-Fire Hazard Mitigation"/>
      <sheetName val="11-Overall Deviations List"/>
      <sheetName val="04-Major Clauses"/>
      <sheetName val="ToDo"/>
      <sheetName val="04-Major Clauses (Original)"/>
    </sheetNames>
    <sheetDataSet>
      <sheetData sheetId="0"/>
      <sheetData sheetId="1"/>
      <sheetData sheetId="2">
        <row r="2">
          <cell r="C2"/>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531F0-9EA0-441B-A630-09806F41BDDD}">
  <dimension ref="A1:J18"/>
  <sheetViews>
    <sheetView tabSelected="1" zoomScale="90" zoomScaleNormal="90" workbookViewId="0">
      <selection sqref="A1:C1"/>
    </sheetView>
  </sheetViews>
  <sheetFormatPr defaultColWidth="119.453125" defaultRowHeight="12.5" x14ac:dyDescent="0.25"/>
  <cols>
    <col min="1" max="1" width="3.26953125" bestFit="1" customWidth="1"/>
    <col min="2" max="2" width="46.7265625" customWidth="1"/>
    <col min="3" max="3" width="116.26953125" customWidth="1"/>
  </cols>
  <sheetData>
    <row r="1" spans="1:10" ht="18" x14ac:dyDescent="0.4">
      <c r="A1" s="266" t="s">
        <v>0</v>
      </c>
      <c r="B1" s="266"/>
      <c r="C1" s="266"/>
    </row>
    <row r="2" spans="1:10" ht="18" x14ac:dyDescent="0.4">
      <c r="A2" s="267" t="s">
        <v>1</v>
      </c>
      <c r="B2" s="267"/>
      <c r="C2" s="240"/>
    </row>
    <row r="3" spans="1:10" ht="15.5" x14ac:dyDescent="0.25">
      <c r="A3" s="268" t="s">
        <v>2</v>
      </c>
      <c r="B3" s="268"/>
      <c r="C3" s="113" t="s">
        <v>3</v>
      </c>
    </row>
    <row r="4" spans="1:10" ht="15.75" customHeight="1" x14ac:dyDescent="0.25">
      <c r="A4" s="268" t="s">
        <v>4</v>
      </c>
      <c r="B4" s="268"/>
      <c r="C4" s="268"/>
      <c r="D4" s="114"/>
      <c r="E4" s="114"/>
      <c r="F4" s="114"/>
      <c r="G4" s="114"/>
      <c r="H4" s="114"/>
      <c r="I4" s="114"/>
    </row>
    <row r="5" spans="1:10" ht="15.75" customHeight="1" x14ac:dyDescent="0.25">
      <c r="A5" s="268" t="str">
        <f>"Document Title: Technical Schedule A&amp;B for "&amp;C3</f>
        <v>Document Title: Technical Schedule A&amp;B for 240-51999453, Rev 3, Standard specification for Valve-regulated Lead-acid Cells</v>
      </c>
      <c r="B5" s="268"/>
      <c r="C5" s="268"/>
      <c r="D5" s="114"/>
      <c r="E5" s="114"/>
      <c r="F5" s="114"/>
      <c r="G5" s="114"/>
      <c r="H5" s="114"/>
      <c r="I5" s="114"/>
    </row>
    <row r="6" spans="1:10" ht="15.5" x14ac:dyDescent="0.25">
      <c r="A6" s="268" t="s">
        <v>5</v>
      </c>
      <c r="B6" s="268"/>
      <c r="C6" s="268"/>
      <c r="D6" s="114"/>
      <c r="E6" s="114"/>
      <c r="F6" s="114"/>
      <c r="G6" s="114"/>
      <c r="H6" s="114"/>
      <c r="I6" s="114"/>
    </row>
    <row r="7" spans="1:10" s="114" customFormat="1" ht="6.75" customHeight="1" x14ac:dyDescent="0.25">
      <c r="B7" s="116"/>
    </row>
    <row r="8" spans="1:10" s="115" customFormat="1" ht="15.5" x14ac:dyDescent="0.35">
      <c r="A8" s="112" t="s">
        <v>6</v>
      </c>
      <c r="B8" s="112" t="s">
        <v>7</v>
      </c>
      <c r="C8" s="113" t="s">
        <v>8</v>
      </c>
      <c r="D8" s="111"/>
      <c r="E8" s="111"/>
      <c r="F8" s="111"/>
      <c r="G8" s="111"/>
      <c r="H8" s="111"/>
      <c r="I8" s="111"/>
      <c r="J8" s="111"/>
    </row>
    <row r="9" spans="1:10" ht="16.5" customHeight="1" x14ac:dyDescent="0.25">
      <c r="A9" s="117">
        <v>1</v>
      </c>
      <c r="B9" s="118" t="s">
        <v>9</v>
      </c>
      <c r="C9" s="119" t="s">
        <v>10</v>
      </c>
      <c r="D9" s="114"/>
      <c r="E9" s="114"/>
      <c r="F9" s="114"/>
      <c r="G9" s="114"/>
      <c r="H9" s="114"/>
      <c r="I9" s="114"/>
      <c r="J9" s="114"/>
    </row>
    <row r="10" spans="1:10" ht="28" x14ac:dyDescent="0.25">
      <c r="A10" s="117">
        <v>2</v>
      </c>
      <c r="B10" s="118" t="s">
        <v>11</v>
      </c>
      <c r="C10" s="119" t="s">
        <v>12</v>
      </c>
      <c r="D10" s="114"/>
      <c r="E10" s="114"/>
      <c r="F10" s="114"/>
      <c r="G10" s="114"/>
      <c r="H10" s="114"/>
      <c r="I10" s="114"/>
      <c r="J10" s="114"/>
    </row>
    <row r="11" spans="1:10" ht="14" x14ac:dyDescent="0.25">
      <c r="A11" s="117">
        <v>3</v>
      </c>
      <c r="B11" s="232" t="s">
        <v>13</v>
      </c>
      <c r="C11" s="119" t="s">
        <v>14</v>
      </c>
      <c r="D11" s="114"/>
      <c r="E11" s="114"/>
      <c r="F11" s="114"/>
      <c r="G11" s="114"/>
      <c r="H11" s="114"/>
      <c r="I11" s="114"/>
      <c r="J11" s="114"/>
    </row>
    <row r="12" spans="1:10" ht="16.5" customHeight="1" x14ac:dyDescent="0.25">
      <c r="A12" s="117">
        <v>4</v>
      </c>
      <c r="B12" s="232" t="s">
        <v>15</v>
      </c>
      <c r="C12" s="119" t="s">
        <v>16</v>
      </c>
      <c r="D12" s="114"/>
      <c r="E12" s="114"/>
      <c r="F12" s="114"/>
      <c r="G12" s="114"/>
      <c r="H12" s="114"/>
      <c r="I12" s="114"/>
      <c r="J12" s="114"/>
    </row>
    <row r="13" spans="1:10" ht="16.5" customHeight="1" x14ac:dyDescent="0.25">
      <c r="A13" s="117">
        <v>5</v>
      </c>
      <c r="B13" s="232" t="s">
        <v>17</v>
      </c>
      <c r="C13" s="119" t="s">
        <v>18</v>
      </c>
      <c r="D13" s="114"/>
      <c r="E13" s="114"/>
      <c r="F13" s="114"/>
      <c r="G13" s="114"/>
      <c r="H13" s="114"/>
      <c r="I13" s="114"/>
      <c r="J13" s="114"/>
    </row>
    <row r="14" spans="1:10" ht="16.5" customHeight="1" x14ac:dyDescent="0.25">
      <c r="A14" s="117">
        <v>6</v>
      </c>
      <c r="B14" s="232" t="s">
        <v>19</v>
      </c>
      <c r="C14" s="119" t="s">
        <v>20</v>
      </c>
      <c r="D14" s="114"/>
      <c r="E14" s="114"/>
      <c r="F14" s="114"/>
      <c r="G14" s="114"/>
      <c r="H14" s="114"/>
      <c r="I14" s="114"/>
      <c r="J14" s="114"/>
    </row>
    <row r="15" spans="1:10" ht="16.5" customHeight="1" x14ac:dyDescent="0.25">
      <c r="A15" s="117">
        <v>7</v>
      </c>
      <c r="B15" s="232" t="s">
        <v>21</v>
      </c>
      <c r="C15" s="119" t="s">
        <v>22</v>
      </c>
      <c r="D15" s="114"/>
      <c r="E15" s="114"/>
      <c r="F15" s="114"/>
      <c r="G15" s="114"/>
      <c r="H15" s="114"/>
      <c r="I15" s="114"/>
      <c r="J15" s="114"/>
    </row>
    <row r="16" spans="1:10" ht="16.5" customHeight="1" x14ac:dyDescent="0.25">
      <c r="A16" s="117">
        <v>9</v>
      </c>
      <c r="B16" s="232" t="s">
        <v>23</v>
      </c>
      <c r="C16" s="119" t="s">
        <v>24</v>
      </c>
      <c r="D16" s="114"/>
      <c r="E16" s="114"/>
      <c r="F16" s="114"/>
      <c r="G16" s="114"/>
      <c r="H16" s="114"/>
      <c r="I16" s="114"/>
      <c r="J16" s="114"/>
    </row>
    <row r="17" spans="1:10" ht="16.5" customHeight="1" x14ac:dyDescent="0.25">
      <c r="A17" s="117">
        <v>11</v>
      </c>
      <c r="B17" s="232" t="s">
        <v>25</v>
      </c>
      <c r="C17" s="119" t="s">
        <v>26</v>
      </c>
      <c r="D17" s="114"/>
      <c r="E17" s="114"/>
      <c r="F17" s="114"/>
      <c r="G17" s="114"/>
      <c r="H17" s="114"/>
      <c r="I17" s="114"/>
      <c r="J17" s="114"/>
    </row>
    <row r="18" spans="1:10" ht="16.5" customHeight="1" x14ac:dyDescent="0.25">
      <c r="A18" s="117">
        <v>12</v>
      </c>
      <c r="B18" s="232" t="s">
        <v>27</v>
      </c>
      <c r="C18" s="119" t="s">
        <v>28</v>
      </c>
      <c r="D18" s="114"/>
      <c r="E18" s="114"/>
      <c r="F18" s="114"/>
      <c r="G18" s="114"/>
      <c r="H18" s="114"/>
      <c r="I18" s="114"/>
      <c r="J18" s="114"/>
    </row>
  </sheetData>
  <sheetProtection password="C9DB" sheet="1"/>
  <mergeCells count="6">
    <mergeCell ref="A1:C1"/>
    <mergeCell ref="A2:B2"/>
    <mergeCell ref="A4:C4"/>
    <mergeCell ref="A5:C5"/>
    <mergeCell ref="A6:C6"/>
    <mergeCell ref="A3:B3"/>
  </mergeCells>
  <hyperlinks>
    <hyperlink ref="B9" location="'00-Instructions'!A1" display="00-Instructions" xr:uid="{6ADC4D28-A5A2-4E49-B1DE-6A1451F6BB01}"/>
    <hyperlink ref="B10" location="'01-Submission Guidelines'!A1" display="01-Submission Guidelines" xr:uid="{FB8DF2B7-BD19-4244-8559-93BFDB9393C4}"/>
    <hyperlink ref="B12" location="'03-Questionnaire'!A1" display="03-Questionnaire" xr:uid="{6F7F1150-163D-42B4-93FE-661949C793C4}"/>
    <hyperlink ref="B13" location="'04-Technical Schedules'!A1" display="04-Technical Schedules" xr:uid="{B4BA869F-850E-4842-ABD4-969CEDF2C11C}"/>
    <hyperlink ref="B14" location="'05-Offered Cells'!A1" display="05-Offered Cells" xr:uid="{7F4CEBD0-2396-4A3A-BDC2-406A9AFA8E1D}"/>
    <hyperlink ref="B15" location="'05-Temp Derating Factors'!A1" display="05-Temp Derating Factors" xr:uid="{5A7B568D-5925-44D4-A3BC-85F6A87A9F08}"/>
    <hyperlink ref="B16" location="'07-Track Record'!A1" display="07-Track Record" xr:uid="{5B5F2674-6EE8-4503-9C68-C4BE7B475140}"/>
    <hyperlink ref="B17" location="'08-Customer Details'!A1" display="08-Customer Details" xr:uid="{ADDBFB40-B917-46CF-87C2-D183E121DD54}"/>
    <hyperlink ref="B18" location="'09-Overall Deviation List'!A1" display="09-Overall Deviation List" xr:uid="{DBC232C2-4FD6-456A-8BD8-EA0F396DE4FB}"/>
    <hyperlink ref="B11" location="'02-Gatekeepers'!A1" display="02 - Gatekeepers" xr:uid="{FFD305E1-C853-40C7-BFC7-5E689146980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B8CA5-CC80-4667-8F9C-A0C2DCD1E47A}">
  <dimension ref="A1:D21"/>
  <sheetViews>
    <sheetView showGridLines="0" zoomScaleNormal="100" workbookViewId="0"/>
  </sheetViews>
  <sheetFormatPr defaultRowHeight="12.5" x14ac:dyDescent="0.25"/>
  <cols>
    <col min="1" max="1" width="17" customWidth="1"/>
    <col min="2" max="4" width="17.1796875" customWidth="1"/>
  </cols>
  <sheetData>
    <row r="1" spans="1:4" ht="15.5" x14ac:dyDescent="0.35">
      <c r="A1" s="25" t="s">
        <v>430</v>
      </c>
    </row>
    <row r="2" spans="1:4" x14ac:dyDescent="0.25">
      <c r="A2" s="43" t="s">
        <v>431</v>
      </c>
    </row>
    <row r="3" spans="1:4" x14ac:dyDescent="0.25">
      <c r="A3" s="43" t="s">
        <v>432</v>
      </c>
    </row>
    <row r="4" spans="1:4" ht="13" thickBot="1" x14ac:dyDescent="0.3">
      <c r="A4" s="43"/>
    </row>
    <row r="5" spans="1:4" ht="13.5" thickBot="1" x14ac:dyDescent="0.35">
      <c r="B5" s="311" t="str">
        <f>'05-Offered Cells'!B2</f>
        <v>Gel - FLAT PLATE</v>
      </c>
      <c r="C5" s="312"/>
      <c r="D5" s="313"/>
    </row>
    <row r="6" spans="1:4" ht="13" x14ac:dyDescent="0.3">
      <c r="A6" s="314" t="s">
        <v>433</v>
      </c>
      <c r="B6" s="15" t="s">
        <v>434</v>
      </c>
      <c r="C6" s="39" t="s">
        <v>435</v>
      </c>
      <c r="D6" s="40" t="s">
        <v>436</v>
      </c>
    </row>
    <row r="7" spans="1:4" ht="13.5" thickBot="1" x14ac:dyDescent="0.35">
      <c r="A7" s="315"/>
      <c r="B7" s="52" t="s">
        <v>437</v>
      </c>
      <c r="C7" s="53"/>
      <c r="D7" s="54"/>
    </row>
    <row r="8" spans="1:4" x14ac:dyDescent="0.25">
      <c r="A8" s="51">
        <v>-5</v>
      </c>
      <c r="B8" s="55"/>
      <c r="C8" s="56"/>
      <c r="D8" s="57"/>
    </row>
    <row r="9" spans="1:4" x14ac:dyDescent="0.25">
      <c r="A9" s="41">
        <v>0</v>
      </c>
      <c r="B9" s="45"/>
      <c r="C9" s="46"/>
      <c r="D9" s="47"/>
    </row>
    <row r="10" spans="1:4" x14ac:dyDescent="0.25">
      <c r="A10" s="41">
        <v>5</v>
      </c>
      <c r="B10" s="45"/>
      <c r="C10" s="46"/>
      <c r="D10" s="47"/>
    </row>
    <row r="11" spans="1:4" x14ac:dyDescent="0.25">
      <c r="A11" s="41">
        <v>10</v>
      </c>
      <c r="B11" s="45"/>
      <c r="C11" s="46"/>
      <c r="D11" s="47"/>
    </row>
    <row r="12" spans="1:4" x14ac:dyDescent="0.25">
      <c r="A12" s="41">
        <v>15</v>
      </c>
      <c r="B12" s="45"/>
      <c r="C12" s="46"/>
      <c r="D12" s="47"/>
    </row>
    <row r="13" spans="1:4" x14ac:dyDescent="0.25">
      <c r="A13" s="41">
        <v>20</v>
      </c>
      <c r="B13" s="45"/>
      <c r="C13" s="46"/>
      <c r="D13" s="47"/>
    </row>
    <row r="14" spans="1:4" x14ac:dyDescent="0.25">
      <c r="A14" s="41">
        <v>25</v>
      </c>
      <c r="B14" s="45"/>
      <c r="C14" s="46"/>
      <c r="D14" s="47"/>
    </row>
    <row r="15" spans="1:4" x14ac:dyDescent="0.25">
      <c r="A15" s="41">
        <v>30</v>
      </c>
      <c r="B15" s="45"/>
      <c r="C15" s="46"/>
      <c r="D15" s="47"/>
    </row>
    <row r="16" spans="1:4" x14ac:dyDescent="0.25">
      <c r="A16" s="41">
        <v>35</v>
      </c>
      <c r="B16" s="45"/>
      <c r="C16" s="46"/>
      <c r="D16" s="47"/>
    </row>
    <row r="17" spans="1:4" x14ac:dyDescent="0.25">
      <c r="A17" s="41">
        <v>40</v>
      </c>
      <c r="B17" s="45"/>
      <c r="C17" s="46"/>
      <c r="D17" s="47"/>
    </row>
    <row r="18" spans="1:4" x14ac:dyDescent="0.25">
      <c r="A18" s="41">
        <v>45</v>
      </c>
      <c r="B18" s="45"/>
      <c r="C18" s="46"/>
      <c r="D18" s="47"/>
    </row>
    <row r="19" spans="1:4" ht="13" thickBot="1" x14ac:dyDescent="0.3">
      <c r="A19" s="42">
        <v>50</v>
      </c>
      <c r="B19" s="48"/>
      <c r="C19" s="49"/>
      <c r="D19" s="50"/>
    </row>
    <row r="20" spans="1:4" ht="34.5" customHeight="1" thickBot="1" x14ac:dyDescent="0.3">
      <c r="A20" s="58" t="s">
        <v>438</v>
      </c>
      <c r="B20" s="308"/>
      <c r="C20" s="309"/>
      <c r="D20" s="310"/>
    </row>
    <row r="21" spans="1:4" x14ac:dyDescent="0.25">
      <c r="A21" s="1"/>
    </row>
  </sheetData>
  <sheetProtection password="C9DB" sheet="1" formatCells="0" formatColumns="0" formatRows="0" insertHyperlinks="0"/>
  <mergeCells count="3">
    <mergeCell ref="B20:D20"/>
    <mergeCell ref="B5:D5"/>
    <mergeCell ref="A6:A7"/>
  </mergeCells>
  <phoneticPr fontId="3" type="noConversion"/>
  <pageMargins left="0.75" right="0.75" top="1" bottom="1" header="0.5" footer="0.5"/>
  <pageSetup paperSize="9" scale="5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21081-C776-4C61-ABF0-C7AFD2960C30}">
  <dimension ref="A1:F87"/>
  <sheetViews>
    <sheetView showGridLines="0" zoomScaleNormal="100" workbookViewId="0">
      <pane xSplit="2" topLeftCell="C1" activePane="topRight" state="frozen"/>
      <selection pane="topRight"/>
    </sheetView>
  </sheetViews>
  <sheetFormatPr defaultRowHeight="12.5" x14ac:dyDescent="0.25"/>
  <cols>
    <col min="1" max="1" width="2.26953125" style="1" bestFit="1" customWidth="1"/>
    <col min="2" max="2" width="53" style="26" customWidth="1"/>
    <col min="3" max="3" width="14.54296875" style="27" customWidth="1"/>
    <col min="4" max="6" width="14.54296875" style="26" customWidth="1"/>
  </cols>
  <sheetData>
    <row r="1" spans="1:6" ht="14" x14ac:dyDescent="0.25">
      <c r="B1" s="90" t="s">
        <v>439</v>
      </c>
    </row>
    <row r="2" spans="1:6" ht="13" x14ac:dyDescent="0.25">
      <c r="B2" s="91" t="s">
        <v>440</v>
      </c>
    </row>
    <row r="3" spans="1:6" x14ac:dyDescent="0.25">
      <c r="B3" s="316" t="s">
        <v>441</v>
      </c>
      <c r="C3" s="317"/>
      <c r="D3" s="317"/>
      <c r="E3" s="317"/>
      <c r="F3" s="317"/>
    </row>
    <row r="4" spans="1:6" x14ac:dyDescent="0.25">
      <c r="B4" s="316" t="s">
        <v>442</v>
      </c>
      <c r="C4" s="317"/>
      <c r="D4" s="317"/>
      <c r="E4" s="317"/>
      <c r="F4" s="317"/>
    </row>
    <row r="5" spans="1:6" ht="28.9" customHeight="1" x14ac:dyDescent="0.25">
      <c r="B5" s="316" t="s">
        <v>443</v>
      </c>
      <c r="C5" s="317"/>
      <c r="D5" s="317"/>
      <c r="E5" s="317"/>
      <c r="F5" s="317"/>
    </row>
    <row r="6" spans="1:6" x14ac:dyDescent="0.25">
      <c r="B6" s="316" t="s">
        <v>444</v>
      </c>
      <c r="C6" s="317"/>
      <c r="D6" s="317"/>
      <c r="E6" s="317"/>
      <c r="F6" s="317"/>
    </row>
    <row r="7" spans="1:6" ht="27" customHeight="1" x14ac:dyDescent="0.25">
      <c r="B7" s="316" t="s">
        <v>445</v>
      </c>
      <c r="C7" s="317"/>
      <c r="D7" s="317"/>
      <c r="E7" s="317"/>
      <c r="F7" s="317"/>
    </row>
    <row r="8" spans="1:6" ht="10.15" customHeight="1" x14ac:dyDescent="0.25">
      <c r="B8" s="154"/>
      <c r="C8" s="154"/>
      <c r="D8" s="154"/>
      <c r="E8" s="154"/>
      <c r="F8" s="154"/>
    </row>
    <row r="9" spans="1:6" ht="14.5" thickBot="1" x14ac:dyDescent="0.3">
      <c r="B9" s="90" t="s">
        <v>446</v>
      </c>
    </row>
    <row r="10" spans="1:6" ht="13.5" thickBot="1" x14ac:dyDescent="0.3">
      <c r="B10" s="92" t="s">
        <v>447</v>
      </c>
      <c r="C10" s="318"/>
      <c r="D10" s="319"/>
      <c r="E10" s="319"/>
      <c r="F10" s="320"/>
    </row>
    <row r="11" spans="1:6" ht="13.5" thickBot="1" x14ac:dyDescent="0.3">
      <c r="B11" s="93" t="s">
        <v>448</v>
      </c>
      <c r="C11" s="292" t="str">
        <f>'05-Offered Cells'!B2</f>
        <v>Gel - FLAT PLATE</v>
      </c>
      <c r="D11" s="322"/>
      <c r="E11" s="322"/>
      <c r="F11" s="323"/>
    </row>
    <row r="12" spans="1:6" ht="13.5" thickBot="1" x14ac:dyDescent="0.3">
      <c r="B12" s="92" t="s">
        <v>449</v>
      </c>
      <c r="C12" s="83"/>
      <c r="D12" s="82"/>
      <c r="E12" s="82"/>
      <c r="F12" s="192"/>
    </row>
    <row r="13" spans="1:6" ht="13.5" thickBot="1" x14ac:dyDescent="0.35">
      <c r="A13" s="2" t="s">
        <v>80</v>
      </c>
      <c r="B13" s="92" t="s">
        <v>450</v>
      </c>
      <c r="C13" s="327" t="s">
        <v>451</v>
      </c>
      <c r="D13" s="328"/>
      <c r="E13" s="328"/>
      <c r="F13" s="329"/>
    </row>
    <row r="14" spans="1:6" x14ac:dyDescent="0.25">
      <c r="A14" s="321">
        <v>1</v>
      </c>
      <c r="B14" s="187" t="s">
        <v>452</v>
      </c>
      <c r="C14" s="190"/>
      <c r="D14" s="84"/>
      <c r="E14" s="84"/>
      <c r="F14" s="85"/>
    </row>
    <row r="15" spans="1:6" x14ac:dyDescent="0.25">
      <c r="A15" s="321"/>
      <c r="B15" s="188" t="s">
        <v>453</v>
      </c>
      <c r="C15" s="191"/>
      <c r="D15" s="86"/>
      <c r="E15" s="86"/>
      <c r="F15" s="87"/>
    </row>
    <row r="16" spans="1:6" x14ac:dyDescent="0.25">
      <c r="A16" s="321">
        <v>2</v>
      </c>
      <c r="B16" s="188" t="s">
        <v>454</v>
      </c>
      <c r="C16" s="191"/>
      <c r="D16" s="86"/>
      <c r="E16" s="86"/>
      <c r="F16" s="87"/>
    </row>
    <row r="17" spans="1:6" x14ac:dyDescent="0.25">
      <c r="A17" s="321"/>
      <c r="B17" s="188" t="s">
        <v>453</v>
      </c>
      <c r="C17" s="191"/>
      <c r="D17" s="86"/>
      <c r="E17" s="86"/>
      <c r="F17" s="87"/>
    </row>
    <row r="18" spans="1:6" x14ac:dyDescent="0.25">
      <c r="A18" s="27">
        <v>3</v>
      </c>
      <c r="B18" s="188" t="s">
        <v>455</v>
      </c>
      <c r="C18" s="191"/>
      <c r="D18" s="86"/>
      <c r="E18" s="86"/>
      <c r="F18" s="87"/>
    </row>
    <row r="19" spans="1:6" x14ac:dyDescent="0.25">
      <c r="A19" s="27">
        <v>4</v>
      </c>
      <c r="B19" s="188" t="s">
        <v>456</v>
      </c>
      <c r="C19" s="191"/>
      <c r="D19" s="86"/>
      <c r="E19" s="86"/>
      <c r="F19" s="87"/>
    </row>
    <row r="20" spans="1:6" x14ac:dyDescent="0.25">
      <c r="A20" s="27">
        <v>5</v>
      </c>
      <c r="B20" s="188" t="s">
        <v>457</v>
      </c>
      <c r="C20" s="191"/>
      <c r="D20" s="86"/>
      <c r="E20" s="86"/>
      <c r="F20" s="87"/>
    </row>
    <row r="21" spans="1:6" x14ac:dyDescent="0.25">
      <c r="A21" s="27">
        <v>6</v>
      </c>
      <c r="B21" s="188" t="s">
        <v>458</v>
      </c>
      <c r="C21" s="191"/>
      <c r="D21" s="86"/>
      <c r="E21" s="86"/>
      <c r="F21" s="87"/>
    </row>
    <row r="22" spans="1:6" x14ac:dyDescent="0.25">
      <c r="A22" s="27">
        <v>7</v>
      </c>
      <c r="B22" s="188" t="s">
        <v>459</v>
      </c>
      <c r="C22" s="191"/>
      <c r="D22" s="86"/>
      <c r="E22" s="86"/>
      <c r="F22" s="87"/>
    </row>
    <row r="23" spans="1:6" x14ac:dyDescent="0.25">
      <c r="A23" s="27">
        <v>8</v>
      </c>
      <c r="B23" s="188" t="s">
        <v>460</v>
      </c>
      <c r="C23" s="191"/>
      <c r="D23" s="86"/>
      <c r="E23" s="86"/>
      <c r="F23" s="87"/>
    </row>
    <row r="24" spans="1:6" ht="67.5" customHeight="1" thickBot="1" x14ac:dyDescent="0.3">
      <c r="A24" s="27">
        <v>9</v>
      </c>
      <c r="B24" s="189" t="s">
        <v>461</v>
      </c>
      <c r="C24" s="324"/>
      <c r="D24" s="325"/>
      <c r="E24" s="325"/>
      <c r="F24" s="326"/>
    </row>
    <row r="25" spans="1:6" ht="13" thickBot="1" x14ac:dyDescent="0.3"/>
    <row r="26" spans="1:6" ht="13.5" thickBot="1" x14ac:dyDescent="0.3">
      <c r="B26" s="92" t="s">
        <v>447</v>
      </c>
      <c r="C26" s="318"/>
      <c r="D26" s="319"/>
      <c r="E26" s="319"/>
      <c r="F26" s="320"/>
    </row>
    <row r="27" spans="1:6" ht="13.5" thickBot="1" x14ac:dyDescent="0.3">
      <c r="B27" s="93" t="s">
        <v>448</v>
      </c>
      <c r="C27" s="292" t="str">
        <f>C11</f>
        <v>Gel - FLAT PLATE</v>
      </c>
      <c r="D27" s="322"/>
      <c r="E27" s="322"/>
      <c r="F27" s="323"/>
    </row>
    <row r="28" spans="1:6" ht="13.5" thickBot="1" x14ac:dyDescent="0.3">
      <c r="B28" s="92" t="s">
        <v>449</v>
      </c>
      <c r="C28" s="83"/>
      <c r="D28" s="82"/>
      <c r="E28" s="82"/>
      <c r="F28" s="192"/>
    </row>
    <row r="29" spans="1:6" ht="13.5" thickBot="1" x14ac:dyDescent="0.35">
      <c r="A29" s="2" t="s">
        <v>115</v>
      </c>
      <c r="B29" s="92" t="s">
        <v>462</v>
      </c>
      <c r="C29" s="327"/>
      <c r="D29" s="328"/>
      <c r="E29" s="328"/>
      <c r="F29" s="329"/>
    </row>
    <row r="30" spans="1:6" x14ac:dyDescent="0.25">
      <c r="A30" s="321">
        <v>1</v>
      </c>
      <c r="B30" s="187" t="s">
        <v>452</v>
      </c>
      <c r="C30" s="190"/>
      <c r="D30" s="84"/>
      <c r="E30" s="84"/>
      <c r="F30" s="85"/>
    </row>
    <row r="31" spans="1:6" x14ac:dyDescent="0.25">
      <c r="A31" s="321"/>
      <c r="B31" s="188" t="s">
        <v>453</v>
      </c>
      <c r="C31" s="191"/>
      <c r="D31" s="86"/>
      <c r="E31" s="86"/>
      <c r="F31" s="87"/>
    </row>
    <row r="32" spans="1:6" x14ac:dyDescent="0.25">
      <c r="A32" s="321">
        <v>2</v>
      </c>
      <c r="B32" s="188" t="s">
        <v>454</v>
      </c>
      <c r="C32" s="191"/>
      <c r="D32" s="86"/>
      <c r="E32" s="86"/>
      <c r="F32" s="87"/>
    </row>
    <row r="33" spans="1:6" x14ac:dyDescent="0.25">
      <c r="A33" s="321"/>
      <c r="B33" s="188" t="s">
        <v>453</v>
      </c>
      <c r="C33" s="191"/>
      <c r="D33" s="86"/>
      <c r="E33" s="86"/>
      <c r="F33" s="87"/>
    </row>
    <row r="34" spans="1:6" x14ac:dyDescent="0.25">
      <c r="A34" s="27">
        <v>3</v>
      </c>
      <c r="B34" s="188" t="s">
        <v>455</v>
      </c>
      <c r="C34" s="191"/>
      <c r="D34" s="86"/>
      <c r="E34" s="86"/>
      <c r="F34" s="87"/>
    </row>
    <row r="35" spans="1:6" x14ac:dyDescent="0.25">
      <c r="A35" s="27">
        <v>4</v>
      </c>
      <c r="B35" s="188" t="s">
        <v>456</v>
      </c>
      <c r="C35" s="191"/>
      <c r="D35" s="86"/>
      <c r="E35" s="86"/>
      <c r="F35" s="87"/>
    </row>
    <row r="36" spans="1:6" x14ac:dyDescent="0.25">
      <c r="A36" s="27">
        <v>5</v>
      </c>
      <c r="B36" s="188" t="s">
        <v>457</v>
      </c>
      <c r="C36" s="191"/>
      <c r="D36" s="86"/>
      <c r="E36" s="86"/>
      <c r="F36" s="87"/>
    </row>
    <row r="37" spans="1:6" x14ac:dyDescent="0.25">
      <c r="A37" s="27">
        <v>6</v>
      </c>
      <c r="B37" s="188" t="s">
        <v>458</v>
      </c>
      <c r="C37" s="191"/>
      <c r="D37" s="86"/>
      <c r="E37" s="86"/>
      <c r="F37" s="87"/>
    </row>
    <row r="38" spans="1:6" x14ac:dyDescent="0.25">
      <c r="A38" s="27">
        <v>7</v>
      </c>
      <c r="B38" s="188" t="s">
        <v>459</v>
      </c>
      <c r="C38" s="191"/>
      <c r="D38" s="86"/>
      <c r="E38" s="86"/>
      <c r="F38" s="87"/>
    </row>
    <row r="39" spans="1:6" x14ac:dyDescent="0.25">
      <c r="A39" s="27">
        <v>8</v>
      </c>
      <c r="B39" s="188" t="s">
        <v>460</v>
      </c>
      <c r="C39" s="191"/>
      <c r="D39" s="86"/>
      <c r="E39" s="86"/>
      <c r="F39" s="87"/>
    </row>
    <row r="40" spans="1:6" ht="67.5" customHeight="1" thickBot="1" x14ac:dyDescent="0.3">
      <c r="A40" s="27">
        <v>9</v>
      </c>
      <c r="B40" s="189" t="s">
        <v>461</v>
      </c>
      <c r="C40" s="324"/>
      <c r="D40" s="325"/>
      <c r="E40" s="325"/>
      <c r="F40" s="326"/>
    </row>
    <row r="41" spans="1:6" ht="13" thickBot="1" x14ac:dyDescent="0.3"/>
    <row r="42" spans="1:6" ht="13.5" thickBot="1" x14ac:dyDescent="0.3">
      <c r="B42" s="92" t="s">
        <v>447</v>
      </c>
      <c r="C42" s="318"/>
      <c r="D42" s="319"/>
      <c r="E42" s="319"/>
      <c r="F42" s="320"/>
    </row>
    <row r="43" spans="1:6" ht="13.5" thickBot="1" x14ac:dyDescent="0.3">
      <c r="B43" s="93" t="s">
        <v>448</v>
      </c>
      <c r="C43" s="292" t="str">
        <f>C27</f>
        <v>Gel - FLAT PLATE</v>
      </c>
      <c r="D43" s="322"/>
      <c r="E43" s="322"/>
      <c r="F43" s="323"/>
    </row>
    <row r="44" spans="1:6" ht="13.5" thickBot="1" x14ac:dyDescent="0.3">
      <c r="B44" s="92" t="s">
        <v>449</v>
      </c>
      <c r="C44" s="83"/>
      <c r="D44" s="81"/>
      <c r="E44" s="81"/>
      <c r="F44" s="88"/>
    </row>
    <row r="45" spans="1:6" ht="13.5" thickBot="1" x14ac:dyDescent="0.35">
      <c r="A45" s="2" t="s">
        <v>120</v>
      </c>
      <c r="B45" s="92" t="s">
        <v>463</v>
      </c>
      <c r="C45" s="327"/>
      <c r="D45" s="328"/>
      <c r="E45" s="328"/>
      <c r="F45" s="329"/>
    </row>
    <row r="46" spans="1:6" x14ac:dyDescent="0.25">
      <c r="A46" s="321">
        <v>1</v>
      </c>
      <c r="B46" s="187" t="s">
        <v>452</v>
      </c>
      <c r="C46" s="190"/>
      <c r="D46" s="84"/>
      <c r="E46" s="84"/>
      <c r="F46" s="85"/>
    </row>
    <row r="47" spans="1:6" x14ac:dyDescent="0.25">
      <c r="A47" s="321"/>
      <c r="B47" s="188" t="s">
        <v>453</v>
      </c>
      <c r="C47" s="191"/>
      <c r="D47" s="86"/>
      <c r="E47" s="86"/>
      <c r="F47" s="87"/>
    </row>
    <row r="48" spans="1:6" x14ac:dyDescent="0.25">
      <c r="A48" s="321">
        <v>2</v>
      </c>
      <c r="B48" s="188" t="s">
        <v>454</v>
      </c>
      <c r="C48" s="191"/>
      <c r="D48" s="86"/>
      <c r="E48" s="86"/>
      <c r="F48" s="87"/>
    </row>
    <row r="49" spans="1:6" x14ac:dyDescent="0.25">
      <c r="A49" s="321"/>
      <c r="B49" s="188" t="s">
        <v>453</v>
      </c>
      <c r="C49" s="191"/>
      <c r="D49" s="86"/>
      <c r="E49" s="86"/>
      <c r="F49" s="87"/>
    </row>
    <row r="50" spans="1:6" x14ac:dyDescent="0.25">
      <c r="A50" s="27">
        <v>3</v>
      </c>
      <c r="B50" s="188" t="s">
        <v>455</v>
      </c>
      <c r="C50" s="191"/>
      <c r="D50" s="86"/>
      <c r="E50" s="86"/>
      <c r="F50" s="87"/>
    </row>
    <row r="51" spans="1:6" x14ac:dyDescent="0.25">
      <c r="A51" s="27">
        <v>4</v>
      </c>
      <c r="B51" s="188" t="s">
        <v>456</v>
      </c>
      <c r="C51" s="191"/>
      <c r="D51" s="86"/>
      <c r="E51" s="86"/>
      <c r="F51" s="87"/>
    </row>
    <row r="52" spans="1:6" x14ac:dyDescent="0.25">
      <c r="A52" s="27">
        <v>5</v>
      </c>
      <c r="B52" s="188" t="s">
        <v>457</v>
      </c>
      <c r="C52" s="191"/>
      <c r="D52" s="86"/>
      <c r="E52" s="86"/>
      <c r="F52" s="87"/>
    </row>
    <row r="53" spans="1:6" x14ac:dyDescent="0.25">
      <c r="A53" s="27">
        <v>6</v>
      </c>
      <c r="B53" s="188" t="s">
        <v>458</v>
      </c>
      <c r="C53" s="191"/>
      <c r="D53" s="86"/>
      <c r="E53" s="86"/>
      <c r="F53" s="87"/>
    </row>
    <row r="54" spans="1:6" x14ac:dyDescent="0.25">
      <c r="A54" s="27">
        <v>7</v>
      </c>
      <c r="B54" s="188" t="s">
        <v>459</v>
      </c>
      <c r="C54" s="191"/>
      <c r="D54" s="86"/>
      <c r="E54" s="86"/>
      <c r="F54" s="87"/>
    </row>
    <row r="55" spans="1:6" x14ac:dyDescent="0.25">
      <c r="A55" s="27">
        <v>8</v>
      </c>
      <c r="B55" s="188" t="s">
        <v>460</v>
      </c>
      <c r="C55" s="191"/>
      <c r="D55" s="86"/>
      <c r="E55" s="86"/>
      <c r="F55" s="87"/>
    </row>
    <row r="56" spans="1:6" ht="67.5" customHeight="1" thickBot="1" x14ac:dyDescent="0.3">
      <c r="A56" s="27">
        <v>9</v>
      </c>
      <c r="B56" s="189" t="s">
        <v>461</v>
      </c>
      <c r="C56" s="324"/>
      <c r="D56" s="325"/>
      <c r="E56" s="325"/>
      <c r="F56" s="326"/>
    </row>
    <row r="57" spans="1:6" ht="13" thickBot="1" x14ac:dyDescent="0.3"/>
    <row r="58" spans="1:6" ht="13.5" thickBot="1" x14ac:dyDescent="0.3">
      <c r="B58" s="92" t="s">
        <v>447</v>
      </c>
      <c r="C58" s="318"/>
      <c r="D58" s="319"/>
      <c r="E58" s="319"/>
      <c r="F58" s="320"/>
    </row>
    <row r="59" spans="1:6" ht="13.5" thickBot="1" x14ac:dyDescent="0.3">
      <c r="B59" s="93" t="s">
        <v>448</v>
      </c>
      <c r="C59" s="292" t="str">
        <f>C43</f>
        <v>Gel - FLAT PLATE</v>
      </c>
      <c r="D59" s="322"/>
      <c r="E59" s="322"/>
      <c r="F59" s="323"/>
    </row>
    <row r="60" spans="1:6" ht="13.5" thickBot="1" x14ac:dyDescent="0.3">
      <c r="B60" s="92" t="s">
        <v>449</v>
      </c>
      <c r="C60" s="83"/>
      <c r="D60" s="81"/>
      <c r="E60" s="81"/>
      <c r="F60" s="88"/>
    </row>
    <row r="61" spans="1:6" ht="13.5" thickBot="1" x14ac:dyDescent="0.35">
      <c r="A61" s="2" t="s">
        <v>464</v>
      </c>
      <c r="B61" s="92" t="s">
        <v>465</v>
      </c>
      <c r="C61" s="327"/>
      <c r="D61" s="328"/>
      <c r="E61" s="328"/>
      <c r="F61" s="329"/>
    </row>
    <row r="62" spans="1:6" x14ac:dyDescent="0.25">
      <c r="A62" s="321">
        <v>1</v>
      </c>
      <c r="B62" s="187" t="s">
        <v>452</v>
      </c>
      <c r="C62" s="190"/>
      <c r="D62" s="84"/>
      <c r="E62" s="84"/>
      <c r="F62" s="85"/>
    </row>
    <row r="63" spans="1:6" x14ac:dyDescent="0.25">
      <c r="A63" s="321"/>
      <c r="B63" s="188" t="s">
        <v>453</v>
      </c>
      <c r="C63" s="191"/>
      <c r="D63" s="86"/>
      <c r="E63" s="86"/>
      <c r="F63" s="87"/>
    </row>
    <row r="64" spans="1:6" x14ac:dyDescent="0.25">
      <c r="A64" s="321">
        <v>2</v>
      </c>
      <c r="B64" s="188" t="s">
        <v>454</v>
      </c>
      <c r="C64" s="191"/>
      <c r="D64" s="86"/>
      <c r="E64" s="86"/>
      <c r="F64" s="87"/>
    </row>
    <row r="65" spans="1:6" x14ac:dyDescent="0.25">
      <c r="A65" s="321"/>
      <c r="B65" s="188" t="s">
        <v>453</v>
      </c>
      <c r="C65" s="191"/>
      <c r="D65" s="86"/>
      <c r="E65" s="86"/>
      <c r="F65" s="87"/>
    </row>
    <row r="66" spans="1:6" x14ac:dyDescent="0.25">
      <c r="A66" s="27">
        <v>3</v>
      </c>
      <c r="B66" s="188" t="s">
        <v>455</v>
      </c>
      <c r="C66" s="191"/>
      <c r="D66" s="86"/>
      <c r="E66" s="86"/>
      <c r="F66" s="87"/>
    </row>
    <row r="67" spans="1:6" x14ac:dyDescent="0.25">
      <c r="A67" s="27">
        <v>4</v>
      </c>
      <c r="B67" s="188" t="s">
        <v>456</v>
      </c>
      <c r="C67" s="191"/>
      <c r="D67" s="86"/>
      <c r="E67" s="86"/>
      <c r="F67" s="87"/>
    </row>
    <row r="68" spans="1:6" x14ac:dyDescent="0.25">
      <c r="A68" s="27">
        <v>5</v>
      </c>
      <c r="B68" s="188" t="s">
        <v>457</v>
      </c>
      <c r="C68" s="191"/>
      <c r="D68" s="86"/>
      <c r="E68" s="86"/>
      <c r="F68" s="87"/>
    </row>
    <row r="69" spans="1:6" x14ac:dyDescent="0.25">
      <c r="A69" s="27">
        <v>6</v>
      </c>
      <c r="B69" s="188" t="s">
        <v>458</v>
      </c>
      <c r="C69" s="191"/>
      <c r="D69" s="86"/>
      <c r="E69" s="86"/>
      <c r="F69" s="87"/>
    </row>
    <row r="70" spans="1:6" x14ac:dyDescent="0.25">
      <c r="A70" s="27">
        <v>7</v>
      </c>
      <c r="B70" s="188" t="s">
        <v>459</v>
      </c>
      <c r="C70" s="191"/>
      <c r="D70" s="86"/>
      <c r="E70" s="86"/>
      <c r="F70" s="87"/>
    </row>
    <row r="71" spans="1:6" x14ac:dyDescent="0.25">
      <c r="A71" s="27">
        <v>8</v>
      </c>
      <c r="B71" s="188" t="s">
        <v>460</v>
      </c>
      <c r="C71" s="191"/>
      <c r="D71" s="86"/>
      <c r="E71" s="86"/>
      <c r="F71" s="87"/>
    </row>
    <row r="72" spans="1:6" ht="67.5" customHeight="1" thickBot="1" x14ac:dyDescent="0.3">
      <c r="A72" s="27">
        <v>9</v>
      </c>
      <c r="B72" s="189" t="s">
        <v>461</v>
      </c>
      <c r="C72" s="324"/>
      <c r="D72" s="325"/>
      <c r="E72" s="325"/>
      <c r="F72" s="326"/>
    </row>
    <row r="74" spans="1:6" ht="13" x14ac:dyDescent="0.3">
      <c r="A74" s="28" t="s">
        <v>466</v>
      </c>
      <c r="B74" s="94" t="s">
        <v>467</v>
      </c>
      <c r="C74" s="330"/>
      <c r="D74" s="330"/>
      <c r="E74" s="330"/>
      <c r="F74" s="330"/>
    </row>
    <row r="75" spans="1:6" x14ac:dyDescent="0.25">
      <c r="A75" s="29"/>
      <c r="B75" s="89"/>
      <c r="C75" s="330"/>
      <c r="D75" s="330"/>
      <c r="E75" s="330"/>
      <c r="F75" s="330"/>
    </row>
    <row r="76" spans="1:6" x14ac:dyDescent="0.25">
      <c r="A76" s="29"/>
      <c r="B76" s="89"/>
      <c r="C76" s="330"/>
      <c r="D76" s="330"/>
      <c r="E76" s="330"/>
      <c r="F76" s="330"/>
    </row>
    <row r="77" spans="1:6" x14ac:dyDescent="0.25">
      <c r="A77" s="29"/>
      <c r="B77" s="89"/>
      <c r="C77" s="330"/>
      <c r="D77" s="330"/>
      <c r="E77" s="330"/>
      <c r="F77" s="330"/>
    </row>
    <row r="78" spans="1:6" x14ac:dyDescent="0.25">
      <c r="A78" s="29"/>
      <c r="B78" s="89"/>
      <c r="C78" s="330"/>
      <c r="D78" s="330"/>
      <c r="E78" s="330"/>
      <c r="F78" s="330"/>
    </row>
    <row r="79" spans="1:6" x14ac:dyDescent="0.25">
      <c r="A79" s="29"/>
      <c r="B79" s="89"/>
      <c r="C79" s="330"/>
      <c r="D79" s="330"/>
      <c r="E79" s="330"/>
      <c r="F79" s="330"/>
    </row>
    <row r="80" spans="1:6" x14ac:dyDescent="0.25">
      <c r="A80" s="29"/>
      <c r="B80" s="89"/>
      <c r="C80" s="330"/>
      <c r="D80" s="330"/>
      <c r="E80" s="330"/>
      <c r="F80" s="330"/>
    </row>
    <row r="81" spans="1:6" x14ac:dyDescent="0.25">
      <c r="A81" s="29"/>
      <c r="B81" s="89"/>
      <c r="C81" s="330"/>
      <c r="D81" s="330"/>
      <c r="E81" s="330"/>
      <c r="F81" s="330"/>
    </row>
    <row r="82" spans="1:6" x14ac:dyDescent="0.25">
      <c r="A82" s="29"/>
      <c r="B82" s="89"/>
      <c r="C82" s="330"/>
      <c r="D82" s="330"/>
      <c r="E82" s="330"/>
      <c r="F82" s="330"/>
    </row>
    <row r="83" spans="1:6" x14ac:dyDescent="0.25">
      <c r="A83" s="29"/>
      <c r="B83" s="89"/>
      <c r="C83" s="330"/>
      <c r="D83" s="330"/>
      <c r="E83" s="330"/>
      <c r="F83" s="330"/>
    </row>
    <row r="84" spans="1:6" x14ac:dyDescent="0.25">
      <c r="A84" s="29"/>
      <c r="B84" s="89"/>
      <c r="C84" s="330"/>
      <c r="D84" s="330"/>
      <c r="E84" s="330"/>
      <c r="F84" s="330"/>
    </row>
    <row r="85" spans="1:6" x14ac:dyDescent="0.25">
      <c r="A85" s="29"/>
      <c r="B85" s="89"/>
      <c r="C85" s="330"/>
      <c r="D85" s="330"/>
      <c r="E85" s="330"/>
      <c r="F85" s="330"/>
    </row>
    <row r="86" spans="1:6" x14ac:dyDescent="0.25">
      <c r="A86" s="29"/>
      <c r="B86" s="89"/>
      <c r="C86" s="330"/>
      <c r="D86" s="330"/>
      <c r="E86" s="330"/>
      <c r="F86" s="330"/>
    </row>
    <row r="87" spans="1:6" x14ac:dyDescent="0.25">
      <c r="A87" s="29"/>
      <c r="B87" s="89"/>
      <c r="C87" s="330"/>
      <c r="D87" s="330"/>
      <c r="E87" s="330"/>
      <c r="F87" s="330"/>
    </row>
  </sheetData>
  <sheetProtection password="C9DB" sheet="1" formatCells="0" formatColumns="0" formatRows="0" insertHyperlinks="0"/>
  <mergeCells count="43">
    <mergeCell ref="C86:F86"/>
    <mergeCell ref="C87:F87"/>
    <mergeCell ref="C79:F79"/>
    <mergeCell ref="C80:F80"/>
    <mergeCell ref="C81:F81"/>
    <mergeCell ref="C82:F82"/>
    <mergeCell ref="C83:F83"/>
    <mergeCell ref="C84:F84"/>
    <mergeCell ref="C85:F85"/>
    <mergeCell ref="C77:F77"/>
    <mergeCell ref="C78:F78"/>
    <mergeCell ref="C72:F72"/>
    <mergeCell ref="A46:A47"/>
    <mergeCell ref="A48:A49"/>
    <mergeCell ref="C56:F56"/>
    <mergeCell ref="C74:F74"/>
    <mergeCell ref="C75:F75"/>
    <mergeCell ref="C76:F76"/>
    <mergeCell ref="C45:F45"/>
    <mergeCell ref="A64:A65"/>
    <mergeCell ref="C58:F58"/>
    <mergeCell ref="C59:F59"/>
    <mergeCell ref="A16:A17"/>
    <mergeCell ref="C27:F27"/>
    <mergeCell ref="C24:F24"/>
    <mergeCell ref="A62:A63"/>
    <mergeCell ref="C61:F61"/>
    <mergeCell ref="A30:A31"/>
    <mergeCell ref="C26:F26"/>
    <mergeCell ref="C29:F29"/>
    <mergeCell ref="C10:F10"/>
    <mergeCell ref="A32:A33"/>
    <mergeCell ref="C43:F43"/>
    <mergeCell ref="C40:F40"/>
    <mergeCell ref="C42:F42"/>
    <mergeCell ref="A14:A15"/>
    <mergeCell ref="C11:F11"/>
    <mergeCell ref="C13:F13"/>
    <mergeCell ref="B3:F3"/>
    <mergeCell ref="B4:F4"/>
    <mergeCell ref="B5:F5"/>
    <mergeCell ref="B6:F6"/>
    <mergeCell ref="B7:F7"/>
  </mergeCells>
  <phoneticPr fontId="3" type="noConversion"/>
  <pageMargins left="0.75" right="0.75" top="1" bottom="1" header="0.5" footer="0.5"/>
  <pageSetup paperSize="9" scale="53" orientation="portrait" r:id="rId1"/>
  <headerFooter alignWithMargins="0"/>
  <rowBreaks count="1" manualBreakCount="1">
    <brk id="4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F9F48-4A6A-4CC6-94F8-0FBDC034FEF1}">
  <dimension ref="A1:G33"/>
  <sheetViews>
    <sheetView showGridLines="0" workbookViewId="0">
      <pane ySplit="3" topLeftCell="A4" activePane="bottomLeft" state="frozen"/>
      <selection pane="bottomLeft" activeCell="A4" sqref="A4:IV4"/>
    </sheetView>
  </sheetViews>
  <sheetFormatPr defaultRowHeight="12.5" x14ac:dyDescent="0.25"/>
  <cols>
    <col min="1" max="1" width="3" style="27" bestFit="1" customWidth="1"/>
    <col min="2" max="7" width="19" style="27" customWidth="1"/>
    <col min="8" max="8" width="19" customWidth="1"/>
  </cols>
  <sheetData>
    <row r="1" spans="1:7" ht="15.5" x14ac:dyDescent="0.25">
      <c r="B1" s="331" t="s">
        <v>468</v>
      </c>
      <c r="C1" s="331"/>
      <c r="D1" s="331"/>
      <c r="E1" s="331"/>
      <c r="F1" s="331"/>
      <c r="G1" s="331"/>
    </row>
    <row r="2" spans="1:7" ht="13" thickBot="1" x14ac:dyDescent="0.3"/>
    <row r="3" spans="1:7" ht="13.5" thickBot="1" x14ac:dyDescent="0.3">
      <c r="A3" s="59"/>
      <c r="B3" s="60" t="s">
        <v>469</v>
      </c>
      <c r="C3" s="61" t="s">
        <v>470</v>
      </c>
      <c r="D3" s="61" t="s">
        <v>471</v>
      </c>
      <c r="E3" s="61" t="s">
        <v>472</v>
      </c>
      <c r="F3" s="61" t="s">
        <v>473</v>
      </c>
      <c r="G3" s="62" t="s">
        <v>474</v>
      </c>
    </row>
    <row r="4" spans="1:7" ht="23.25" customHeight="1" x14ac:dyDescent="0.25">
      <c r="A4" s="63">
        <v>1</v>
      </c>
      <c r="B4" s="64"/>
      <c r="C4" s="65"/>
      <c r="D4" s="65"/>
      <c r="E4" s="65"/>
      <c r="F4" s="65"/>
      <c r="G4" s="66"/>
    </row>
    <row r="5" spans="1:7" ht="23.25" customHeight="1" x14ac:dyDescent="0.25">
      <c r="A5" s="67">
        <v>2</v>
      </c>
      <c r="B5" s="68"/>
      <c r="C5" s="69"/>
      <c r="D5" s="69"/>
      <c r="E5" s="69"/>
      <c r="F5" s="69"/>
      <c r="G5" s="70"/>
    </row>
    <row r="6" spans="1:7" ht="23.25" customHeight="1" x14ac:dyDescent="0.25">
      <c r="A6" s="67">
        <v>3</v>
      </c>
      <c r="B6" s="68"/>
      <c r="C6" s="69"/>
      <c r="D6" s="69"/>
      <c r="E6" s="69"/>
      <c r="F6" s="69"/>
      <c r="G6" s="70"/>
    </row>
    <row r="7" spans="1:7" ht="23.25" customHeight="1" x14ac:dyDescent="0.25">
      <c r="A7" s="67">
        <v>4</v>
      </c>
      <c r="B7" s="68"/>
      <c r="C7" s="69"/>
      <c r="D7" s="69"/>
      <c r="E7" s="69"/>
      <c r="F7" s="69"/>
      <c r="G7" s="70"/>
    </row>
    <row r="8" spans="1:7" ht="23.25" customHeight="1" x14ac:dyDescent="0.25">
      <c r="A8" s="67">
        <v>5</v>
      </c>
      <c r="B8" s="68"/>
      <c r="C8" s="69"/>
      <c r="D8" s="69"/>
      <c r="E8" s="69"/>
      <c r="F8" s="69"/>
      <c r="G8" s="70"/>
    </row>
    <row r="9" spans="1:7" ht="23.25" customHeight="1" x14ac:dyDescent="0.25">
      <c r="A9" s="67">
        <v>6</v>
      </c>
      <c r="B9" s="68"/>
      <c r="C9" s="69"/>
      <c r="D9" s="69"/>
      <c r="E9" s="69"/>
      <c r="F9" s="69"/>
      <c r="G9" s="70"/>
    </row>
    <row r="10" spans="1:7" ht="23.25" customHeight="1" x14ac:dyDescent="0.25">
      <c r="A10" s="67">
        <v>7</v>
      </c>
      <c r="B10" s="68"/>
      <c r="C10" s="69"/>
      <c r="D10" s="69"/>
      <c r="E10" s="69"/>
      <c r="F10" s="69"/>
      <c r="G10" s="70"/>
    </row>
    <row r="11" spans="1:7" ht="23.25" customHeight="1" x14ac:dyDescent="0.25">
      <c r="A11" s="67">
        <v>8</v>
      </c>
      <c r="B11" s="68"/>
      <c r="C11" s="69"/>
      <c r="D11" s="69"/>
      <c r="E11" s="69"/>
      <c r="F11" s="69"/>
      <c r="G11" s="70"/>
    </row>
    <row r="12" spans="1:7" ht="23.25" customHeight="1" x14ac:dyDescent="0.25">
      <c r="A12" s="67">
        <v>9</v>
      </c>
      <c r="B12" s="68"/>
      <c r="C12" s="69"/>
      <c r="D12" s="69"/>
      <c r="E12" s="69"/>
      <c r="F12" s="69"/>
      <c r="G12" s="70"/>
    </row>
    <row r="13" spans="1:7" ht="23.25" customHeight="1" x14ac:dyDescent="0.25">
      <c r="A13" s="67">
        <v>10</v>
      </c>
      <c r="B13" s="68"/>
      <c r="C13" s="69"/>
      <c r="D13" s="69"/>
      <c r="E13" s="69"/>
      <c r="F13" s="69"/>
      <c r="G13" s="70"/>
    </row>
    <row r="14" spans="1:7" ht="23.25" customHeight="1" x14ac:dyDescent="0.25">
      <c r="A14" s="67">
        <v>11</v>
      </c>
      <c r="B14" s="68"/>
      <c r="C14" s="69"/>
      <c r="D14" s="69"/>
      <c r="E14" s="69"/>
      <c r="F14" s="69"/>
      <c r="G14" s="70"/>
    </row>
    <row r="15" spans="1:7" ht="23.25" customHeight="1" x14ac:dyDescent="0.25">
      <c r="A15" s="67">
        <v>12</v>
      </c>
      <c r="B15" s="68"/>
      <c r="C15" s="69"/>
      <c r="D15" s="69"/>
      <c r="E15" s="69"/>
      <c r="F15" s="69"/>
      <c r="G15" s="70"/>
    </row>
    <row r="16" spans="1:7" ht="23.25" customHeight="1" x14ac:dyDescent="0.25">
      <c r="A16" s="67">
        <v>13</v>
      </c>
      <c r="B16" s="68"/>
      <c r="C16" s="69"/>
      <c r="D16" s="69"/>
      <c r="E16" s="69"/>
      <c r="F16" s="69"/>
      <c r="G16" s="70"/>
    </row>
    <row r="17" spans="1:7" ht="23.25" customHeight="1" x14ac:dyDescent="0.25">
      <c r="A17" s="67">
        <v>14</v>
      </c>
      <c r="B17" s="68"/>
      <c r="C17" s="69"/>
      <c r="D17" s="69"/>
      <c r="E17" s="69"/>
      <c r="F17" s="69"/>
      <c r="G17" s="70"/>
    </row>
    <row r="18" spans="1:7" ht="23.25" customHeight="1" x14ac:dyDescent="0.25">
      <c r="A18" s="67">
        <v>15</v>
      </c>
      <c r="B18" s="68"/>
      <c r="C18" s="69"/>
      <c r="D18" s="69"/>
      <c r="E18" s="69"/>
      <c r="F18" s="69"/>
      <c r="G18" s="70"/>
    </row>
    <row r="19" spans="1:7" ht="23.25" customHeight="1" x14ac:dyDescent="0.25">
      <c r="A19" s="67">
        <v>16</v>
      </c>
      <c r="B19" s="68"/>
      <c r="C19" s="69"/>
      <c r="D19" s="69"/>
      <c r="E19" s="69"/>
      <c r="F19" s="69"/>
      <c r="G19" s="70"/>
    </row>
    <row r="20" spans="1:7" ht="23.25" customHeight="1" x14ac:dyDescent="0.25">
      <c r="A20" s="67">
        <v>17</v>
      </c>
      <c r="B20" s="68"/>
      <c r="C20" s="69"/>
      <c r="D20" s="69"/>
      <c r="E20" s="69"/>
      <c r="F20" s="69"/>
      <c r="G20" s="70"/>
    </row>
    <row r="21" spans="1:7" ht="23.25" customHeight="1" x14ac:dyDescent="0.25">
      <c r="A21" s="67">
        <v>18</v>
      </c>
      <c r="B21" s="68"/>
      <c r="C21" s="69"/>
      <c r="D21" s="69"/>
      <c r="E21" s="69"/>
      <c r="F21" s="69"/>
      <c r="G21" s="70"/>
    </row>
    <row r="22" spans="1:7" ht="23.25" customHeight="1" x14ac:dyDescent="0.25">
      <c r="A22" s="67">
        <v>19</v>
      </c>
      <c r="B22" s="68"/>
      <c r="C22" s="69"/>
      <c r="D22" s="69"/>
      <c r="E22" s="69"/>
      <c r="F22" s="69"/>
      <c r="G22" s="70"/>
    </row>
    <row r="23" spans="1:7" ht="23.25" customHeight="1" x14ac:dyDescent="0.25">
      <c r="A23" s="67">
        <v>20</v>
      </c>
      <c r="B23" s="68"/>
      <c r="C23" s="69"/>
      <c r="D23" s="69"/>
      <c r="E23" s="69"/>
      <c r="F23" s="69"/>
      <c r="G23" s="70"/>
    </row>
    <row r="24" spans="1:7" ht="23.25" customHeight="1" x14ac:dyDescent="0.25">
      <c r="A24" s="67">
        <v>21</v>
      </c>
      <c r="B24" s="68"/>
      <c r="C24" s="69"/>
      <c r="D24" s="69"/>
      <c r="E24" s="69"/>
      <c r="F24" s="69"/>
      <c r="G24" s="70"/>
    </row>
    <row r="25" spans="1:7" ht="23.25" customHeight="1" x14ac:dyDescent="0.25">
      <c r="A25" s="67">
        <v>22</v>
      </c>
      <c r="B25" s="68"/>
      <c r="C25" s="69"/>
      <c r="D25" s="69"/>
      <c r="E25" s="69"/>
      <c r="F25" s="69"/>
      <c r="G25" s="70"/>
    </row>
    <row r="26" spans="1:7" ht="23.25" customHeight="1" x14ac:dyDescent="0.25">
      <c r="A26" s="67">
        <v>23</v>
      </c>
      <c r="B26" s="68"/>
      <c r="C26" s="69"/>
      <c r="D26" s="69"/>
      <c r="E26" s="69"/>
      <c r="F26" s="69"/>
      <c r="G26" s="70"/>
    </row>
    <row r="27" spans="1:7" ht="23.25" customHeight="1" x14ac:dyDescent="0.25">
      <c r="A27" s="67">
        <v>24</v>
      </c>
      <c r="B27" s="68"/>
      <c r="C27" s="69"/>
      <c r="D27" s="69"/>
      <c r="E27" s="69"/>
      <c r="F27" s="69"/>
      <c r="G27" s="70"/>
    </row>
    <row r="28" spans="1:7" ht="23.25" customHeight="1" x14ac:dyDescent="0.25">
      <c r="A28" s="67">
        <v>25</v>
      </c>
      <c r="B28" s="68"/>
      <c r="C28" s="69"/>
      <c r="D28" s="69"/>
      <c r="E28" s="69"/>
      <c r="F28" s="69"/>
      <c r="G28" s="70"/>
    </row>
    <row r="29" spans="1:7" ht="23.25" customHeight="1" x14ac:dyDescent="0.25">
      <c r="A29" s="67">
        <v>26</v>
      </c>
      <c r="B29" s="68"/>
      <c r="C29" s="69"/>
      <c r="D29" s="69"/>
      <c r="E29" s="69"/>
      <c r="F29" s="69"/>
      <c r="G29" s="70"/>
    </row>
    <row r="30" spans="1:7" ht="23.25" customHeight="1" x14ac:dyDescent="0.25">
      <c r="A30" s="67">
        <v>27</v>
      </c>
      <c r="B30" s="68"/>
      <c r="C30" s="69"/>
      <c r="D30" s="69"/>
      <c r="E30" s="69"/>
      <c r="F30" s="69"/>
      <c r="G30" s="70"/>
    </row>
    <row r="31" spans="1:7" ht="23.25" customHeight="1" x14ac:dyDescent="0.25">
      <c r="A31" s="67">
        <v>28</v>
      </c>
      <c r="B31" s="68"/>
      <c r="C31" s="69"/>
      <c r="D31" s="69"/>
      <c r="E31" s="69"/>
      <c r="F31" s="69"/>
      <c r="G31" s="70"/>
    </row>
    <row r="32" spans="1:7" ht="23.25" customHeight="1" x14ac:dyDescent="0.25">
      <c r="A32" s="67">
        <v>29</v>
      </c>
      <c r="B32" s="68"/>
      <c r="C32" s="69"/>
      <c r="D32" s="69"/>
      <c r="E32" s="69"/>
      <c r="F32" s="69"/>
      <c r="G32" s="70"/>
    </row>
    <row r="33" spans="1:7" ht="23.25" customHeight="1" thickBot="1" x14ac:dyDescent="0.3">
      <c r="A33" s="71">
        <v>30</v>
      </c>
      <c r="B33" s="72"/>
      <c r="C33" s="73"/>
      <c r="D33" s="73"/>
      <c r="E33" s="73"/>
      <c r="F33" s="73"/>
      <c r="G33" s="74"/>
    </row>
  </sheetData>
  <sheetProtection password="C9DB" sheet="1"/>
  <mergeCells count="1">
    <mergeCell ref="B1:G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C27DB-2B38-4116-87FB-3DF55F1531C5}">
  <dimension ref="A1:E64"/>
  <sheetViews>
    <sheetView showGridLines="0" zoomScaleNormal="100" workbookViewId="0">
      <pane ySplit="9" topLeftCell="A10" activePane="bottomLeft" state="frozen"/>
      <selection pane="bottomLeft" activeCell="A3" sqref="A3:E3"/>
    </sheetView>
  </sheetViews>
  <sheetFormatPr defaultRowHeight="14" x14ac:dyDescent="0.25"/>
  <cols>
    <col min="1" max="1" width="9.1796875" style="135" customWidth="1"/>
    <col min="2" max="2" width="14" style="135" customWidth="1"/>
    <col min="3" max="3" width="31.26953125" style="135" customWidth="1"/>
    <col min="4" max="4" width="12" style="135" customWidth="1"/>
    <col min="5" max="5" width="84" style="135" customWidth="1"/>
  </cols>
  <sheetData>
    <row r="1" spans="1:5" ht="18" x14ac:dyDescent="0.25">
      <c r="A1" s="332" t="str">
        <f>Index!A1</f>
        <v>VALVE REGULATED LEAD ACID BATTERIES DISTRIBUTION NATIONAL CONTRACT</v>
      </c>
      <c r="B1" s="332"/>
      <c r="C1" s="332"/>
      <c r="D1" s="332"/>
      <c r="E1" s="332"/>
    </row>
    <row r="2" spans="1:5" ht="18" x14ac:dyDescent="0.25">
      <c r="A2" s="332" t="str">
        <f>IF('[1]Worksheets Index'!C2="","",'[1]Worksheets Index'!C2)</f>
        <v/>
      </c>
      <c r="B2" s="332"/>
      <c r="C2" s="332"/>
      <c r="D2" s="332"/>
      <c r="E2" s="332"/>
    </row>
    <row r="3" spans="1:5" ht="12.5" x14ac:dyDescent="0.25">
      <c r="A3" s="338" t="s">
        <v>29</v>
      </c>
      <c r="B3" s="338"/>
      <c r="C3" s="338"/>
      <c r="D3" s="338"/>
      <c r="E3" s="338"/>
    </row>
    <row r="4" spans="1:5" ht="15.5" x14ac:dyDescent="0.25">
      <c r="A4" s="339" t="s">
        <v>475</v>
      </c>
      <c r="B4" s="340"/>
      <c r="C4" s="340"/>
      <c r="D4" s="340"/>
      <c r="E4" s="341"/>
    </row>
    <row r="5" spans="1:5" ht="42" customHeight="1" x14ac:dyDescent="0.25">
      <c r="A5" s="342" t="s">
        <v>476</v>
      </c>
      <c r="B5" s="343"/>
      <c r="C5" s="343"/>
      <c r="D5" s="343"/>
      <c r="E5" s="344"/>
    </row>
    <row r="6" spans="1:5" ht="13" x14ac:dyDescent="0.25">
      <c r="A6" s="333" t="s">
        <v>477</v>
      </c>
      <c r="B6" s="297"/>
      <c r="C6" s="297"/>
      <c r="D6" s="297"/>
      <c r="E6" s="334"/>
    </row>
    <row r="7" spans="1:5" ht="15" customHeight="1" x14ac:dyDescent="0.25">
      <c r="A7" s="333" t="s">
        <v>478</v>
      </c>
      <c r="B7" s="297"/>
      <c r="C7" s="297"/>
      <c r="D7" s="297"/>
      <c r="E7" s="334"/>
    </row>
    <row r="8" spans="1:5" ht="30" customHeight="1" thickBot="1" x14ac:dyDescent="0.3">
      <c r="A8" s="335" t="s">
        <v>479</v>
      </c>
      <c r="B8" s="336"/>
      <c r="C8" s="336"/>
      <c r="D8" s="336"/>
      <c r="E8" s="337"/>
    </row>
    <row r="9" spans="1:5" s="26" customFormat="1" ht="23.5" thickBot="1" x14ac:dyDescent="0.3">
      <c r="A9" s="95" t="s">
        <v>52</v>
      </c>
      <c r="B9" s="95" t="s">
        <v>53</v>
      </c>
      <c r="C9" s="95" t="s">
        <v>54</v>
      </c>
      <c r="D9" s="95" t="s">
        <v>55</v>
      </c>
      <c r="E9" s="95" t="s">
        <v>56</v>
      </c>
    </row>
    <row r="10" spans="1:5" ht="12.5" x14ac:dyDescent="0.25">
      <c r="A10" s="96">
        <v>1</v>
      </c>
      <c r="B10" s="97"/>
      <c r="C10" s="97"/>
      <c r="D10" s="97"/>
      <c r="E10" s="98"/>
    </row>
    <row r="11" spans="1:5" ht="12.5" x14ac:dyDescent="0.25">
      <c r="A11" s="99">
        <v>2</v>
      </c>
      <c r="B11" s="100"/>
      <c r="C11" s="100"/>
      <c r="D11" s="100"/>
      <c r="E11" s="101"/>
    </row>
    <row r="12" spans="1:5" ht="12.5" x14ac:dyDescent="0.25">
      <c r="A12" s="96">
        <v>3</v>
      </c>
      <c r="B12" s="97"/>
      <c r="C12" s="97"/>
      <c r="D12" s="100"/>
      <c r="E12" s="101"/>
    </row>
    <row r="13" spans="1:5" ht="12.5" x14ac:dyDescent="0.25">
      <c r="A13" s="99">
        <v>4</v>
      </c>
      <c r="B13" s="100"/>
      <c r="C13" s="100"/>
      <c r="D13" s="100"/>
      <c r="E13" s="101"/>
    </row>
    <row r="14" spans="1:5" ht="12.5" x14ac:dyDescent="0.25">
      <c r="A14" s="96">
        <v>5</v>
      </c>
      <c r="B14" s="97"/>
      <c r="C14" s="97"/>
      <c r="D14" s="100"/>
      <c r="E14" s="101"/>
    </row>
    <row r="15" spans="1:5" ht="12.5" x14ac:dyDescent="0.25">
      <c r="A15" s="99">
        <v>6</v>
      </c>
      <c r="B15" s="100"/>
      <c r="C15" s="100"/>
      <c r="D15" s="100"/>
      <c r="E15" s="101"/>
    </row>
    <row r="16" spans="1:5" ht="12.5" x14ac:dyDescent="0.25">
      <c r="A16" s="96">
        <v>7</v>
      </c>
      <c r="B16" s="97"/>
      <c r="C16" s="97"/>
      <c r="D16" s="100"/>
      <c r="E16" s="101"/>
    </row>
    <row r="17" spans="1:5" ht="12.5" x14ac:dyDescent="0.25">
      <c r="A17" s="99">
        <v>8</v>
      </c>
      <c r="B17" s="100"/>
      <c r="C17" s="100"/>
      <c r="D17" s="100"/>
      <c r="E17" s="101"/>
    </row>
    <row r="18" spans="1:5" ht="12.5" x14ac:dyDescent="0.25">
      <c r="A18" s="96">
        <v>9</v>
      </c>
      <c r="B18" s="97"/>
      <c r="C18" s="97"/>
      <c r="D18" s="100"/>
      <c r="E18" s="101"/>
    </row>
    <row r="19" spans="1:5" ht="12.5" x14ac:dyDescent="0.25">
      <c r="A19" s="99">
        <v>10</v>
      </c>
      <c r="B19" s="100"/>
      <c r="C19" s="100"/>
      <c r="D19" s="100"/>
      <c r="E19" s="101"/>
    </row>
    <row r="20" spans="1:5" ht="12.5" x14ac:dyDescent="0.25">
      <c r="A20" s="96">
        <v>11</v>
      </c>
      <c r="B20" s="97"/>
      <c r="C20" s="97"/>
      <c r="D20" s="100"/>
      <c r="E20" s="101"/>
    </row>
    <row r="21" spans="1:5" ht="12.5" x14ac:dyDescent="0.25">
      <c r="A21" s="99">
        <v>12</v>
      </c>
      <c r="B21" s="100"/>
      <c r="C21" s="100"/>
      <c r="D21" s="100"/>
      <c r="E21" s="101"/>
    </row>
    <row r="22" spans="1:5" ht="12.5" x14ac:dyDescent="0.25">
      <c r="A22" s="96">
        <v>13</v>
      </c>
      <c r="B22" s="97"/>
      <c r="C22" s="97"/>
      <c r="D22" s="100"/>
      <c r="E22" s="101"/>
    </row>
    <row r="23" spans="1:5" ht="12.5" x14ac:dyDescent="0.25">
      <c r="A23" s="99">
        <v>14</v>
      </c>
      <c r="B23" s="100"/>
      <c r="C23" s="100"/>
      <c r="D23" s="100"/>
      <c r="E23" s="101"/>
    </row>
    <row r="24" spans="1:5" ht="12.5" x14ac:dyDescent="0.25">
      <c r="A24" s="96">
        <v>15</v>
      </c>
      <c r="B24" s="97"/>
      <c r="C24" s="97"/>
      <c r="D24" s="100"/>
      <c r="E24" s="101"/>
    </row>
    <row r="25" spans="1:5" ht="12.5" x14ac:dyDescent="0.25">
      <c r="A25" s="99">
        <v>16</v>
      </c>
      <c r="B25" s="100"/>
      <c r="C25" s="100"/>
      <c r="D25" s="100"/>
      <c r="E25" s="101"/>
    </row>
    <row r="26" spans="1:5" ht="12.5" x14ac:dyDescent="0.25">
      <c r="A26" s="96">
        <v>17</v>
      </c>
      <c r="B26" s="97"/>
      <c r="C26" s="97"/>
      <c r="D26" s="100"/>
      <c r="E26" s="101"/>
    </row>
    <row r="27" spans="1:5" ht="12.5" x14ac:dyDescent="0.25">
      <c r="A27" s="99">
        <v>18</v>
      </c>
      <c r="B27" s="100"/>
      <c r="C27" s="100"/>
      <c r="D27" s="100"/>
      <c r="E27" s="101"/>
    </row>
    <row r="28" spans="1:5" ht="12.5" x14ac:dyDescent="0.25">
      <c r="A28" s="96">
        <v>19</v>
      </c>
      <c r="B28" s="97"/>
      <c r="C28" s="97"/>
      <c r="D28" s="100"/>
      <c r="E28" s="101"/>
    </row>
    <row r="29" spans="1:5" ht="12.5" x14ac:dyDescent="0.25">
      <c r="A29" s="99">
        <v>20</v>
      </c>
      <c r="B29" s="100"/>
      <c r="C29" s="100"/>
      <c r="D29" s="100"/>
      <c r="E29" s="101"/>
    </row>
    <row r="30" spans="1:5" ht="12.5" x14ac:dyDescent="0.25">
      <c r="A30" s="96">
        <v>21</v>
      </c>
      <c r="B30" s="97"/>
      <c r="C30" s="97"/>
      <c r="D30" s="100"/>
      <c r="E30" s="101"/>
    </row>
    <row r="31" spans="1:5" ht="12.5" x14ac:dyDescent="0.25">
      <c r="A31" s="99">
        <v>22</v>
      </c>
      <c r="B31" s="100"/>
      <c r="C31" s="100"/>
      <c r="D31" s="100"/>
      <c r="E31" s="101"/>
    </row>
    <row r="32" spans="1:5" ht="12.5" x14ac:dyDescent="0.25">
      <c r="A32" s="96">
        <v>23</v>
      </c>
      <c r="B32" s="97"/>
      <c r="C32" s="97"/>
      <c r="D32" s="100"/>
      <c r="E32" s="101"/>
    </row>
    <row r="33" spans="1:5" ht="12.5" x14ac:dyDescent="0.25">
      <c r="A33" s="99">
        <v>24</v>
      </c>
      <c r="B33" s="100"/>
      <c r="C33" s="100"/>
      <c r="D33" s="100"/>
      <c r="E33" s="101"/>
    </row>
    <row r="34" spans="1:5" ht="12.5" x14ac:dyDescent="0.25">
      <c r="A34" s="96">
        <v>25</v>
      </c>
      <c r="B34" s="97"/>
      <c r="C34" s="97"/>
      <c r="D34" s="100"/>
      <c r="E34" s="101"/>
    </row>
    <row r="35" spans="1:5" ht="12.5" x14ac:dyDescent="0.25">
      <c r="A35" s="99">
        <v>26</v>
      </c>
      <c r="B35" s="100"/>
      <c r="C35" s="100"/>
      <c r="D35" s="100"/>
      <c r="E35" s="101"/>
    </row>
    <row r="36" spans="1:5" ht="12.5" x14ac:dyDescent="0.25">
      <c r="A36" s="96">
        <v>27</v>
      </c>
      <c r="B36" s="97"/>
      <c r="C36" s="97"/>
      <c r="D36" s="100"/>
      <c r="E36" s="101"/>
    </row>
    <row r="37" spans="1:5" ht="12.5" x14ac:dyDescent="0.25">
      <c r="A37" s="99">
        <v>28</v>
      </c>
      <c r="B37" s="100"/>
      <c r="C37" s="100"/>
      <c r="D37" s="100"/>
      <c r="E37" s="101"/>
    </row>
    <row r="38" spans="1:5" ht="12.5" x14ac:dyDescent="0.25">
      <c r="A38" s="96">
        <v>29</v>
      </c>
      <c r="B38" s="97"/>
      <c r="C38" s="97"/>
      <c r="D38" s="100"/>
      <c r="E38" s="101"/>
    </row>
    <row r="39" spans="1:5" ht="12.5" x14ac:dyDescent="0.25">
      <c r="A39" s="99">
        <v>30</v>
      </c>
      <c r="B39" s="100"/>
      <c r="C39" s="100"/>
      <c r="D39" s="100"/>
      <c r="E39" s="101"/>
    </row>
    <row r="40" spans="1:5" ht="12.5" x14ac:dyDescent="0.25">
      <c r="A40" s="96">
        <v>31</v>
      </c>
      <c r="B40" s="97"/>
      <c r="C40" s="97"/>
      <c r="D40" s="100"/>
      <c r="E40" s="101"/>
    </row>
    <row r="41" spans="1:5" ht="12.5" x14ac:dyDescent="0.25">
      <c r="A41" s="99">
        <v>32</v>
      </c>
      <c r="B41" s="100"/>
      <c r="C41" s="100"/>
      <c r="D41" s="100"/>
      <c r="E41" s="101"/>
    </row>
    <row r="42" spans="1:5" ht="12.5" x14ac:dyDescent="0.25">
      <c r="A42" s="96">
        <v>33</v>
      </c>
      <c r="B42" s="97"/>
      <c r="C42" s="97"/>
      <c r="D42" s="100"/>
      <c r="E42" s="101"/>
    </row>
    <row r="43" spans="1:5" ht="12.5" x14ac:dyDescent="0.25">
      <c r="A43" s="99">
        <v>34</v>
      </c>
      <c r="B43" s="100"/>
      <c r="C43" s="100"/>
      <c r="D43" s="100"/>
      <c r="E43" s="101"/>
    </row>
    <row r="44" spans="1:5" ht="12.5" x14ac:dyDescent="0.25">
      <c r="A44" s="96">
        <v>35</v>
      </c>
      <c r="B44" s="97"/>
      <c r="C44" s="97"/>
      <c r="D44" s="100"/>
      <c r="E44" s="101"/>
    </row>
    <row r="45" spans="1:5" ht="12.5" x14ac:dyDescent="0.25">
      <c r="A45" s="99">
        <v>36</v>
      </c>
      <c r="B45" s="100"/>
      <c r="C45" s="100"/>
      <c r="D45" s="100"/>
      <c r="E45" s="101"/>
    </row>
    <row r="46" spans="1:5" ht="12.5" x14ac:dyDescent="0.25">
      <c r="A46" s="96">
        <v>37</v>
      </c>
      <c r="B46" s="97"/>
      <c r="C46" s="97"/>
      <c r="D46" s="100"/>
      <c r="E46" s="101"/>
    </row>
    <row r="47" spans="1:5" ht="12.5" x14ac:dyDescent="0.25">
      <c r="A47" s="99">
        <v>38</v>
      </c>
      <c r="B47" s="100"/>
      <c r="C47" s="100"/>
      <c r="D47" s="100"/>
      <c r="E47" s="101"/>
    </row>
    <row r="48" spans="1:5" ht="12.5" x14ac:dyDescent="0.25">
      <c r="A48" s="96">
        <v>39</v>
      </c>
      <c r="B48" s="97"/>
      <c r="C48" s="97"/>
      <c r="D48" s="100"/>
      <c r="E48" s="101"/>
    </row>
    <row r="49" spans="1:5" ht="12.5" x14ac:dyDescent="0.25">
      <c r="A49" s="99">
        <v>40</v>
      </c>
      <c r="B49" s="100"/>
      <c r="C49" s="100"/>
      <c r="D49" s="100"/>
      <c r="E49" s="101"/>
    </row>
    <row r="50" spans="1:5" ht="12.5" x14ac:dyDescent="0.25">
      <c r="A50" s="96">
        <v>41</v>
      </c>
      <c r="B50" s="97"/>
      <c r="C50" s="97"/>
      <c r="D50" s="100"/>
      <c r="E50" s="101"/>
    </row>
    <row r="51" spans="1:5" ht="12.5" x14ac:dyDescent="0.25">
      <c r="A51" s="99">
        <v>42</v>
      </c>
      <c r="B51" s="100"/>
      <c r="C51" s="100"/>
      <c r="D51" s="100"/>
      <c r="E51" s="101"/>
    </row>
    <row r="52" spans="1:5" ht="12.5" x14ac:dyDescent="0.25">
      <c r="A52" s="96">
        <v>43</v>
      </c>
      <c r="B52" s="97"/>
      <c r="C52" s="97"/>
      <c r="D52" s="100"/>
      <c r="E52" s="101"/>
    </row>
    <row r="53" spans="1:5" ht="12.5" x14ac:dyDescent="0.25">
      <c r="A53" s="99">
        <v>44</v>
      </c>
      <c r="B53" s="100"/>
      <c r="C53" s="100"/>
      <c r="D53" s="100"/>
      <c r="E53" s="101"/>
    </row>
    <row r="54" spans="1:5" ht="12.5" x14ac:dyDescent="0.25">
      <c r="A54" s="96">
        <v>45</v>
      </c>
      <c r="B54" s="97"/>
      <c r="C54" s="97"/>
      <c r="D54" s="100"/>
      <c r="E54" s="101"/>
    </row>
    <row r="55" spans="1:5" ht="12.5" x14ac:dyDescent="0.25">
      <c r="A55" s="99">
        <v>46</v>
      </c>
      <c r="B55" s="100"/>
      <c r="C55" s="100"/>
      <c r="D55" s="100"/>
      <c r="E55" s="101"/>
    </row>
    <row r="56" spans="1:5" ht="12.5" x14ac:dyDescent="0.25">
      <c r="A56" s="96">
        <v>47</v>
      </c>
      <c r="B56" s="97"/>
      <c r="C56" s="97"/>
      <c r="D56" s="100"/>
      <c r="E56" s="101"/>
    </row>
    <row r="57" spans="1:5" ht="12.5" x14ac:dyDescent="0.25">
      <c r="A57" s="99">
        <v>48</v>
      </c>
      <c r="B57" s="100"/>
      <c r="C57" s="100"/>
      <c r="D57" s="100"/>
      <c r="E57" s="101"/>
    </row>
    <row r="58" spans="1:5" ht="12.5" x14ac:dyDescent="0.25">
      <c r="A58" s="96">
        <v>49</v>
      </c>
      <c r="B58" s="97"/>
      <c r="C58" s="97"/>
      <c r="D58" s="100"/>
      <c r="E58" s="101"/>
    </row>
    <row r="59" spans="1:5" ht="12.5" x14ac:dyDescent="0.25">
      <c r="A59" s="99">
        <v>50</v>
      </c>
      <c r="B59" s="100"/>
      <c r="C59" s="100"/>
      <c r="D59" s="100"/>
      <c r="E59" s="101"/>
    </row>
    <row r="60" spans="1:5" ht="12.5" x14ac:dyDescent="0.25">
      <c r="A60" s="96">
        <v>51</v>
      </c>
      <c r="B60" s="97"/>
      <c r="C60" s="97"/>
      <c r="D60" s="100"/>
      <c r="E60" s="101"/>
    </row>
    <row r="61" spans="1:5" ht="12.5" x14ac:dyDescent="0.25">
      <c r="A61" s="99">
        <v>52</v>
      </c>
      <c r="B61" s="100"/>
      <c r="C61" s="100"/>
      <c r="D61" s="100"/>
      <c r="E61" s="101"/>
    </row>
    <row r="62" spans="1:5" ht="12.5" x14ac:dyDescent="0.25">
      <c r="A62" s="96">
        <v>53</v>
      </c>
      <c r="B62" s="97"/>
      <c r="C62" s="97"/>
      <c r="D62" s="100"/>
      <c r="E62" s="101"/>
    </row>
    <row r="63" spans="1:5" ht="12.5" x14ac:dyDescent="0.25">
      <c r="A63" s="99">
        <v>54</v>
      </c>
      <c r="B63" s="100"/>
      <c r="C63" s="100"/>
      <c r="D63" s="100"/>
      <c r="E63" s="101"/>
    </row>
    <row r="64" spans="1:5" ht="13" thickBot="1" x14ac:dyDescent="0.3">
      <c r="A64" s="102">
        <v>55</v>
      </c>
      <c r="B64" s="103"/>
      <c r="C64" s="103"/>
      <c r="D64" s="104"/>
      <c r="E64" s="105"/>
    </row>
  </sheetData>
  <sheetProtection password="C9DB" sheet="1" formatCells="0" formatColumns="0" formatRows="0" insertHyperlinks="0"/>
  <mergeCells count="8">
    <mergeCell ref="A1:E1"/>
    <mergeCell ref="A2:E2"/>
    <mergeCell ref="A7:E7"/>
    <mergeCell ref="A8:E8"/>
    <mergeCell ref="A3:E3"/>
    <mergeCell ref="A4:E4"/>
    <mergeCell ref="A5:E5"/>
    <mergeCell ref="A6:E6"/>
  </mergeCells>
  <phoneticPr fontId="3" type="noConversion"/>
  <hyperlinks>
    <hyperlink ref="A3:E3" location="Index!A1" display="Click here to go back to &quot;Worksheets Index&quot;" xr:uid="{38A5CC71-E52C-45B6-B996-6564288B24FA}"/>
  </hyperlinks>
  <pageMargins left="0.75" right="0.75" top="1" bottom="1" header="0.5" footer="0.5"/>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9E8E1-A2FC-4266-BA48-0B030A4895B1}">
  <dimension ref="A1:E140"/>
  <sheetViews>
    <sheetView zoomScale="90" zoomScaleNormal="90" workbookViewId="0">
      <selection activeCell="A2" sqref="A2:B2"/>
    </sheetView>
  </sheetViews>
  <sheetFormatPr defaultColWidth="17.54296875" defaultRowHeight="14" x14ac:dyDescent="0.3"/>
  <cols>
    <col min="1" max="1" width="3.26953125" style="126" bestFit="1" customWidth="1"/>
    <col min="2" max="2" width="163.26953125" style="38" customWidth="1"/>
    <col min="3" max="5" width="17.54296875" style="114"/>
  </cols>
  <sheetData>
    <row r="1" spans="1:5" ht="15" customHeight="1" x14ac:dyDescent="0.4">
      <c r="A1" s="271" t="str">
        <f>Index!A1</f>
        <v>VALVE REGULATED LEAD ACID BATTERIES DISTRIBUTION NATIONAL CONTRACT</v>
      </c>
      <c r="B1" s="272"/>
    </row>
    <row r="2" spans="1:5" ht="12.5" x14ac:dyDescent="0.25">
      <c r="A2" s="273" t="s">
        <v>29</v>
      </c>
      <c r="B2" s="274"/>
      <c r="C2"/>
      <c r="D2"/>
      <c r="E2"/>
    </row>
    <row r="3" spans="1:5" ht="15" customHeight="1" x14ac:dyDescent="0.25">
      <c r="A3" s="275" t="str">
        <f>Index!A4</f>
        <v>Document Reference #: 240-51999453_1</v>
      </c>
      <c r="B3" s="276"/>
    </row>
    <row r="4" spans="1:5" ht="15.65" customHeight="1" x14ac:dyDescent="0.25">
      <c r="A4" s="275" t="str">
        <f>Index!A5</f>
        <v>Document Title: Technical Schedule A&amp;B for 240-51999453, Rev 3, Standard specification for Valve-regulated Lead-acid Cells</v>
      </c>
      <c r="B4" s="276"/>
    </row>
    <row r="5" spans="1:5" ht="15.65" customHeight="1" x14ac:dyDescent="0.25">
      <c r="A5" s="275" t="str">
        <f>Index!A6</f>
        <v>Revision 1</v>
      </c>
      <c r="B5" s="276"/>
    </row>
    <row r="6" spans="1:5" s="114" customFormat="1" ht="16" thickBot="1" x14ac:dyDescent="0.3">
      <c r="B6" s="120"/>
    </row>
    <row r="7" spans="1:5" ht="14.5" thickBot="1" x14ac:dyDescent="0.3">
      <c r="A7" s="121" t="s">
        <v>6</v>
      </c>
      <c r="B7" s="122" t="s">
        <v>30</v>
      </c>
    </row>
    <row r="8" spans="1:5" x14ac:dyDescent="0.25">
      <c r="A8" s="277" t="s">
        <v>31</v>
      </c>
      <c r="B8" s="278"/>
    </row>
    <row r="9" spans="1:5" ht="28.5" x14ac:dyDescent="0.25">
      <c r="A9" s="136">
        <v>1</v>
      </c>
      <c r="B9" s="137" t="s">
        <v>32</v>
      </c>
    </row>
    <row r="10" spans="1:5" ht="28" x14ac:dyDescent="0.25">
      <c r="A10" s="269">
        <v>2</v>
      </c>
      <c r="B10" s="241" t="str">
        <f>"Note that the requirements stated in Technical Schedules are not necessarily verbatim clause/s as per "&amp;Index!C3&amp;"."</f>
        <v>Note that the requirements stated in Technical Schedules are not necessarily verbatim clause/s as per 240-51999453, Rev 3, Standard specification for Valve-regulated Lead-acid Cells.</v>
      </c>
    </row>
    <row r="11" spans="1:5" ht="28" x14ac:dyDescent="0.25">
      <c r="A11" s="270"/>
      <c r="B11" s="241" t="str">
        <f>"Therefore it is OBLIGATORY on the Tenderer to review the applicable clauses in "&amp;Index!C3&amp;", in order to provide an informed response."</f>
        <v>Therefore it is OBLIGATORY on the Tenderer to review the applicable clauses in 240-51999453, Rev 3, Standard specification for Valve-regulated Lead-acid Cells, in order to provide an informed response.</v>
      </c>
    </row>
    <row r="12" spans="1:5" ht="87.75" customHeight="1" x14ac:dyDescent="0.25">
      <c r="A12" s="136">
        <v>3</v>
      </c>
      <c r="B12" s="138" t="s">
        <v>33</v>
      </c>
    </row>
    <row r="13" spans="1:5" ht="84" x14ac:dyDescent="0.25">
      <c r="A13" s="136">
        <v>4</v>
      </c>
      <c r="B13" s="137" t="s">
        <v>34</v>
      </c>
    </row>
    <row r="14" spans="1:5" ht="42" x14ac:dyDescent="0.25">
      <c r="A14" s="136">
        <v>5</v>
      </c>
      <c r="B14" s="138" t="s">
        <v>35</v>
      </c>
    </row>
    <row r="15" spans="1:5" ht="28" x14ac:dyDescent="0.25">
      <c r="A15" s="136">
        <v>6</v>
      </c>
      <c r="B15" s="138" t="s">
        <v>36</v>
      </c>
    </row>
    <row r="16" spans="1:5" x14ac:dyDescent="0.25">
      <c r="A16" s="139">
        <v>7</v>
      </c>
      <c r="B16" s="140" t="s">
        <v>37</v>
      </c>
    </row>
    <row r="17" spans="1:2" ht="28" x14ac:dyDescent="0.25">
      <c r="A17" s="136">
        <v>8</v>
      </c>
      <c r="B17" s="140" t="s">
        <v>38</v>
      </c>
    </row>
    <row r="18" spans="1:2" x14ac:dyDescent="0.25">
      <c r="A18" s="139">
        <v>9</v>
      </c>
      <c r="B18" s="140" t="s">
        <v>39</v>
      </c>
    </row>
    <row r="19" spans="1:2" ht="42.5" thickBot="1" x14ac:dyDescent="0.3">
      <c r="A19" s="141">
        <v>10</v>
      </c>
      <c r="B19" s="142" t="s">
        <v>40</v>
      </c>
    </row>
    <row r="20" spans="1:2" s="114" customFormat="1" x14ac:dyDescent="0.3">
      <c r="A20" s="123"/>
      <c r="B20" s="124"/>
    </row>
    <row r="21" spans="1:2" s="114" customFormat="1" x14ac:dyDescent="0.3">
      <c r="A21" s="123"/>
      <c r="B21" s="125"/>
    </row>
    <row r="22" spans="1:2" s="114" customFormat="1" x14ac:dyDescent="0.3">
      <c r="A22" s="123"/>
      <c r="B22" s="125"/>
    </row>
    <row r="23" spans="1:2" s="114" customFormat="1" x14ac:dyDescent="0.3">
      <c r="A23" s="123"/>
      <c r="B23" s="125"/>
    </row>
    <row r="24" spans="1:2" s="114" customFormat="1" x14ac:dyDescent="0.3">
      <c r="A24" s="123"/>
      <c r="B24" s="125"/>
    </row>
    <row r="25" spans="1:2" s="114" customFormat="1" x14ac:dyDescent="0.3">
      <c r="A25" s="123"/>
      <c r="B25" s="125"/>
    </row>
    <row r="26" spans="1:2" s="114" customFormat="1" x14ac:dyDescent="0.3">
      <c r="A26" s="123"/>
      <c r="B26" s="125"/>
    </row>
    <row r="27" spans="1:2" s="114" customFormat="1" x14ac:dyDescent="0.3">
      <c r="A27" s="123"/>
      <c r="B27" s="125"/>
    </row>
    <row r="28" spans="1:2" s="114" customFormat="1" x14ac:dyDescent="0.3">
      <c r="A28" s="123"/>
      <c r="B28" s="125"/>
    </row>
    <row r="29" spans="1:2" s="114" customFormat="1" x14ac:dyDescent="0.3">
      <c r="A29" s="123"/>
      <c r="B29" s="125"/>
    </row>
    <row r="30" spans="1:2" s="114" customFormat="1" x14ac:dyDescent="0.3">
      <c r="A30" s="123"/>
      <c r="B30" s="125"/>
    </row>
    <row r="31" spans="1:2" s="114" customFormat="1" x14ac:dyDescent="0.3">
      <c r="A31" s="123"/>
      <c r="B31" s="125"/>
    </row>
    <row r="32" spans="1:2" s="114" customFormat="1" x14ac:dyDescent="0.3">
      <c r="A32" s="123"/>
      <c r="B32" s="125"/>
    </row>
    <row r="33" spans="1:2" s="114" customFormat="1" x14ac:dyDescent="0.3">
      <c r="A33" s="123"/>
      <c r="B33" s="125"/>
    </row>
    <row r="34" spans="1:2" s="114" customFormat="1" x14ac:dyDescent="0.3">
      <c r="A34" s="123"/>
      <c r="B34" s="125"/>
    </row>
    <row r="35" spans="1:2" s="114" customFormat="1" x14ac:dyDescent="0.3">
      <c r="A35" s="123"/>
      <c r="B35" s="125"/>
    </row>
    <row r="36" spans="1:2" s="114" customFormat="1" x14ac:dyDescent="0.3">
      <c r="A36" s="123"/>
      <c r="B36" s="125"/>
    </row>
    <row r="37" spans="1:2" s="114" customFormat="1" x14ac:dyDescent="0.3">
      <c r="A37" s="123"/>
      <c r="B37" s="125"/>
    </row>
    <row r="38" spans="1:2" s="114" customFormat="1" x14ac:dyDescent="0.3">
      <c r="A38" s="123"/>
      <c r="B38" s="125"/>
    </row>
    <row r="39" spans="1:2" s="114" customFormat="1" x14ac:dyDescent="0.3">
      <c r="A39" s="123"/>
      <c r="B39" s="125"/>
    </row>
    <row r="40" spans="1:2" s="114" customFormat="1" x14ac:dyDescent="0.3">
      <c r="A40" s="123"/>
      <c r="B40" s="125"/>
    </row>
    <row r="41" spans="1:2" s="114" customFormat="1" x14ac:dyDescent="0.3">
      <c r="A41" s="123"/>
      <c r="B41" s="125"/>
    </row>
    <row r="42" spans="1:2" s="114" customFormat="1" x14ac:dyDescent="0.3">
      <c r="A42" s="123"/>
      <c r="B42" s="125"/>
    </row>
    <row r="43" spans="1:2" s="114" customFormat="1" x14ac:dyDescent="0.3">
      <c r="A43" s="123"/>
      <c r="B43" s="125"/>
    </row>
    <row r="44" spans="1:2" s="114" customFormat="1" x14ac:dyDescent="0.3">
      <c r="A44" s="123"/>
      <c r="B44" s="125"/>
    </row>
    <row r="45" spans="1:2" s="114" customFormat="1" x14ac:dyDescent="0.3">
      <c r="A45" s="123"/>
      <c r="B45" s="125"/>
    </row>
    <row r="46" spans="1:2" s="114" customFormat="1" x14ac:dyDescent="0.3">
      <c r="A46" s="123"/>
      <c r="B46" s="125"/>
    </row>
    <row r="47" spans="1:2" s="114" customFormat="1" x14ac:dyDescent="0.3">
      <c r="A47" s="123"/>
      <c r="B47" s="125"/>
    </row>
    <row r="48" spans="1:2" s="114" customFormat="1" x14ac:dyDescent="0.3">
      <c r="A48" s="123"/>
      <c r="B48" s="125"/>
    </row>
    <row r="49" spans="1:2" s="114" customFormat="1" x14ac:dyDescent="0.3">
      <c r="A49" s="123"/>
      <c r="B49" s="125"/>
    </row>
    <row r="50" spans="1:2" s="114" customFormat="1" x14ac:dyDescent="0.3">
      <c r="A50" s="123"/>
      <c r="B50" s="125"/>
    </row>
    <row r="51" spans="1:2" s="114" customFormat="1" x14ac:dyDescent="0.3">
      <c r="A51" s="123"/>
      <c r="B51" s="125"/>
    </row>
    <row r="52" spans="1:2" s="114" customFormat="1" x14ac:dyDescent="0.3">
      <c r="A52" s="123"/>
      <c r="B52" s="125"/>
    </row>
    <row r="53" spans="1:2" s="114" customFormat="1" x14ac:dyDescent="0.3">
      <c r="A53" s="123"/>
      <c r="B53" s="125"/>
    </row>
    <row r="54" spans="1:2" s="114" customFormat="1" x14ac:dyDescent="0.3">
      <c r="A54" s="123"/>
      <c r="B54" s="125"/>
    </row>
    <row r="55" spans="1:2" s="114" customFormat="1" x14ac:dyDescent="0.3">
      <c r="A55" s="123"/>
      <c r="B55" s="125"/>
    </row>
    <row r="56" spans="1:2" s="114" customFormat="1" x14ac:dyDescent="0.3">
      <c r="A56" s="123"/>
      <c r="B56" s="125"/>
    </row>
    <row r="57" spans="1:2" s="114" customFormat="1" x14ac:dyDescent="0.3">
      <c r="A57" s="123"/>
      <c r="B57" s="125"/>
    </row>
    <row r="58" spans="1:2" s="114" customFormat="1" x14ac:dyDescent="0.3">
      <c r="A58" s="123"/>
      <c r="B58" s="125"/>
    </row>
    <row r="59" spans="1:2" s="114" customFormat="1" x14ac:dyDescent="0.3">
      <c r="A59" s="123"/>
      <c r="B59" s="125"/>
    </row>
    <row r="60" spans="1:2" s="114" customFormat="1" x14ac:dyDescent="0.3">
      <c r="A60" s="123"/>
      <c r="B60" s="125"/>
    </row>
    <row r="61" spans="1:2" s="114" customFormat="1" x14ac:dyDescent="0.3">
      <c r="A61" s="123"/>
      <c r="B61" s="125"/>
    </row>
    <row r="62" spans="1:2" s="114" customFormat="1" x14ac:dyDescent="0.3">
      <c r="A62" s="123"/>
      <c r="B62" s="125"/>
    </row>
    <row r="63" spans="1:2" s="114" customFormat="1" x14ac:dyDescent="0.3">
      <c r="A63" s="123"/>
      <c r="B63" s="125"/>
    </row>
    <row r="64" spans="1:2" s="114" customFormat="1" x14ac:dyDescent="0.3">
      <c r="A64" s="123"/>
      <c r="B64" s="125"/>
    </row>
    <row r="65" spans="1:2" s="114" customFormat="1" x14ac:dyDescent="0.3">
      <c r="A65" s="123"/>
      <c r="B65" s="125"/>
    </row>
    <row r="66" spans="1:2" s="114" customFormat="1" x14ac:dyDescent="0.3">
      <c r="A66" s="123"/>
      <c r="B66" s="125"/>
    </row>
    <row r="67" spans="1:2" s="114" customFormat="1" x14ac:dyDescent="0.3">
      <c r="A67" s="123"/>
      <c r="B67" s="125"/>
    </row>
    <row r="68" spans="1:2" s="114" customFormat="1" x14ac:dyDescent="0.3">
      <c r="A68" s="123"/>
      <c r="B68" s="125"/>
    </row>
    <row r="69" spans="1:2" s="114" customFormat="1" x14ac:dyDescent="0.3">
      <c r="A69" s="123"/>
      <c r="B69" s="125"/>
    </row>
    <row r="70" spans="1:2" s="114" customFormat="1" x14ac:dyDescent="0.3">
      <c r="A70" s="123"/>
      <c r="B70" s="125"/>
    </row>
    <row r="71" spans="1:2" s="114" customFormat="1" x14ac:dyDescent="0.3">
      <c r="A71" s="123"/>
      <c r="B71" s="125"/>
    </row>
    <row r="72" spans="1:2" s="114" customFormat="1" x14ac:dyDescent="0.3">
      <c r="A72" s="123"/>
      <c r="B72" s="125"/>
    </row>
    <row r="73" spans="1:2" s="114" customFormat="1" x14ac:dyDescent="0.3">
      <c r="A73" s="123"/>
      <c r="B73" s="125"/>
    </row>
    <row r="74" spans="1:2" s="114" customFormat="1" x14ac:dyDescent="0.3">
      <c r="A74" s="123"/>
      <c r="B74" s="125"/>
    </row>
    <row r="75" spans="1:2" s="114" customFormat="1" x14ac:dyDescent="0.3">
      <c r="A75" s="123"/>
      <c r="B75" s="125"/>
    </row>
    <row r="76" spans="1:2" s="114" customFormat="1" x14ac:dyDescent="0.3">
      <c r="A76" s="123"/>
      <c r="B76" s="125"/>
    </row>
    <row r="77" spans="1:2" s="114" customFormat="1" x14ac:dyDescent="0.3">
      <c r="A77" s="123"/>
      <c r="B77" s="125"/>
    </row>
    <row r="78" spans="1:2" s="114" customFormat="1" x14ac:dyDescent="0.3">
      <c r="A78" s="123"/>
      <c r="B78" s="125"/>
    </row>
    <row r="79" spans="1:2" s="114" customFormat="1" x14ac:dyDescent="0.3">
      <c r="A79" s="123"/>
      <c r="B79" s="125"/>
    </row>
    <row r="80" spans="1:2" s="114" customFormat="1" x14ac:dyDescent="0.3">
      <c r="A80" s="123"/>
      <c r="B80" s="125"/>
    </row>
    <row r="81" spans="1:2" s="114" customFormat="1" x14ac:dyDescent="0.3">
      <c r="A81" s="123"/>
      <c r="B81" s="125"/>
    </row>
    <row r="82" spans="1:2" s="114" customFormat="1" x14ac:dyDescent="0.3">
      <c r="A82" s="123"/>
      <c r="B82" s="125"/>
    </row>
    <row r="83" spans="1:2" s="114" customFormat="1" x14ac:dyDescent="0.3">
      <c r="A83" s="123"/>
      <c r="B83" s="125"/>
    </row>
    <row r="84" spans="1:2" s="114" customFormat="1" x14ac:dyDescent="0.3">
      <c r="A84" s="123"/>
      <c r="B84" s="125"/>
    </row>
    <row r="85" spans="1:2" s="114" customFormat="1" x14ac:dyDescent="0.3">
      <c r="A85" s="123"/>
      <c r="B85" s="125"/>
    </row>
    <row r="86" spans="1:2" s="114" customFormat="1" x14ac:dyDescent="0.3">
      <c r="A86" s="123"/>
      <c r="B86" s="125"/>
    </row>
    <row r="87" spans="1:2" s="114" customFormat="1" x14ac:dyDescent="0.3">
      <c r="A87" s="123"/>
      <c r="B87" s="125"/>
    </row>
    <row r="88" spans="1:2" s="114" customFormat="1" x14ac:dyDescent="0.3">
      <c r="A88" s="123"/>
      <c r="B88" s="125"/>
    </row>
    <row r="89" spans="1:2" s="114" customFormat="1" x14ac:dyDescent="0.3">
      <c r="A89" s="123"/>
      <c r="B89" s="125"/>
    </row>
    <row r="90" spans="1:2" s="114" customFormat="1" x14ac:dyDescent="0.3">
      <c r="A90" s="123"/>
      <c r="B90" s="125"/>
    </row>
    <row r="91" spans="1:2" s="114" customFormat="1" x14ac:dyDescent="0.3">
      <c r="A91" s="123"/>
      <c r="B91" s="125"/>
    </row>
    <row r="92" spans="1:2" s="114" customFormat="1" x14ac:dyDescent="0.3">
      <c r="A92" s="123"/>
      <c r="B92" s="125"/>
    </row>
    <row r="93" spans="1:2" s="114" customFormat="1" x14ac:dyDescent="0.3">
      <c r="A93" s="123"/>
      <c r="B93" s="125"/>
    </row>
    <row r="94" spans="1:2" s="114" customFormat="1" x14ac:dyDescent="0.3">
      <c r="A94" s="123"/>
      <c r="B94" s="125"/>
    </row>
    <row r="95" spans="1:2" s="114" customFormat="1" x14ac:dyDescent="0.3">
      <c r="A95" s="123"/>
      <c r="B95" s="125"/>
    </row>
    <row r="96" spans="1:2" s="114" customFormat="1" x14ac:dyDescent="0.3">
      <c r="A96" s="123"/>
      <c r="B96" s="125"/>
    </row>
    <row r="97" spans="1:2" s="114" customFormat="1" x14ac:dyDescent="0.3">
      <c r="A97" s="123"/>
      <c r="B97" s="125"/>
    </row>
    <row r="98" spans="1:2" s="114" customFormat="1" x14ac:dyDescent="0.3">
      <c r="A98" s="123"/>
      <c r="B98" s="125"/>
    </row>
    <row r="99" spans="1:2" s="114" customFormat="1" x14ac:dyDescent="0.3">
      <c r="A99" s="123"/>
      <c r="B99" s="125"/>
    </row>
    <row r="100" spans="1:2" s="114" customFormat="1" x14ac:dyDescent="0.3">
      <c r="A100" s="123"/>
      <c r="B100" s="125"/>
    </row>
    <row r="101" spans="1:2" s="114" customFormat="1" x14ac:dyDescent="0.3">
      <c r="A101" s="123"/>
      <c r="B101" s="125"/>
    </row>
    <row r="102" spans="1:2" s="114" customFormat="1" x14ac:dyDescent="0.3">
      <c r="A102" s="123"/>
      <c r="B102" s="125"/>
    </row>
    <row r="103" spans="1:2" s="114" customFormat="1" x14ac:dyDescent="0.3">
      <c r="A103" s="123"/>
      <c r="B103" s="125"/>
    </row>
    <row r="104" spans="1:2" s="114" customFormat="1" x14ac:dyDescent="0.3">
      <c r="A104" s="123"/>
      <c r="B104" s="125"/>
    </row>
    <row r="105" spans="1:2" s="114" customFormat="1" x14ac:dyDescent="0.3">
      <c r="A105" s="123"/>
      <c r="B105" s="125"/>
    </row>
    <row r="106" spans="1:2" s="114" customFormat="1" x14ac:dyDescent="0.3">
      <c r="A106" s="123"/>
      <c r="B106" s="125"/>
    </row>
    <row r="107" spans="1:2" s="114" customFormat="1" x14ac:dyDescent="0.3">
      <c r="A107" s="123"/>
      <c r="B107" s="125"/>
    </row>
    <row r="108" spans="1:2" s="114" customFormat="1" x14ac:dyDescent="0.3">
      <c r="A108" s="123"/>
      <c r="B108" s="125"/>
    </row>
    <row r="109" spans="1:2" s="114" customFormat="1" x14ac:dyDescent="0.3">
      <c r="A109" s="123"/>
      <c r="B109" s="125"/>
    </row>
    <row r="110" spans="1:2" s="114" customFormat="1" x14ac:dyDescent="0.3">
      <c r="A110" s="123"/>
      <c r="B110" s="125"/>
    </row>
    <row r="111" spans="1:2" s="114" customFormat="1" x14ac:dyDescent="0.3">
      <c r="A111" s="123"/>
      <c r="B111" s="125"/>
    </row>
    <row r="112" spans="1:2" s="114" customFormat="1" x14ac:dyDescent="0.3">
      <c r="A112" s="123"/>
      <c r="B112" s="125"/>
    </row>
    <row r="113" spans="1:2" s="114" customFormat="1" x14ac:dyDescent="0.3">
      <c r="A113" s="123"/>
      <c r="B113" s="125"/>
    </row>
    <row r="114" spans="1:2" s="114" customFormat="1" x14ac:dyDescent="0.3">
      <c r="A114" s="123"/>
      <c r="B114" s="125"/>
    </row>
    <row r="115" spans="1:2" s="114" customFormat="1" x14ac:dyDescent="0.3">
      <c r="A115" s="123"/>
      <c r="B115" s="125"/>
    </row>
    <row r="116" spans="1:2" s="114" customFormat="1" x14ac:dyDescent="0.3">
      <c r="A116" s="123"/>
      <c r="B116" s="125"/>
    </row>
    <row r="117" spans="1:2" s="114" customFormat="1" x14ac:dyDescent="0.3">
      <c r="A117" s="123"/>
      <c r="B117" s="125"/>
    </row>
    <row r="118" spans="1:2" s="114" customFormat="1" x14ac:dyDescent="0.3">
      <c r="A118" s="123"/>
      <c r="B118" s="125"/>
    </row>
    <row r="119" spans="1:2" s="114" customFormat="1" x14ac:dyDescent="0.3">
      <c r="A119" s="123"/>
      <c r="B119" s="125"/>
    </row>
    <row r="120" spans="1:2" s="114" customFormat="1" x14ac:dyDescent="0.3">
      <c r="A120" s="123"/>
      <c r="B120" s="125"/>
    </row>
    <row r="121" spans="1:2" s="114" customFormat="1" x14ac:dyDescent="0.3">
      <c r="A121" s="123"/>
      <c r="B121" s="125"/>
    </row>
    <row r="122" spans="1:2" s="114" customFormat="1" x14ac:dyDescent="0.3">
      <c r="A122" s="123"/>
      <c r="B122" s="125"/>
    </row>
    <row r="123" spans="1:2" s="114" customFormat="1" x14ac:dyDescent="0.3">
      <c r="A123" s="123"/>
      <c r="B123" s="125"/>
    </row>
    <row r="124" spans="1:2" s="114" customFormat="1" x14ac:dyDescent="0.3">
      <c r="A124" s="123"/>
      <c r="B124" s="125"/>
    </row>
    <row r="125" spans="1:2" s="114" customFormat="1" x14ac:dyDescent="0.3">
      <c r="A125" s="123"/>
      <c r="B125" s="125"/>
    </row>
    <row r="126" spans="1:2" s="114" customFormat="1" x14ac:dyDescent="0.3">
      <c r="A126" s="123"/>
      <c r="B126" s="125"/>
    </row>
    <row r="127" spans="1:2" s="114" customFormat="1" x14ac:dyDescent="0.3">
      <c r="A127" s="123"/>
      <c r="B127" s="125"/>
    </row>
    <row r="128" spans="1:2" s="114" customFormat="1" x14ac:dyDescent="0.3">
      <c r="A128" s="123"/>
      <c r="B128" s="125"/>
    </row>
    <row r="129" spans="1:2" s="114" customFormat="1" x14ac:dyDescent="0.3">
      <c r="A129" s="123"/>
      <c r="B129" s="125"/>
    </row>
    <row r="130" spans="1:2" s="114" customFormat="1" x14ac:dyDescent="0.3">
      <c r="A130" s="123"/>
      <c r="B130" s="125"/>
    </row>
    <row r="131" spans="1:2" s="114" customFormat="1" x14ac:dyDescent="0.3">
      <c r="A131" s="123"/>
      <c r="B131" s="125"/>
    </row>
    <row r="132" spans="1:2" s="114" customFormat="1" x14ac:dyDescent="0.3">
      <c r="A132" s="123"/>
      <c r="B132" s="125"/>
    </row>
    <row r="133" spans="1:2" s="114" customFormat="1" x14ac:dyDescent="0.3">
      <c r="A133" s="123"/>
      <c r="B133" s="125"/>
    </row>
    <row r="134" spans="1:2" s="114" customFormat="1" x14ac:dyDescent="0.3">
      <c r="A134" s="123"/>
      <c r="B134" s="125"/>
    </row>
    <row r="135" spans="1:2" s="114" customFormat="1" x14ac:dyDescent="0.3">
      <c r="A135" s="123"/>
      <c r="B135" s="125"/>
    </row>
    <row r="136" spans="1:2" s="114" customFormat="1" x14ac:dyDescent="0.3">
      <c r="A136" s="123"/>
      <c r="B136" s="125"/>
    </row>
    <row r="137" spans="1:2" s="114" customFormat="1" x14ac:dyDescent="0.3">
      <c r="A137" s="123"/>
      <c r="B137" s="125"/>
    </row>
    <row r="138" spans="1:2" s="114" customFormat="1" x14ac:dyDescent="0.3">
      <c r="A138" s="123"/>
      <c r="B138" s="125"/>
    </row>
    <row r="139" spans="1:2" s="114" customFormat="1" x14ac:dyDescent="0.3">
      <c r="A139" s="123"/>
      <c r="B139" s="125"/>
    </row>
    <row r="140" spans="1:2" s="114" customFormat="1" x14ac:dyDescent="0.3">
      <c r="A140" s="123"/>
      <c r="B140" s="125"/>
    </row>
  </sheetData>
  <sheetProtection password="C9DB" sheet="1"/>
  <mergeCells count="7">
    <mergeCell ref="A10:A11"/>
    <mergeCell ref="A1:B1"/>
    <mergeCell ref="A2:B2"/>
    <mergeCell ref="A3:B3"/>
    <mergeCell ref="A4:B4"/>
    <mergeCell ref="A5:B5"/>
    <mergeCell ref="A8:B8"/>
  </mergeCells>
  <hyperlinks>
    <hyperlink ref="A2:B2" location="Index!A1" display="Click here to go back to &quot;Worksheets Index&quot;" xr:uid="{FD79879C-C321-4DA8-81F2-1839CF28C6A8}"/>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C3D7C-4A19-4D85-B000-5A4A7695158E}">
  <dimension ref="A1:E16"/>
  <sheetViews>
    <sheetView showGridLines="0" zoomScale="90" zoomScaleNormal="90" workbookViewId="0">
      <selection sqref="A1:E1"/>
    </sheetView>
  </sheetViews>
  <sheetFormatPr defaultColWidth="27" defaultRowHeight="12.5" x14ac:dyDescent="0.25"/>
  <cols>
    <col min="1" max="1" width="5.1796875" style="127" bestFit="1" customWidth="1"/>
    <col min="2" max="2" width="9.81640625" style="127" customWidth="1"/>
    <col min="3" max="3" width="17.453125" style="127" customWidth="1"/>
    <col min="4" max="4" width="18.7265625" style="127" customWidth="1"/>
    <col min="5" max="5" width="94.7265625" style="134" customWidth="1"/>
    <col min="6" max="6" width="75.453125" style="127" customWidth="1"/>
    <col min="7" max="16384" width="27" style="127"/>
  </cols>
  <sheetData>
    <row r="1" spans="1:5" ht="18" x14ac:dyDescent="0.25">
      <c r="A1" s="283" t="str">
        <f>Index!A1</f>
        <v>VALVE REGULATED LEAD ACID BATTERIES DISTRIBUTION NATIONAL CONTRACT</v>
      </c>
      <c r="B1" s="283"/>
      <c r="C1" s="283"/>
      <c r="D1" s="283"/>
      <c r="E1" s="283"/>
    </row>
    <row r="2" spans="1:5" x14ac:dyDescent="0.25">
      <c r="A2" s="284" t="s">
        <v>29</v>
      </c>
      <c r="B2" s="284"/>
      <c r="C2" s="284"/>
      <c r="D2" s="284"/>
      <c r="E2" s="284"/>
    </row>
    <row r="3" spans="1:5" ht="15" customHeight="1" x14ac:dyDescent="0.25">
      <c r="A3" s="285" t="s">
        <v>41</v>
      </c>
      <c r="B3" s="285"/>
      <c r="C3" s="285"/>
      <c r="D3" s="285"/>
      <c r="E3" s="286"/>
    </row>
    <row r="4" spans="1:5" ht="29.25" customHeight="1" x14ac:dyDescent="0.25">
      <c r="A4" s="128">
        <v>1</v>
      </c>
      <c r="B4" s="280" t="s">
        <v>42</v>
      </c>
      <c r="C4" s="281"/>
      <c r="D4" s="281"/>
      <c r="E4" s="282"/>
    </row>
    <row r="5" spans="1:5" x14ac:dyDescent="0.25">
      <c r="A5" s="128">
        <v>2</v>
      </c>
      <c r="B5" s="279" t="s">
        <v>43</v>
      </c>
      <c r="C5" s="279"/>
      <c r="D5" s="279"/>
      <c r="E5" s="279"/>
    </row>
    <row r="6" spans="1:5" x14ac:dyDescent="0.25">
      <c r="A6" s="128">
        <v>3</v>
      </c>
      <c r="B6" s="279" t="s">
        <v>44</v>
      </c>
      <c r="C6" s="279"/>
      <c r="D6" s="279"/>
      <c r="E6" s="279"/>
    </row>
    <row r="7" spans="1:5" x14ac:dyDescent="0.25">
      <c r="A7" s="128">
        <v>4</v>
      </c>
      <c r="B7" s="279" t="s">
        <v>45</v>
      </c>
      <c r="C7" s="279"/>
      <c r="D7" s="279"/>
      <c r="E7" s="279"/>
    </row>
    <row r="8" spans="1:5" x14ac:dyDescent="0.25">
      <c r="A8" s="128">
        <v>5</v>
      </c>
      <c r="B8" s="279" t="s">
        <v>46</v>
      </c>
      <c r="C8" s="279"/>
      <c r="D8" s="279"/>
      <c r="E8" s="279"/>
    </row>
    <row r="9" spans="1:5" x14ac:dyDescent="0.25">
      <c r="A9" s="128">
        <v>6</v>
      </c>
      <c r="B9" s="279" t="s">
        <v>47</v>
      </c>
      <c r="C9" s="279"/>
      <c r="D9" s="279"/>
      <c r="E9" s="279"/>
    </row>
    <row r="10" spans="1:5" ht="37.15" customHeight="1" x14ac:dyDescent="0.25">
      <c r="A10" s="128">
        <v>7</v>
      </c>
      <c r="B10" s="279" t="s">
        <v>48</v>
      </c>
      <c r="C10" s="279"/>
      <c r="D10" s="279"/>
      <c r="E10" s="279"/>
    </row>
    <row r="11" spans="1:5" ht="27" customHeight="1" x14ac:dyDescent="0.25">
      <c r="A11" s="128">
        <v>8</v>
      </c>
      <c r="B11" s="279" t="s">
        <v>49</v>
      </c>
      <c r="C11" s="279"/>
      <c r="D11" s="279"/>
      <c r="E11" s="279"/>
    </row>
    <row r="12" spans="1:5" ht="27" customHeight="1" x14ac:dyDescent="0.25">
      <c r="A12" s="128">
        <v>9</v>
      </c>
      <c r="B12" s="279" t="s">
        <v>50</v>
      </c>
      <c r="C12" s="279"/>
      <c r="D12" s="279"/>
      <c r="E12" s="279"/>
    </row>
    <row r="13" spans="1:5" ht="26.25" customHeight="1" thickBot="1" x14ac:dyDescent="0.3">
      <c r="A13" s="128">
        <v>10</v>
      </c>
      <c r="B13" s="280" t="s">
        <v>51</v>
      </c>
      <c r="C13" s="281"/>
      <c r="D13" s="281"/>
      <c r="E13" s="282"/>
    </row>
    <row r="14" spans="1:5" ht="35" thickBot="1" x14ac:dyDescent="0.3">
      <c r="A14" s="95" t="s">
        <v>52</v>
      </c>
      <c r="B14" s="95" t="s">
        <v>53</v>
      </c>
      <c r="C14" s="95" t="s">
        <v>54</v>
      </c>
      <c r="D14" s="95" t="s">
        <v>55</v>
      </c>
      <c r="E14" s="95" t="s">
        <v>56</v>
      </c>
    </row>
    <row r="15" spans="1:5" ht="46" x14ac:dyDescent="0.25">
      <c r="A15" s="96">
        <v>1</v>
      </c>
      <c r="B15" s="97" t="s">
        <v>57</v>
      </c>
      <c r="C15" s="106" t="s">
        <v>58</v>
      </c>
      <c r="D15" s="129" t="s">
        <v>59</v>
      </c>
      <c r="E15" s="130" t="s">
        <v>60</v>
      </c>
    </row>
    <row r="16" spans="1:5" ht="46.5" thickBot="1" x14ac:dyDescent="0.3">
      <c r="A16" s="131">
        <v>2</v>
      </c>
      <c r="B16" s="103" t="s">
        <v>57</v>
      </c>
      <c r="C16" s="107" t="s">
        <v>58</v>
      </c>
      <c r="D16" s="132" t="s">
        <v>61</v>
      </c>
      <c r="E16" s="133" t="s">
        <v>62</v>
      </c>
    </row>
  </sheetData>
  <sheetProtection password="C9DB" sheet="1"/>
  <mergeCells count="13">
    <mergeCell ref="A1:E1"/>
    <mergeCell ref="A2:E2"/>
    <mergeCell ref="A3:E3"/>
    <mergeCell ref="B4:E4"/>
    <mergeCell ref="B5:E5"/>
    <mergeCell ref="B6:E6"/>
    <mergeCell ref="B13:E13"/>
    <mergeCell ref="B11:E11"/>
    <mergeCell ref="B12:E12"/>
    <mergeCell ref="B7:E7"/>
    <mergeCell ref="B8:E8"/>
    <mergeCell ref="B9:E9"/>
    <mergeCell ref="B10:E10"/>
  </mergeCells>
  <hyperlinks>
    <hyperlink ref="A2:E2" location="Index!A1" display="Click here to go back to &quot;Worksheets Index&quot;" xr:uid="{2C483539-3756-46B6-ABAF-68656F57CE44}"/>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BD210-5335-4537-AA34-A38D8F48CC77}">
  <dimension ref="A1:H8"/>
  <sheetViews>
    <sheetView showGridLines="0" zoomScale="110" zoomScaleNormal="110" workbookViewId="0">
      <selection activeCell="D5" sqref="D5:D8"/>
    </sheetView>
  </sheetViews>
  <sheetFormatPr defaultColWidth="64.26953125" defaultRowHeight="12.5" x14ac:dyDescent="0.25"/>
  <cols>
    <col min="1" max="1" width="2" bestFit="1" customWidth="1"/>
    <col min="2" max="2" width="53.26953125" customWidth="1"/>
    <col min="3" max="3" width="11.81640625" bestFit="1" customWidth="1"/>
    <col min="4" max="4" width="55.26953125" customWidth="1"/>
    <col min="5" max="5" width="11.81640625" hidden="1" customWidth="1"/>
    <col min="6" max="6" width="29.7265625" hidden="1" customWidth="1"/>
    <col min="7" max="7" width="11.81640625" hidden="1" customWidth="1"/>
    <col min="8" max="8" width="26.54296875" hidden="1" customWidth="1"/>
  </cols>
  <sheetData>
    <row r="1" spans="1:8" s="211" customFormat="1" ht="18" x14ac:dyDescent="0.4">
      <c r="A1" s="287" t="s">
        <v>63</v>
      </c>
      <c r="B1" s="287"/>
      <c r="C1" s="287"/>
      <c r="D1" s="287"/>
      <c r="E1" s="287"/>
      <c r="F1" s="287"/>
    </row>
    <row r="2" spans="1:8" s="211" customFormat="1" ht="18" x14ac:dyDescent="0.4">
      <c r="A2" s="193" t="s">
        <v>64</v>
      </c>
      <c r="B2" s="210"/>
      <c r="C2" s="210"/>
      <c r="D2" s="210"/>
    </row>
    <row r="3" spans="1:8" ht="13.15" customHeight="1" x14ac:dyDescent="0.25">
      <c r="A3" s="289" t="s">
        <v>6</v>
      </c>
      <c r="B3" s="290" t="s">
        <v>65</v>
      </c>
      <c r="C3" s="290" t="s">
        <v>66</v>
      </c>
      <c r="D3" s="290" t="s">
        <v>67</v>
      </c>
      <c r="E3" s="288" t="s">
        <v>68</v>
      </c>
      <c r="F3" s="288"/>
      <c r="G3" s="288" t="s">
        <v>69</v>
      </c>
      <c r="H3" s="288"/>
    </row>
    <row r="4" spans="1:8" ht="13" x14ac:dyDescent="0.25">
      <c r="A4" s="289"/>
      <c r="B4" s="290"/>
      <c r="C4" s="290"/>
      <c r="D4" s="290"/>
      <c r="E4" s="213" t="s">
        <v>70</v>
      </c>
      <c r="F4" s="213" t="s">
        <v>71</v>
      </c>
      <c r="G4" s="213" t="s">
        <v>70</v>
      </c>
      <c r="H4" s="213" t="s">
        <v>71</v>
      </c>
    </row>
    <row r="5" spans="1:8" ht="69" x14ac:dyDescent="0.25">
      <c r="A5" s="145">
        <v>1</v>
      </c>
      <c r="B5" s="214" t="s">
        <v>72</v>
      </c>
      <c r="C5" s="263" t="s">
        <v>73</v>
      </c>
      <c r="D5" s="175"/>
      <c r="E5" s="263" t="s">
        <v>73</v>
      </c>
      <c r="F5" s="173"/>
      <c r="G5" s="263" t="s">
        <v>73</v>
      </c>
      <c r="H5" s="173"/>
    </row>
    <row r="6" spans="1:8" ht="36" customHeight="1" x14ac:dyDescent="0.25">
      <c r="A6" s="145">
        <v>2</v>
      </c>
      <c r="B6" s="214" t="s">
        <v>74</v>
      </c>
      <c r="C6" s="263" t="s">
        <v>73</v>
      </c>
      <c r="D6" s="175"/>
      <c r="E6" s="263" t="s">
        <v>73</v>
      </c>
      <c r="F6" s="173"/>
      <c r="G6" s="263" t="s">
        <v>73</v>
      </c>
      <c r="H6" s="173"/>
    </row>
    <row r="7" spans="1:8" ht="23" x14ac:dyDescent="0.25">
      <c r="A7" s="145">
        <v>3</v>
      </c>
      <c r="B7" s="214" t="s">
        <v>75</v>
      </c>
      <c r="C7" s="263" t="s">
        <v>73</v>
      </c>
      <c r="D7" s="175"/>
      <c r="E7" s="263" t="s">
        <v>73</v>
      </c>
      <c r="F7" s="173"/>
      <c r="G7" s="263" t="s">
        <v>73</v>
      </c>
      <c r="H7" s="173"/>
    </row>
    <row r="8" spans="1:8" x14ac:dyDescent="0.25">
      <c r="A8" s="145">
        <v>4</v>
      </c>
      <c r="B8" s="214" t="s">
        <v>76</v>
      </c>
      <c r="C8" s="263" t="s">
        <v>73</v>
      </c>
      <c r="D8" s="175"/>
      <c r="E8" s="263" t="s">
        <v>73</v>
      </c>
      <c r="F8" s="173"/>
      <c r="G8" s="263" t="s">
        <v>73</v>
      </c>
      <c r="H8" s="173"/>
    </row>
  </sheetData>
  <sheetProtection password="C9DB" sheet="1"/>
  <mergeCells count="7">
    <mergeCell ref="A1:F1"/>
    <mergeCell ref="E3:F3"/>
    <mergeCell ref="G3:H3"/>
    <mergeCell ref="A3:A4"/>
    <mergeCell ref="B3:B4"/>
    <mergeCell ref="C3:C4"/>
    <mergeCell ref="D3:D4"/>
  </mergeCells>
  <conditionalFormatting sqref="C5:C8 E5:E8 G5:G8">
    <cfRule type="cellIs" dxfId="352" priority="6" stopIfTrue="1" operator="equal">
      <formula>"Yes"</formula>
    </cfRule>
    <cfRule type="cellIs" dxfId="351" priority="7" stopIfTrue="1" operator="equal">
      <formula>"No"</formula>
    </cfRule>
  </conditionalFormatting>
  <conditionalFormatting sqref="C5:C8">
    <cfRule type="cellIs" dxfId="350" priority="5" stopIfTrue="1" operator="equal">
      <formula>"Yes"</formula>
    </cfRule>
  </conditionalFormatting>
  <conditionalFormatting sqref="E5:E8">
    <cfRule type="cellIs" dxfId="349" priority="2" stopIfTrue="1" operator="equal">
      <formula>"Yes"</formula>
    </cfRule>
  </conditionalFormatting>
  <conditionalFormatting sqref="G5:G8">
    <cfRule type="cellIs" dxfId="348" priority="1" stopIfTrue="1" operator="equal">
      <formula>"Yes"</formula>
    </cfRule>
  </conditionalFormatting>
  <dataValidations count="1">
    <dataValidation type="list" allowBlank="1" showInputMessage="1" showErrorMessage="1" sqref="E5:E8 C5:C8 G5:G8" xr:uid="{F9DB2305-8D73-4193-8782-04A5253B2014}">
      <formula1>Yes_No</formula1>
    </dataValidation>
  </dataValidations>
  <pageMargins left="0.7" right="0.7"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D44DE-BFCE-4490-8AE4-1D043C029484}">
  <dimension ref="A1:D50"/>
  <sheetViews>
    <sheetView showGridLines="0" zoomScaleNormal="100" workbookViewId="0">
      <pane xSplit="1" ySplit="1" topLeftCell="B2" activePane="bottomRight" state="frozen"/>
      <selection pane="topRight" activeCell="B1" sqref="B1"/>
      <selection pane="bottomLeft" activeCell="A2" sqref="A2"/>
      <selection pane="bottomRight" activeCell="C3" sqref="C3"/>
    </sheetView>
  </sheetViews>
  <sheetFormatPr defaultRowHeight="13" x14ac:dyDescent="0.3"/>
  <cols>
    <col min="1" max="1" width="3" style="2" bestFit="1" customWidth="1"/>
    <col min="2" max="2" width="100.54296875" customWidth="1"/>
    <col min="3" max="3" width="72" style="1" customWidth="1"/>
    <col min="4" max="4" width="34.54296875" style="1" bestFit="1" customWidth="1"/>
  </cols>
  <sheetData>
    <row r="1" spans="1:4" s="13" customFormat="1" ht="14.5" thickBot="1" x14ac:dyDescent="0.35">
      <c r="A1" s="12"/>
      <c r="B1" s="9" t="s">
        <v>77</v>
      </c>
      <c r="C1" s="18" t="s">
        <v>78</v>
      </c>
      <c r="D1" s="18" t="s">
        <v>79</v>
      </c>
    </row>
    <row r="2" spans="1:4" ht="13.5" thickBot="1" x14ac:dyDescent="0.35">
      <c r="A2" s="8" t="s">
        <v>80</v>
      </c>
      <c r="B2" s="22" t="s">
        <v>81</v>
      </c>
      <c r="C2" s="23"/>
      <c r="D2" s="24"/>
    </row>
    <row r="3" spans="1:4" x14ac:dyDescent="0.3">
      <c r="A3" s="14">
        <v>1</v>
      </c>
      <c r="B3" s="17" t="s">
        <v>82</v>
      </c>
      <c r="C3" s="31"/>
      <c r="D3" s="19"/>
    </row>
    <row r="4" spans="1:4" x14ac:dyDescent="0.3">
      <c r="A4" s="15">
        <v>2</v>
      </c>
      <c r="B4" s="6" t="s">
        <v>83</v>
      </c>
      <c r="C4" s="32"/>
      <c r="D4" s="20"/>
    </row>
    <row r="5" spans="1:4" x14ac:dyDescent="0.3">
      <c r="A5" s="15">
        <v>3</v>
      </c>
      <c r="B5" s="6" t="s">
        <v>84</v>
      </c>
      <c r="C5" s="32"/>
      <c r="D5" s="20"/>
    </row>
    <row r="6" spans="1:4" x14ac:dyDescent="0.3">
      <c r="A6" s="15">
        <v>4</v>
      </c>
      <c r="B6" s="6" t="s">
        <v>85</v>
      </c>
      <c r="C6" s="32"/>
      <c r="D6" s="20"/>
    </row>
    <row r="7" spans="1:4" x14ac:dyDescent="0.3">
      <c r="A7" s="15">
        <v>5</v>
      </c>
      <c r="B7" s="6" t="s">
        <v>86</v>
      </c>
      <c r="C7" s="32"/>
      <c r="D7" s="20" t="s">
        <v>87</v>
      </c>
    </row>
    <row r="8" spans="1:4" ht="12.5" x14ac:dyDescent="0.25">
      <c r="A8" s="291">
        <v>6</v>
      </c>
      <c r="B8" s="6" t="s">
        <v>88</v>
      </c>
      <c r="C8" s="32"/>
      <c r="D8" s="294" t="s">
        <v>89</v>
      </c>
    </row>
    <row r="9" spans="1:4" ht="12.5" x14ac:dyDescent="0.25">
      <c r="A9" s="293"/>
      <c r="B9" s="6" t="s">
        <v>90</v>
      </c>
      <c r="C9" s="32"/>
      <c r="D9" s="295"/>
    </row>
    <row r="10" spans="1:4" ht="12.5" x14ac:dyDescent="0.25">
      <c r="A10" s="291">
        <v>7</v>
      </c>
      <c r="B10" s="6" t="s">
        <v>91</v>
      </c>
      <c r="C10" s="32"/>
      <c r="D10" s="294" t="s">
        <v>89</v>
      </c>
    </row>
    <row r="11" spans="1:4" ht="12.5" x14ac:dyDescent="0.25">
      <c r="A11" s="293"/>
      <c r="B11" s="6" t="s">
        <v>90</v>
      </c>
      <c r="C11" s="32"/>
      <c r="D11" s="295"/>
    </row>
    <row r="12" spans="1:4" ht="12.5" x14ac:dyDescent="0.25">
      <c r="A12" s="291">
        <v>8</v>
      </c>
      <c r="B12" s="6" t="s">
        <v>92</v>
      </c>
      <c r="C12" s="32"/>
      <c r="D12" s="294" t="s">
        <v>89</v>
      </c>
    </row>
    <row r="13" spans="1:4" ht="12.5" x14ac:dyDescent="0.25">
      <c r="A13" s="293"/>
      <c r="B13" s="6" t="s">
        <v>90</v>
      </c>
      <c r="C13" s="32"/>
      <c r="D13" s="295"/>
    </row>
    <row r="14" spans="1:4" x14ac:dyDescent="0.3">
      <c r="A14" s="15">
        <v>9</v>
      </c>
      <c r="B14" s="6" t="s">
        <v>93</v>
      </c>
      <c r="C14" s="32"/>
      <c r="D14" s="20" t="s">
        <v>94</v>
      </c>
    </row>
    <row r="15" spans="1:4" x14ac:dyDescent="0.3">
      <c r="A15" s="15">
        <v>10</v>
      </c>
      <c r="B15" s="6" t="s">
        <v>95</v>
      </c>
      <c r="C15" s="32"/>
      <c r="D15" s="20" t="s">
        <v>96</v>
      </c>
    </row>
    <row r="16" spans="1:4" x14ac:dyDescent="0.3">
      <c r="A16" s="15">
        <v>11</v>
      </c>
      <c r="B16" s="6" t="s">
        <v>97</v>
      </c>
      <c r="C16" s="32"/>
      <c r="D16" s="20" t="s">
        <v>98</v>
      </c>
    </row>
    <row r="17" spans="1:4" ht="12.5" x14ac:dyDescent="0.25">
      <c r="A17" s="291">
        <v>12</v>
      </c>
      <c r="B17" s="6" t="s">
        <v>99</v>
      </c>
      <c r="C17" s="32"/>
      <c r="D17" s="20"/>
    </row>
    <row r="18" spans="1:4" ht="12.5" x14ac:dyDescent="0.25">
      <c r="A18" s="292"/>
      <c r="B18" s="6" t="s">
        <v>100</v>
      </c>
      <c r="C18" s="32"/>
      <c r="D18" s="20" t="s">
        <v>101</v>
      </c>
    </row>
    <row r="19" spans="1:4" ht="12.5" x14ac:dyDescent="0.25">
      <c r="A19" s="292"/>
      <c r="B19" s="6" t="s">
        <v>102</v>
      </c>
      <c r="C19" s="32"/>
      <c r="D19" s="20"/>
    </row>
    <row r="20" spans="1:4" ht="12.5" x14ac:dyDescent="0.25">
      <c r="A20" s="292"/>
      <c r="B20" s="6" t="s">
        <v>103</v>
      </c>
      <c r="C20" s="32"/>
      <c r="D20" s="20"/>
    </row>
    <row r="21" spans="1:4" ht="12.5" x14ac:dyDescent="0.25">
      <c r="A21" s="292"/>
      <c r="B21" s="6" t="s">
        <v>104</v>
      </c>
      <c r="C21" s="32"/>
      <c r="D21" s="20"/>
    </row>
    <row r="22" spans="1:4" ht="12.5" x14ac:dyDescent="0.25">
      <c r="A22" s="293"/>
      <c r="B22" s="6" t="s">
        <v>105</v>
      </c>
      <c r="C22" s="32"/>
      <c r="D22" s="20"/>
    </row>
    <row r="23" spans="1:4" x14ac:dyDescent="0.3">
      <c r="A23" s="15">
        <v>13</v>
      </c>
      <c r="B23" s="6" t="s">
        <v>106</v>
      </c>
      <c r="C23" s="32"/>
      <c r="D23" s="20"/>
    </row>
    <row r="24" spans="1:4" x14ac:dyDescent="0.3">
      <c r="A24" s="15">
        <v>14</v>
      </c>
      <c r="B24" s="6" t="s">
        <v>107</v>
      </c>
      <c r="C24" s="32"/>
      <c r="D24" s="20"/>
    </row>
    <row r="25" spans="1:4" x14ac:dyDescent="0.3">
      <c r="A25" s="15">
        <v>15</v>
      </c>
      <c r="B25" s="6" t="s">
        <v>108</v>
      </c>
      <c r="C25" s="32"/>
      <c r="D25" s="20"/>
    </row>
    <row r="26" spans="1:4" x14ac:dyDescent="0.3">
      <c r="A26" s="15">
        <v>16</v>
      </c>
      <c r="B26" s="6" t="s">
        <v>109</v>
      </c>
      <c r="C26" s="30"/>
      <c r="D26" s="20" t="s">
        <v>110</v>
      </c>
    </row>
    <row r="27" spans="1:4" x14ac:dyDescent="0.3">
      <c r="A27" s="15">
        <v>17</v>
      </c>
      <c r="B27" s="6" t="s">
        <v>111</v>
      </c>
      <c r="C27" s="32"/>
      <c r="D27" s="20" t="s">
        <v>112</v>
      </c>
    </row>
    <row r="28" spans="1:4" ht="13.5" thickBot="1" x14ac:dyDescent="0.35">
      <c r="A28" s="16">
        <v>18</v>
      </c>
      <c r="B28" s="7" t="s">
        <v>113</v>
      </c>
      <c r="C28" s="33"/>
      <c r="D28" s="21" t="s">
        <v>114</v>
      </c>
    </row>
    <row r="29" spans="1:4" ht="13.5" thickBot="1" x14ac:dyDescent="0.35"/>
    <row r="30" spans="1:4" ht="13.5" thickBot="1" x14ac:dyDescent="0.35">
      <c r="A30" s="10" t="s">
        <v>115</v>
      </c>
      <c r="B30" s="22" t="s">
        <v>116</v>
      </c>
      <c r="C30" s="23"/>
      <c r="D30" s="24"/>
    </row>
    <row r="31" spans="1:4" x14ac:dyDescent="0.3">
      <c r="A31" s="14">
        <v>1</v>
      </c>
      <c r="B31" s="17" t="s">
        <v>82</v>
      </c>
      <c r="C31" s="31"/>
      <c r="D31" s="19"/>
    </row>
    <row r="32" spans="1:4" x14ac:dyDescent="0.3">
      <c r="A32" s="15">
        <v>2</v>
      </c>
      <c r="B32" s="6" t="s">
        <v>83</v>
      </c>
      <c r="C32" s="32"/>
      <c r="D32" s="20"/>
    </row>
    <row r="33" spans="1:4" x14ac:dyDescent="0.3">
      <c r="A33" s="15">
        <v>3</v>
      </c>
      <c r="B33" s="6" t="s">
        <v>84</v>
      </c>
      <c r="C33" s="32"/>
      <c r="D33" s="20"/>
    </row>
    <row r="34" spans="1:4" x14ac:dyDescent="0.3">
      <c r="A34" s="15">
        <v>4</v>
      </c>
      <c r="B34" s="6" t="s">
        <v>85</v>
      </c>
      <c r="C34" s="32"/>
      <c r="D34" s="20"/>
    </row>
    <row r="35" spans="1:4" x14ac:dyDescent="0.3">
      <c r="A35" s="15">
        <v>5</v>
      </c>
      <c r="B35" s="6" t="s">
        <v>86</v>
      </c>
      <c r="C35" s="32"/>
      <c r="D35" s="20" t="s">
        <v>87</v>
      </c>
    </row>
    <row r="36" spans="1:4" ht="12.5" x14ac:dyDescent="0.25">
      <c r="A36" s="291">
        <v>6</v>
      </c>
      <c r="B36" s="6" t="s">
        <v>88</v>
      </c>
      <c r="C36" s="32"/>
      <c r="D36" s="294" t="s">
        <v>89</v>
      </c>
    </row>
    <row r="37" spans="1:4" ht="12.5" x14ac:dyDescent="0.25">
      <c r="A37" s="293"/>
      <c r="B37" s="6" t="s">
        <v>90</v>
      </c>
      <c r="C37" s="32"/>
      <c r="D37" s="295"/>
    </row>
    <row r="38" spans="1:4" ht="12.5" x14ac:dyDescent="0.25">
      <c r="A38" s="291">
        <v>7</v>
      </c>
      <c r="B38" s="6" t="s">
        <v>91</v>
      </c>
      <c r="C38" s="32"/>
      <c r="D38" s="294" t="s">
        <v>89</v>
      </c>
    </row>
    <row r="39" spans="1:4" ht="12.5" x14ac:dyDescent="0.25">
      <c r="A39" s="293"/>
      <c r="B39" s="6" t="s">
        <v>90</v>
      </c>
      <c r="C39" s="32"/>
      <c r="D39" s="295"/>
    </row>
    <row r="40" spans="1:4" ht="12.5" x14ac:dyDescent="0.25">
      <c r="A40" s="291">
        <v>8</v>
      </c>
      <c r="B40" s="6" t="s">
        <v>92</v>
      </c>
      <c r="C40" s="32"/>
      <c r="D40" s="294" t="s">
        <v>89</v>
      </c>
    </row>
    <row r="41" spans="1:4" ht="12.5" x14ac:dyDescent="0.25">
      <c r="A41" s="293"/>
      <c r="B41" s="6" t="s">
        <v>90</v>
      </c>
      <c r="C41" s="32"/>
      <c r="D41" s="295"/>
    </row>
    <row r="42" spans="1:4" x14ac:dyDescent="0.3">
      <c r="A42" s="15">
        <v>9</v>
      </c>
      <c r="B42" s="6" t="s">
        <v>93</v>
      </c>
      <c r="C42" s="32"/>
      <c r="D42" s="20" t="s">
        <v>94</v>
      </c>
    </row>
    <row r="43" spans="1:4" x14ac:dyDescent="0.3">
      <c r="A43" s="15">
        <v>10</v>
      </c>
      <c r="B43" s="6" t="s">
        <v>117</v>
      </c>
      <c r="C43" s="32"/>
      <c r="D43" s="20"/>
    </row>
    <row r="44" spans="1:4" x14ac:dyDescent="0.3">
      <c r="A44" s="15">
        <v>11</v>
      </c>
      <c r="B44" s="6" t="s">
        <v>118</v>
      </c>
      <c r="C44" s="32"/>
      <c r="D44" s="20"/>
    </row>
    <row r="45" spans="1:4" x14ac:dyDescent="0.3">
      <c r="A45" s="15">
        <v>12</v>
      </c>
      <c r="B45" s="6" t="s">
        <v>119</v>
      </c>
      <c r="C45" s="32"/>
      <c r="D45" s="20"/>
    </row>
    <row r="46" spans="1:4" x14ac:dyDescent="0.3">
      <c r="A46" s="15">
        <v>13</v>
      </c>
      <c r="B46" s="6" t="s">
        <v>111</v>
      </c>
      <c r="C46" s="32"/>
      <c r="D46" s="20" t="s">
        <v>112</v>
      </c>
    </row>
    <row r="47" spans="1:4" ht="13.5" thickBot="1" x14ac:dyDescent="0.35">
      <c r="A47" s="16">
        <v>14</v>
      </c>
      <c r="B47" s="7" t="s">
        <v>113</v>
      </c>
      <c r="C47" s="33"/>
      <c r="D47" s="21" t="s">
        <v>114</v>
      </c>
    </row>
    <row r="48" spans="1:4" ht="13.5" thickBot="1" x14ac:dyDescent="0.35"/>
    <row r="49" spans="1:3" ht="14.5" thickBot="1" x14ac:dyDescent="0.35">
      <c r="A49" s="194" t="s">
        <v>120</v>
      </c>
      <c r="B49" s="195" t="s">
        <v>121</v>
      </c>
      <c r="C49" s="196" t="s">
        <v>78</v>
      </c>
    </row>
    <row r="50" spans="1:3" ht="26" thickBot="1" x14ac:dyDescent="0.35">
      <c r="A50" s="197"/>
      <c r="B50" s="198" t="s">
        <v>122</v>
      </c>
      <c r="C50" s="199" t="s">
        <v>123</v>
      </c>
    </row>
  </sheetData>
  <sheetProtection password="C9DB" sheet="1" formatCells="0" formatColumns="0" formatRows="0" insertHyperlinks="0" selectLockedCells="1"/>
  <mergeCells count="13">
    <mergeCell ref="D8:D9"/>
    <mergeCell ref="D10:D11"/>
    <mergeCell ref="D12:D13"/>
    <mergeCell ref="A8:A9"/>
    <mergeCell ref="A10:A11"/>
    <mergeCell ref="A12:A13"/>
    <mergeCell ref="A17:A22"/>
    <mergeCell ref="D36:D37"/>
    <mergeCell ref="D38:D39"/>
    <mergeCell ref="D40:D41"/>
    <mergeCell ref="A36:A37"/>
    <mergeCell ref="A38:A39"/>
    <mergeCell ref="A40:A41"/>
  </mergeCells>
  <phoneticPr fontId="3" type="noConversion"/>
  <hyperlinks>
    <hyperlink ref="C50" location="'08-Customer Details'!A1" display="See &quot;Customer Details&quot;" xr:uid="{B182F7A8-6F0F-4A65-A355-79AD2E198151}"/>
  </hyperlinks>
  <pageMargins left="0.75" right="0.75" top="1" bottom="1" header="0.5" footer="0.5"/>
  <pageSetup paperSize="9"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02171-09B0-457A-89B1-8888E73C64E9}">
  <dimension ref="A1:N165"/>
  <sheetViews>
    <sheetView showGridLines="0" zoomScale="90" zoomScaleNormal="90" workbookViewId="0">
      <pane ySplit="8" topLeftCell="A9" activePane="bottomLeft" state="frozen"/>
      <selection pane="bottomLeft" activeCell="C29" sqref="C29"/>
    </sheetView>
  </sheetViews>
  <sheetFormatPr defaultColWidth="9.1796875" defaultRowHeight="10" x14ac:dyDescent="0.25"/>
  <cols>
    <col min="1" max="1" width="9.81640625" style="4" bestFit="1" customWidth="1"/>
    <col min="2" max="2" width="45.54296875" style="34" customWidth="1"/>
    <col min="3" max="3" width="32.26953125" style="34" customWidth="1"/>
    <col min="4" max="4" width="5.7265625" style="35" bestFit="1" customWidth="1"/>
    <col min="5" max="5" width="19.453125" style="4" customWidth="1"/>
    <col min="6" max="6" width="52" style="170" customWidth="1"/>
    <col min="7" max="7" width="4.453125" style="35" hidden="1" customWidth="1"/>
    <col min="8" max="8" width="33.453125" style="231" hidden="1" customWidth="1"/>
    <col min="9" max="9" width="21.54296875" style="4" hidden="1" customWidth="1"/>
    <col min="10" max="10" width="21.54296875" style="79" hidden="1" customWidth="1"/>
    <col min="11" max="12" width="21.54296875" style="4" hidden="1" customWidth="1"/>
    <col min="13" max="14" width="10.81640625" style="4" hidden="1" customWidth="1"/>
    <col min="15" max="16384" width="9.1796875" style="34"/>
  </cols>
  <sheetData>
    <row r="1" spans="1:14" ht="16.5" x14ac:dyDescent="0.25">
      <c r="A1" s="296" t="s">
        <v>124</v>
      </c>
      <c r="B1" s="296"/>
      <c r="C1" s="249"/>
      <c r="D1" s="249"/>
      <c r="E1" s="249"/>
      <c r="F1" s="264"/>
      <c r="G1" s="249"/>
      <c r="H1" s="249"/>
      <c r="I1" s="249"/>
      <c r="J1" s="249"/>
      <c r="K1" s="249"/>
      <c r="L1" s="249"/>
    </row>
    <row r="3" spans="1:14" ht="13.15" customHeight="1" x14ac:dyDescent="0.25">
      <c r="A3" s="297" t="s">
        <v>125</v>
      </c>
      <c r="B3" s="297"/>
      <c r="C3" s="297"/>
      <c r="D3" s="297"/>
      <c r="E3" s="297"/>
      <c r="F3" s="297"/>
      <c r="G3" s="247"/>
      <c r="H3" s="247"/>
      <c r="I3" s="247"/>
      <c r="J3" s="247"/>
      <c r="K3" s="247"/>
      <c r="L3" s="247"/>
    </row>
    <row r="4" spans="1:14" ht="10.5" x14ac:dyDescent="0.25">
      <c r="B4" s="5"/>
      <c r="D4" s="4"/>
      <c r="G4" s="4"/>
      <c r="H4" s="79"/>
    </row>
    <row r="5" spans="1:14" s="37" customFormat="1" ht="15.65" customHeight="1" x14ac:dyDescent="0.25">
      <c r="A5" s="298" t="s">
        <v>126</v>
      </c>
      <c r="B5" s="298"/>
      <c r="C5" s="298"/>
      <c r="D5" s="298"/>
      <c r="E5" s="298"/>
      <c r="F5" s="298"/>
      <c r="G5" s="248"/>
      <c r="H5" s="248"/>
      <c r="I5" s="248"/>
      <c r="J5" s="248"/>
      <c r="K5" s="248"/>
      <c r="L5" s="248"/>
      <c r="M5" s="36"/>
      <c r="N5" s="36"/>
    </row>
    <row r="6" spans="1:14" ht="10.5" x14ac:dyDescent="0.25">
      <c r="B6" s="5"/>
      <c r="D6" s="4"/>
      <c r="G6" s="4"/>
      <c r="H6" s="79"/>
    </row>
    <row r="7" spans="1:14" s="11" customFormat="1" ht="13.15" customHeight="1" x14ac:dyDescent="0.25">
      <c r="A7" s="251" t="s">
        <v>127</v>
      </c>
      <c r="B7" s="251" t="s">
        <v>128</v>
      </c>
      <c r="C7" s="251" t="s">
        <v>129</v>
      </c>
      <c r="D7" s="251"/>
      <c r="E7" s="250" t="s">
        <v>130</v>
      </c>
      <c r="F7" s="251"/>
      <c r="G7" s="251"/>
      <c r="H7" s="251"/>
      <c r="I7" s="250" t="s">
        <v>68</v>
      </c>
      <c r="J7" s="250"/>
      <c r="K7" s="250" t="s">
        <v>69</v>
      </c>
      <c r="L7" s="250"/>
      <c r="M7" s="212" t="s">
        <v>68</v>
      </c>
      <c r="N7" s="212" t="s">
        <v>69</v>
      </c>
    </row>
    <row r="8" spans="1:14" s="11" customFormat="1" ht="26" x14ac:dyDescent="0.25">
      <c r="A8" s="251"/>
      <c r="B8" s="251"/>
      <c r="C8" s="251"/>
      <c r="D8" s="251"/>
      <c r="E8" s="213" t="s">
        <v>131</v>
      </c>
      <c r="F8" s="213" t="s">
        <v>132</v>
      </c>
      <c r="G8" s="251"/>
      <c r="H8" s="251"/>
      <c r="I8" s="213" t="s">
        <v>70</v>
      </c>
      <c r="J8" s="213" t="s">
        <v>71</v>
      </c>
      <c r="K8" s="213" t="s">
        <v>70</v>
      </c>
      <c r="L8" s="213" t="s">
        <v>71</v>
      </c>
      <c r="M8" s="212" t="s">
        <v>133</v>
      </c>
      <c r="N8" s="212" t="s">
        <v>133</v>
      </c>
    </row>
    <row r="9" spans="1:14" s="108" customFormat="1" ht="13" x14ac:dyDescent="0.25">
      <c r="A9" s="233">
        <v>3</v>
      </c>
      <c r="B9" s="234" t="s">
        <v>134</v>
      </c>
      <c r="C9" s="235"/>
      <c r="D9" s="230"/>
      <c r="E9" s="226" t="s">
        <v>135</v>
      </c>
      <c r="F9" s="145" t="s">
        <v>135</v>
      </c>
      <c r="G9" s="230"/>
      <c r="H9" s="235"/>
      <c r="I9" s="226" t="s">
        <v>135</v>
      </c>
      <c r="J9" s="226" t="s">
        <v>135</v>
      </c>
      <c r="K9" s="226" t="s">
        <v>135</v>
      </c>
      <c r="L9" s="226" t="s">
        <v>135</v>
      </c>
      <c r="M9" s="226"/>
      <c r="N9" s="226"/>
    </row>
    <row r="10" spans="1:14" s="108" customFormat="1" ht="11.5" x14ac:dyDescent="0.25">
      <c r="A10" s="160">
        <v>3.1</v>
      </c>
      <c r="B10" s="161" t="s">
        <v>136</v>
      </c>
      <c r="C10" s="145"/>
      <c r="D10" s="171"/>
      <c r="E10" s="226" t="s">
        <v>135</v>
      </c>
      <c r="F10" s="145" t="s">
        <v>135</v>
      </c>
      <c r="G10" s="171"/>
      <c r="H10" s="145"/>
      <c r="I10" s="226" t="s">
        <v>135</v>
      </c>
      <c r="J10" s="226" t="s">
        <v>135</v>
      </c>
      <c r="K10" s="226" t="s">
        <v>135</v>
      </c>
      <c r="L10" s="226" t="s">
        <v>135</v>
      </c>
      <c r="M10" s="226"/>
      <c r="N10" s="226"/>
    </row>
    <row r="11" spans="1:14" s="108" customFormat="1" ht="11.5" x14ac:dyDescent="0.25">
      <c r="A11" s="252" t="s">
        <v>137</v>
      </c>
      <c r="B11" s="161" t="s">
        <v>138</v>
      </c>
      <c r="C11" s="145"/>
      <c r="D11" s="171"/>
      <c r="E11" s="226" t="s">
        <v>135</v>
      </c>
      <c r="F11" s="145" t="s">
        <v>135</v>
      </c>
      <c r="G11" s="171"/>
      <c r="H11" s="145"/>
      <c r="I11" s="226" t="s">
        <v>135</v>
      </c>
      <c r="J11" s="226" t="s">
        <v>135</v>
      </c>
      <c r="K11" s="226" t="s">
        <v>135</v>
      </c>
      <c r="L11" s="226" t="s">
        <v>135</v>
      </c>
      <c r="M11" s="226"/>
      <c r="N11" s="226"/>
    </row>
    <row r="12" spans="1:14" s="108" customFormat="1" ht="11.5" x14ac:dyDescent="0.25">
      <c r="A12" s="253"/>
      <c r="B12" s="157" t="s">
        <v>139</v>
      </c>
      <c r="C12" s="145" t="s">
        <v>140</v>
      </c>
      <c r="D12" s="171"/>
      <c r="E12" s="172" t="s">
        <v>73</v>
      </c>
      <c r="F12" s="145" t="s">
        <v>135</v>
      </c>
      <c r="G12" s="171">
        <f>VLOOKUP(H12,Scoring!$B$3:$C$9,2,0)</f>
        <v>1</v>
      </c>
      <c r="H12" s="145" t="s">
        <v>141</v>
      </c>
      <c r="I12" s="172" t="s">
        <v>142</v>
      </c>
      <c r="J12" s="173"/>
      <c r="K12" s="172" t="s">
        <v>142</v>
      </c>
      <c r="L12" s="173"/>
      <c r="M12" s="226">
        <f t="shared" ref="M12:M43" si="0">VLOOKUP(I12,EvaluatorScore,2,0)</f>
        <v>0</v>
      </c>
      <c r="N12" s="226">
        <f t="shared" ref="N12:N43" si="1">VLOOKUP(K12,EvaluatorScore,2,0)</f>
        <v>0</v>
      </c>
    </row>
    <row r="13" spans="1:14" s="108" customFormat="1" ht="11.5" x14ac:dyDescent="0.25">
      <c r="A13" s="253"/>
      <c r="B13" s="157" t="s">
        <v>143</v>
      </c>
      <c r="C13" s="145" t="s">
        <v>144</v>
      </c>
      <c r="D13" s="171"/>
      <c r="E13" s="172" t="s">
        <v>73</v>
      </c>
      <c r="F13" s="145" t="s">
        <v>135</v>
      </c>
      <c r="G13" s="171">
        <f>VLOOKUP(H13,Scoring!$B$3:$C$9,2,0)</f>
        <v>1</v>
      </c>
      <c r="H13" s="145" t="s">
        <v>141</v>
      </c>
      <c r="I13" s="172" t="s">
        <v>142</v>
      </c>
      <c r="J13" s="173"/>
      <c r="K13" s="172" t="s">
        <v>142</v>
      </c>
      <c r="L13" s="173"/>
      <c r="M13" s="226">
        <f t="shared" si="0"/>
        <v>0</v>
      </c>
      <c r="N13" s="226">
        <f t="shared" si="1"/>
        <v>0</v>
      </c>
    </row>
    <row r="14" spans="1:14" s="108" customFormat="1" ht="11.5" x14ac:dyDescent="0.25">
      <c r="A14" s="254"/>
      <c r="B14" s="157" t="s">
        <v>145</v>
      </c>
      <c r="C14" s="145" t="s">
        <v>144</v>
      </c>
      <c r="D14" s="171"/>
      <c r="E14" s="172" t="s">
        <v>73</v>
      </c>
      <c r="F14" s="145" t="s">
        <v>135</v>
      </c>
      <c r="G14" s="171">
        <f>VLOOKUP(H14,Scoring!$B$3:$C$9,2,0)</f>
        <v>1</v>
      </c>
      <c r="H14" s="145" t="s">
        <v>141</v>
      </c>
      <c r="I14" s="172" t="s">
        <v>142</v>
      </c>
      <c r="J14" s="173"/>
      <c r="K14" s="172" t="s">
        <v>142</v>
      </c>
      <c r="L14" s="173"/>
      <c r="M14" s="226">
        <f t="shared" si="0"/>
        <v>0</v>
      </c>
      <c r="N14" s="226">
        <f t="shared" si="1"/>
        <v>0</v>
      </c>
    </row>
    <row r="15" spans="1:14" s="108" customFormat="1" ht="11.5" x14ac:dyDescent="0.25">
      <c r="A15" s="159" t="s">
        <v>146</v>
      </c>
      <c r="B15" s="157" t="s">
        <v>147</v>
      </c>
      <c r="C15" s="145" t="s">
        <v>140</v>
      </c>
      <c r="D15" s="171"/>
      <c r="E15" s="172" t="s">
        <v>73</v>
      </c>
      <c r="F15" s="145" t="s">
        <v>135</v>
      </c>
      <c r="G15" s="171">
        <f>VLOOKUP(H15,Scoring!$B$3:$C$9,2,0)</f>
        <v>1</v>
      </c>
      <c r="H15" s="145" t="s">
        <v>141</v>
      </c>
      <c r="I15" s="172" t="s">
        <v>142</v>
      </c>
      <c r="J15" s="173"/>
      <c r="K15" s="172" t="s">
        <v>142</v>
      </c>
      <c r="L15" s="173"/>
      <c r="M15" s="226">
        <f t="shared" si="0"/>
        <v>0</v>
      </c>
      <c r="N15" s="226">
        <f t="shared" si="1"/>
        <v>0</v>
      </c>
    </row>
    <row r="16" spans="1:14" s="108" customFormat="1" ht="11.5" x14ac:dyDescent="0.25">
      <c r="A16" s="159" t="s">
        <v>148</v>
      </c>
      <c r="B16" s="157" t="s">
        <v>149</v>
      </c>
      <c r="C16" s="145" t="s">
        <v>140</v>
      </c>
      <c r="D16" s="171"/>
      <c r="E16" s="172" t="s">
        <v>73</v>
      </c>
      <c r="F16" s="145" t="s">
        <v>135</v>
      </c>
      <c r="G16" s="171">
        <f>VLOOKUP(H16,Scoring!$B$3:$C$9,2,0)</f>
        <v>1</v>
      </c>
      <c r="H16" s="145" t="s">
        <v>141</v>
      </c>
      <c r="I16" s="172" t="s">
        <v>142</v>
      </c>
      <c r="J16" s="173"/>
      <c r="K16" s="172" t="s">
        <v>142</v>
      </c>
      <c r="L16" s="173"/>
      <c r="M16" s="226">
        <f t="shared" si="0"/>
        <v>0</v>
      </c>
      <c r="N16" s="226">
        <f t="shared" si="1"/>
        <v>0</v>
      </c>
    </row>
    <row r="17" spans="1:14" s="108" customFormat="1" ht="11.5" x14ac:dyDescent="0.25">
      <c r="A17" s="159" t="s">
        <v>150</v>
      </c>
      <c r="B17" s="157" t="s">
        <v>151</v>
      </c>
      <c r="C17" s="145" t="s">
        <v>140</v>
      </c>
      <c r="D17" s="171"/>
      <c r="E17" s="172" t="s">
        <v>73</v>
      </c>
      <c r="F17" s="145" t="s">
        <v>135</v>
      </c>
      <c r="G17" s="171">
        <f>VLOOKUP(H17,Scoring!$B$3:$C$9,2,0)</f>
        <v>1</v>
      </c>
      <c r="H17" s="145" t="s">
        <v>141</v>
      </c>
      <c r="I17" s="172" t="s">
        <v>142</v>
      </c>
      <c r="J17" s="173"/>
      <c r="K17" s="172" t="s">
        <v>142</v>
      </c>
      <c r="L17" s="173"/>
      <c r="M17" s="226">
        <f t="shared" si="0"/>
        <v>0</v>
      </c>
      <c r="N17" s="226">
        <f t="shared" si="1"/>
        <v>0</v>
      </c>
    </row>
    <row r="18" spans="1:14" s="108" customFormat="1" ht="11.5" x14ac:dyDescent="0.25">
      <c r="A18" s="159" t="s">
        <v>152</v>
      </c>
      <c r="B18" s="157" t="s">
        <v>153</v>
      </c>
      <c r="C18" s="145" t="s">
        <v>154</v>
      </c>
      <c r="D18" s="171"/>
      <c r="E18" s="172" t="s">
        <v>73</v>
      </c>
      <c r="F18" s="145" t="s">
        <v>135</v>
      </c>
      <c r="G18" s="171">
        <f>VLOOKUP(H18,Scoring!$B$3:$C$9,2,0)</f>
        <v>1</v>
      </c>
      <c r="H18" s="145" t="s">
        <v>141</v>
      </c>
      <c r="I18" s="172" t="s">
        <v>142</v>
      </c>
      <c r="J18" s="173"/>
      <c r="K18" s="172" t="s">
        <v>142</v>
      </c>
      <c r="L18" s="173"/>
      <c r="M18" s="226">
        <f t="shared" si="0"/>
        <v>0</v>
      </c>
      <c r="N18" s="226">
        <f t="shared" si="1"/>
        <v>0</v>
      </c>
    </row>
    <row r="19" spans="1:14" s="108" customFormat="1" ht="11.5" x14ac:dyDescent="0.25">
      <c r="A19" s="159" t="s">
        <v>155</v>
      </c>
      <c r="B19" s="157" t="s">
        <v>156</v>
      </c>
      <c r="C19" s="145" t="s">
        <v>154</v>
      </c>
      <c r="D19" s="171"/>
      <c r="E19" s="172" t="s">
        <v>73</v>
      </c>
      <c r="F19" s="145" t="s">
        <v>135</v>
      </c>
      <c r="G19" s="171">
        <f>VLOOKUP(H19,Scoring!$B$3:$C$9,2,0)</f>
        <v>1</v>
      </c>
      <c r="H19" s="145" t="s">
        <v>141</v>
      </c>
      <c r="I19" s="172" t="s">
        <v>142</v>
      </c>
      <c r="J19" s="173"/>
      <c r="K19" s="172" t="s">
        <v>142</v>
      </c>
      <c r="L19" s="173"/>
      <c r="M19" s="226">
        <f t="shared" si="0"/>
        <v>0</v>
      </c>
      <c r="N19" s="226">
        <f t="shared" si="1"/>
        <v>0</v>
      </c>
    </row>
    <row r="20" spans="1:14" s="108" customFormat="1" ht="11.5" x14ac:dyDescent="0.25">
      <c r="A20" s="159" t="s">
        <v>157</v>
      </c>
      <c r="B20" s="157" t="s">
        <v>158</v>
      </c>
      <c r="C20" s="145" t="s">
        <v>154</v>
      </c>
      <c r="D20" s="171"/>
      <c r="E20" s="172" t="s">
        <v>73</v>
      </c>
      <c r="F20" s="145" t="s">
        <v>135</v>
      </c>
      <c r="G20" s="171">
        <f>VLOOKUP(H20,Scoring!$B$3:$C$9,2,0)</f>
        <v>1</v>
      </c>
      <c r="H20" s="145" t="s">
        <v>141</v>
      </c>
      <c r="I20" s="172" t="s">
        <v>142</v>
      </c>
      <c r="J20" s="173"/>
      <c r="K20" s="172" t="s">
        <v>142</v>
      </c>
      <c r="L20" s="173"/>
      <c r="M20" s="226">
        <f t="shared" si="0"/>
        <v>0</v>
      </c>
      <c r="N20" s="226">
        <f t="shared" si="1"/>
        <v>0</v>
      </c>
    </row>
    <row r="21" spans="1:14" s="108" customFormat="1" ht="11.5" x14ac:dyDescent="0.25">
      <c r="A21" s="159" t="s">
        <v>159</v>
      </c>
      <c r="B21" s="157" t="s">
        <v>160</v>
      </c>
      <c r="C21" s="145" t="s">
        <v>154</v>
      </c>
      <c r="D21" s="171"/>
      <c r="E21" s="172" t="s">
        <v>73</v>
      </c>
      <c r="F21" s="173"/>
      <c r="G21" s="171">
        <f>VLOOKUP(H21,Scoring!$B$3:$C$9,2,0)</f>
        <v>1</v>
      </c>
      <c r="H21" s="145" t="s">
        <v>141</v>
      </c>
      <c r="I21" s="172" t="s">
        <v>142</v>
      </c>
      <c r="J21" s="173"/>
      <c r="K21" s="172" t="s">
        <v>142</v>
      </c>
      <c r="L21" s="173"/>
      <c r="M21" s="226">
        <f t="shared" si="0"/>
        <v>0</v>
      </c>
      <c r="N21" s="226">
        <f t="shared" si="1"/>
        <v>0</v>
      </c>
    </row>
    <row r="22" spans="1:14" s="108" customFormat="1" ht="11.5" x14ac:dyDescent="0.25">
      <c r="A22" s="160">
        <v>3.2</v>
      </c>
      <c r="B22" s="161" t="s">
        <v>161</v>
      </c>
      <c r="C22" s="145"/>
      <c r="D22" s="171"/>
      <c r="E22" s="226" t="s">
        <v>135</v>
      </c>
      <c r="F22" s="145" t="s">
        <v>135</v>
      </c>
      <c r="G22" s="171"/>
      <c r="H22" s="145"/>
      <c r="I22" s="226" t="s">
        <v>135</v>
      </c>
      <c r="J22" s="226" t="s">
        <v>135</v>
      </c>
      <c r="K22" s="226" t="s">
        <v>135</v>
      </c>
      <c r="L22" s="226" t="s">
        <v>135</v>
      </c>
      <c r="M22" s="226" t="e">
        <f t="shared" si="0"/>
        <v>#N/A</v>
      </c>
      <c r="N22" s="226" t="e">
        <f t="shared" si="1"/>
        <v>#N/A</v>
      </c>
    </row>
    <row r="23" spans="1:14" s="108" customFormat="1" ht="11.5" x14ac:dyDescent="0.25">
      <c r="A23" s="160" t="s">
        <v>162</v>
      </c>
      <c r="B23" s="161" t="s">
        <v>163</v>
      </c>
      <c r="C23" s="145"/>
      <c r="D23" s="171"/>
      <c r="E23" s="226" t="s">
        <v>135</v>
      </c>
      <c r="F23" s="145" t="s">
        <v>135</v>
      </c>
      <c r="G23" s="171"/>
      <c r="H23" s="145"/>
      <c r="I23" s="226" t="s">
        <v>135</v>
      </c>
      <c r="J23" s="226" t="s">
        <v>135</v>
      </c>
      <c r="K23" s="226" t="s">
        <v>135</v>
      </c>
      <c r="L23" s="226" t="s">
        <v>135</v>
      </c>
      <c r="M23" s="226" t="e">
        <f t="shared" si="0"/>
        <v>#N/A</v>
      </c>
      <c r="N23" s="226" t="e">
        <f t="shared" si="1"/>
        <v>#N/A</v>
      </c>
    </row>
    <row r="24" spans="1:14" s="108" customFormat="1" ht="11.5" x14ac:dyDescent="0.25">
      <c r="A24" s="156" t="s">
        <v>146</v>
      </c>
      <c r="B24" s="157" t="s">
        <v>164</v>
      </c>
      <c r="C24" s="145">
        <v>20</v>
      </c>
      <c r="D24" s="171" t="s">
        <v>165</v>
      </c>
      <c r="E24" s="172" t="s">
        <v>73</v>
      </c>
      <c r="F24" s="173"/>
      <c r="G24" s="171">
        <f>VLOOKUP(H24,Scoring!$B$3:$C$9,2,0)</f>
        <v>2</v>
      </c>
      <c r="H24" s="145" t="s">
        <v>166</v>
      </c>
      <c r="I24" s="172" t="s">
        <v>142</v>
      </c>
      <c r="J24" s="173"/>
      <c r="K24" s="172" t="s">
        <v>142</v>
      </c>
      <c r="L24" s="173"/>
      <c r="M24" s="226">
        <f t="shared" si="0"/>
        <v>0</v>
      </c>
      <c r="N24" s="226">
        <f t="shared" si="1"/>
        <v>0</v>
      </c>
    </row>
    <row r="25" spans="1:14" s="108" customFormat="1" ht="11.5" x14ac:dyDescent="0.25">
      <c r="A25" s="156"/>
      <c r="B25" s="229" t="s">
        <v>167</v>
      </c>
      <c r="C25" s="169">
        <v>10</v>
      </c>
      <c r="D25" s="228" t="s">
        <v>168</v>
      </c>
      <c r="E25" s="172" t="s">
        <v>73</v>
      </c>
      <c r="F25" s="173"/>
      <c r="G25" s="171">
        <f>VLOOKUP(H25,Scoring!$B$3:$C$9,2,0)</f>
        <v>2</v>
      </c>
      <c r="H25" s="145" t="s">
        <v>166</v>
      </c>
      <c r="I25" s="172" t="s">
        <v>142</v>
      </c>
      <c r="J25" s="173"/>
      <c r="K25" s="172" t="s">
        <v>142</v>
      </c>
      <c r="L25" s="173"/>
      <c r="M25" s="226">
        <f t="shared" si="0"/>
        <v>0</v>
      </c>
      <c r="N25" s="226">
        <f t="shared" si="1"/>
        <v>0</v>
      </c>
    </row>
    <row r="26" spans="1:14" s="108" customFormat="1" ht="11.5" x14ac:dyDescent="0.25">
      <c r="A26" s="160" t="s">
        <v>169</v>
      </c>
      <c r="B26" s="161" t="s">
        <v>170</v>
      </c>
      <c r="C26" s="145"/>
      <c r="D26" s="171"/>
      <c r="E26" s="226" t="s">
        <v>135</v>
      </c>
      <c r="F26" s="145" t="s">
        <v>135</v>
      </c>
      <c r="G26" s="171"/>
      <c r="H26" s="145"/>
      <c r="I26" s="226" t="s">
        <v>135</v>
      </c>
      <c r="J26" s="226" t="s">
        <v>135</v>
      </c>
      <c r="K26" s="226" t="s">
        <v>135</v>
      </c>
      <c r="L26" s="226" t="s">
        <v>135</v>
      </c>
      <c r="M26" s="226" t="e">
        <f t="shared" si="0"/>
        <v>#N/A</v>
      </c>
      <c r="N26" s="226" t="e">
        <f t="shared" si="1"/>
        <v>#N/A</v>
      </c>
    </row>
    <row r="27" spans="1:14" s="108" customFormat="1" ht="11.5" x14ac:dyDescent="0.25">
      <c r="A27" s="252" t="s">
        <v>146</v>
      </c>
      <c r="B27" s="157" t="s">
        <v>171</v>
      </c>
      <c r="C27" s="145">
        <v>10</v>
      </c>
      <c r="D27" s="171" t="s">
        <v>172</v>
      </c>
      <c r="E27" s="172" t="s">
        <v>73</v>
      </c>
      <c r="F27" s="173"/>
      <c r="G27" s="171">
        <f>VLOOKUP(H27,Scoring!$B$3:$C$9,2,0)</f>
        <v>2</v>
      </c>
      <c r="H27" s="145" t="s">
        <v>166</v>
      </c>
      <c r="I27" s="172" t="s">
        <v>142</v>
      </c>
      <c r="J27" s="173"/>
      <c r="K27" s="172" t="s">
        <v>142</v>
      </c>
      <c r="L27" s="173"/>
      <c r="M27" s="226">
        <f t="shared" si="0"/>
        <v>0</v>
      </c>
      <c r="N27" s="226">
        <f t="shared" si="1"/>
        <v>0</v>
      </c>
    </row>
    <row r="28" spans="1:14" s="108" customFormat="1" ht="11.5" x14ac:dyDescent="0.25">
      <c r="A28" s="254"/>
      <c r="B28" s="157" t="s">
        <v>173</v>
      </c>
      <c r="C28" s="227">
        <v>1.8</v>
      </c>
      <c r="D28" s="171" t="s">
        <v>174</v>
      </c>
      <c r="E28" s="172" t="s">
        <v>73</v>
      </c>
      <c r="F28" s="173"/>
      <c r="G28" s="171">
        <f>VLOOKUP(H28,Scoring!$B$3:$C$9,2,0)</f>
        <v>2</v>
      </c>
      <c r="H28" s="145" t="s">
        <v>166</v>
      </c>
      <c r="I28" s="172" t="s">
        <v>142</v>
      </c>
      <c r="J28" s="173"/>
      <c r="K28" s="172" t="s">
        <v>142</v>
      </c>
      <c r="L28" s="173"/>
      <c r="M28" s="226">
        <f t="shared" si="0"/>
        <v>0</v>
      </c>
      <c r="N28" s="226">
        <f t="shared" si="1"/>
        <v>0</v>
      </c>
    </row>
    <row r="29" spans="1:14" s="108" customFormat="1" ht="13.15" customHeight="1" x14ac:dyDescent="0.25">
      <c r="A29" s="158" t="s">
        <v>148</v>
      </c>
      <c r="B29" s="109" t="s">
        <v>175</v>
      </c>
      <c r="C29" s="236" t="s">
        <v>176</v>
      </c>
      <c r="D29" s="174" t="s">
        <v>177</v>
      </c>
      <c r="E29" s="172" t="s">
        <v>73</v>
      </c>
      <c r="F29" s="173"/>
      <c r="G29" s="171">
        <f>VLOOKUP(H29,Scoring!$B$3:$C$9,2,0)</f>
        <v>2</v>
      </c>
      <c r="H29" s="145" t="s">
        <v>166</v>
      </c>
      <c r="I29" s="172" t="s">
        <v>142</v>
      </c>
      <c r="J29" s="173"/>
      <c r="K29" s="172" t="s">
        <v>142</v>
      </c>
      <c r="L29" s="173"/>
      <c r="M29" s="226">
        <f t="shared" si="0"/>
        <v>0</v>
      </c>
      <c r="N29" s="226">
        <f t="shared" si="1"/>
        <v>0</v>
      </c>
    </row>
    <row r="30" spans="1:14" s="108" customFormat="1" ht="11.5" x14ac:dyDescent="0.25">
      <c r="A30" s="160" t="s">
        <v>178</v>
      </c>
      <c r="B30" s="155" t="s">
        <v>179</v>
      </c>
      <c r="C30" s="215"/>
      <c r="D30" s="171"/>
      <c r="E30" s="226" t="s">
        <v>135</v>
      </c>
      <c r="F30" s="145" t="s">
        <v>135</v>
      </c>
      <c r="G30" s="171"/>
      <c r="H30" s="145"/>
      <c r="I30" s="226" t="s">
        <v>135</v>
      </c>
      <c r="J30" s="226" t="s">
        <v>135</v>
      </c>
      <c r="K30" s="226" t="s">
        <v>135</v>
      </c>
      <c r="L30" s="226" t="s">
        <v>135</v>
      </c>
      <c r="M30" s="226" t="e">
        <f t="shared" si="0"/>
        <v>#N/A</v>
      </c>
      <c r="N30" s="226" t="e">
        <f t="shared" si="1"/>
        <v>#N/A</v>
      </c>
    </row>
    <row r="31" spans="1:14" s="108" customFormat="1" ht="11.5" x14ac:dyDescent="0.25">
      <c r="A31" s="156" t="s">
        <v>137</v>
      </c>
      <c r="B31" s="157" t="s">
        <v>180</v>
      </c>
      <c r="C31" s="145" t="s">
        <v>181</v>
      </c>
      <c r="D31" s="171"/>
      <c r="E31" s="172" t="s">
        <v>73</v>
      </c>
      <c r="F31" s="173"/>
      <c r="G31" s="171">
        <f>VLOOKUP(H31,Scoring!$B$3:$C$9,2,0)</f>
        <v>2</v>
      </c>
      <c r="H31" s="145" t="s">
        <v>166</v>
      </c>
      <c r="I31" s="172" t="s">
        <v>142</v>
      </c>
      <c r="J31" s="173"/>
      <c r="K31" s="172" t="s">
        <v>142</v>
      </c>
      <c r="L31" s="173"/>
      <c r="M31" s="226">
        <f t="shared" si="0"/>
        <v>0</v>
      </c>
      <c r="N31" s="226">
        <f t="shared" si="1"/>
        <v>0</v>
      </c>
    </row>
    <row r="32" spans="1:14" s="108" customFormat="1" ht="11.5" x14ac:dyDescent="0.25">
      <c r="A32" s="156" t="s">
        <v>146</v>
      </c>
      <c r="B32" s="157" t="s">
        <v>182</v>
      </c>
      <c r="C32" s="145" t="s">
        <v>181</v>
      </c>
      <c r="D32" s="171"/>
      <c r="E32" s="172" t="s">
        <v>73</v>
      </c>
      <c r="F32" s="173"/>
      <c r="G32" s="171">
        <f>VLOOKUP(H32,Scoring!$B$3:$C$9,2,0)</f>
        <v>2</v>
      </c>
      <c r="H32" s="145" t="s">
        <v>166</v>
      </c>
      <c r="I32" s="172" t="s">
        <v>142</v>
      </c>
      <c r="J32" s="173"/>
      <c r="K32" s="172" t="s">
        <v>142</v>
      </c>
      <c r="L32" s="173"/>
      <c r="M32" s="226">
        <f t="shared" si="0"/>
        <v>0</v>
      </c>
      <c r="N32" s="226">
        <f t="shared" si="1"/>
        <v>0</v>
      </c>
    </row>
    <row r="33" spans="1:14" s="108" customFormat="1" ht="11.5" x14ac:dyDescent="0.25">
      <c r="A33" s="160" t="s">
        <v>183</v>
      </c>
      <c r="B33" s="161" t="s">
        <v>184</v>
      </c>
      <c r="C33" s="145"/>
      <c r="D33" s="171"/>
      <c r="E33" s="226" t="s">
        <v>135</v>
      </c>
      <c r="F33" s="145" t="s">
        <v>135</v>
      </c>
      <c r="G33" s="171"/>
      <c r="H33" s="145"/>
      <c r="I33" s="226" t="s">
        <v>135</v>
      </c>
      <c r="J33" s="226" t="s">
        <v>135</v>
      </c>
      <c r="K33" s="226" t="s">
        <v>135</v>
      </c>
      <c r="L33" s="226" t="s">
        <v>135</v>
      </c>
      <c r="M33" s="226" t="e">
        <f t="shared" si="0"/>
        <v>#N/A</v>
      </c>
      <c r="N33" s="226" t="e">
        <f t="shared" si="1"/>
        <v>#N/A</v>
      </c>
    </row>
    <row r="34" spans="1:14" s="108" customFormat="1" ht="11.5" x14ac:dyDescent="0.25">
      <c r="A34" s="156" t="s">
        <v>137</v>
      </c>
      <c r="B34" s="157" t="s">
        <v>185</v>
      </c>
      <c r="C34" s="216" t="s">
        <v>140</v>
      </c>
      <c r="D34" s="171"/>
      <c r="E34" s="172" t="s">
        <v>73</v>
      </c>
      <c r="F34" s="173"/>
      <c r="G34" s="171">
        <f>VLOOKUP(H34,Scoring!$B$3:$C$9,2,0)</f>
        <v>2</v>
      </c>
      <c r="H34" s="145" t="s">
        <v>166</v>
      </c>
      <c r="I34" s="172" t="s">
        <v>142</v>
      </c>
      <c r="J34" s="173"/>
      <c r="K34" s="172" t="s">
        <v>142</v>
      </c>
      <c r="L34" s="173"/>
      <c r="M34" s="226">
        <f t="shared" si="0"/>
        <v>0</v>
      </c>
      <c r="N34" s="226">
        <f t="shared" si="1"/>
        <v>0</v>
      </c>
    </row>
    <row r="35" spans="1:14" s="108" customFormat="1" ht="11.5" x14ac:dyDescent="0.25">
      <c r="A35" s="158" t="s">
        <v>146</v>
      </c>
      <c r="B35" s="157" t="s">
        <v>186</v>
      </c>
      <c r="C35" s="145" t="s">
        <v>187</v>
      </c>
      <c r="D35" s="171" t="s">
        <v>174</v>
      </c>
      <c r="E35" s="172" t="s">
        <v>73</v>
      </c>
      <c r="F35" s="173"/>
      <c r="G35" s="171">
        <f>VLOOKUP(H35,Scoring!$B$3:$C$9,2,0)</f>
        <v>2</v>
      </c>
      <c r="H35" s="145" t="s">
        <v>166</v>
      </c>
      <c r="I35" s="172" t="s">
        <v>142</v>
      </c>
      <c r="J35" s="173"/>
      <c r="K35" s="172" t="s">
        <v>142</v>
      </c>
      <c r="L35" s="173"/>
      <c r="M35" s="226">
        <f t="shared" si="0"/>
        <v>0</v>
      </c>
      <c r="N35" s="226">
        <f t="shared" si="1"/>
        <v>0</v>
      </c>
    </row>
    <row r="36" spans="1:14" s="108" customFormat="1" ht="11.5" x14ac:dyDescent="0.25">
      <c r="A36" s="252" t="s">
        <v>148</v>
      </c>
      <c r="B36" s="157" t="s">
        <v>188</v>
      </c>
      <c r="C36" s="145" t="s">
        <v>187</v>
      </c>
      <c r="D36" s="171" t="s">
        <v>174</v>
      </c>
      <c r="E36" s="172" t="s">
        <v>73</v>
      </c>
      <c r="F36" s="173"/>
      <c r="G36" s="171">
        <f>VLOOKUP(H36,Scoring!$B$3:$C$9,2,0)</f>
        <v>2</v>
      </c>
      <c r="H36" s="145" t="s">
        <v>166</v>
      </c>
      <c r="I36" s="172" t="s">
        <v>142</v>
      </c>
      <c r="J36" s="173"/>
      <c r="K36" s="172" t="s">
        <v>142</v>
      </c>
      <c r="L36" s="173"/>
      <c r="M36" s="226">
        <f t="shared" si="0"/>
        <v>0</v>
      </c>
      <c r="N36" s="226">
        <f t="shared" si="1"/>
        <v>0</v>
      </c>
    </row>
    <row r="37" spans="1:14" s="108" customFormat="1" ht="11.5" x14ac:dyDescent="0.25">
      <c r="A37" s="253"/>
      <c r="B37" s="157" t="s">
        <v>189</v>
      </c>
      <c r="C37" s="145" t="s">
        <v>187</v>
      </c>
      <c r="D37" s="171"/>
      <c r="E37" s="172" t="s">
        <v>73</v>
      </c>
      <c r="F37" s="173"/>
      <c r="G37" s="171">
        <f>VLOOKUP(H37,Scoring!$B$3:$C$9,2,0)</f>
        <v>2</v>
      </c>
      <c r="H37" s="145" t="s">
        <v>166</v>
      </c>
      <c r="I37" s="172" t="s">
        <v>142</v>
      </c>
      <c r="J37" s="173"/>
      <c r="K37" s="172" t="s">
        <v>142</v>
      </c>
      <c r="L37" s="173"/>
      <c r="M37" s="226">
        <f t="shared" si="0"/>
        <v>0</v>
      </c>
      <c r="N37" s="226">
        <f t="shared" si="1"/>
        <v>0</v>
      </c>
    </row>
    <row r="38" spans="1:14" s="108" customFormat="1" ht="11.5" x14ac:dyDescent="0.25">
      <c r="A38" s="254"/>
      <c r="B38" s="157" t="s">
        <v>190</v>
      </c>
      <c r="C38" s="145" t="s">
        <v>187</v>
      </c>
      <c r="D38" s="171"/>
      <c r="E38" s="172" t="s">
        <v>73</v>
      </c>
      <c r="F38" s="173"/>
      <c r="G38" s="171">
        <f>VLOOKUP(H38,Scoring!$B$3:$C$9,2,0)</f>
        <v>2</v>
      </c>
      <c r="H38" s="145" t="s">
        <v>166</v>
      </c>
      <c r="I38" s="172" t="s">
        <v>142</v>
      </c>
      <c r="J38" s="173"/>
      <c r="K38" s="172" t="s">
        <v>142</v>
      </c>
      <c r="L38" s="173"/>
      <c r="M38" s="226">
        <f t="shared" si="0"/>
        <v>0</v>
      </c>
      <c r="N38" s="226">
        <f t="shared" si="1"/>
        <v>0</v>
      </c>
    </row>
    <row r="39" spans="1:14" s="108" customFormat="1" ht="11.5" x14ac:dyDescent="0.25">
      <c r="A39" s="252" t="s">
        <v>150</v>
      </c>
      <c r="B39" s="157" t="s">
        <v>191</v>
      </c>
      <c r="C39" s="145" t="s">
        <v>187</v>
      </c>
      <c r="D39" s="171" t="s">
        <v>174</v>
      </c>
      <c r="E39" s="172" t="s">
        <v>73</v>
      </c>
      <c r="F39" s="173"/>
      <c r="G39" s="171">
        <f>VLOOKUP(H39,Scoring!$B$3:$C$9,2,0)</f>
        <v>2</v>
      </c>
      <c r="H39" s="145" t="s">
        <v>166</v>
      </c>
      <c r="I39" s="172" t="s">
        <v>142</v>
      </c>
      <c r="J39" s="173"/>
      <c r="K39" s="172" t="s">
        <v>142</v>
      </c>
      <c r="L39" s="173"/>
      <c r="M39" s="226">
        <f t="shared" si="0"/>
        <v>0</v>
      </c>
      <c r="N39" s="226">
        <f t="shared" si="1"/>
        <v>0</v>
      </c>
    </row>
    <row r="40" spans="1:14" s="108" customFormat="1" ht="11.5" x14ac:dyDescent="0.25">
      <c r="A40" s="253"/>
      <c r="B40" s="157" t="s">
        <v>192</v>
      </c>
      <c r="C40" s="145" t="s">
        <v>187</v>
      </c>
      <c r="D40" s="171"/>
      <c r="E40" s="172" t="s">
        <v>73</v>
      </c>
      <c r="F40" s="173"/>
      <c r="G40" s="171">
        <f>VLOOKUP(H40,Scoring!$B$3:$C$9,2,0)</f>
        <v>2</v>
      </c>
      <c r="H40" s="145" t="s">
        <v>166</v>
      </c>
      <c r="I40" s="172" t="s">
        <v>142</v>
      </c>
      <c r="J40" s="173"/>
      <c r="K40" s="172" t="s">
        <v>142</v>
      </c>
      <c r="L40" s="173"/>
      <c r="M40" s="226">
        <f t="shared" si="0"/>
        <v>0</v>
      </c>
      <c r="N40" s="226">
        <f t="shared" si="1"/>
        <v>0</v>
      </c>
    </row>
    <row r="41" spans="1:14" s="108" customFormat="1" ht="11.5" x14ac:dyDescent="0.25">
      <c r="A41" s="254"/>
      <c r="B41" s="157" t="s">
        <v>193</v>
      </c>
      <c r="C41" s="145" t="s">
        <v>187</v>
      </c>
      <c r="D41" s="171"/>
      <c r="E41" s="172" t="s">
        <v>73</v>
      </c>
      <c r="F41" s="173"/>
      <c r="G41" s="171">
        <f>VLOOKUP(H41,Scoring!$B$3:$C$9,2,0)</f>
        <v>2</v>
      </c>
      <c r="H41" s="145" t="s">
        <v>166</v>
      </c>
      <c r="I41" s="172" t="s">
        <v>142</v>
      </c>
      <c r="J41" s="173"/>
      <c r="K41" s="172" t="s">
        <v>142</v>
      </c>
      <c r="L41" s="173"/>
      <c r="M41" s="226">
        <f t="shared" si="0"/>
        <v>0</v>
      </c>
      <c r="N41" s="226">
        <f t="shared" si="1"/>
        <v>0</v>
      </c>
    </row>
    <row r="42" spans="1:14" s="108" customFormat="1" ht="11.5" x14ac:dyDescent="0.25">
      <c r="A42" s="160" t="s">
        <v>194</v>
      </c>
      <c r="B42" s="161" t="s">
        <v>195</v>
      </c>
      <c r="C42" s="145"/>
      <c r="D42" s="171"/>
      <c r="E42" s="226" t="s">
        <v>135</v>
      </c>
      <c r="F42" s="145" t="s">
        <v>135</v>
      </c>
      <c r="G42" s="171"/>
      <c r="H42" s="145"/>
      <c r="I42" s="226" t="s">
        <v>135</v>
      </c>
      <c r="J42" s="226" t="s">
        <v>135</v>
      </c>
      <c r="K42" s="226" t="s">
        <v>135</v>
      </c>
      <c r="L42" s="226" t="s">
        <v>135</v>
      </c>
      <c r="M42" s="226" t="e">
        <f t="shared" si="0"/>
        <v>#N/A</v>
      </c>
      <c r="N42" s="226" t="e">
        <f t="shared" si="1"/>
        <v>#N/A</v>
      </c>
    </row>
    <row r="43" spans="1:14" s="108" customFormat="1" ht="23" x14ac:dyDescent="0.25">
      <c r="A43" s="156" t="s">
        <v>137</v>
      </c>
      <c r="B43" s="157" t="s">
        <v>196</v>
      </c>
      <c r="C43" s="145" t="s">
        <v>187</v>
      </c>
      <c r="D43" s="171"/>
      <c r="E43" s="172" t="s">
        <v>73</v>
      </c>
      <c r="F43" s="173"/>
      <c r="G43" s="171">
        <f>VLOOKUP(H43,Scoring!$B$3:$C$9,2,0)</f>
        <v>2</v>
      </c>
      <c r="H43" s="145" t="s">
        <v>166</v>
      </c>
      <c r="I43" s="172" t="s">
        <v>142</v>
      </c>
      <c r="J43" s="173"/>
      <c r="K43" s="172" t="s">
        <v>142</v>
      </c>
      <c r="L43" s="173"/>
      <c r="M43" s="226">
        <f t="shared" si="0"/>
        <v>0</v>
      </c>
      <c r="N43" s="226">
        <f t="shared" si="1"/>
        <v>0</v>
      </c>
    </row>
    <row r="44" spans="1:14" s="108" customFormat="1" ht="34.5" x14ac:dyDescent="0.25">
      <c r="A44" s="156" t="s">
        <v>146</v>
      </c>
      <c r="B44" s="157" t="s">
        <v>197</v>
      </c>
      <c r="C44" s="145" t="s">
        <v>187</v>
      </c>
      <c r="D44" s="171"/>
      <c r="E44" s="172" t="s">
        <v>73</v>
      </c>
      <c r="F44" s="173"/>
      <c r="G44" s="171">
        <f>VLOOKUP(H44,Scoring!$B$3:$C$9,2,0)</f>
        <v>2</v>
      </c>
      <c r="H44" s="145" t="s">
        <v>166</v>
      </c>
      <c r="I44" s="172" t="s">
        <v>142</v>
      </c>
      <c r="J44" s="173"/>
      <c r="K44" s="172" t="s">
        <v>142</v>
      </c>
      <c r="L44" s="173"/>
      <c r="M44" s="226">
        <f t="shared" ref="M44:M75" si="2">VLOOKUP(I44,EvaluatorScore,2,0)</f>
        <v>0</v>
      </c>
      <c r="N44" s="226">
        <f t="shared" ref="N44:N75" si="3">VLOOKUP(K44,EvaluatorScore,2,0)</f>
        <v>0</v>
      </c>
    </row>
    <row r="45" spans="1:14" s="108" customFormat="1" ht="11.5" x14ac:dyDescent="0.25">
      <c r="A45" s="160" t="s">
        <v>198</v>
      </c>
      <c r="B45" s="161" t="s">
        <v>199</v>
      </c>
      <c r="C45" s="145"/>
      <c r="D45" s="171"/>
      <c r="E45" s="226" t="s">
        <v>135</v>
      </c>
      <c r="F45" s="145" t="s">
        <v>135</v>
      </c>
      <c r="G45" s="171"/>
      <c r="H45" s="145"/>
      <c r="I45" s="226" t="s">
        <v>135</v>
      </c>
      <c r="J45" s="226" t="s">
        <v>135</v>
      </c>
      <c r="K45" s="226" t="s">
        <v>135</v>
      </c>
      <c r="L45" s="226" t="s">
        <v>135</v>
      </c>
      <c r="M45" s="226" t="e">
        <f t="shared" si="2"/>
        <v>#N/A</v>
      </c>
      <c r="N45" s="226" t="e">
        <f t="shared" si="3"/>
        <v>#N/A</v>
      </c>
    </row>
    <row r="46" spans="1:14" s="108" customFormat="1" ht="11.5" x14ac:dyDescent="0.25">
      <c r="A46" s="156" t="s">
        <v>137</v>
      </c>
      <c r="B46" s="157" t="s">
        <v>200</v>
      </c>
      <c r="C46" s="145" t="s">
        <v>201</v>
      </c>
      <c r="D46" s="171"/>
      <c r="E46" s="172" t="s">
        <v>73</v>
      </c>
      <c r="F46" s="173"/>
      <c r="G46" s="171">
        <f>VLOOKUP(H46,Scoring!$B$3:$C$9,2,0)</f>
        <v>2</v>
      </c>
      <c r="H46" s="145" t="s">
        <v>166</v>
      </c>
      <c r="I46" s="172" t="s">
        <v>142</v>
      </c>
      <c r="J46" s="173"/>
      <c r="K46" s="172" t="s">
        <v>142</v>
      </c>
      <c r="L46" s="173"/>
      <c r="M46" s="226">
        <f t="shared" si="2"/>
        <v>0</v>
      </c>
      <c r="N46" s="226">
        <f t="shared" si="3"/>
        <v>0</v>
      </c>
    </row>
    <row r="47" spans="1:14" s="108" customFormat="1" ht="26" x14ac:dyDescent="0.25">
      <c r="A47" s="156" t="s">
        <v>146</v>
      </c>
      <c r="B47" s="157" t="s">
        <v>202</v>
      </c>
      <c r="C47" s="236" t="s">
        <v>203</v>
      </c>
      <c r="D47" s="171"/>
      <c r="E47" s="172" t="s">
        <v>73</v>
      </c>
      <c r="F47" s="173"/>
      <c r="G47" s="171">
        <f>VLOOKUP(H47,Scoring!$B$3:$C$9,2,0)</f>
        <v>2</v>
      </c>
      <c r="H47" s="145" t="s">
        <v>166</v>
      </c>
      <c r="I47" s="172" t="s">
        <v>142</v>
      </c>
      <c r="J47" s="173"/>
      <c r="K47" s="172" t="s">
        <v>142</v>
      </c>
      <c r="L47" s="173"/>
      <c r="M47" s="226">
        <f t="shared" si="2"/>
        <v>0</v>
      </c>
      <c r="N47" s="226">
        <f t="shared" si="3"/>
        <v>0</v>
      </c>
    </row>
    <row r="48" spans="1:14" s="108" customFormat="1" ht="23" x14ac:dyDescent="0.25">
      <c r="A48" s="156" t="s">
        <v>148</v>
      </c>
      <c r="B48" s="157" t="s">
        <v>204</v>
      </c>
      <c r="C48" s="145" t="s">
        <v>201</v>
      </c>
      <c r="D48" s="171" t="s">
        <v>205</v>
      </c>
      <c r="E48" s="172" t="s">
        <v>73</v>
      </c>
      <c r="F48" s="173"/>
      <c r="G48" s="171">
        <f>VLOOKUP(H48,Scoring!$B$3:$C$9,2,0)</f>
        <v>2</v>
      </c>
      <c r="H48" s="145" t="s">
        <v>166</v>
      </c>
      <c r="I48" s="172" t="s">
        <v>142</v>
      </c>
      <c r="J48" s="173"/>
      <c r="K48" s="172" t="s">
        <v>142</v>
      </c>
      <c r="L48" s="173"/>
      <c r="M48" s="226">
        <f t="shared" si="2"/>
        <v>0</v>
      </c>
      <c r="N48" s="226">
        <f t="shared" si="3"/>
        <v>0</v>
      </c>
    </row>
    <row r="49" spans="1:14" s="108" customFormat="1" ht="11.5" x14ac:dyDescent="0.25">
      <c r="A49" s="160">
        <v>3.3</v>
      </c>
      <c r="B49" s="217" t="s">
        <v>206</v>
      </c>
      <c r="C49" s="145" t="s">
        <v>207</v>
      </c>
      <c r="D49" s="171"/>
      <c r="E49" s="226" t="s">
        <v>135</v>
      </c>
      <c r="F49" s="145" t="s">
        <v>135</v>
      </c>
      <c r="G49" s="171"/>
      <c r="H49" s="145"/>
      <c r="I49" s="226" t="s">
        <v>135</v>
      </c>
      <c r="J49" s="226" t="s">
        <v>135</v>
      </c>
      <c r="K49" s="226" t="s">
        <v>135</v>
      </c>
      <c r="L49" s="226" t="s">
        <v>135</v>
      </c>
      <c r="M49" s="226" t="e">
        <f t="shared" si="2"/>
        <v>#N/A</v>
      </c>
      <c r="N49" s="226" t="e">
        <f t="shared" si="3"/>
        <v>#N/A</v>
      </c>
    </row>
    <row r="50" spans="1:14" s="108" customFormat="1" ht="11.5" x14ac:dyDescent="0.25">
      <c r="A50" s="160">
        <v>3.4</v>
      </c>
      <c r="B50" s="217" t="s">
        <v>208</v>
      </c>
      <c r="C50" s="145" t="s">
        <v>207</v>
      </c>
      <c r="D50" s="171"/>
      <c r="E50" s="226" t="s">
        <v>135</v>
      </c>
      <c r="F50" s="145" t="s">
        <v>135</v>
      </c>
      <c r="G50" s="171"/>
      <c r="H50" s="145"/>
      <c r="I50" s="226" t="s">
        <v>135</v>
      </c>
      <c r="J50" s="226" t="s">
        <v>135</v>
      </c>
      <c r="K50" s="226" t="s">
        <v>135</v>
      </c>
      <c r="L50" s="226" t="s">
        <v>135</v>
      </c>
      <c r="M50" s="226" t="e">
        <f t="shared" si="2"/>
        <v>#N/A</v>
      </c>
      <c r="N50" s="226" t="e">
        <f t="shared" si="3"/>
        <v>#N/A</v>
      </c>
    </row>
    <row r="51" spans="1:14" s="108" customFormat="1" ht="11.5" x14ac:dyDescent="0.25">
      <c r="A51" s="160" t="s">
        <v>209</v>
      </c>
      <c r="B51" s="161" t="s">
        <v>210</v>
      </c>
      <c r="C51" s="145"/>
      <c r="D51" s="171"/>
      <c r="E51" s="226" t="s">
        <v>135</v>
      </c>
      <c r="F51" s="145" t="s">
        <v>135</v>
      </c>
      <c r="G51" s="171"/>
      <c r="H51" s="145"/>
      <c r="I51" s="226" t="s">
        <v>135</v>
      </c>
      <c r="J51" s="226" t="s">
        <v>135</v>
      </c>
      <c r="K51" s="226" t="s">
        <v>135</v>
      </c>
      <c r="L51" s="226" t="s">
        <v>135</v>
      </c>
      <c r="M51" s="226" t="e">
        <f t="shared" si="2"/>
        <v>#N/A</v>
      </c>
      <c r="N51" s="226" t="e">
        <f t="shared" si="3"/>
        <v>#N/A</v>
      </c>
    </row>
    <row r="52" spans="1:14" s="108" customFormat="1" ht="11.5" customHeight="1" x14ac:dyDescent="0.25">
      <c r="A52" s="252" t="s">
        <v>146</v>
      </c>
      <c r="B52" s="255" t="s">
        <v>211</v>
      </c>
      <c r="C52" s="255" t="s">
        <v>201</v>
      </c>
      <c r="D52" s="171" t="s">
        <v>177</v>
      </c>
      <c r="E52" s="172" t="s">
        <v>73</v>
      </c>
      <c r="F52" s="173"/>
      <c r="G52" s="171">
        <f>VLOOKUP(H52,Scoring!$B$3:$C$9,2,0)</f>
        <v>4</v>
      </c>
      <c r="H52" s="145" t="s">
        <v>212</v>
      </c>
      <c r="I52" s="172" t="s">
        <v>142</v>
      </c>
      <c r="J52" s="173"/>
      <c r="K52" s="172" t="s">
        <v>142</v>
      </c>
      <c r="L52" s="173"/>
      <c r="M52" s="226">
        <f t="shared" si="2"/>
        <v>0</v>
      </c>
      <c r="N52" s="226">
        <f t="shared" si="3"/>
        <v>0</v>
      </c>
    </row>
    <row r="53" spans="1:14" s="108" customFormat="1" ht="11.5" x14ac:dyDescent="0.25">
      <c r="A53" s="254"/>
      <c r="B53" s="256"/>
      <c r="C53" s="256"/>
      <c r="D53" s="171" t="s">
        <v>213</v>
      </c>
      <c r="E53" s="172" t="s">
        <v>73</v>
      </c>
      <c r="F53" s="173"/>
      <c r="G53" s="171">
        <f>VLOOKUP(H53,Scoring!$B$3:$C$9,2,0)</f>
        <v>4</v>
      </c>
      <c r="H53" s="145" t="s">
        <v>212</v>
      </c>
      <c r="I53" s="172" t="s">
        <v>142</v>
      </c>
      <c r="J53" s="173"/>
      <c r="K53" s="172" t="s">
        <v>142</v>
      </c>
      <c r="L53" s="173"/>
      <c r="M53" s="226">
        <f t="shared" si="2"/>
        <v>0</v>
      </c>
      <c r="N53" s="226">
        <f t="shared" si="3"/>
        <v>0</v>
      </c>
    </row>
    <row r="54" spans="1:14" s="108" customFormat="1" ht="11.5" x14ac:dyDescent="0.25">
      <c r="A54" s="160">
        <v>3.5</v>
      </c>
      <c r="B54" s="217" t="s">
        <v>214</v>
      </c>
      <c r="C54" s="145" t="s">
        <v>207</v>
      </c>
      <c r="D54" s="171"/>
      <c r="E54" s="226" t="s">
        <v>135</v>
      </c>
      <c r="F54" s="145" t="s">
        <v>135</v>
      </c>
      <c r="G54" s="171"/>
      <c r="H54" s="145"/>
      <c r="I54" s="226" t="s">
        <v>135</v>
      </c>
      <c r="J54" s="226" t="s">
        <v>135</v>
      </c>
      <c r="K54" s="226" t="s">
        <v>135</v>
      </c>
      <c r="L54" s="226" t="s">
        <v>135</v>
      </c>
      <c r="M54" s="226" t="e">
        <f t="shared" si="2"/>
        <v>#N/A</v>
      </c>
      <c r="N54" s="226" t="e">
        <f t="shared" si="3"/>
        <v>#N/A</v>
      </c>
    </row>
    <row r="55" spans="1:14" s="108" customFormat="1" ht="11.5" x14ac:dyDescent="0.25">
      <c r="A55" s="160" t="s">
        <v>215</v>
      </c>
      <c r="B55" s="161" t="s">
        <v>216</v>
      </c>
      <c r="C55" s="145"/>
      <c r="D55" s="171"/>
      <c r="E55" s="226" t="s">
        <v>135</v>
      </c>
      <c r="F55" s="145" t="s">
        <v>135</v>
      </c>
      <c r="G55" s="171"/>
      <c r="H55" s="145"/>
      <c r="I55" s="226" t="s">
        <v>135</v>
      </c>
      <c r="J55" s="226" t="s">
        <v>135</v>
      </c>
      <c r="K55" s="226" t="s">
        <v>135</v>
      </c>
      <c r="L55" s="226" t="s">
        <v>135</v>
      </c>
      <c r="M55" s="226" t="e">
        <f t="shared" si="2"/>
        <v>#N/A</v>
      </c>
      <c r="N55" s="226" t="e">
        <f t="shared" si="3"/>
        <v>#N/A</v>
      </c>
    </row>
    <row r="56" spans="1:14" s="108" customFormat="1" ht="34.5" x14ac:dyDescent="0.25">
      <c r="A56" s="156" t="s">
        <v>146</v>
      </c>
      <c r="B56" s="157" t="s">
        <v>217</v>
      </c>
      <c r="C56" s="145" t="s">
        <v>201</v>
      </c>
      <c r="D56" s="171" t="s">
        <v>218</v>
      </c>
      <c r="E56" s="172" t="s">
        <v>73</v>
      </c>
      <c r="F56" s="173"/>
      <c r="G56" s="171">
        <f>VLOOKUP(H56,Scoring!$B$3:$C$9,2,0)</f>
        <v>4</v>
      </c>
      <c r="H56" s="145" t="s">
        <v>212</v>
      </c>
      <c r="I56" s="172" t="s">
        <v>142</v>
      </c>
      <c r="J56" s="173"/>
      <c r="K56" s="172" t="s">
        <v>142</v>
      </c>
      <c r="L56" s="173"/>
      <c r="M56" s="226">
        <f t="shared" si="2"/>
        <v>0</v>
      </c>
      <c r="N56" s="226">
        <f t="shared" si="3"/>
        <v>0</v>
      </c>
    </row>
    <row r="57" spans="1:14" s="108" customFormat="1" ht="11.5" x14ac:dyDescent="0.25">
      <c r="A57" s="160">
        <v>3.6</v>
      </c>
      <c r="B57" s="161" t="s">
        <v>219</v>
      </c>
      <c r="C57" s="145"/>
      <c r="D57" s="171"/>
      <c r="E57" s="226" t="s">
        <v>135</v>
      </c>
      <c r="F57" s="145" t="s">
        <v>135</v>
      </c>
      <c r="G57" s="171"/>
      <c r="H57" s="145"/>
      <c r="I57" s="226" t="s">
        <v>135</v>
      </c>
      <c r="J57" s="226" t="s">
        <v>135</v>
      </c>
      <c r="K57" s="226" t="s">
        <v>135</v>
      </c>
      <c r="L57" s="226" t="s">
        <v>135</v>
      </c>
      <c r="M57" s="226" t="e">
        <f t="shared" si="2"/>
        <v>#N/A</v>
      </c>
      <c r="N57" s="226" t="e">
        <f t="shared" si="3"/>
        <v>#N/A</v>
      </c>
    </row>
    <row r="58" spans="1:14" s="108" customFormat="1" ht="11.5" x14ac:dyDescent="0.25">
      <c r="A58" s="160" t="s">
        <v>220</v>
      </c>
      <c r="B58" s="161" t="s">
        <v>221</v>
      </c>
      <c r="C58" s="145"/>
      <c r="D58" s="171"/>
      <c r="E58" s="226" t="s">
        <v>135</v>
      </c>
      <c r="F58" s="145" t="s">
        <v>135</v>
      </c>
      <c r="G58" s="171"/>
      <c r="H58" s="145"/>
      <c r="I58" s="226" t="s">
        <v>135</v>
      </c>
      <c r="J58" s="226" t="s">
        <v>135</v>
      </c>
      <c r="K58" s="226" t="s">
        <v>135</v>
      </c>
      <c r="L58" s="226" t="s">
        <v>135</v>
      </c>
      <c r="M58" s="226" t="e">
        <f t="shared" si="2"/>
        <v>#N/A</v>
      </c>
      <c r="N58" s="226" t="e">
        <f t="shared" si="3"/>
        <v>#N/A</v>
      </c>
    </row>
    <row r="59" spans="1:14" s="108" customFormat="1" ht="11.5" x14ac:dyDescent="0.25">
      <c r="A59" s="156" t="s">
        <v>222</v>
      </c>
      <c r="B59" s="157" t="s">
        <v>223</v>
      </c>
      <c r="C59" s="145" t="s">
        <v>224</v>
      </c>
      <c r="D59" s="171"/>
      <c r="E59" s="172" t="s">
        <v>73</v>
      </c>
      <c r="F59" s="173"/>
      <c r="G59" s="171">
        <f>VLOOKUP(H59,Scoring!$B$3:$C$9,2,0)</f>
        <v>3</v>
      </c>
      <c r="H59" s="145" t="s">
        <v>225</v>
      </c>
      <c r="I59" s="172" t="s">
        <v>142</v>
      </c>
      <c r="J59" s="173"/>
      <c r="K59" s="172" t="s">
        <v>142</v>
      </c>
      <c r="L59" s="173"/>
      <c r="M59" s="226">
        <f t="shared" si="2"/>
        <v>0</v>
      </c>
      <c r="N59" s="226">
        <f t="shared" si="3"/>
        <v>0</v>
      </c>
    </row>
    <row r="60" spans="1:14" s="108" customFormat="1" ht="34.5" x14ac:dyDescent="0.25">
      <c r="A60" s="156" t="s">
        <v>155</v>
      </c>
      <c r="B60" s="157" t="s">
        <v>226</v>
      </c>
      <c r="C60" s="145" t="s">
        <v>144</v>
      </c>
      <c r="D60" s="171"/>
      <c r="E60" s="172" t="s">
        <v>73</v>
      </c>
      <c r="F60" s="173"/>
      <c r="G60" s="171">
        <f>VLOOKUP(H60,Scoring!$B$3:$C$9,2,0)</f>
        <v>3</v>
      </c>
      <c r="H60" s="145" t="s">
        <v>225</v>
      </c>
      <c r="I60" s="172" t="s">
        <v>142</v>
      </c>
      <c r="J60" s="173"/>
      <c r="K60" s="172" t="s">
        <v>142</v>
      </c>
      <c r="L60" s="173"/>
      <c r="M60" s="226">
        <f t="shared" si="2"/>
        <v>0</v>
      </c>
      <c r="N60" s="226">
        <f t="shared" si="3"/>
        <v>0</v>
      </c>
    </row>
    <row r="61" spans="1:14" s="108" customFormat="1" ht="13.15" customHeight="1" x14ac:dyDescent="0.25">
      <c r="A61" s="162" t="s">
        <v>227</v>
      </c>
      <c r="B61" s="218" t="s">
        <v>228</v>
      </c>
      <c r="C61" s="236" t="s">
        <v>176</v>
      </c>
      <c r="D61" s="174" t="s">
        <v>229</v>
      </c>
      <c r="E61" s="172" t="s">
        <v>73</v>
      </c>
      <c r="F61" s="173"/>
      <c r="G61" s="171">
        <f>VLOOKUP(H61,Scoring!$B$3:$C$9,2,0)</f>
        <v>3</v>
      </c>
      <c r="H61" s="145" t="s">
        <v>225</v>
      </c>
      <c r="I61" s="172" t="s">
        <v>142</v>
      </c>
      <c r="J61" s="173"/>
      <c r="K61" s="172" t="s">
        <v>142</v>
      </c>
      <c r="L61" s="173"/>
      <c r="M61" s="226">
        <f t="shared" si="2"/>
        <v>0</v>
      </c>
      <c r="N61" s="226">
        <f t="shared" si="3"/>
        <v>0</v>
      </c>
    </row>
    <row r="62" spans="1:14" s="108" customFormat="1" ht="34.5" x14ac:dyDescent="0.25">
      <c r="A62" s="160" t="s">
        <v>230</v>
      </c>
      <c r="B62" s="157" t="s">
        <v>231</v>
      </c>
      <c r="C62" s="145" t="s">
        <v>201</v>
      </c>
      <c r="D62" s="171"/>
      <c r="E62" s="172" t="s">
        <v>73</v>
      </c>
      <c r="F62" s="173"/>
      <c r="G62" s="171">
        <f>VLOOKUP(H62,Scoring!$B$3:$C$9,2,0)</f>
        <v>3</v>
      </c>
      <c r="H62" s="145" t="s">
        <v>225</v>
      </c>
      <c r="I62" s="172" t="s">
        <v>142</v>
      </c>
      <c r="J62" s="173"/>
      <c r="K62" s="172" t="s">
        <v>142</v>
      </c>
      <c r="L62" s="173"/>
      <c r="M62" s="226">
        <f t="shared" si="2"/>
        <v>0</v>
      </c>
      <c r="N62" s="226">
        <f t="shared" si="3"/>
        <v>0</v>
      </c>
    </row>
    <row r="63" spans="1:14" s="108" customFormat="1" ht="11.5" x14ac:dyDescent="0.25">
      <c r="A63" s="160">
        <v>3.7</v>
      </c>
      <c r="B63" s="161" t="s">
        <v>232</v>
      </c>
      <c r="C63" s="145"/>
      <c r="D63" s="171"/>
      <c r="E63" s="226" t="s">
        <v>135</v>
      </c>
      <c r="F63" s="145" t="s">
        <v>135</v>
      </c>
      <c r="G63" s="171"/>
      <c r="H63" s="145"/>
      <c r="I63" s="226" t="s">
        <v>135</v>
      </c>
      <c r="J63" s="226" t="s">
        <v>135</v>
      </c>
      <c r="K63" s="226" t="s">
        <v>135</v>
      </c>
      <c r="L63" s="226" t="s">
        <v>135</v>
      </c>
      <c r="M63" s="226" t="e">
        <f t="shared" si="2"/>
        <v>#N/A</v>
      </c>
      <c r="N63" s="226" t="e">
        <f t="shared" si="3"/>
        <v>#N/A</v>
      </c>
    </row>
    <row r="64" spans="1:14" s="108" customFormat="1" ht="11.5" customHeight="1" x14ac:dyDescent="0.25">
      <c r="A64" s="260" t="s">
        <v>233</v>
      </c>
      <c r="B64" s="163" t="s">
        <v>234</v>
      </c>
      <c r="C64" s="145">
        <v>2200</v>
      </c>
      <c r="D64" s="171" t="s">
        <v>235</v>
      </c>
      <c r="E64" s="172" t="s">
        <v>73</v>
      </c>
      <c r="F64" s="173"/>
      <c r="G64" s="171">
        <f>VLOOKUP(H64,Scoring!$B$3:$C$9,2,0)</f>
        <v>4</v>
      </c>
      <c r="H64" s="145" t="s">
        <v>212</v>
      </c>
      <c r="I64" s="172" t="s">
        <v>142</v>
      </c>
      <c r="J64" s="173"/>
      <c r="K64" s="172" t="s">
        <v>142</v>
      </c>
      <c r="L64" s="173"/>
      <c r="M64" s="226">
        <f t="shared" si="2"/>
        <v>0</v>
      </c>
      <c r="N64" s="226">
        <f t="shared" si="3"/>
        <v>0</v>
      </c>
    </row>
    <row r="65" spans="1:14" s="108" customFormat="1" ht="11.5" customHeight="1" x14ac:dyDescent="0.25">
      <c r="A65" s="261"/>
      <c r="B65" s="164" t="s">
        <v>236</v>
      </c>
      <c r="C65" s="145" t="s">
        <v>237</v>
      </c>
      <c r="D65" s="171" t="s">
        <v>238</v>
      </c>
      <c r="E65" s="172" t="s">
        <v>73</v>
      </c>
      <c r="F65" s="173"/>
      <c r="G65" s="171">
        <f>VLOOKUP(H65,Scoring!$B$3:$C$9,2,0)</f>
        <v>4</v>
      </c>
      <c r="H65" s="145" t="s">
        <v>212</v>
      </c>
      <c r="I65" s="172" t="s">
        <v>142</v>
      </c>
      <c r="J65" s="173"/>
      <c r="K65" s="172" t="s">
        <v>142</v>
      </c>
      <c r="L65" s="173"/>
      <c r="M65" s="226">
        <f t="shared" si="2"/>
        <v>0</v>
      </c>
      <c r="N65" s="226">
        <f t="shared" si="3"/>
        <v>0</v>
      </c>
    </row>
    <row r="66" spans="1:14" s="108" customFormat="1" ht="11.5" customHeight="1" x14ac:dyDescent="0.25">
      <c r="A66" s="261"/>
      <c r="B66" s="164" t="s">
        <v>239</v>
      </c>
      <c r="C66" s="145" t="s">
        <v>240</v>
      </c>
      <c r="D66" s="171"/>
      <c r="E66" s="172" t="s">
        <v>73</v>
      </c>
      <c r="F66" s="173"/>
      <c r="G66" s="171">
        <f>VLOOKUP(H66,Scoring!$B$3:$C$9,2,0)</f>
        <v>4</v>
      </c>
      <c r="H66" s="145" t="s">
        <v>212</v>
      </c>
      <c r="I66" s="172" t="s">
        <v>142</v>
      </c>
      <c r="J66" s="173"/>
      <c r="K66" s="172" t="s">
        <v>142</v>
      </c>
      <c r="L66" s="173"/>
      <c r="M66" s="226">
        <f t="shared" si="2"/>
        <v>0</v>
      </c>
      <c r="N66" s="226">
        <f t="shared" si="3"/>
        <v>0</v>
      </c>
    </row>
    <row r="67" spans="1:14" s="108" customFormat="1" ht="23" x14ac:dyDescent="0.25">
      <c r="A67" s="261"/>
      <c r="B67" s="164" t="s">
        <v>241</v>
      </c>
      <c r="C67" s="145" t="s">
        <v>242</v>
      </c>
      <c r="D67" s="171"/>
      <c r="E67" s="172" t="s">
        <v>73</v>
      </c>
      <c r="F67" s="173"/>
      <c r="G67" s="171">
        <f>VLOOKUP(H67,Scoring!$B$3:$C$9,2,0)</f>
        <v>4</v>
      </c>
      <c r="H67" s="145" t="s">
        <v>212</v>
      </c>
      <c r="I67" s="172" t="s">
        <v>142</v>
      </c>
      <c r="J67" s="173"/>
      <c r="K67" s="172" t="s">
        <v>142</v>
      </c>
      <c r="L67" s="173"/>
      <c r="M67" s="226">
        <f t="shared" si="2"/>
        <v>0</v>
      </c>
      <c r="N67" s="226">
        <f t="shared" si="3"/>
        <v>0</v>
      </c>
    </row>
    <row r="68" spans="1:14" s="108" customFormat="1" ht="11.5" customHeight="1" x14ac:dyDescent="0.25">
      <c r="A68" s="261"/>
      <c r="B68" s="164" t="s">
        <v>243</v>
      </c>
      <c r="C68" s="145"/>
      <c r="D68" s="171"/>
      <c r="E68" s="226" t="s">
        <v>135</v>
      </c>
      <c r="F68" s="145" t="s">
        <v>135</v>
      </c>
      <c r="G68" s="171"/>
      <c r="H68" s="145"/>
      <c r="I68" s="226" t="s">
        <v>135</v>
      </c>
      <c r="J68" s="226" t="s">
        <v>135</v>
      </c>
      <c r="K68" s="226" t="s">
        <v>135</v>
      </c>
      <c r="L68" s="226" t="s">
        <v>135</v>
      </c>
      <c r="M68" s="226" t="e">
        <f t="shared" si="2"/>
        <v>#N/A</v>
      </c>
      <c r="N68" s="226" t="e">
        <f t="shared" si="3"/>
        <v>#N/A</v>
      </c>
    </row>
    <row r="69" spans="1:14" ht="11.5" customHeight="1" x14ac:dyDescent="0.25">
      <c r="A69" s="261"/>
      <c r="B69" s="164" t="s">
        <v>244</v>
      </c>
      <c r="C69" s="145">
        <v>45</v>
      </c>
      <c r="D69" s="171" t="s">
        <v>165</v>
      </c>
      <c r="E69" s="172" t="s">
        <v>73</v>
      </c>
      <c r="F69" s="173"/>
      <c r="G69" s="171">
        <f>VLOOKUP(H69,Scoring!$B$3:$C$9,2,0)</f>
        <v>4</v>
      </c>
      <c r="H69" s="145" t="s">
        <v>212</v>
      </c>
      <c r="I69" s="172" t="s">
        <v>142</v>
      </c>
      <c r="J69" s="173"/>
      <c r="K69" s="172" t="s">
        <v>142</v>
      </c>
      <c r="L69" s="173"/>
      <c r="M69" s="226">
        <f t="shared" si="2"/>
        <v>0</v>
      </c>
      <c r="N69" s="226">
        <f t="shared" si="3"/>
        <v>0</v>
      </c>
    </row>
    <row r="70" spans="1:14" ht="11.5" customHeight="1" x14ac:dyDescent="0.25">
      <c r="A70" s="261"/>
      <c r="B70" s="164" t="s">
        <v>245</v>
      </c>
      <c r="C70" s="145">
        <v>35</v>
      </c>
      <c r="D70" s="171" t="s">
        <v>165</v>
      </c>
      <c r="E70" s="172" t="s">
        <v>73</v>
      </c>
      <c r="F70" s="173"/>
      <c r="G70" s="171">
        <f>VLOOKUP(H70,Scoring!$B$3:$C$9,2,0)</f>
        <v>4</v>
      </c>
      <c r="H70" s="145" t="s">
        <v>212</v>
      </c>
      <c r="I70" s="172" t="s">
        <v>142</v>
      </c>
      <c r="J70" s="173"/>
      <c r="K70" s="172" t="s">
        <v>142</v>
      </c>
      <c r="L70" s="173"/>
      <c r="M70" s="226">
        <f t="shared" si="2"/>
        <v>0</v>
      </c>
      <c r="N70" s="226">
        <f t="shared" si="3"/>
        <v>0</v>
      </c>
    </row>
    <row r="71" spans="1:14" ht="11.5" customHeight="1" x14ac:dyDescent="0.25">
      <c r="A71" s="261"/>
      <c r="B71" s="164" t="s">
        <v>246</v>
      </c>
      <c r="C71" s="145">
        <v>-10</v>
      </c>
      <c r="D71" s="171" t="s">
        <v>165</v>
      </c>
      <c r="E71" s="172" t="s">
        <v>73</v>
      </c>
      <c r="F71" s="173"/>
      <c r="G71" s="171">
        <f>VLOOKUP(H71,Scoring!$B$3:$C$9,2,0)</f>
        <v>4</v>
      </c>
      <c r="H71" s="145" t="s">
        <v>212</v>
      </c>
      <c r="I71" s="172" t="s">
        <v>142</v>
      </c>
      <c r="J71" s="173"/>
      <c r="K71" s="172" t="s">
        <v>142</v>
      </c>
      <c r="L71" s="173"/>
      <c r="M71" s="226">
        <f t="shared" si="2"/>
        <v>0</v>
      </c>
      <c r="N71" s="226">
        <f t="shared" si="3"/>
        <v>0</v>
      </c>
    </row>
    <row r="72" spans="1:14" ht="11.5" customHeight="1" x14ac:dyDescent="0.25">
      <c r="A72" s="261"/>
      <c r="B72" s="164" t="s">
        <v>247</v>
      </c>
      <c r="C72" s="145"/>
      <c r="D72" s="171"/>
      <c r="E72" s="226" t="s">
        <v>135</v>
      </c>
      <c r="F72" s="145" t="s">
        <v>135</v>
      </c>
      <c r="G72" s="171"/>
      <c r="H72" s="145"/>
      <c r="I72" s="226" t="s">
        <v>135</v>
      </c>
      <c r="J72" s="226" t="s">
        <v>135</v>
      </c>
      <c r="K72" s="226" t="s">
        <v>135</v>
      </c>
      <c r="L72" s="226" t="s">
        <v>135</v>
      </c>
      <c r="M72" s="226" t="e">
        <f t="shared" si="2"/>
        <v>#N/A</v>
      </c>
      <c r="N72" s="226" t="e">
        <f t="shared" si="3"/>
        <v>#N/A</v>
      </c>
    </row>
    <row r="73" spans="1:14" ht="11.5" customHeight="1" x14ac:dyDescent="0.25">
      <c r="A73" s="261"/>
      <c r="B73" s="164" t="s">
        <v>244</v>
      </c>
      <c r="C73" s="145">
        <v>40</v>
      </c>
      <c r="D73" s="171" t="s">
        <v>165</v>
      </c>
      <c r="E73" s="172" t="s">
        <v>73</v>
      </c>
      <c r="F73" s="173"/>
      <c r="G73" s="171">
        <f>VLOOKUP(H73,Scoring!$B$3:$C$9,2,0)</f>
        <v>4</v>
      </c>
      <c r="H73" s="145" t="s">
        <v>212</v>
      </c>
      <c r="I73" s="172" t="s">
        <v>142</v>
      </c>
      <c r="J73" s="173"/>
      <c r="K73" s="172" t="s">
        <v>142</v>
      </c>
      <c r="L73" s="173"/>
      <c r="M73" s="226">
        <f t="shared" si="2"/>
        <v>0</v>
      </c>
      <c r="N73" s="226">
        <f t="shared" si="3"/>
        <v>0</v>
      </c>
    </row>
    <row r="74" spans="1:14" ht="11.5" customHeight="1" x14ac:dyDescent="0.25">
      <c r="A74" s="261"/>
      <c r="B74" s="164" t="s">
        <v>248</v>
      </c>
      <c r="C74" s="145">
        <v>30</v>
      </c>
      <c r="D74" s="171" t="s">
        <v>165</v>
      </c>
      <c r="E74" s="172" t="s">
        <v>73</v>
      </c>
      <c r="F74" s="173"/>
      <c r="G74" s="171">
        <f>VLOOKUP(H74,Scoring!$B$3:$C$9,2,0)</f>
        <v>4</v>
      </c>
      <c r="H74" s="145" t="s">
        <v>212</v>
      </c>
      <c r="I74" s="172" t="s">
        <v>142</v>
      </c>
      <c r="J74" s="173"/>
      <c r="K74" s="172" t="s">
        <v>142</v>
      </c>
      <c r="L74" s="173"/>
      <c r="M74" s="226">
        <f t="shared" si="2"/>
        <v>0</v>
      </c>
      <c r="N74" s="226">
        <f t="shared" si="3"/>
        <v>0</v>
      </c>
    </row>
    <row r="75" spans="1:14" ht="11.5" customHeight="1" x14ac:dyDescent="0.25">
      <c r="A75" s="262"/>
      <c r="B75" s="164" t="s">
        <v>246</v>
      </c>
      <c r="C75" s="145">
        <v>-5</v>
      </c>
      <c r="D75" s="171" t="s">
        <v>165</v>
      </c>
      <c r="E75" s="172" t="s">
        <v>73</v>
      </c>
      <c r="F75" s="173"/>
      <c r="G75" s="171">
        <f>VLOOKUP(H75,Scoring!$B$3:$C$9,2,0)</f>
        <v>4</v>
      </c>
      <c r="H75" s="145" t="s">
        <v>212</v>
      </c>
      <c r="I75" s="172" t="s">
        <v>142</v>
      </c>
      <c r="J75" s="173"/>
      <c r="K75" s="172" t="s">
        <v>142</v>
      </c>
      <c r="L75" s="173"/>
      <c r="M75" s="226">
        <f t="shared" si="2"/>
        <v>0</v>
      </c>
      <c r="N75" s="226">
        <f t="shared" si="3"/>
        <v>0</v>
      </c>
    </row>
    <row r="76" spans="1:14" ht="11.5" x14ac:dyDescent="0.25">
      <c r="A76" s="162" t="s">
        <v>249</v>
      </c>
      <c r="B76" s="165" t="s">
        <v>250</v>
      </c>
      <c r="C76" s="145" t="s">
        <v>251</v>
      </c>
      <c r="D76" s="171"/>
      <c r="E76" s="226" t="s">
        <v>135</v>
      </c>
      <c r="F76" s="145" t="s">
        <v>135</v>
      </c>
      <c r="G76" s="171"/>
      <c r="H76" s="145"/>
      <c r="I76" s="226" t="s">
        <v>135</v>
      </c>
      <c r="J76" s="226" t="s">
        <v>135</v>
      </c>
      <c r="K76" s="226" t="s">
        <v>135</v>
      </c>
      <c r="L76" s="226" t="s">
        <v>135</v>
      </c>
      <c r="M76" s="226" t="e">
        <f t="shared" ref="M76:M107" si="4">VLOOKUP(I76,EvaluatorScore,2,0)</f>
        <v>#N/A</v>
      </c>
      <c r="N76" s="226" t="e">
        <f t="shared" ref="N76:N107" si="5">VLOOKUP(K76,EvaluatorScore,2,0)</f>
        <v>#N/A</v>
      </c>
    </row>
    <row r="77" spans="1:14" ht="11.5" x14ac:dyDescent="0.25">
      <c r="A77" s="162" t="s">
        <v>252</v>
      </c>
      <c r="B77" s="165" t="s">
        <v>253</v>
      </c>
      <c r="C77" s="145" t="s">
        <v>251</v>
      </c>
      <c r="D77" s="171"/>
      <c r="E77" s="226" t="s">
        <v>135</v>
      </c>
      <c r="F77" s="145" t="s">
        <v>135</v>
      </c>
      <c r="G77" s="171"/>
      <c r="H77" s="145"/>
      <c r="I77" s="226" t="s">
        <v>135</v>
      </c>
      <c r="J77" s="226" t="s">
        <v>135</v>
      </c>
      <c r="K77" s="226" t="s">
        <v>135</v>
      </c>
      <c r="L77" s="226" t="s">
        <v>135</v>
      </c>
      <c r="M77" s="226" t="e">
        <f t="shared" si="4"/>
        <v>#N/A</v>
      </c>
      <c r="N77" s="226" t="e">
        <f t="shared" si="5"/>
        <v>#N/A</v>
      </c>
    </row>
    <row r="78" spans="1:14" ht="11.5" x14ac:dyDescent="0.25">
      <c r="A78" s="219"/>
      <c r="B78" s="164" t="s">
        <v>254</v>
      </c>
      <c r="C78" s="145" t="s">
        <v>251</v>
      </c>
      <c r="D78" s="171"/>
      <c r="E78" s="226" t="s">
        <v>135</v>
      </c>
      <c r="F78" s="145" t="s">
        <v>135</v>
      </c>
      <c r="G78" s="171"/>
      <c r="H78" s="145"/>
      <c r="I78" s="226" t="s">
        <v>135</v>
      </c>
      <c r="J78" s="226" t="s">
        <v>135</v>
      </c>
      <c r="K78" s="226" t="s">
        <v>135</v>
      </c>
      <c r="L78" s="226" t="s">
        <v>135</v>
      </c>
      <c r="M78" s="226" t="e">
        <f t="shared" si="4"/>
        <v>#N/A</v>
      </c>
      <c r="N78" s="226" t="e">
        <f t="shared" si="5"/>
        <v>#N/A</v>
      </c>
    </row>
    <row r="79" spans="1:14" ht="11.5" x14ac:dyDescent="0.25">
      <c r="A79" s="219"/>
      <c r="B79" s="164" t="s">
        <v>255</v>
      </c>
      <c r="C79" s="145" t="s">
        <v>251</v>
      </c>
      <c r="D79" s="171"/>
      <c r="E79" s="226" t="s">
        <v>135</v>
      </c>
      <c r="F79" s="145" t="s">
        <v>135</v>
      </c>
      <c r="G79" s="171"/>
      <c r="H79" s="145"/>
      <c r="I79" s="226" t="s">
        <v>135</v>
      </c>
      <c r="J79" s="226" t="s">
        <v>135</v>
      </c>
      <c r="K79" s="226" t="s">
        <v>135</v>
      </c>
      <c r="L79" s="226" t="s">
        <v>135</v>
      </c>
      <c r="M79" s="226" t="e">
        <f t="shared" si="4"/>
        <v>#N/A</v>
      </c>
      <c r="N79" s="226" t="e">
        <f t="shared" si="5"/>
        <v>#N/A</v>
      </c>
    </row>
    <row r="80" spans="1:14" ht="23" x14ac:dyDescent="0.25">
      <c r="A80" s="219"/>
      <c r="B80" s="164" t="s">
        <v>256</v>
      </c>
      <c r="C80" s="220" t="s">
        <v>201</v>
      </c>
      <c r="D80" s="171"/>
      <c r="E80" s="172" t="s">
        <v>73</v>
      </c>
      <c r="F80" s="173"/>
      <c r="G80" s="171">
        <f>VLOOKUP(H80,Scoring!$B$3:$C$9,2,0)</f>
        <v>4</v>
      </c>
      <c r="H80" s="145" t="s">
        <v>212</v>
      </c>
      <c r="I80" s="172" t="s">
        <v>142</v>
      </c>
      <c r="J80" s="173"/>
      <c r="K80" s="172" t="s">
        <v>142</v>
      </c>
      <c r="L80" s="173"/>
      <c r="M80" s="226">
        <f t="shared" si="4"/>
        <v>0</v>
      </c>
      <c r="N80" s="226">
        <f t="shared" si="5"/>
        <v>0</v>
      </c>
    </row>
    <row r="81" spans="1:14" ht="46" x14ac:dyDescent="0.25">
      <c r="A81" s="219"/>
      <c r="B81" s="164" t="s">
        <v>257</v>
      </c>
      <c r="C81" s="220" t="s">
        <v>201</v>
      </c>
      <c r="D81" s="171"/>
      <c r="E81" s="172" t="s">
        <v>73</v>
      </c>
      <c r="F81" s="173"/>
      <c r="G81" s="171">
        <f>VLOOKUP(H81,Scoring!$B$3:$C$9,2,0)</f>
        <v>4</v>
      </c>
      <c r="H81" s="145" t="s">
        <v>212</v>
      </c>
      <c r="I81" s="172" t="s">
        <v>142</v>
      </c>
      <c r="J81" s="173"/>
      <c r="K81" s="172" t="s">
        <v>142</v>
      </c>
      <c r="L81" s="173"/>
      <c r="M81" s="226">
        <f t="shared" si="4"/>
        <v>0</v>
      </c>
      <c r="N81" s="226">
        <f t="shared" si="5"/>
        <v>0</v>
      </c>
    </row>
    <row r="82" spans="1:14" ht="11.5" x14ac:dyDescent="0.25">
      <c r="A82" s="221" t="s">
        <v>258</v>
      </c>
      <c r="B82" s="165" t="s">
        <v>103</v>
      </c>
      <c r="C82" s="220"/>
      <c r="D82" s="171"/>
      <c r="E82" s="226" t="s">
        <v>135</v>
      </c>
      <c r="F82" s="145" t="s">
        <v>135</v>
      </c>
      <c r="G82" s="171"/>
      <c r="H82" s="145"/>
      <c r="I82" s="226" t="s">
        <v>135</v>
      </c>
      <c r="J82" s="226" t="s">
        <v>135</v>
      </c>
      <c r="K82" s="226" t="s">
        <v>135</v>
      </c>
      <c r="L82" s="226" t="s">
        <v>135</v>
      </c>
      <c r="M82" s="226" t="e">
        <f t="shared" si="4"/>
        <v>#N/A</v>
      </c>
      <c r="N82" s="226" t="e">
        <f t="shared" si="5"/>
        <v>#N/A</v>
      </c>
    </row>
    <row r="83" spans="1:14" ht="23" x14ac:dyDescent="0.25">
      <c r="A83" s="219" t="s">
        <v>137</v>
      </c>
      <c r="B83" s="157" t="s">
        <v>259</v>
      </c>
      <c r="C83" s="220" t="s">
        <v>251</v>
      </c>
      <c r="D83" s="171"/>
      <c r="E83" s="226" t="s">
        <v>135</v>
      </c>
      <c r="F83" s="145" t="s">
        <v>135</v>
      </c>
      <c r="G83" s="171"/>
      <c r="H83" s="145"/>
      <c r="I83" s="226" t="s">
        <v>135</v>
      </c>
      <c r="J83" s="226" t="s">
        <v>135</v>
      </c>
      <c r="K83" s="226" t="s">
        <v>135</v>
      </c>
      <c r="L83" s="226" t="s">
        <v>135</v>
      </c>
      <c r="M83" s="226" t="e">
        <f t="shared" si="4"/>
        <v>#N/A</v>
      </c>
      <c r="N83" s="226" t="e">
        <f t="shared" si="5"/>
        <v>#N/A</v>
      </c>
    </row>
    <row r="84" spans="1:14" ht="11.5" x14ac:dyDescent="0.25">
      <c r="A84" s="255" t="s">
        <v>146</v>
      </c>
      <c r="B84" s="157" t="s">
        <v>260</v>
      </c>
      <c r="C84" s="220" t="s">
        <v>201</v>
      </c>
      <c r="D84" s="171"/>
      <c r="E84" s="172" t="s">
        <v>73</v>
      </c>
      <c r="F84" s="173"/>
      <c r="G84" s="171">
        <f>VLOOKUP(H84,Scoring!$B$3:$C$9,2,0)</f>
        <v>4</v>
      </c>
      <c r="H84" s="145" t="s">
        <v>212</v>
      </c>
      <c r="I84" s="172" t="s">
        <v>142</v>
      </c>
      <c r="J84" s="173"/>
      <c r="K84" s="172" t="s">
        <v>142</v>
      </c>
      <c r="L84" s="173"/>
      <c r="M84" s="226">
        <f t="shared" si="4"/>
        <v>0</v>
      </c>
      <c r="N84" s="226">
        <f t="shared" si="5"/>
        <v>0</v>
      </c>
    </row>
    <row r="85" spans="1:14" ht="46" x14ac:dyDescent="0.25">
      <c r="A85" s="256"/>
      <c r="B85" s="157" t="s">
        <v>261</v>
      </c>
      <c r="C85" s="220" t="s">
        <v>187</v>
      </c>
      <c r="D85" s="171"/>
      <c r="E85" s="172" t="s">
        <v>73</v>
      </c>
      <c r="F85" s="173"/>
      <c r="G85" s="171">
        <f>VLOOKUP(H85,Scoring!$B$3:$C$9,2,0)</f>
        <v>4</v>
      </c>
      <c r="H85" s="145" t="s">
        <v>212</v>
      </c>
      <c r="I85" s="172" t="s">
        <v>142</v>
      </c>
      <c r="J85" s="173"/>
      <c r="K85" s="172" t="s">
        <v>142</v>
      </c>
      <c r="L85" s="173"/>
      <c r="M85" s="226">
        <f t="shared" si="4"/>
        <v>0</v>
      </c>
      <c r="N85" s="226">
        <f t="shared" si="5"/>
        <v>0</v>
      </c>
    </row>
    <row r="86" spans="1:14" ht="11.5" x14ac:dyDescent="0.25">
      <c r="A86" s="144" t="s">
        <v>262</v>
      </c>
      <c r="B86" s="161" t="s">
        <v>104</v>
      </c>
      <c r="C86" s="220"/>
      <c r="D86" s="171"/>
      <c r="E86" s="226" t="s">
        <v>135</v>
      </c>
      <c r="F86" s="145" t="s">
        <v>135</v>
      </c>
      <c r="G86" s="171"/>
      <c r="H86" s="145"/>
      <c r="I86" s="226" t="s">
        <v>135</v>
      </c>
      <c r="J86" s="226" t="s">
        <v>135</v>
      </c>
      <c r="K86" s="226" t="s">
        <v>135</v>
      </c>
      <c r="L86" s="226" t="s">
        <v>135</v>
      </c>
      <c r="M86" s="226" t="e">
        <f t="shared" si="4"/>
        <v>#N/A</v>
      </c>
      <c r="N86" s="226" t="e">
        <f t="shared" si="5"/>
        <v>#N/A</v>
      </c>
    </row>
    <row r="87" spans="1:14" ht="23" x14ac:dyDescent="0.25">
      <c r="A87" s="145" t="s">
        <v>137</v>
      </c>
      <c r="B87" s="157" t="s">
        <v>263</v>
      </c>
      <c r="C87" s="220" t="s">
        <v>251</v>
      </c>
      <c r="D87" s="171"/>
      <c r="E87" s="226" t="s">
        <v>135</v>
      </c>
      <c r="F87" s="145" t="s">
        <v>135</v>
      </c>
      <c r="G87" s="171"/>
      <c r="H87" s="145"/>
      <c r="I87" s="226" t="s">
        <v>135</v>
      </c>
      <c r="J87" s="226" t="s">
        <v>135</v>
      </c>
      <c r="K87" s="226" t="s">
        <v>135</v>
      </c>
      <c r="L87" s="226" t="s">
        <v>135</v>
      </c>
      <c r="M87" s="226" t="e">
        <f t="shared" si="4"/>
        <v>#N/A</v>
      </c>
      <c r="N87" s="226" t="e">
        <f t="shared" si="5"/>
        <v>#N/A</v>
      </c>
    </row>
    <row r="88" spans="1:14" ht="11.5" x14ac:dyDescent="0.25">
      <c r="A88" s="219" t="s">
        <v>146</v>
      </c>
      <c r="B88" s="164" t="s">
        <v>260</v>
      </c>
      <c r="C88" s="220" t="s">
        <v>201</v>
      </c>
      <c r="D88" s="171"/>
      <c r="E88" s="172" t="s">
        <v>73</v>
      </c>
      <c r="F88" s="173"/>
      <c r="G88" s="171">
        <f>VLOOKUP(H88,Scoring!$B$3:$C$9,2,0)</f>
        <v>4</v>
      </c>
      <c r="H88" s="145" t="s">
        <v>212</v>
      </c>
      <c r="I88" s="172" t="s">
        <v>142</v>
      </c>
      <c r="J88" s="173"/>
      <c r="K88" s="172" t="s">
        <v>142</v>
      </c>
      <c r="L88" s="173"/>
      <c r="M88" s="226">
        <f t="shared" si="4"/>
        <v>0</v>
      </c>
      <c r="N88" s="226">
        <f t="shared" si="5"/>
        <v>0</v>
      </c>
    </row>
    <row r="89" spans="1:14" ht="57.5" x14ac:dyDescent="0.25">
      <c r="A89" s="145" t="s">
        <v>148</v>
      </c>
      <c r="B89" s="157" t="s">
        <v>264</v>
      </c>
      <c r="C89" s="220" t="s">
        <v>187</v>
      </c>
      <c r="D89" s="171"/>
      <c r="E89" s="172" t="s">
        <v>73</v>
      </c>
      <c r="F89" s="173"/>
      <c r="G89" s="171">
        <f>VLOOKUP(H89,Scoring!$B$3:$C$9,2,0)</f>
        <v>4</v>
      </c>
      <c r="H89" s="145" t="s">
        <v>212</v>
      </c>
      <c r="I89" s="172" t="s">
        <v>142</v>
      </c>
      <c r="J89" s="173"/>
      <c r="K89" s="172" t="s">
        <v>142</v>
      </c>
      <c r="L89" s="173"/>
      <c r="M89" s="226">
        <f t="shared" si="4"/>
        <v>0</v>
      </c>
      <c r="N89" s="226">
        <f t="shared" si="5"/>
        <v>0</v>
      </c>
    </row>
    <row r="90" spans="1:14" ht="11.5" x14ac:dyDescent="0.25">
      <c r="A90" s="145" t="s">
        <v>150</v>
      </c>
      <c r="B90" s="157" t="s">
        <v>265</v>
      </c>
      <c r="C90" s="220" t="s">
        <v>187</v>
      </c>
      <c r="D90" s="171"/>
      <c r="E90" s="172" t="s">
        <v>73</v>
      </c>
      <c r="F90" s="173"/>
      <c r="G90" s="171">
        <f>VLOOKUP(H90,Scoring!$B$3:$C$9,2,0)</f>
        <v>4</v>
      </c>
      <c r="H90" s="145" t="s">
        <v>212</v>
      </c>
      <c r="I90" s="172" t="s">
        <v>142</v>
      </c>
      <c r="J90" s="173"/>
      <c r="K90" s="172" t="s">
        <v>142</v>
      </c>
      <c r="L90" s="173"/>
      <c r="M90" s="226">
        <f t="shared" si="4"/>
        <v>0</v>
      </c>
      <c r="N90" s="226">
        <f t="shared" si="5"/>
        <v>0</v>
      </c>
    </row>
    <row r="91" spans="1:14" ht="11.5" x14ac:dyDescent="0.25">
      <c r="A91" s="144" t="s">
        <v>266</v>
      </c>
      <c r="B91" s="161" t="s">
        <v>267</v>
      </c>
      <c r="C91" s="220"/>
      <c r="D91" s="171"/>
      <c r="E91" s="226" t="s">
        <v>135</v>
      </c>
      <c r="F91" s="145" t="s">
        <v>135</v>
      </c>
      <c r="G91" s="171"/>
      <c r="H91" s="145"/>
      <c r="I91" s="226" t="s">
        <v>135</v>
      </c>
      <c r="J91" s="226" t="s">
        <v>135</v>
      </c>
      <c r="K91" s="226" t="s">
        <v>135</v>
      </c>
      <c r="L91" s="226" t="s">
        <v>135</v>
      </c>
      <c r="M91" s="226" t="e">
        <f t="shared" si="4"/>
        <v>#N/A</v>
      </c>
      <c r="N91" s="226" t="e">
        <f t="shared" si="5"/>
        <v>#N/A</v>
      </c>
    </row>
    <row r="92" spans="1:14" ht="34.5" x14ac:dyDescent="0.25">
      <c r="A92" s="145" t="s">
        <v>137</v>
      </c>
      <c r="B92" s="157" t="s">
        <v>268</v>
      </c>
      <c r="C92" s="220" t="s">
        <v>140</v>
      </c>
      <c r="D92" s="171"/>
      <c r="E92" s="172" t="s">
        <v>73</v>
      </c>
      <c r="F92" s="173"/>
      <c r="G92" s="171">
        <f>VLOOKUP(H92,Scoring!$B$3:$C$9,2,0)</f>
        <v>4</v>
      </c>
      <c r="H92" s="145" t="s">
        <v>212</v>
      </c>
      <c r="I92" s="172" t="s">
        <v>142</v>
      </c>
      <c r="J92" s="173"/>
      <c r="K92" s="172" t="s">
        <v>142</v>
      </c>
      <c r="L92" s="173"/>
      <c r="M92" s="226">
        <f t="shared" si="4"/>
        <v>0</v>
      </c>
      <c r="N92" s="226">
        <f t="shared" si="5"/>
        <v>0</v>
      </c>
    </row>
    <row r="93" spans="1:14" ht="34.5" x14ac:dyDescent="0.25">
      <c r="A93" s="145" t="s">
        <v>146</v>
      </c>
      <c r="B93" s="157" t="s">
        <v>269</v>
      </c>
      <c r="C93" s="220" t="s">
        <v>66</v>
      </c>
      <c r="D93" s="171"/>
      <c r="E93" s="172" t="s">
        <v>73</v>
      </c>
      <c r="F93" s="173"/>
      <c r="G93" s="171">
        <f>VLOOKUP(H93,Scoring!$B$3:$C$9,2,0)</f>
        <v>4</v>
      </c>
      <c r="H93" s="145" t="s">
        <v>212</v>
      </c>
      <c r="I93" s="172" t="s">
        <v>142</v>
      </c>
      <c r="J93" s="173"/>
      <c r="K93" s="172" t="s">
        <v>142</v>
      </c>
      <c r="L93" s="173"/>
      <c r="M93" s="226">
        <f t="shared" si="4"/>
        <v>0</v>
      </c>
      <c r="N93" s="226">
        <f t="shared" si="5"/>
        <v>0</v>
      </c>
    </row>
    <row r="94" spans="1:14" ht="34.5" x14ac:dyDescent="0.25">
      <c r="A94" s="145" t="s">
        <v>148</v>
      </c>
      <c r="B94" s="157" t="s">
        <v>270</v>
      </c>
      <c r="C94" s="220" t="s">
        <v>66</v>
      </c>
      <c r="D94" s="171"/>
      <c r="E94" s="172" t="s">
        <v>73</v>
      </c>
      <c r="F94" s="173"/>
      <c r="G94" s="171">
        <f>VLOOKUP(H94,Scoring!$B$3:$C$9,2,0)</f>
        <v>4</v>
      </c>
      <c r="H94" s="145" t="s">
        <v>212</v>
      </c>
      <c r="I94" s="172" t="s">
        <v>142</v>
      </c>
      <c r="J94" s="173"/>
      <c r="K94" s="172" t="s">
        <v>142</v>
      </c>
      <c r="L94" s="173"/>
      <c r="M94" s="226">
        <f t="shared" si="4"/>
        <v>0</v>
      </c>
      <c r="N94" s="226">
        <f t="shared" si="5"/>
        <v>0</v>
      </c>
    </row>
    <row r="95" spans="1:14" ht="11.5" x14ac:dyDescent="0.25">
      <c r="A95" s="144" t="s">
        <v>271</v>
      </c>
      <c r="B95" s="217" t="s">
        <v>272</v>
      </c>
      <c r="C95" s="220"/>
      <c r="D95" s="171"/>
      <c r="E95" s="226" t="s">
        <v>135</v>
      </c>
      <c r="F95" s="145" t="s">
        <v>135</v>
      </c>
      <c r="G95" s="171"/>
      <c r="H95" s="145"/>
      <c r="I95" s="226" t="s">
        <v>135</v>
      </c>
      <c r="J95" s="226" t="s">
        <v>135</v>
      </c>
      <c r="K95" s="226" t="s">
        <v>135</v>
      </c>
      <c r="L95" s="226" t="s">
        <v>135</v>
      </c>
      <c r="M95" s="226" t="e">
        <f t="shared" si="4"/>
        <v>#N/A</v>
      </c>
      <c r="N95" s="226" t="e">
        <f t="shared" si="5"/>
        <v>#N/A</v>
      </c>
    </row>
    <row r="96" spans="1:14" ht="11.5" x14ac:dyDescent="0.25">
      <c r="A96" s="145"/>
      <c r="B96" s="157" t="s">
        <v>273</v>
      </c>
      <c r="C96" s="220" t="s">
        <v>140</v>
      </c>
      <c r="D96" s="171"/>
      <c r="E96" s="172" t="s">
        <v>73</v>
      </c>
      <c r="F96" s="173"/>
      <c r="G96" s="171">
        <f>VLOOKUP(H96,Scoring!$B$3:$C$9,2,0)</f>
        <v>4</v>
      </c>
      <c r="H96" s="145" t="s">
        <v>212</v>
      </c>
      <c r="I96" s="172" t="s">
        <v>142</v>
      </c>
      <c r="J96" s="173"/>
      <c r="K96" s="172" t="s">
        <v>142</v>
      </c>
      <c r="L96" s="173"/>
      <c r="M96" s="226">
        <f t="shared" si="4"/>
        <v>0</v>
      </c>
      <c r="N96" s="226">
        <f t="shared" si="5"/>
        <v>0</v>
      </c>
    </row>
    <row r="97" spans="1:14" ht="11.5" x14ac:dyDescent="0.25">
      <c r="A97" s="160" t="s">
        <v>274</v>
      </c>
      <c r="B97" s="165" t="s">
        <v>275</v>
      </c>
      <c r="C97" s="145"/>
      <c r="D97" s="171"/>
      <c r="E97" s="226" t="s">
        <v>135</v>
      </c>
      <c r="F97" s="145" t="s">
        <v>135</v>
      </c>
      <c r="G97" s="171"/>
      <c r="H97" s="145"/>
      <c r="I97" s="226" t="s">
        <v>135</v>
      </c>
      <c r="J97" s="226" t="s">
        <v>135</v>
      </c>
      <c r="K97" s="226" t="s">
        <v>135</v>
      </c>
      <c r="L97" s="226" t="s">
        <v>135</v>
      </c>
      <c r="M97" s="226" t="e">
        <f t="shared" si="4"/>
        <v>#N/A</v>
      </c>
      <c r="N97" s="226" t="e">
        <f t="shared" si="5"/>
        <v>#N/A</v>
      </c>
    </row>
    <row r="98" spans="1:14" ht="26" x14ac:dyDescent="0.25">
      <c r="A98" s="257"/>
      <c r="B98" s="110" t="s">
        <v>276</v>
      </c>
      <c r="C98" s="237" t="s">
        <v>277</v>
      </c>
      <c r="D98" s="171"/>
      <c r="E98" s="172" t="s">
        <v>73</v>
      </c>
      <c r="F98" s="173"/>
      <c r="G98" s="171">
        <f>VLOOKUP(H98,Scoring!$B$3:$C$9,2,0)</f>
        <v>4</v>
      </c>
      <c r="H98" s="145" t="s">
        <v>212</v>
      </c>
      <c r="I98" s="172" t="s">
        <v>142</v>
      </c>
      <c r="J98" s="173"/>
      <c r="K98" s="172" t="s">
        <v>142</v>
      </c>
      <c r="L98" s="173"/>
      <c r="M98" s="226">
        <f t="shared" si="4"/>
        <v>0</v>
      </c>
      <c r="N98" s="226">
        <f t="shared" si="5"/>
        <v>0</v>
      </c>
    </row>
    <row r="99" spans="1:14" ht="11.5" x14ac:dyDescent="0.25">
      <c r="A99" s="258"/>
      <c r="B99" s="110" t="s">
        <v>278</v>
      </c>
      <c r="C99" s="145" t="s">
        <v>140</v>
      </c>
      <c r="D99" s="171"/>
      <c r="E99" s="172" t="s">
        <v>73</v>
      </c>
      <c r="F99" s="173"/>
      <c r="G99" s="171">
        <f>VLOOKUP(H99,Scoring!$B$3:$C$9,2,0)</f>
        <v>4</v>
      </c>
      <c r="H99" s="145" t="s">
        <v>212</v>
      </c>
      <c r="I99" s="172" t="s">
        <v>142</v>
      </c>
      <c r="J99" s="173"/>
      <c r="K99" s="172" t="s">
        <v>142</v>
      </c>
      <c r="L99" s="173"/>
      <c r="M99" s="226">
        <f t="shared" si="4"/>
        <v>0</v>
      </c>
      <c r="N99" s="226">
        <f t="shared" si="5"/>
        <v>0</v>
      </c>
    </row>
    <row r="100" spans="1:14" ht="11.5" x14ac:dyDescent="0.25">
      <c r="A100" s="258"/>
      <c r="B100" s="110" t="s">
        <v>279</v>
      </c>
      <c r="C100" s="145" t="s">
        <v>140</v>
      </c>
      <c r="D100" s="171"/>
      <c r="E100" s="172" t="s">
        <v>73</v>
      </c>
      <c r="F100" s="173"/>
      <c r="G100" s="171">
        <f>VLOOKUP(H100,Scoring!$B$3:$C$9,2,0)</f>
        <v>4</v>
      </c>
      <c r="H100" s="145" t="s">
        <v>212</v>
      </c>
      <c r="I100" s="172" t="s">
        <v>142</v>
      </c>
      <c r="J100" s="173"/>
      <c r="K100" s="172" t="s">
        <v>142</v>
      </c>
      <c r="L100" s="173"/>
      <c r="M100" s="226">
        <f t="shared" si="4"/>
        <v>0</v>
      </c>
      <c r="N100" s="226">
        <f t="shared" si="5"/>
        <v>0</v>
      </c>
    </row>
    <row r="101" spans="1:14" ht="11.5" x14ac:dyDescent="0.25">
      <c r="A101" s="258"/>
      <c r="B101" s="110" t="s">
        <v>280</v>
      </c>
      <c r="C101" s="145" t="s">
        <v>140</v>
      </c>
      <c r="D101" s="171"/>
      <c r="E101" s="172" t="s">
        <v>73</v>
      </c>
      <c r="F101" s="173"/>
      <c r="G101" s="171">
        <f>VLOOKUP(H101,Scoring!$B$3:$C$9,2,0)</f>
        <v>4</v>
      </c>
      <c r="H101" s="145" t="s">
        <v>212</v>
      </c>
      <c r="I101" s="172" t="s">
        <v>142</v>
      </c>
      <c r="J101" s="173"/>
      <c r="K101" s="172" t="s">
        <v>142</v>
      </c>
      <c r="L101" s="173"/>
      <c r="M101" s="226">
        <f t="shared" si="4"/>
        <v>0</v>
      </c>
      <c r="N101" s="226">
        <f t="shared" si="5"/>
        <v>0</v>
      </c>
    </row>
    <row r="102" spans="1:14" ht="11.5" x14ac:dyDescent="0.25">
      <c r="A102" s="259"/>
      <c r="B102" s="110" t="s">
        <v>281</v>
      </c>
      <c r="C102" s="145" t="s">
        <v>140</v>
      </c>
      <c r="D102" s="171"/>
      <c r="E102" s="172" t="s">
        <v>73</v>
      </c>
      <c r="F102" s="173"/>
      <c r="G102" s="171">
        <f>VLOOKUP(H102,Scoring!$B$3:$C$9,2,0)</f>
        <v>4</v>
      </c>
      <c r="H102" s="145" t="s">
        <v>212</v>
      </c>
      <c r="I102" s="172" t="s">
        <v>142</v>
      </c>
      <c r="J102" s="173"/>
      <c r="K102" s="172" t="s">
        <v>142</v>
      </c>
      <c r="L102" s="173"/>
      <c r="M102" s="226">
        <f t="shared" si="4"/>
        <v>0</v>
      </c>
      <c r="N102" s="226">
        <f t="shared" si="5"/>
        <v>0</v>
      </c>
    </row>
    <row r="103" spans="1:14" ht="11.5" x14ac:dyDescent="0.25">
      <c r="A103" s="222" t="s">
        <v>282</v>
      </c>
      <c r="B103" s="165" t="s">
        <v>283</v>
      </c>
      <c r="C103" s="145"/>
      <c r="D103" s="171"/>
      <c r="E103" s="226" t="s">
        <v>135</v>
      </c>
      <c r="F103" s="145" t="s">
        <v>135</v>
      </c>
      <c r="G103" s="171"/>
      <c r="H103" s="145"/>
      <c r="I103" s="226" t="s">
        <v>135</v>
      </c>
      <c r="J103" s="226" t="s">
        <v>135</v>
      </c>
      <c r="K103" s="226" t="s">
        <v>135</v>
      </c>
      <c r="L103" s="226" t="s">
        <v>135</v>
      </c>
      <c r="M103" s="226" t="e">
        <f t="shared" si="4"/>
        <v>#N/A</v>
      </c>
      <c r="N103" s="226" t="e">
        <f t="shared" si="5"/>
        <v>#N/A</v>
      </c>
    </row>
    <row r="104" spans="1:14" ht="13.15" customHeight="1" x14ac:dyDescent="0.25">
      <c r="A104" s="158" t="s">
        <v>284</v>
      </c>
      <c r="B104" s="109" t="s">
        <v>285</v>
      </c>
      <c r="C104" s="236" t="s">
        <v>176</v>
      </c>
      <c r="D104" s="223"/>
      <c r="E104" s="172" t="s">
        <v>73</v>
      </c>
      <c r="F104" s="173"/>
      <c r="G104" s="171">
        <f>VLOOKUP(H104,Scoring!$B$3:$C$9,2,0)</f>
        <v>4</v>
      </c>
      <c r="H104" s="145" t="s">
        <v>212</v>
      </c>
      <c r="I104" s="172" t="s">
        <v>142</v>
      </c>
      <c r="J104" s="173"/>
      <c r="K104" s="172" t="s">
        <v>142</v>
      </c>
      <c r="L104" s="173"/>
      <c r="M104" s="226">
        <f t="shared" si="4"/>
        <v>0</v>
      </c>
      <c r="N104" s="226">
        <f t="shared" si="5"/>
        <v>0</v>
      </c>
    </row>
    <row r="105" spans="1:14" ht="11.5" x14ac:dyDescent="0.25">
      <c r="A105" s="252" t="s">
        <v>286</v>
      </c>
      <c r="B105" s="157" t="s">
        <v>287</v>
      </c>
      <c r="C105" s="145" t="s">
        <v>140</v>
      </c>
      <c r="D105" s="171"/>
      <c r="E105" s="172" t="s">
        <v>73</v>
      </c>
      <c r="F105" s="173"/>
      <c r="G105" s="171">
        <f>VLOOKUP(H105,Scoring!$B$3:$C$9,2,0)</f>
        <v>4</v>
      </c>
      <c r="H105" s="145" t="s">
        <v>212</v>
      </c>
      <c r="I105" s="172" t="s">
        <v>142</v>
      </c>
      <c r="J105" s="173"/>
      <c r="K105" s="172" t="s">
        <v>142</v>
      </c>
      <c r="L105" s="173"/>
      <c r="M105" s="226">
        <f t="shared" si="4"/>
        <v>0</v>
      </c>
      <c r="N105" s="226">
        <f t="shared" si="5"/>
        <v>0</v>
      </c>
    </row>
    <row r="106" spans="1:14" ht="11.5" x14ac:dyDescent="0.25">
      <c r="A106" s="253"/>
      <c r="B106" s="157" t="s">
        <v>288</v>
      </c>
      <c r="C106" s="145" t="s">
        <v>140</v>
      </c>
      <c r="D106" s="171"/>
      <c r="E106" s="172" t="s">
        <v>73</v>
      </c>
      <c r="F106" s="173"/>
      <c r="G106" s="171">
        <f>VLOOKUP(H106,Scoring!$B$3:$C$9,2,0)</f>
        <v>4</v>
      </c>
      <c r="H106" s="145" t="s">
        <v>212</v>
      </c>
      <c r="I106" s="172" t="s">
        <v>142</v>
      </c>
      <c r="J106" s="173"/>
      <c r="K106" s="172" t="s">
        <v>142</v>
      </c>
      <c r="L106" s="173"/>
      <c r="M106" s="226">
        <f t="shared" si="4"/>
        <v>0</v>
      </c>
      <c r="N106" s="226">
        <f t="shared" si="5"/>
        <v>0</v>
      </c>
    </row>
    <row r="107" spans="1:14" ht="11.5" x14ac:dyDescent="0.25">
      <c r="A107" s="253"/>
      <c r="B107" s="157" t="s">
        <v>289</v>
      </c>
      <c r="C107" s="145" t="s">
        <v>140</v>
      </c>
      <c r="D107" s="171"/>
      <c r="E107" s="172" t="s">
        <v>73</v>
      </c>
      <c r="F107" s="173"/>
      <c r="G107" s="171">
        <f>VLOOKUP(H107,Scoring!$B$3:$C$9,2,0)</f>
        <v>4</v>
      </c>
      <c r="H107" s="145" t="s">
        <v>212</v>
      </c>
      <c r="I107" s="172" t="s">
        <v>142</v>
      </c>
      <c r="J107" s="173"/>
      <c r="K107" s="172" t="s">
        <v>142</v>
      </c>
      <c r="L107" s="173"/>
      <c r="M107" s="226">
        <f t="shared" si="4"/>
        <v>0</v>
      </c>
      <c r="N107" s="226">
        <f t="shared" si="5"/>
        <v>0</v>
      </c>
    </row>
    <row r="108" spans="1:14" ht="11.5" x14ac:dyDescent="0.25">
      <c r="A108" s="253"/>
      <c r="B108" s="157" t="s">
        <v>290</v>
      </c>
      <c r="C108" s="145" t="s">
        <v>140</v>
      </c>
      <c r="D108" s="171"/>
      <c r="E108" s="172" t="s">
        <v>73</v>
      </c>
      <c r="F108" s="173"/>
      <c r="G108" s="171">
        <f>VLOOKUP(H108,Scoring!$B$3:$C$9,2,0)</f>
        <v>4</v>
      </c>
      <c r="H108" s="145" t="s">
        <v>212</v>
      </c>
      <c r="I108" s="172" t="s">
        <v>142</v>
      </c>
      <c r="J108" s="173"/>
      <c r="K108" s="172" t="s">
        <v>142</v>
      </c>
      <c r="L108" s="173"/>
      <c r="M108" s="226">
        <f t="shared" ref="M108:M139" si="6">VLOOKUP(I108,EvaluatorScore,2,0)</f>
        <v>0</v>
      </c>
      <c r="N108" s="226">
        <f t="shared" ref="N108:N139" si="7">VLOOKUP(K108,EvaluatorScore,2,0)</f>
        <v>0</v>
      </c>
    </row>
    <row r="109" spans="1:14" ht="11.5" x14ac:dyDescent="0.25">
      <c r="A109" s="253"/>
      <c r="B109" s="157" t="s">
        <v>291</v>
      </c>
      <c r="C109" s="145" t="s">
        <v>140</v>
      </c>
      <c r="D109" s="171"/>
      <c r="E109" s="172" t="s">
        <v>73</v>
      </c>
      <c r="F109" s="173"/>
      <c r="G109" s="171">
        <f>VLOOKUP(H109,Scoring!$B$3:$C$9,2,0)</f>
        <v>4</v>
      </c>
      <c r="H109" s="145" t="s">
        <v>212</v>
      </c>
      <c r="I109" s="172" t="s">
        <v>142</v>
      </c>
      <c r="J109" s="173"/>
      <c r="K109" s="172" t="s">
        <v>142</v>
      </c>
      <c r="L109" s="173"/>
      <c r="M109" s="226">
        <f t="shared" si="6"/>
        <v>0</v>
      </c>
      <c r="N109" s="226">
        <f t="shared" si="7"/>
        <v>0</v>
      </c>
    </row>
    <row r="110" spans="1:14" ht="11.5" x14ac:dyDescent="0.25">
      <c r="A110" s="253"/>
      <c r="B110" s="157" t="s">
        <v>292</v>
      </c>
      <c r="C110" s="145" t="s">
        <v>140</v>
      </c>
      <c r="D110" s="171"/>
      <c r="E110" s="172" t="s">
        <v>73</v>
      </c>
      <c r="F110" s="173"/>
      <c r="G110" s="171">
        <f>VLOOKUP(H110,Scoring!$B$3:$C$9,2,0)</f>
        <v>4</v>
      </c>
      <c r="H110" s="145" t="s">
        <v>212</v>
      </c>
      <c r="I110" s="172" t="s">
        <v>142</v>
      </c>
      <c r="J110" s="173"/>
      <c r="K110" s="172" t="s">
        <v>142</v>
      </c>
      <c r="L110" s="173"/>
      <c r="M110" s="226">
        <f t="shared" si="6"/>
        <v>0</v>
      </c>
      <c r="N110" s="226">
        <f t="shared" si="7"/>
        <v>0</v>
      </c>
    </row>
    <row r="111" spans="1:14" ht="11.5" x14ac:dyDescent="0.25">
      <c r="A111" s="254"/>
      <c r="B111" s="157" t="s">
        <v>293</v>
      </c>
      <c r="C111" s="145" t="s">
        <v>140</v>
      </c>
      <c r="D111" s="171"/>
      <c r="E111" s="172" t="s">
        <v>73</v>
      </c>
      <c r="F111" s="173"/>
      <c r="G111" s="171">
        <f>VLOOKUP(H111,Scoring!$B$3:$C$9,2,0)</f>
        <v>4</v>
      </c>
      <c r="H111" s="145" t="s">
        <v>212</v>
      </c>
      <c r="I111" s="172" t="s">
        <v>142</v>
      </c>
      <c r="J111" s="173"/>
      <c r="K111" s="172" t="s">
        <v>142</v>
      </c>
      <c r="L111" s="173"/>
      <c r="M111" s="226">
        <f t="shared" si="6"/>
        <v>0</v>
      </c>
      <c r="N111" s="226">
        <f t="shared" si="7"/>
        <v>0</v>
      </c>
    </row>
    <row r="112" spans="1:14" ht="11.5" x14ac:dyDescent="0.25">
      <c r="A112" s="224" t="s">
        <v>294</v>
      </c>
      <c r="B112" s="161" t="s">
        <v>295</v>
      </c>
      <c r="C112" s="145"/>
      <c r="D112" s="171"/>
      <c r="E112" s="226" t="s">
        <v>135</v>
      </c>
      <c r="F112" s="145" t="s">
        <v>135</v>
      </c>
      <c r="G112" s="171"/>
      <c r="H112" s="145"/>
      <c r="I112" s="226" t="s">
        <v>135</v>
      </c>
      <c r="J112" s="226" t="s">
        <v>135</v>
      </c>
      <c r="K112" s="226" t="s">
        <v>135</v>
      </c>
      <c r="L112" s="226" t="s">
        <v>135</v>
      </c>
      <c r="M112" s="226" t="e">
        <f t="shared" si="6"/>
        <v>#N/A</v>
      </c>
      <c r="N112" s="226" t="e">
        <f t="shared" si="7"/>
        <v>#N/A</v>
      </c>
    </row>
    <row r="113" spans="1:14" ht="11.5" x14ac:dyDescent="0.25">
      <c r="A113" s="156"/>
      <c r="B113" s="157" t="s">
        <v>296</v>
      </c>
      <c r="C113" s="145" t="s">
        <v>187</v>
      </c>
      <c r="D113" s="171"/>
      <c r="E113" s="172" t="s">
        <v>73</v>
      </c>
      <c r="F113" s="173"/>
      <c r="G113" s="171">
        <f>VLOOKUP(H113,Scoring!$B$3:$C$9,2,0)</f>
        <v>4</v>
      </c>
      <c r="H113" s="145" t="s">
        <v>212</v>
      </c>
      <c r="I113" s="172" t="s">
        <v>142</v>
      </c>
      <c r="J113" s="173"/>
      <c r="K113" s="172" t="s">
        <v>142</v>
      </c>
      <c r="L113" s="173"/>
      <c r="M113" s="226">
        <f t="shared" si="6"/>
        <v>0</v>
      </c>
      <c r="N113" s="226">
        <f t="shared" si="7"/>
        <v>0</v>
      </c>
    </row>
    <row r="114" spans="1:14" ht="11.5" x14ac:dyDescent="0.25">
      <c r="A114" s="224" t="s">
        <v>297</v>
      </c>
      <c r="B114" s="155" t="s">
        <v>298</v>
      </c>
      <c r="C114" s="145" t="s">
        <v>66</v>
      </c>
      <c r="D114" s="171"/>
      <c r="E114" s="172" t="s">
        <v>73</v>
      </c>
      <c r="F114" s="173"/>
      <c r="G114" s="171">
        <f>VLOOKUP(H114,Scoring!$B$3:$C$9,2,0)</f>
        <v>4</v>
      </c>
      <c r="H114" s="145" t="s">
        <v>212</v>
      </c>
      <c r="I114" s="172" t="s">
        <v>142</v>
      </c>
      <c r="J114" s="173"/>
      <c r="K114" s="172" t="s">
        <v>142</v>
      </c>
      <c r="L114" s="173"/>
      <c r="M114" s="226">
        <f t="shared" si="6"/>
        <v>0</v>
      </c>
      <c r="N114" s="226">
        <f t="shared" si="7"/>
        <v>0</v>
      </c>
    </row>
    <row r="115" spans="1:14" ht="11.5" x14ac:dyDescent="0.25">
      <c r="A115" s="224" t="s">
        <v>299</v>
      </c>
      <c r="B115" s="161" t="s">
        <v>300</v>
      </c>
      <c r="C115" s="145"/>
      <c r="D115" s="171"/>
      <c r="E115" s="226" t="s">
        <v>135</v>
      </c>
      <c r="F115" s="145" t="s">
        <v>135</v>
      </c>
      <c r="G115" s="171"/>
      <c r="H115" s="145"/>
      <c r="I115" s="226" t="s">
        <v>135</v>
      </c>
      <c r="J115" s="226" t="s">
        <v>135</v>
      </c>
      <c r="K115" s="226" t="s">
        <v>135</v>
      </c>
      <c r="L115" s="226" t="s">
        <v>135</v>
      </c>
      <c r="M115" s="226" t="e">
        <f t="shared" si="6"/>
        <v>#N/A</v>
      </c>
      <c r="N115" s="226" t="e">
        <f t="shared" si="7"/>
        <v>#N/A</v>
      </c>
    </row>
    <row r="116" spans="1:14" ht="11.5" x14ac:dyDescent="0.25">
      <c r="A116" s="257"/>
      <c r="B116" s="164" t="s">
        <v>301</v>
      </c>
      <c r="C116" s="145" t="s">
        <v>140</v>
      </c>
      <c r="D116" s="171"/>
      <c r="E116" s="172" t="s">
        <v>73</v>
      </c>
      <c r="F116" s="173"/>
      <c r="G116" s="171">
        <f>VLOOKUP(H116,Scoring!$B$3:$C$9,2,0)</f>
        <v>4</v>
      </c>
      <c r="H116" s="145" t="s">
        <v>212</v>
      </c>
      <c r="I116" s="172" t="s">
        <v>142</v>
      </c>
      <c r="J116" s="173"/>
      <c r="K116" s="172" t="s">
        <v>142</v>
      </c>
      <c r="L116" s="173"/>
      <c r="M116" s="226">
        <f t="shared" si="6"/>
        <v>0</v>
      </c>
      <c r="N116" s="226">
        <f t="shared" si="7"/>
        <v>0</v>
      </c>
    </row>
    <row r="117" spans="1:14" ht="11.5" x14ac:dyDescent="0.25">
      <c r="A117" s="258"/>
      <c r="B117" s="164" t="s">
        <v>302</v>
      </c>
      <c r="C117" s="145" t="s">
        <v>201</v>
      </c>
      <c r="D117" s="171"/>
      <c r="E117" s="172" t="s">
        <v>73</v>
      </c>
      <c r="F117" s="173"/>
      <c r="G117" s="171">
        <f>VLOOKUP(H117,Scoring!$B$3:$C$9,2,0)</f>
        <v>4</v>
      </c>
      <c r="H117" s="145" t="s">
        <v>212</v>
      </c>
      <c r="I117" s="172" t="s">
        <v>142</v>
      </c>
      <c r="J117" s="173"/>
      <c r="K117" s="172" t="s">
        <v>142</v>
      </c>
      <c r="L117" s="173"/>
      <c r="M117" s="226">
        <f t="shared" si="6"/>
        <v>0</v>
      </c>
      <c r="N117" s="226">
        <f t="shared" si="7"/>
        <v>0</v>
      </c>
    </row>
    <row r="118" spans="1:14" ht="11.5" x14ac:dyDescent="0.25">
      <c r="A118" s="259"/>
      <c r="B118" s="164" t="s">
        <v>303</v>
      </c>
      <c r="C118" s="145" t="s">
        <v>140</v>
      </c>
      <c r="D118" s="171"/>
      <c r="E118" s="172" t="s">
        <v>73</v>
      </c>
      <c r="F118" s="173"/>
      <c r="G118" s="171">
        <f>VLOOKUP(H118,Scoring!$B$3:$C$9,2,0)</f>
        <v>4</v>
      </c>
      <c r="H118" s="145" t="s">
        <v>212</v>
      </c>
      <c r="I118" s="172" t="s">
        <v>142</v>
      </c>
      <c r="J118" s="173"/>
      <c r="K118" s="172" t="s">
        <v>142</v>
      </c>
      <c r="L118" s="173"/>
      <c r="M118" s="226">
        <f t="shared" si="6"/>
        <v>0</v>
      </c>
      <c r="N118" s="226">
        <f t="shared" si="7"/>
        <v>0</v>
      </c>
    </row>
    <row r="119" spans="1:14" ht="11.5" x14ac:dyDescent="0.25">
      <c r="A119" s="160" t="s">
        <v>304</v>
      </c>
      <c r="B119" s="165" t="s">
        <v>305</v>
      </c>
      <c r="C119" s="145"/>
      <c r="D119" s="171"/>
      <c r="E119" s="226" t="s">
        <v>135</v>
      </c>
      <c r="F119" s="145" t="s">
        <v>135</v>
      </c>
      <c r="G119" s="171"/>
      <c r="H119" s="145"/>
      <c r="I119" s="226" t="s">
        <v>135</v>
      </c>
      <c r="J119" s="226" t="s">
        <v>135</v>
      </c>
      <c r="K119" s="226" t="s">
        <v>135</v>
      </c>
      <c r="L119" s="226" t="s">
        <v>135</v>
      </c>
      <c r="M119" s="226" t="e">
        <f t="shared" si="6"/>
        <v>#N/A</v>
      </c>
      <c r="N119" s="226" t="e">
        <f t="shared" si="7"/>
        <v>#N/A</v>
      </c>
    </row>
    <row r="120" spans="1:14" ht="11.5" x14ac:dyDescent="0.25">
      <c r="A120" s="158" t="s">
        <v>306</v>
      </c>
      <c r="B120" s="157" t="s">
        <v>307</v>
      </c>
      <c r="C120" s="145">
        <v>1</v>
      </c>
      <c r="D120" s="171" t="s">
        <v>168</v>
      </c>
      <c r="E120" s="172" t="s">
        <v>73</v>
      </c>
      <c r="F120" s="173"/>
      <c r="G120" s="171">
        <f>VLOOKUP(H120,Scoring!$B$3:$C$9,2,0)</f>
        <v>4</v>
      </c>
      <c r="H120" s="145" t="s">
        <v>212</v>
      </c>
      <c r="I120" s="172" t="s">
        <v>142</v>
      </c>
      <c r="J120" s="173"/>
      <c r="K120" s="172" t="s">
        <v>142</v>
      </c>
      <c r="L120" s="173"/>
      <c r="M120" s="226">
        <f t="shared" si="6"/>
        <v>0</v>
      </c>
      <c r="N120" s="226">
        <f t="shared" si="7"/>
        <v>0</v>
      </c>
    </row>
    <row r="121" spans="1:14" ht="11.5" x14ac:dyDescent="0.25">
      <c r="A121" s="158" t="s">
        <v>308</v>
      </c>
      <c r="B121" s="110" t="s">
        <v>309</v>
      </c>
      <c r="C121" s="145" t="s">
        <v>310</v>
      </c>
      <c r="D121" s="171"/>
      <c r="E121" s="172" t="s">
        <v>73</v>
      </c>
      <c r="F121" s="173"/>
      <c r="G121" s="171">
        <f>VLOOKUP(H121,Scoring!$B$3:$C$9,2,0)</f>
        <v>4</v>
      </c>
      <c r="H121" s="145" t="s">
        <v>212</v>
      </c>
      <c r="I121" s="172" t="s">
        <v>142</v>
      </c>
      <c r="J121" s="173"/>
      <c r="K121" s="172" t="s">
        <v>142</v>
      </c>
      <c r="L121" s="173"/>
      <c r="M121" s="226">
        <f t="shared" si="6"/>
        <v>0</v>
      </c>
      <c r="N121" s="226">
        <f t="shared" si="7"/>
        <v>0</v>
      </c>
    </row>
    <row r="122" spans="1:14" ht="11.5" x14ac:dyDescent="0.25">
      <c r="A122" s="158" t="s">
        <v>311</v>
      </c>
      <c r="B122" s="110" t="s">
        <v>312</v>
      </c>
      <c r="C122" s="145" t="s">
        <v>140</v>
      </c>
      <c r="D122" s="171"/>
      <c r="E122" s="172" t="s">
        <v>73</v>
      </c>
      <c r="F122" s="173"/>
      <c r="G122" s="171">
        <f>VLOOKUP(H122,Scoring!$B$3:$C$9,2,0)</f>
        <v>4</v>
      </c>
      <c r="H122" s="145" t="s">
        <v>212</v>
      </c>
      <c r="I122" s="172" t="s">
        <v>142</v>
      </c>
      <c r="J122" s="173"/>
      <c r="K122" s="172" t="s">
        <v>142</v>
      </c>
      <c r="L122" s="173"/>
      <c r="M122" s="226">
        <f t="shared" si="6"/>
        <v>0</v>
      </c>
      <c r="N122" s="226">
        <f t="shared" si="7"/>
        <v>0</v>
      </c>
    </row>
    <row r="123" spans="1:14" ht="11.5" x14ac:dyDescent="0.25">
      <c r="A123" s="224" t="s">
        <v>313</v>
      </c>
      <c r="B123" s="168" t="s">
        <v>314</v>
      </c>
      <c r="C123" s="145"/>
      <c r="D123" s="171"/>
      <c r="E123" s="226" t="s">
        <v>135</v>
      </c>
      <c r="F123" s="145" t="s">
        <v>135</v>
      </c>
      <c r="G123" s="171"/>
      <c r="H123" s="145"/>
      <c r="I123" s="226" t="s">
        <v>135</v>
      </c>
      <c r="J123" s="226" t="s">
        <v>135</v>
      </c>
      <c r="K123" s="226" t="s">
        <v>135</v>
      </c>
      <c r="L123" s="226" t="s">
        <v>135</v>
      </c>
      <c r="M123" s="226" t="e">
        <f t="shared" si="6"/>
        <v>#N/A</v>
      </c>
      <c r="N123" s="226" t="e">
        <f t="shared" si="7"/>
        <v>#N/A</v>
      </c>
    </row>
    <row r="124" spans="1:14" ht="11.5" x14ac:dyDescent="0.25">
      <c r="A124" s="225" t="s">
        <v>137</v>
      </c>
      <c r="B124" s="167" t="s">
        <v>315</v>
      </c>
      <c r="C124" s="145" t="s">
        <v>66</v>
      </c>
      <c r="D124" s="171"/>
      <c r="E124" s="172" t="s">
        <v>73</v>
      </c>
      <c r="F124" s="173"/>
      <c r="G124" s="171">
        <f>VLOOKUP(H124,Scoring!$B$3:$C$9,2,0)</f>
        <v>4</v>
      </c>
      <c r="H124" s="145" t="s">
        <v>212</v>
      </c>
      <c r="I124" s="172" t="s">
        <v>142</v>
      </c>
      <c r="J124" s="173"/>
      <c r="K124" s="172" t="s">
        <v>142</v>
      </c>
      <c r="L124" s="173"/>
      <c r="M124" s="226">
        <f t="shared" si="6"/>
        <v>0</v>
      </c>
      <c r="N124" s="226">
        <f t="shared" si="7"/>
        <v>0</v>
      </c>
    </row>
    <row r="125" spans="1:14" ht="11.5" x14ac:dyDescent="0.25">
      <c r="A125" s="225" t="s">
        <v>146</v>
      </c>
      <c r="B125" s="167" t="s">
        <v>316</v>
      </c>
      <c r="C125" s="145" t="s">
        <v>181</v>
      </c>
      <c r="D125" s="171"/>
      <c r="E125" s="172" t="s">
        <v>73</v>
      </c>
      <c r="F125" s="173"/>
      <c r="G125" s="171">
        <f>VLOOKUP(H125,Scoring!$B$3:$C$9,2,0)</f>
        <v>4</v>
      </c>
      <c r="H125" s="145" t="s">
        <v>212</v>
      </c>
      <c r="I125" s="172" t="s">
        <v>142</v>
      </c>
      <c r="J125" s="173"/>
      <c r="K125" s="172" t="s">
        <v>142</v>
      </c>
      <c r="L125" s="173"/>
      <c r="M125" s="226">
        <f t="shared" si="6"/>
        <v>0</v>
      </c>
      <c r="N125" s="226">
        <f t="shared" si="7"/>
        <v>0</v>
      </c>
    </row>
    <row r="126" spans="1:14" ht="11.5" x14ac:dyDescent="0.25">
      <c r="A126" s="160" t="s">
        <v>317</v>
      </c>
      <c r="B126" s="168" t="s">
        <v>318</v>
      </c>
      <c r="C126" s="145"/>
      <c r="D126" s="171"/>
      <c r="E126" s="226" t="s">
        <v>135</v>
      </c>
      <c r="F126" s="145" t="s">
        <v>135</v>
      </c>
      <c r="G126" s="171"/>
      <c r="H126" s="145"/>
      <c r="I126" s="226" t="s">
        <v>135</v>
      </c>
      <c r="J126" s="226" t="s">
        <v>135</v>
      </c>
      <c r="K126" s="226" t="s">
        <v>135</v>
      </c>
      <c r="L126" s="226" t="s">
        <v>135</v>
      </c>
      <c r="M126" s="226" t="e">
        <f t="shared" si="6"/>
        <v>#N/A</v>
      </c>
      <c r="N126" s="226" t="e">
        <f t="shared" si="7"/>
        <v>#N/A</v>
      </c>
    </row>
    <row r="127" spans="1:14" ht="11.5" x14ac:dyDescent="0.25">
      <c r="A127" s="166" t="s">
        <v>137</v>
      </c>
      <c r="B127" s="167" t="s">
        <v>319</v>
      </c>
      <c r="C127" s="145" t="s">
        <v>181</v>
      </c>
      <c r="D127" s="171"/>
      <c r="E127" s="172" t="s">
        <v>73</v>
      </c>
      <c r="F127" s="173"/>
      <c r="G127" s="171">
        <f>VLOOKUP(H127,Scoring!$B$3:$C$9,2,0)</f>
        <v>4</v>
      </c>
      <c r="H127" s="145" t="s">
        <v>212</v>
      </c>
      <c r="I127" s="172" t="s">
        <v>142</v>
      </c>
      <c r="J127" s="173"/>
      <c r="K127" s="172" t="s">
        <v>142</v>
      </c>
      <c r="L127" s="173"/>
      <c r="M127" s="226">
        <f t="shared" si="6"/>
        <v>0</v>
      </c>
      <c r="N127" s="226">
        <f t="shared" si="7"/>
        <v>0</v>
      </c>
    </row>
    <row r="128" spans="1:14" ht="11.5" x14ac:dyDescent="0.25">
      <c r="A128" s="166" t="s">
        <v>146</v>
      </c>
      <c r="B128" s="167" t="s">
        <v>320</v>
      </c>
      <c r="C128" s="145" t="s">
        <v>66</v>
      </c>
      <c r="D128" s="171"/>
      <c r="E128" s="172" t="s">
        <v>73</v>
      </c>
      <c r="F128" s="173"/>
      <c r="G128" s="171">
        <f>VLOOKUP(H128,Scoring!$B$3:$C$9,2,0)</f>
        <v>4</v>
      </c>
      <c r="H128" s="145" t="s">
        <v>212</v>
      </c>
      <c r="I128" s="172" t="s">
        <v>142</v>
      </c>
      <c r="J128" s="173"/>
      <c r="K128" s="172" t="s">
        <v>142</v>
      </c>
      <c r="L128" s="173"/>
      <c r="M128" s="226">
        <f t="shared" si="6"/>
        <v>0</v>
      </c>
      <c r="N128" s="226">
        <f t="shared" si="7"/>
        <v>0</v>
      </c>
    </row>
    <row r="129" spans="1:14" ht="11.5" x14ac:dyDescent="0.25">
      <c r="A129" s="166" t="s">
        <v>148</v>
      </c>
      <c r="B129" s="167" t="s">
        <v>321</v>
      </c>
      <c r="C129" s="145" t="s">
        <v>66</v>
      </c>
      <c r="D129" s="171"/>
      <c r="E129" s="172" t="s">
        <v>73</v>
      </c>
      <c r="F129" s="173"/>
      <c r="G129" s="171">
        <f>VLOOKUP(H129,Scoring!$B$3:$C$9,2,0)</f>
        <v>4</v>
      </c>
      <c r="H129" s="145" t="s">
        <v>212</v>
      </c>
      <c r="I129" s="172" t="s">
        <v>142</v>
      </c>
      <c r="J129" s="173"/>
      <c r="K129" s="172" t="s">
        <v>142</v>
      </c>
      <c r="L129" s="173"/>
      <c r="M129" s="226">
        <f t="shared" si="6"/>
        <v>0</v>
      </c>
      <c r="N129" s="226">
        <f t="shared" si="7"/>
        <v>0</v>
      </c>
    </row>
    <row r="130" spans="1:14" ht="11.5" x14ac:dyDescent="0.25">
      <c r="A130" s="156" t="s">
        <v>322</v>
      </c>
      <c r="B130" s="110" t="s">
        <v>323</v>
      </c>
      <c r="C130" s="145" t="s">
        <v>66</v>
      </c>
      <c r="D130" s="171"/>
      <c r="E130" s="172" t="s">
        <v>73</v>
      </c>
      <c r="F130" s="173"/>
      <c r="G130" s="171">
        <f>VLOOKUP(H130,Scoring!$B$3:$C$9,2,0)</f>
        <v>4</v>
      </c>
      <c r="H130" s="145" t="s">
        <v>212</v>
      </c>
      <c r="I130" s="172" t="s">
        <v>142</v>
      </c>
      <c r="J130" s="173"/>
      <c r="K130" s="172" t="s">
        <v>142</v>
      </c>
      <c r="L130" s="173"/>
      <c r="M130" s="226">
        <f t="shared" si="6"/>
        <v>0</v>
      </c>
      <c r="N130" s="226">
        <f t="shared" si="7"/>
        <v>0</v>
      </c>
    </row>
    <row r="131" spans="1:14" ht="11.5" x14ac:dyDescent="0.25">
      <c r="A131" s="156" t="s">
        <v>324</v>
      </c>
      <c r="B131" s="110" t="s">
        <v>325</v>
      </c>
      <c r="C131" s="145" t="s">
        <v>66</v>
      </c>
      <c r="D131" s="171"/>
      <c r="E131" s="172" t="s">
        <v>73</v>
      </c>
      <c r="F131" s="173"/>
      <c r="G131" s="171">
        <f>VLOOKUP(H131,Scoring!$B$3:$C$9,2,0)</f>
        <v>4</v>
      </c>
      <c r="H131" s="145" t="s">
        <v>212</v>
      </c>
      <c r="I131" s="172" t="s">
        <v>142</v>
      </c>
      <c r="J131" s="173"/>
      <c r="K131" s="172" t="s">
        <v>142</v>
      </c>
      <c r="L131" s="173"/>
      <c r="M131" s="226">
        <f t="shared" si="6"/>
        <v>0</v>
      </c>
      <c r="N131" s="226">
        <f t="shared" si="7"/>
        <v>0</v>
      </c>
    </row>
    <row r="132" spans="1:14" ht="11.5" x14ac:dyDescent="0.25">
      <c r="A132" s="160" t="s">
        <v>326</v>
      </c>
      <c r="B132" s="155" t="s">
        <v>327</v>
      </c>
      <c r="C132" s="145" t="s">
        <v>187</v>
      </c>
      <c r="D132" s="171"/>
      <c r="E132" s="172" t="s">
        <v>73</v>
      </c>
      <c r="F132" s="173"/>
      <c r="G132" s="171">
        <f>VLOOKUP(H132,Scoring!$B$3:$C$9,2,0)</f>
        <v>4</v>
      </c>
      <c r="H132" s="145" t="s">
        <v>212</v>
      </c>
      <c r="I132" s="172" t="s">
        <v>142</v>
      </c>
      <c r="J132" s="173"/>
      <c r="K132" s="172" t="s">
        <v>142</v>
      </c>
      <c r="L132" s="173"/>
      <c r="M132" s="226">
        <f t="shared" si="6"/>
        <v>0</v>
      </c>
      <c r="N132" s="226">
        <f t="shared" si="7"/>
        <v>0</v>
      </c>
    </row>
    <row r="133" spans="1:14" ht="11.5" x14ac:dyDescent="0.25">
      <c r="A133" s="200">
        <v>3.8</v>
      </c>
      <c r="B133" s="155" t="s">
        <v>328</v>
      </c>
      <c r="C133" s="201"/>
      <c r="D133" s="171"/>
      <c r="E133" s="226" t="s">
        <v>135</v>
      </c>
      <c r="F133" s="145" t="s">
        <v>135</v>
      </c>
      <c r="G133" s="171"/>
      <c r="H133" s="145"/>
      <c r="I133" s="226" t="s">
        <v>135</v>
      </c>
      <c r="J133" s="226" t="s">
        <v>135</v>
      </c>
      <c r="K133" s="226" t="s">
        <v>135</v>
      </c>
      <c r="L133" s="226" t="s">
        <v>135</v>
      </c>
      <c r="M133" s="226" t="e">
        <f t="shared" si="6"/>
        <v>#N/A</v>
      </c>
      <c r="N133" s="226" t="e">
        <f t="shared" si="7"/>
        <v>#N/A</v>
      </c>
    </row>
    <row r="134" spans="1:14" ht="34.5" x14ac:dyDescent="0.25">
      <c r="A134" s="145" t="s">
        <v>329</v>
      </c>
      <c r="B134" s="157" t="s">
        <v>330</v>
      </c>
      <c r="C134" s="220" t="s">
        <v>140</v>
      </c>
      <c r="D134" s="171"/>
      <c r="E134" s="172" t="s">
        <v>73</v>
      </c>
      <c r="F134" s="173"/>
      <c r="G134" s="171">
        <f>VLOOKUP(H134,Scoring!$B$3:$C$9,2,0)</f>
        <v>5</v>
      </c>
      <c r="H134" s="145" t="s">
        <v>331</v>
      </c>
      <c r="I134" s="172" t="s">
        <v>142</v>
      </c>
      <c r="J134" s="173"/>
      <c r="K134" s="172" t="s">
        <v>142</v>
      </c>
      <c r="L134" s="173"/>
      <c r="M134" s="226">
        <f t="shared" si="6"/>
        <v>0</v>
      </c>
      <c r="N134" s="226">
        <f t="shared" si="7"/>
        <v>0</v>
      </c>
    </row>
    <row r="135" spans="1:14" ht="11.5" x14ac:dyDescent="0.25">
      <c r="A135" s="145" t="s">
        <v>137</v>
      </c>
      <c r="B135" s="157" t="s">
        <v>332</v>
      </c>
      <c r="C135" s="220" t="s">
        <v>140</v>
      </c>
      <c r="D135" s="171"/>
      <c r="E135" s="172" t="s">
        <v>73</v>
      </c>
      <c r="F135" s="173"/>
      <c r="G135" s="171">
        <f>VLOOKUP(H135,Scoring!$B$3:$C$9,2,0)</f>
        <v>5</v>
      </c>
      <c r="H135" s="145" t="s">
        <v>331</v>
      </c>
      <c r="I135" s="172" t="s">
        <v>142</v>
      </c>
      <c r="J135" s="173"/>
      <c r="K135" s="172" t="s">
        <v>142</v>
      </c>
      <c r="L135" s="173"/>
      <c r="M135" s="226">
        <f t="shared" si="6"/>
        <v>0</v>
      </c>
      <c r="N135" s="226">
        <f t="shared" si="7"/>
        <v>0</v>
      </c>
    </row>
    <row r="136" spans="1:14" ht="11.5" x14ac:dyDescent="0.25">
      <c r="A136" s="145" t="s">
        <v>146</v>
      </c>
      <c r="B136" s="157" t="s">
        <v>333</v>
      </c>
      <c r="C136" s="220" t="s">
        <v>140</v>
      </c>
      <c r="D136" s="171"/>
      <c r="E136" s="172" t="s">
        <v>73</v>
      </c>
      <c r="F136" s="173"/>
      <c r="G136" s="171">
        <f>VLOOKUP(H136,Scoring!$B$3:$C$9,2,0)</f>
        <v>5</v>
      </c>
      <c r="H136" s="145" t="s">
        <v>331</v>
      </c>
      <c r="I136" s="172" t="s">
        <v>142</v>
      </c>
      <c r="J136" s="173"/>
      <c r="K136" s="172" t="s">
        <v>142</v>
      </c>
      <c r="L136" s="173"/>
      <c r="M136" s="226">
        <f t="shared" si="6"/>
        <v>0</v>
      </c>
      <c r="N136" s="226">
        <f t="shared" si="7"/>
        <v>0</v>
      </c>
    </row>
    <row r="137" spans="1:14" ht="11.5" x14ac:dyDescent="0.25">
      <c r="A137" s="145" t="s">
        <v>148</v>
      </c>
      <c r="B137" s="157" t="s">
        <v>334</v>
      </c>
      <c r="C137" s="220" t="s">
        <v>140</v>
      </c>
      <c r="D137" s="171"/>
      <c r="E137" s="172" t="s">
        <v>73</v>
      </c>
      <c r="F137" s="173"/>
      <c r="G137" s="171">
        <f>VLOOKUP(H137,Scoring!$B$3:$C$9,2,0)</f>
        <v>5</v>
      </c>
      <c r="H137" s="145" t="s">
        <v>331</v>
      </c>
      <c r="I137" s="172" t="s">
        <v>142</v>
      </c>
      <c r="J137" s="173"/>
      <c r="K137" s="172" t="s">
        <v>142</v>
      </c>
      <c r="L137" s="173"/>
      <c r="M137" s="226">
        <f t="shared" si="6"/>
        <v>0</v>
      </c>
      <c r="N137" s="226">
        <f t="shared" si="7"/>
        <v>0</v>
      </c>
    </row>
    <row r="138" spans="1:14" ht="11.5" x14ac:dyDescent="0.25">
      <c r="A138" s="145" t="s">
        <v>150</v>
      </c>
      <c r="B138" s="157" t="s">
        <v>335</v>
      </c>
      <c r="C138" s="220" t="s">
        <v>140</v>
      </c>
      <c r="D138" s="171"/>
      <c r="E138" s="172" t="s">
        <v>73</v>
      </c>
      <c r="F138" s="173"/>
      <c r="G138" s="171">
        <f>VLOOKUP(H138,Scoring!$B$3:$C$9,2,0)</f>
        <v>5</v>
      </c>
      <c r="H138" s="145" t="s">
        <v>331</v>
      </c>
      <c r="I138" s="172" t="s">
        <v>142</v>
      </c>
      <c r="J138" s="173"/>
      <c r="K138" s="172" t="s">
        <v>142</v>
      </c>
      <c r="L138" s="173"/>
      <c r="M138" s="226">
        <f t="shared" si="6"/>
        <v>0</v>
      </c>
      <c r="N138" s="226">
        <f t="shared" si="7"/>
        <v>0</v>
      </c>
    </row>
    <row r="139" spans="1:14" ht="11.5" customHeight="1" x14ac:dyDescent="0.25">
      <c r="A139" s="145" t="s">
        <v>152</v>
      </c>
      <c r="B139" s="157" t="s">
        <v>336</v>
      </c>
      <c r="C139" s="220" t="s">
        <v>154</v>
      </c>
      <c r="D139" s="171"/>
      <c r="E139" s="172" t="s">
        <v>73</v>
      </c>
      <c r="F139" s="173"/>
      <c r="G139" s="171">
        <f>VLOOKUP(H139,Scoring!$B$3:$C$9,2,0)</f>
        <v>5</v>
      </c>
      <c r="H139" s="145" t="s">
        <v>331</v>
      </c>
      <c r="I139" s="172" t="s">
        <v>142</v>
      </c>
      <c r="J139" s="173"/>
      <c r="K139" s="172" t="s">
        <v>142</v>
      </c>
      <c r="L139" s="173"/>
      <c r="M139" s="226">
        <f t="shared" si="6"/>
        <v>0</v>
      </c>
      <c r="N139" s="226">
        <f t="shared" si="7"/>
        <v>0</v>
      </c>
    </row>
    <row r="140" spans="1:14" ht="11.5" x14ac:dyDescent="0.25">
      <c r="A140" s="145" t="s">
        <v>155</v>
      </c>
      <c r="B140" s="157" t="s">
        <v>337</v>
      </c>
      <c r="C140" s="220" t="s">
        <v>140</v>
      </c>
      <c r="D140" s="171"/>
      <c r="E140" s="172" t="s">
        <v>73</v>
      </c>
      <c r="F140" s="173"/>
      <c r="G140" s="171">
        <f>VLOOKUP(H140,Scoring!$B$3:$C$9,2,0)</f>
        <v>5</v>
      </c>
      <c r="H140" s="145" t="s">
        <v>331</v>
      </c>
      <c r="I140" s="172" t="s">
        <v>142</v>
      </c>
      <c r="J140" s="173"/>
      <c r="K140" s="172" t="s">
        <v>142</v>
      </c>
      <c r="L140" s="173"/>
      <c r="M140" s="226">
        <f t="shared" ref="M140:M165" si="8">VLOOKUP(I140,EvaluatorScore,2,0)</f>
        <v>0</v>
      </c>
      <c r="N140" s="226">
        <f t="shared" ref="N140:N165" si="9">VLOOKUP(K140,EvaluatorScore,2,0)</f>
        <v>0</v>
      </c>
    </row>
    <row r="141" spans="1:14" ht="46" x14ac:dyDescent="0.25">
      <c r="A141" s="145" t="s">
        <v>338</v>
      </c>
      <c r="B141" s="157" t="s">
        <v>339</v>
      </c>
      <c r="C141" s="220" t="s">
        <v>140</v>
      </c>
      <c r="D141" s="171"/>
      <c r="E141" s="172" t="s">
        <v>73</v>
      </c>
      <c r="F141" s="173"/>
      <c r="G141" s="171">
        <f>VLOOKUP(H141,Scoring!$B$3:$C$9,2,0)</f>
        <v>5</v>
      </c>
      <c r="H141" s="145" t="s">
        <v>331</v>
      </c>
      <c r="I141" s="172" t="s">
        <v>142</v>
      </c>
      <c r="J141" s="173"/>
      <c r="K141" s="172" t="s">
        <v>142</v>
      </c>
      <c r="L141" s="173"/>
      <c r="M141" s="226">
        <f t="shared" si="8"/>
        <v>0</v>
      </c>
      <c r="N141" s="226">
        <f t="shared" si="9"/>
        <v>0</v>
      </c>
    </row>
    <row r="142" spans="1:14" ht="11.5" x14ac:dyDescent="0.25">
      <c r="A142" s="145" t="s">
        <v>306</v>
      </c>
      <c r="B142" s="157" t="s">
        <v>340</v>
      </c>
      <c r="C142" s="220" t="s">
        <v>140</v>
      </c>
      <c r="D142" s="171"/>
      <c r="E142" s="172" t="s">
        <v>73</v>
      </c>
      <c r="F142" s="173"/>
      <c r="G142" s="171">
        <f>VLOOKUP(H142,Scoring!$B$3:$C$9,2,0)</f>
        <v>5</v>
      </c>
      <c r="H142" s="145" t="s">
        <v>331</v>
      </c>
      <c r="I142" s="172" t="s">
        <v>142</v>
      </c>
      <c r="J142" s="173"/>
      <c r="K142" s="172" t="s">
        <v>142</v>
      </c>
      <c r="L142" s="173"/>
      <c r="M142" s="226">
        <f t="shared" si="8"/>
        <v>0</v>
      </c>
      <c r="N142" s="226">
        <f t="shared" si="9"/>
        <v>0</v>
      </c>
    </row>
    <row r="143" spans="1:14" ht="11.5" x14ac:dyDescent="0.25">
      <c r="A143" s="145" t="s">
        <v>308</v>
      </c>
      <c r="B143" s="157" t="s">
        <v>341</v>
      </c>
      <c r="C143" s="220" t="s">
        <v>140</v>
      </c>
      <c r="D143" s="171"/>
      <c r="E143" s="172" t="s">
        <v>73</v>
      </c>
      <c r="F143" s="173"/>
      <c r="G143" s="171">
        <f>VLOOKUP(H143,Scoring!$B$3:$C$9,2,0)</f>
        <v>5</v>
      </c>
      <c r="H143" s="145" t="s">
        <v>331</v>
      </c>
      <c r="I143" s="172" t="s">
        <v>142</v>
      </c>
      <c r="J143" s="173"/>
      <c r="K143" s="172" t="s">
        <v>142</v>
      </c>
      <c r="L143" s="173"/>
      <c r="M143" s="226">
        <f t="shared" si="8"/>
        <v>0</v>
      </c>
      <c r="N143" s="226">
        <f t="shared" si="9"/>
        <v>0</v>
      </c>
    </row>
    <row r="144" spans="1:14" ht="11.5" x14ac:dyDescent="0.25">
      <c r="A144" s="145" t="s">
        <v>311</v>
      </c>
      <c r="B144" s="157" t="s">
        <v>342</v>
      </c>
      <c r="C144" s="220" t="s">
        <v>140</v>
      </c>
      <c r="D144" s="171"/>
      <c r="E144" s="172" t="s">
        <v>73</v>
      </c>
      <c r="F144" s="173"/>
      <c r="G144" s="171">
        <f>VLOOKUP(H144,Scoring!$B$3:$C$9,2,0)</f>
        <v>5</v>
      </c>
      <c r="H144" s="145" t="s">
        <v>331</v>
      </c>
      <c r="I144" s="172" t="s">
        <v>142</v>
      </c>
      <c r="J144" s="173"/>
      <c r="K144" s="172" t="s">
        <v>142</v>
      </c>
      <c r="L144" s="173"/>
      <c r="M144" s="226">
        <f t="shared" si="8"/>
        <v>0</v>
      </c>
      <c r="N144" s="226">
        <f t="shared" si="9"/>
        <v>0</v>
      </c>
    </row>
    <row r="145" spans="1:14" ht="11.5" x14ac:dyDescent="0.25">
      <c r="A145" s="145" t="s">
        <v>343</v>
      </c>
      <c r="B145" s="157" t="s">
        <v>344</v>
      </c>
      <c r="C145" s="220" t="s">
        <v>310</v>
      </c>
      <c r="D145" s="171"/>
      <c r="E145" s="172" t="s">
        <v>73</v>
      </c>
      <c r="F145" s="173"/>
      <c r="G145" s="171">
        <f>VLOOKUP(H145,Scoring!$B$3:$C$9,2,0)</f>
        <v>5</v>
      </c>
      <c r="H145" s="145" t="s">
        <v>331</v>
      </c>
      <c r="I145" s="172" t="s">
        <v>142</v>
      </c>
      <c r="J145" s="173"/>
      <c r="K145" s="172" t="s">
        <v>142</v>
      </c>
      <c r="L145" s="173"/>
      <c r="M145" s="226">
        <f t="shared" si="8"/>
        <v>0</v>
      </c>
      <c r="N145" s="226">
        <f t="shared" si="9"/>
        <v>0</v>
      </c>
    </row>
    <row r="146" spans="1:14" ht="11.5" x14ac:dyDescent="0.25">
      <c r="A146" s="145" t="s">
        <v>345</v>
      </c>
      <c r="B146" s="157" t="s">
        <v>346</v>
      </c>
      <c r="C146" s="220"/>
      <c r="D146" s="171"/>
      <c r="E146" s="226" t="s">
        <v>135</v>
      </c>
      <c r="F146" s="145" t="s">
        <v>135</v>
      </c>
      <c r="G146" s="171"/>
      <c r="H146" s="145"/>
      <c r="I146" s="226" t="s">
        <v>135</v>
      </c>
      <c r="J146" s="226" t="s">
        <v>135</v>
      </c>
      <c r="K146" s="226" t="s">
        <v>135</v>
      </c>
      <c r="L146" s="226" t="s">
        <v>135</v>
      </c>
      <c r="M146" s="226" t="e">
        <f t="shared" si="8"/>
        <v>#N/A</v>
      </c>
      <c r="N146" s="226" t="e">
        <f t="shared" si="9"/>
        <v>#N/A</v>
      </c>
    </row>
    <row r="147" spans="1:14" ht="11.5" x14ac:dyDescent="0.25">
      <c r="A147" s="145" t="s">
        <v>137</v>
      </c>
      <c r="B147" s="157" t="s">
        <v>347</v>
      </c>
      <c r="C147" s="220" t="s">
        <v>140</v>
      </c>
      <c r="D147" s="171"/>
      <c r="E147" s="172" t="s">
        <v>73</v>
      </c>
      <c r="F147" s="173"/>
      <c r="G147" s="171">
        <f>VLOOKUP(H147,Scoring!$B$3:$C$9,2,0)</f>
        <v>5</v>
      </c>
      <c r="H147" s="145" t="s">
        <v>331</v>
      </c>
      <c r="I147" s="172" t="s">
        <v>142</v>
      </c>
      <c r="J147" s="173"/>
      <c r="K147" s="172" t="s">
        <v>142</v>
      </c>
      <c r="L147" s="173"/>
      <c r="M147" s="226">
        <f t="shared" si="8"/>
        <v>0</v>
      </c>
      <c r="N147" s="226">
        <f t="shared" si="9"/>
        <v>0</v>
      </c>
    </row>
    <row r="148" spans="1:14" ht="11.5" x14ac:dyDescent="0.25">
      <c r="A148" s="145" t="s">
        <v>146</v>
      </c>
      <c r="B148" s="157" t="s">
        <v>348</v>
      </c>
      <c r="C148" s="220" t="s">
        <v>349</v>
      </c>
      <c r="D148" s="171"/>
      <c r="E148" s="172" t="s">
        <v>73</v>
      </c>
      <c r="F148" s="173"/>
      <c r="G148" s="171">
        <f>VLOOKUP(H148,Scoring!$B$3:$C$9,2,0)</f>
        <v>5</v>
      </c>
      <c r="H148" s="145" t="s">
        <v>331</v>
      </c>
      <c r="I148" s="172" t="s">
        <v>142</v>
      </c>
      <c r="J148" s="173"/>
      <c r="K148" s="172" t="s">
        <v>142</v>
      </c>
      <c r="L148" s="173"/>
      <c r="M148" s="226">
        <f t="shared" si="8"/>
        <v>0</v>
      </c>
      <c r="N148" s="226">
        <f t="shared" si="9"/>
        <v>0</v>
      </c>
    </row>
    <row r="149" spans="1:14" ht="11.5" x14ac:dyDescent="0.25">
      <c r="A149" s="145" t="s">
        <v>148</v>
      </c>
      <c r="B149" s="157" t="s">
        <v>350</v>
      </c>
      <c r="C149" s="220" t="s">
        <v>351</v>
      </c>
      <c r="D149" s="171"/>
      <c r="E149" s="172" t="s">
        <v>73</v>
      </c>
      <c r="F149" s="173"/>
      <c r="G149" s="171">
        <f>VLOOKUP(H149,Scoring!$B$3:$C$9,2,0)</f>
        <v>5</v>
      </c>
      <c r="H149" s="145" t="s">
        <v>331</v>
      </c>
      <c r="I149" s="172" t="s">
        <v>142</v>
      </c>
      <c r="J149" s="173"/>
      <c r="K149" s="172" t="s">
        <v>142</v>
      </c>
      <c r="L149" s="173"/>
      <c r="M149" s="226">
        <f t="shared" si="8"/>
        <v>0</v>
      </c>
      <c r="N149" s="226">
        <f t="shared" si="9"/>
        <v>0</v>
      </c>
    </row>
    <row r="150" spans="1:14" ht="11.5" x14ac:dyDescent="0.25">
      <c r="A150" s="145" t="s">
        <v>150</v>
      </c>
      <c r="B150" s="157" t="s">
        <v>352</v>
      </c>
      <c r="C150" s="220" t="s">
        <v>353</v>
      </c>
      <c r="D150" s="171"/>
      <c r="E150" s="172" t="s">
        <v>73</v>
      </c>
      <c r="F150" s="173"/>
      <c r="G150" s="171">
        <f>VLOOKUP(H150,Scoring!$B$3:$C$9,2,0)</f>
        <v>5</v>
      </c>
      <c r="H150" s="145" t="s">
        <v>331</v>
      </c>
      <c r="I150" s="172" t="s">
        <v>142</v>
      </c>
      <c r="J150" s="173"/>
      <c r="K150" s="172" t="s">
        <v>142</v>
      </c>
      <c r="L150" s="173"/>
      <c r="M150" s="226">
        <f t="shared" si="8"/>
        <v>0</v>
      </c>
      <c r="N150" s="226">
        <f t="shared" si="9"/>
        <v>0</v>
      </c>
    </row>
    <row r="151" spans="1:14" ht="11.5" x14ac:dyDescent="0.25">
      <c r="A151" s="145" t="s">
        <v>152</v>
      </c>
      <c r="B151" s="157" t="s">
        <v>354</v>
      </c>
      <c r="C151" s="220" t="s">
        <v>140</v>
      </c>
      <c r="D151" s="171"/>
      <c r="E151" s="172" t="s">
        <v>73</v>
      </c>
      <c r="F151" s="173"/>
      <c r="G151" s="171">
        <f>VLOOKUP(H151,Scoring!$B$3:$C$9,2,0)</f>
        <v>5</v>
      </c>
      <c r="H151" s="145" t="s">
        <v>331</v>
      </c>
      <c r="I151" s="172" t="s">
        <v>142</v>
      </c>
      <c r="J151" s="173"/>
      <c r="K151" s="172" t="s">
        <v>142</v>
      </c>
      <c r="L151" s="173"/>
      <c r="M151" s="226">
        <f t="shared" si="8"/>
        <v>0</v>
      </c>
      <c r="N151" s="226">
        <f t="shared" si="9"/>
        <v>0</v>
      </c>
    </row>
    <row r="152" spans="1:14" ht="23" x14ac:dyDescent="0.25">
      <c r="A152" s="145" t="s">
        <v>355</v>
      </c>
      <c r="B152" s="157" t="s">
        <v>356</v>
      </c>
      <c r="C152" s="220" t="s">
        <v>144</v>
      </c>
      <c r="D152" s="171"/>
      <c r="E152" s="172" t="s">
        <v>73</v>
      </c>
      <c r="F152" s="173"/>
      <c r="G152" s="171">
        <f>VLOOKUP(H152,Scoring!$B$3:$C$9,2,0)</f>
        <v>5</v>
      </c>
      <c r="H152" s="145" t="s">
        <v>331</v>
      </c>
      <c r="I152" s="172" t="s">
        <v>142</v>
      </c>
      <c r="J152" s="173"/>
      <c r="K152" s="172" t="s">
        <v>142</v>
      </c>
      <c r="L152" s="173"/>
      <c r="M152" s="226">
        <f t="shared" si="8"/>
        <v>0</v>
      </c>
      <c r="N152" s="226">
        <f t="shared" si="9"/>
        <v>0</v>
      </c>
    </row>
    <row r="153" spans="1:14" ht="35" x14ac:dyDescent="0.25">
      <c r="A153" s="145" t="s">
        <v>357</v>
      </c>
      <c r="B153" s="157" t="s">
        <v>358</v>
      </c>
      <c r="C153" s="220" t="s">
        <v>140</v>
      </c>
      <c r="D153" s="171"/>
      <c r="E153" s="172" t="s">
        <v>73</v>
      </c>
      <c r="F153" s="173"/>
      <c r="G153" s="171">
        <f>VLOOKUP(H153,Scoring!$B$3:$C$9,2,0)</f>
        <v>5</v>
      </c>
      <c r="H153" s="145" t="s">
        <v>331</v>
      </c>
      <c r="I153" s="172" t="s">
        <v>142</v>
      </c>
      <c r="J153" s="173"/>
      <c r="K153" s="172" t="s">
        <v>142</v>
      </c>
      <c r="L153" s="173"/>
      <c r="M153" s="226">
        <f t="shared" si="8"/>
        <v>0</v>
      </c>
      <c r="N153" s="226">
        <f t="shared" si="9"/>
        <v>0</v>
      </c>
    </row>
    <row r="154" spans="1:14" ht="11.5" x14ac:dyDescent="0.25">
      <c r="A154" s="160">
        <v>3.9</v>
      </c>
      <c r="B154" s="155" t="s">
        <v>359</v>
      </c>
      <c r="C154" s="145" t="s">
        <v>251</v>
      </c>
      <c r="D154" s="171"/>
      <c r="E154" s="226" t="s">
        <v>135</v>
      </c>
      <c r="F154" s="145" t="s">
        <v>135</v>
      </c>
      <c r="G154" s="171"/>
      <c r="H154" s="145"/>
      <c r="I154" s="226" t="s">
        <v>135</v>
      </c>
      <c r="J154" s="226" t="s">
        <v>135</v>
      </c>
      <c r="K154" s="226" t="s">
        <v>135</v>
      </c>
      <c r="L154" s="226" t="s">
        <v>135</v>
      </c>
      <c r="M154" s="226" t="e">
        <f t="shared" si="8"/>
        <v>#N/A</v>
      </c>
      <c r="N154" s="226" t="e">
        <f t="shared" si="9"/>
        <v>#N/A</v>
      </c>
    </row>
    <row r="155" spans="1:14" ht="23" x14ac:dyDescent="0.25">
      <c r="A155" s="160" t="s">
        <v>360</v>
      </c>
      <c r="B155" s="155" t="s">
        <v>361</v>
      </c>
      <c r="C155" s="145" t="s">
        <v>181</v>
      </c>
      <c r="D155" s="171"/>
      <c r="E155" s="172" t="s">
        <v>73</v>
      </c>
      <c r="F155" s="173"/>
      <c r="G155" s="171">
        <f>VLOOKUP(H155,Scoring!$B$3:$C$9,2,0)</f>
        <v>6</v>
      </c>
      <c r="H155" s="145" t="s">
        <v>362</v>
      </c>
      <c r="I155" s="172" t="s">
        <v>142</v>
      </c>
      <c r="J155" s="173"/>
      <c r="K155" s="172" t="s">
        <v>142</v>
      </c>
      <c r="L155" s="173"/>
      <c r="M155" s="226">
        <f t="shared" si="8"/>
        <v>0</v>
      </c>
      <c r="N155" s="226">
        <f t="shared" si="9"/>
        <v>0</v>
      </c>
    </row>
    <row r="156" spans="1:14" ht="11.5" x14ac:dyDescent="0.25">
      <c r="A156" s="160" t="s">
        <v>363</v>
      </c>
      <c r="B156" s="155" t="s">
        <v>364</v>
      </c>
      <c r="C156" s="145" t="s">
        <v>140</v>
      </c>
      <c r="D156" s="171"/>
      <c r="E156" s="172" t="s">
        <v>73</v>
      </c>
      <c r="F156" s="173"/>
      <c r="G156" s="171">
        <f>VLOOKUP(H156,Scoring!$B$3:$C$9,2,0)</f>
        <v>4</v>
      </c>
      <c r="H156" s="145" t="s">
        <v>212</v>
      </c>
      <c r="I156" s="172" t="s">
        <v>142</v>
      </c>
      <c r="J156" s="173"/>
      <c r="K156" s="172" t="s">
        <v>142</v>
      </c>
      <c r="L156" s="173"/>
      <c r="M156" s="226">
        <f t="shared" si="8"/>
        <v>0</v>
      </c>
      <c r="N156" s="226">
        <f t="shared" si="9"/>
        <v>0</v>
      </c>
    </row>
    <row r="157" spans="1:14" ht="11.5" x14ac:dyDescent="0.25">
      <c r="A157" s="160" t="s">
        <v>365</v>
      </c>
      <c r="B157" s="155" t="s">
        <v>366</v>
      </c>
      <c r="C157" s="145" t="s">
        <v>154</v>
      </c>
      <c r="D157" s="171"/>
      <c r="E157" s="172" t="s">
        <v>73</v>
      </c>
      <c r="F157" s="173"/>
      <c r="G157" s="171">
        <f>VLOOKUP(H157,Scoring!$B$3:$C$9,2,0)</f>
        <v>4</v>
      </c>
      <c r="H157" s="145" t="s">
        <v>212</v>
      </c>
      <c r="I157" s="172" t="s">
        <v>142</v>
      </c>
      <c r="J157" s="173"/>
      <c r="K157" s="172" t="s">
        <v>142</v>
      </c>
      <c r="L157" s="173"/>
      <c r="M157" s="226">
        <f t="shared" si="8"/>
        <v>0</v>
      </c>
      <c r="N157" s="226">
        <f t="shared" si="9"/>
        <v>0</v>
      </c>
    </row>
    <row r="158" spans="1:14" ht="11.5" x14ac:dyDescent="0.25">
      <c r="A158" s="224">
        <v>3.1</v>
      </c>
      <c r="B158" s="155" t="s">
        <v>367</v>
      </c>
      <c r="C158" s="145"/>
      <c r="D158" s="171"/>
      <c r="E158" s="226" t="s">
        <v>135</v>
      </c>
      <c r="F158" s="145" t="s">
        <v>135</v>
      </c>
      <c r="G158" s="171"/>
      <c r="H158" s="145"/>
      <c r="I158" s="226" t="s">
        <v>135</v>
      </c>
      <c r="J158" s="226" t="s">
        <v>135</v>
      </c>
      <c r="K158" s="226" t="s">
        <v>135</v>
      </c>
      <c r="L158" s="226" t="s">
        <v>135</v>
      </c>
      <c r="M158" s="226" t="e">
        <f t="shared" si="8"/>
        <v>#N/A</v>
      </c>
      <c r="N158" s="226" t="e">
        <f t="shared" si="9"/>
        <v>#N/A</v>
      </c>
    </row>
    <row r="159" spans="1:14" ht="22.9" customHeight="1" x14ac:dyDescent="0.25">
      <c r="A159" s="224" t="s">
        <v>61</v>
      </c>
      <c r="B159" s="155" t="s">
        <v>368</v>
      </c>
      <c r="C159" s="145" t="s">
        <v>224</v>
      </c>
      <c r="D159" s="171"/>
      <c r="E159" s="172" t="s">
        <v>73</v>
      </c>
      <c r="F159" s="173"/>
      <c r="G159" s="171">
        <f>VLOOKUP(H159,Scoring!$B$3:$C$9,2,0)</f>
        <v>7</v>
      </c>
      <c r="H159" s="145" t="s">
        <v>369</v>
      </c>
      <c r="I159" s="172" t="s">
        <v>142</v>
      </c>
      <c r="J159" s="173"/>
      <c r="K159" s="172" t="s">
        <v>142</v>
      </c>
      <c r="L159" s="173"/>
      <c r="M159" s="226">
        <f t="shared" si="8"/>
        <v>0</v>
      </c>
      <c r="N159" s="226">
        <f t="shared" si="9"/>
        <v>0</v>
      </c>
    </row>
    <row r="160" spans="1:14" ht="22.9" customHeight="1" x14ac:dyDescent="0.25">
      <c r="A160" s="224" t="s">
        <v>370</v>
      </c>
      <c r="B160" s="155" t="s">
        <v>371</v>
      </c>
      <c r="C160" s="145" t="s">
        <v>224</v>
      </c>
      <c r="D160" s="171"/>
      <c r="E160" s="172" t="s">
        <v>73</v>
      </c>
      <c r="F160" s="173"/>
      <c r="G160" s="171">
        <f>VLOOKUP(H160,Scoring!$B$3:$C$9,2,0)</f>
        <v>7</v>
      </c>
      <c r="H160" s="145" t="s">
        <v>369</v>
      </c>
      <c r="I160" s="172" t="s">
        <v>142</v>
      </c>
      <c r="J160" s="173"/>
      <c r="K160" s="172" t="s">
        <v>142</v>
      </c>
      <c r="L160" s="173"/>
      <c r="M160" s="226">
        <f t="shared" si="8"/>
        <v>0</v>
      </c>
      <c r="N160" s="226">
        <f t="shared" si="9"/>
        <v>0</v>
      </c>
    </row>
    <row r="161" spans="1:14" ht="11.5" x14ac:dyDescent="0.25">
      <c r="A161" s="160" t="s">
        <v>372</v>
      </c>
      <c r="B161" s="155" t="s">
        <v>373</v>
      </c>
      <c r="C161" s="145"/>
      <c r="D161" s="171"/>
      <c r="E161" s="172" t="s">
        <v>73</v>
      </c>
      <c r="F161" s="173"/>
      <c r="G161" s="171"/>
      <c r="H161" s="145"/>
      <c r="I161" s="172" t="s">
        <v>142</v>
      </c>
      <c r="J161" s="173"/>
      <c r="K161" s="172" t="s">
        <v>142</v>
      </c>
      <c r="L161" s="173"/>
      <c r="M161" s="226">
        <f t="shared" si="8"/>
        <v>0</v>
      </c>
      <c r="N161" s="226">
        <f t="shared" si="9"/>
        <v>0</v>
      </c>
    </row>
    <row r="162" spans="1:14" ht="22.9" customHeight="1" x14ac:dyDescent="0.25">
      <c r="A162" s="156" t="s">
        <v>137</v>
      </c>
      <c r="B162" s="110" t="s">
        <v>374</v>
      </c>
      <c r="C162" s="145" t="s">
        <v>140</v>
      </c>
      <c r="D162" s="171"/>
      <c r="E162" s="172" t="s">
        <v>73</v>
      </c>
      <c r="F162" s="173"/>
      <c r="G162" s="171">
        <f>VLOOKUP(H162,Scoring!$B$3:$C$9,2,0)</f>
        <v>7</v>
      </c>
      <c r="H162" s="145" t="s">
        <v>369</v>
      </c>
      <c r="I162" s="172" t="s">
        <v>142</v>
      </c>
      <c r="J162" s="173"/>
      <c r="K162" s="172" t="s">
        <v>142</v>
      </c>
      <c r="L162" s="173"/>
      <c r="M162" s="226">
        <f t="shared" si="8"/>
        <v>0</v>
      </c>
      <c r="N162" s="226">
        <f t="shared" si="9"/>
        <v>0</v>
      </c>
    </row>
    <row r="163" spans="1:14" ht="22.9" customHeight="1" x14ac:dyDescent="0.25">
      <c r="A163" s="156" t="s">
        <v>146</v>
      </c>
      <c r="B163" s="110" t="s">
        <v>375</v>
      </c>
      <c r="C163" s="145" t="s">
        <v>224</v>
      </c>
      <c r="D163" s="171"/>
      <c r="E163" s="172" t="s">
        <v>73</v>
      </c>
      <c r="F163" s="173"/>
      <c r="G163" s="171">
        <f>VLOOKUP(H163,Scoring!$B$3:$C$9,2,0)</f>
        <v>7</v>
      </c>
      <c r="H163" s="145" t="s">
        <v>369</v>
      </c>
      <c r="I163" s="172" t="s">
        <v>142</v>
      </c>
      <c r="J163" s="173"/>
      <c r="K163" s="172" t="s">
        <v>142</v>
      </c>
      <c r="L163" s="173"/>
      <c r="M163" s="226">
        <f t="shared" si="8"/>
        <v>0</v>
      </c>
      <c r="N163" s="226">
        <f t="shared" si="9"/>
        <v>0</v>
      </c>
    </row>
    <row r="164" spans="1:14" ht="22.9" customHeight="1" x14ac:dyDescent="0.25">
      <c r="A164" s="156" t="s">
        <v>376</v>
      </c>
      <c r="B164" s="110" t="s">
        <v>377</v>
      </c>
      <c r="C164" s="145" t="s">
        <v>224</v>
      </c>
      <c r="D164" s="171"/>
      <c r="E164" s="172" t="s">
        <v>73</v>
      </c>
      <c r="F164" s="173"/>
      <c r="G164" s="171">
        <f>VLOOKUP(H164,Scoring!$B$3:$C$9,2,0)</f>
        <v>7</v>
      </c>
      <c r="H164" s="145" t="s">
        <v>369</v>
      </c>
      <c r="I164" s="172" t="s">
        <v>142</v>
      </c>
      <c r="J164" s="173"/>
      <c r="K164" s="172" t="s">
        <v>142</v>
      </c>
      <c r="L164" s="173"/>
      <c r="M164" s="226">
        <f t="shared" si="8"/>
        <v>0</v>
      </c>
      <c r="N164" s="226">
        <f t="shared" si="9"/>
        <v>0</v>
      </c>
    </row>
    <row r="165" spans="1:14" ht="22.9" customHeight="1" x14ac:dyDescent="0.25">
      <c r="A165" s="156" t="s">
        <v>155</v>
      </c>
      <c r="B165" s="110" t="s">
        <v>378</v>
      </c>
      <c r="C165" s="145" t="s">
        <v>224</v>
      </c>
      <c r="D165" s="171"/>
      <c r="E165" s="172" t="s">
        <v>73</v>
      </c>
      <c r="F165" s="173"/>
      <c r="G165" s="171">
        <f>VLOOKUP(H165,Scoring!$B$3:$C$9,2,0)</f>
        <v>7</v>
      </c>
      <c r="H165" s="145" t="s">
        <v>369</v>
      </c>
      <c r="I165" s="172" t="s">
        <v>142</v>
      </c>
      <c r="J165" s="173"/>
      <c r="K165" s="172" t="s">
        <v>142</v>
      </c>
      <c r="L165" s="173"/>
      <c r="M165" s="226">
        <f t="shared" si="8"/>
        <v>0</v>
      </c>
      <c r="N165" s="226">
        <f t="shared" si="9"/>
        <v>0</v>
      </c>
    </row>
  </sheetData>
  <sheetProtection password="C9DB" sheet="1" formatCells="0" formatColumns="0" formatRows="0" insertHyperlinks="0"/>
  <mergeCells count="3">
    <mergeCell ref="A1:B1"/>
    <mergeCell ref="A3:F3"/>
    <mergeCell ref="A5:F5"/>
  </mergeCells>
  <phoneticPr fontId="3" type="noConversion"/>
  <conditionalFormatting sqref="E12:E21">
    <cfRule type="cellIs" dxfId="347" priority="375" stopIfTrue="1" operator="equal">
      <formula>"Comply"</formula>
    </cfRule>
    <cfRule type="cellIs" dxfId="346" priority="374" stopIfTrue="1" operator="equal">
      <formula>"Partially Comply"</formula>
    </cfRule>
    <cfRule type="cellIs" dxfId="345" priority="373" stopIfTrue="1" operator="equal">
      <formula>"Do Not Comply"</formula>
    </cfRule>
    <cfRule type="cellIs" dxfId="344" priority="376" stopIfTrue="1" operator="equal">
      <formula>"(Select Option)"</formula>
    </cfRule>
  </conditionalFormatting>
  <conditionalFormatting sqref="E24:E25">
    <cfRule type="cellIs" dxfId="343" priority="372" stopIfTrue="1" operator="equal">
      <formula>"(Select Option)"</formula>
    </cfRule>
    <cfRule type="cellIs" dxfId="342" priority="371" stopIfTrue="1" operator="equal">
      <formula>"Comply"</formula>
    </cfRule>
    <cfRule type="cellIs" dxfId="341" priority="370" stopIfTrue="1" operator="equal">
      <formula>"Partially Comply"</formula>
    </cfRule>
    <cfRule type="cellIs" dxfId="340" priority="369" stopIfTrue="1" operator="equal">
      <formula>"Do Not Comply"</formula>
    </cfRule>
  </conditionalFormatting>
  <conditionalFormatting sqref="E27:E29">
    <cfRule type="cellIs" dxfId="339" priority="366" stopIfTrue="1" operator="equal">
      <formula>"Partially Comply"</formula>
    </cfRule>
    <cfRule type="cellIs" dxfId="338" priority="368" stopIfTrue="1" operator="equal">
      <formula>"(Select Option)"</formula>
    </cfRule>
    <cfRule type="cellIs" dxfId="337" priority="367" stopIfTrue="1" operator="equal">
      <formula>"Comply"</formula>
    </cfRule>
    <cfRule type="cellIs" dxfId="336" priority="365" stopIfTrue="1" operator="equal">
      <formula>"Do Not Comply"</formula>
    </cfRule>
  </conditionalFormatting>
  <conditionalFormatting sqref="E31:E32">
    <cfRule type="cellIs" dxfId="335" priority="363" stopIfTrue="1" operator="equal">
      <formula>"Comply"</formula>
    </cfRule>
    <cfRule type="cellIs" dxfId="334" priority="364" stopIfTrue="1" operator="equal">
      <formula>"(Select Option)"</formula>
    </cfRule>
    <cfRule type="cellIs" dxfId="333" priority="362" stopIfTrue="1" operator="equal">
      <formula>"Partially Comply"</formula>
    </cfRule>
    <cfRule type="cellIs" dxfId="332" priority="361" stopIfTrue="1" operator="equal">
      <formula>"Do Not Comply"</formula>
    </cfRule>
  </conditionalFormatting>
  <conditionalFormatting sqref="E34:E41">
    <cfRule type="cellIs" dxfId="331" priority="360" stopIfTrue="1" operator="equal">
      <formula>"(Select Option)"</formula>
    </cfRule>
    <cfRule type="cellIs" dxfId="330" priority="359" stopIfTrue="1" operator="equal">
      <formula>"Comply"</formula>
    </cfRule>
    <cfRule type="cellIs" dxfId="329" priority="358" stopIfTrue="1" operator="equal">
      <formula>"Partially Comply"</formula>
    </cfRule>
    <cfRule type="cellIs" dxfId="328" priority="357" stopIfTrue="1" operator="equal">
      <formula>"Do Not Comply"</formula>
    </cfRule>
  </conditionalFormatting>
  <conditionalFormatting sqref="E43:E44">
    <cfRule type="cellIs" dxfId="327" priority="356" stopIfTrue="1" operator="equal">
      <formula>"(Select Option)"</formula>
    </cfRule>
    <cfRule type="cellIs" dxfId="326" priority="355" stopIfTrue="1" operator="equal">
      <formula>"Comply"</formula>
    </cfRule>
    <cfRule type="cellIs" dxfId="325" priority="354" stopIfTrue="1" operator="equal">
      <formula>"Partially Comply"</formula>
    </cfRule>
    <cfRule type="cellIs" dxfId="324" priority="353" stopIfTrue="1" operator="equal">
      <formula>"Do Not Comply"</formula>
    </cfRule>
  </conditionalFormatting>
  <conditionalFormatting sqref="E46:E48">
    <cfRule type="cellIs" dxfId="323" priority="352" stopIfTrue="1" operator="equal">
      <formula>"(Select Option)"</formula>
    </cfRule>
    <cfRule type="cellIs" dxfId="322" priority="351" stopIfTrue="1" operator="equal">
      <formula>"Comply"</formula>
    </cfRule>
    <cfRule type="cellIs" dxfId="321" priority="350" stopIfTrue="1" operator="equal">
      <formula>"Partially Comply"</formula>
    </cfRule>
    <cfRule type="cellIs" dxfId="320" priority="349" stopIfTrue="1" operator="equal">
      <formula>"Do Not Comply"</formula>
    </cfRule>
  </conditionalFormatting>
  <conditionalFormatting sqref="E52:E53">
    <cfRule type="cellIs" dxfId="319" priority="348" stopIfTrue="1" operator="equal">
      <formula>"(Select Option)"</formula>
    </cfRule>
    <cfRule type="cellIs" dxfId="318" priority="347" stopIfTrue="1" operator="equal">
      <formula>"Comply"</formula>
    </cfRule>
    <cfRule type="cellIs" dxfId="317" priority="346" stopIfTrue="1" operator="equal">
      <formula>"Partially Comply"</formula>
    </cfRule>
    <cfRule type="cellIs" dxfId="316" priority="345" stopIfTrue="1" operator="equal">
      <formula>"Do Not Comply"</formula>
    </cfRule>
  </conditionalFormatting>
  <conditionalFormatting sqref="E56">
    <cfRule type="cellIs" dxfId="315" priority="342" stopIfTrue="1" operator="equal">
      <formula>"Partially Comply"</formula>
    </cfRule>
    <cfRule type="cellIs" dxfId="314" priority="344" stopIfTrue="1" operator="equal">
      <formula>"(Select Option)"</formula>
    </cfRule>
    <cfRule type="cellIs" dxfId="313" priority="343" stopIfTrue="1" operator="equal">
      <formula>"Comply"</formula>
    </cfRule>
    <cfRule type="cellIs" dxfId="312" priority="341" stopIfTrue="1" operator="equal">
      <formula>"Do Not Comply"</formula>
    </cfRule>
  </conditionalFormatting>
  <conditionalFormatting sqref="E59:E62">
    <cfRule type="cellIs" dxfId="311" priority="340" stopIfTrue="1" operator="equal">
      <formula>"(Select Option)"</formula>
    </cfRule>
    <cfRule type="cellIs" dxfId="310" priority="339" stopIfTrue="1" operator="equal">
      <formula>"Comply"</formula>
    </cfRule>
    <cfRule type="cellIs" dxfId="309" priority="338" stopIfTrue="1" operator="equal">
      <formula>"Partially Comply"</formula>
    </cfRule>
    <cfRule type="cellIs" dxfId="308" priority="337" stopIfTrue="1" operator="equal">
      <formula>"Do Not Comply"</formula>
    </cfRule>
  </conditionalFormatting>
  <conditionalFormatting sqref="E64:E67">
    <cfRule type="cellIs" dxfId="307" priority="336" stopIfTrue="1" operator="equal">
      <formula>"(Select Option)"</formula>
    </cfRule>
    <cfRule type="cellIs" dxfId="306" priority="335" stopIfTrue="1" operator="equal">
      <formula>"Comply"</formula>
    </cfRule>
    <cfRule type="cellIs" dxfId="305" priority="334" stopIfTrue="1" operator="equal">
      <formula>"Partially Comply"</formula>
    </cfRule>
    <cfRule type="cellIs" dxfId="304" priority="333" stopIfTrue="1" operator="equal">
      <formula>"Do Not Comply"</formula>
    </cfRule>
  </conditionalFormatting>
  <conditionalFormatting sqref="E69:E71">
    <cfRule type="cellIs" dxfId="303" priority="330" stopIfTrue="1" operator="equal">
      <formula>"Partially Comply"</formula>
    </cfRule>
    <cfRule type="cellIs" dxfId="302" priority="329" stopIfTrue="1" operator="equal">
      <formula>"Do Not Comply"</formula>
    </cfRule>
    <cfRule type="cellIs" dxfId="301" priority="331" stopIfTrue="1" operator="equal">
      <formula>"Comply"</formula>
    </cfRule>
    <cfRule type="cellIs" dxfId="300" priority="332" stopIfTrue="1" operator="equal">
      <formula>"(Select Option)"</formula>
    </cfRule>
  </conditionalFormatting>
  <conditionalFormatting sqref="E73:E75">
    <cfRule type="cellIs" dxfId="299" priority="325" stopIfTrue="1" operator="equal">
      <formula>"Do Not Comply"</formula>
    </cfRule>
    <cfRule type="cellIs" dxfId="298" priority="326" stopIfTrue="1" operator="equal">
      <formula>"Partially Comply"</formula>
    </cfRule>
    <cfRule type="cellIs" dxfId="297" priority="327" stopIfTrue="1" operator="equal">
      <formula>"Comply"</formula>
    </cfRule>
    <cfRule type="cellIs" dxfId="296" priority="328" stopIfTrue="1" operator="equal">
      <formula>"(Select Option)"</formula>
    </cfRule>
  </conditionalFormatting>
  <conditionalFormatting sqref="E80:E81">
    <cfRule type="cellIs" dxfId="295" priority="323" stopIfTrue="1" operator="equal">
      <formula>"Comply"</formula>
    </cfRule>
    <cfRule type="cellIs" dxfId="294" priority="324" stopIfTrue="1" operator="equal">
      <formula>"(Select Option)"</formula>
    </cfRule>
    <cfRule type="cellIs" dxfId="293" priority="322" stopIfTrue="1" operator="equal">
      <formula>"Partially Comply"</formula>
    </cfRule>
    <cfRule type="cellIs" dxfId="292" priority="321" stopIfTrue="1" operator="equal">
      <formula>"Do Not Comply"</formula>
    </cfRule>
  </conditionalFormatting>
  <conditionalFormatting sqref="E84:E85">
    <cfRule type="cellIs" dxfId="291" priority="320" stopIfTrue="1" operator="equal">
      <formula>"(Select Option)"</formula>
    </cfRule>
    <cfRule type="cellIs" dxfId="290" priority="319" stopIfTrue="1" operator="equal">
      <formula>"Comply"</formula>
    </cfRule>
    <cfRule type="cellIs" dxfId="289" priority="318" stopIfTrue="1" operator="equal">
      <formula>"Partially Comply"</formula>
    </cfRule>
    <cfRule type="cellIs" dxfId="288" priority="317" stopIfTrue="1" operator="equal">
      <formula>"Do Not Comply"</formula>
    </cfRule>
  </conditionalFormatting>
  <conditionalFormatting sqref="E88:E90">
    <cfRule type="cellIs" dxfId="287" priority="314" stopIfTrue="1" operator="equal">
      <formula>"Partially Comply"</formula>
    </cfRule>
    <cfRule type="cellIs" dxfId="286" priority="316" stopIfTrue="1" operator="equal">
      <formula>"(Select Option)"</formula>
    </cfRule>
    <cfRule type="cellIs" dxfId="285" priority="315" stopIfTrue="1" operator="equal">
      <formula>"Comply"</formula>
    </cfRule>
    <cfRule type="cellIs" dxfId="284" priority="313" stopIfTrue="1" operator="equal">
      <formula>"Do Not Comply"</formula>
    </cfRule>
  </conditionalFormatting>
  <conditionalFormatting sqref="E92:E94">
    <cfRule type="cellIs" dxfId="283" priority="312" stopIfTrue="1" operator="equal">
      <formula>"(Select Option)"</formula>
    </cfRule>
    <cfRule type="cellIs" dxfId="282" priority="311" stopIfTrue="1" operator="equal">
      <formula>"Comply"</formula>
    </cfRule>
    <cfRule type="cellIs" dxfId="281" priority="310" stopIfTrue="1" operator="equal">
      <formula>"Partially Comply"</formula>
    </cfRule>
    <cfRule type="cellIs" dxfId="280" priority="309" stopIfTrue="1" operator="equal">
      <formula>"Do Not Comply"</formula>
    </cfRule>
  </conditionalFormatting>
  <conditionalFormatting sqref="E96">
    <cfRule type="cellIs" dxfId="279" priority="305" stopIfTrue="1" operator="equal">
      <formula>"Do Not Comply"</formula>
    </cfRule>
    <cfRule type="cellIs" dxfId="278" priority="306" stopIfTrue="1" operator="equal">
      <formula>"Partially Comply"</formula>
    </cfRule>
    <cfRule type="cellIs" dxfId="277" priority="307" stopIfTrue="1" operator="equal">
      <formula>"Comply"</formula>
    </cfRule>
    <cfRule type="cellIs" dxfId="276" priority="308" stopIfTrue="1" operator="equal">
      <formula>"(Select Option)"</formula>
    </cfRule>
  </conditionalFormatting>
  <conditionalFormatting sqref="E98:E102">
    <cfRule type="cellIs" dxfId="275" priority="302" stopIfTrue="1" operator="equal">
      <formula>"Partially Comply"</formula>
    </cfRule>
    <cfRule type="cellIs" dxfId="274" priority="304" stopIfTrue="1" operator="equal">
      <formula>"(Select Option)"</formula>
    </cfRule>
    <cfRule type="cellIs" dxfId="273" priority="303" stopIfTrue="1" operator="equal">
      <formula>"Comply"</formula>
    </cfRule>
    <cfRule type="cellIs" dxfId="272" priority="301" stopIfTrue="1" operator="equal">
      <formula>"Do Not Comply"</formula>
    </cfRule>
  </conditionalFormatting>
  <conditionalFormatting sqref="E104:E111">
    <cfRule type="cellIs" dxfId="271" priority="296" stopIfTrue="1" operator="equal">
      <formula>"(Select Option)"</formula>
    </cfRule>
    <cfRule type="cellIs" dxfId="270" priority="295" stopIfTrue="1" operator="equal">
      <formula>"Comply"</formula>
    </cfRule>
    <cfRule type="cellIs" dxfId="269" priority="294" stopIfTrue="1" operator="equal">
      <formula>"Partially Comply"</formula>
    </cfRule>
    <cfRule type="cellIs" dxfId="268" priority="293" stopIfTrue="1" operator="equal">
      <formula>"Do Not Comply"</formula>
    </cfRule>
  </conditionalFormatting>
  <conditionalFormatting sqref="E113:E114">
    <cfRule type="cellIs" dxfId="267" priority="289" stopIfTrue="1" operator="equal">
      <formula>"Do Not Comply"</formula>
    </cfRule>
    <cfRule type="cellIs" dxfId="266" priority="292" stopIfTrue="1" operator="equal">
      <formula>"(Select Option)"</formula>
    </cfRule>
    <cfRule type="cellIs" dxfId="265" priority="291" stopIfTrue="1" operator="equal">
      <formula>"Comply"</formula>
    </cfRule>
    <cfRule type="cellIs" dxfId="264" priority="290" stopIfTrue="1" operator="equal">
      <formula>"Partially Comply"</formula>
    </cfRule>
  </conditionalFormatting>
  <conditionalFormatting sqref="E116:E118">
    <cfRule type="cellIs" dxfId="263" priority="285" stopIfTrue="1" operator="equal">
      <formula>"Do Not Comply"</formula>
    </cfRule>
    <cfRule type="cellIs" dxfId="262" priority="288" stopIfTrue="1" operator="equal">
      <formula>"(Select Option)"</formula>
    </cfRule>
    <cfRule type="cellIs" dxfId="261" priority="287" stopIfTrue="1" operator="equal">
      <formula>"Comply"</formula>
    </cfRule>
    <cfRule type="cellIs" dxfId="260" priority="286" stopIfTrue="1" operator="equal">
      <formula>"Partially Comply"</formula>
    </cfRule>
  </conditionalFormatting>
  <conditionalFormatting sqref="E120:E122">
    <cfRule type="cellIs" dxfId="259" priority="284" stopIfTrue="1" operator="equal">
      <formula>"(Select Option)"</formula>
    </cfRule>
    <cfRule type="cellIs" dxfId="258" priority="283" stopIfTrue="1" operator="equal">
      <formula>"Comply"</formula>
    </cfRule>
    <cfRule type="cellIs" dxfId="257" priority="282" stopIfTrue="1" operator="equal">
      <formula>"Partially Comply"</formula>
    </cfRule>
    <cfRule type="cellIs" dxfId="256" priority="281" stopIfTrue="1" operator="equal">
      <formula>"Do Not Comply"</formula>
    </cfRule>
  </conditionalFormatting>
  <conditionalFormatting sqref="E124:E125">
    <cfRule type="cellIs" dxfId="255" priority="278" stopIfTrue="1" operator="equal">
      <formula>"Partially Comply"</formula>
    </cfRule>
    <cfRule type="cellIs" dxfId="254" priority="280" stopIfTrue="1" operator="equal">
      <formula>"(Select Option)"</formula>
    </cfRule>
    <cfRule type="cellIs" dxfId="253" priority="279" stopIfTrue="1" operator="equal">
      <formula>"Comply"</formula>
    </cfRule>
    <cfRule type="cellIs" dxfId="252" priority="277" stopIfTrue="1" operator="equal">
      <formula>"Do Not Comply"</formula>
    </cfRule>
  </conditionalFormatting>
  <conditionalFormatting sqref="E127:E132">
    <cfRule type="cellIs" dxfId="251" priority="276" stopIfTrue="1" operator="equal">
      <formula>"(Select Option)"</formula>
    </cfRule>
    <cfRule type="cellIs" dxfId="250" priority="275" stopIfTrue="1" operator="equal">
      <formula>"Comply"</formula>
    </cfRule>
    <cfRule type="cellIs" dxfId="249" priority="274" stopIfTrue="1" operator="equal">
      <formula>"Partially Comply"</formula>
    </cfRule>
    <cfRule type="cellIs" dxfId="248" priority="273" stopIfTrue="1" operator="equal">
      <formula>"Do Not Comply"</formula>
    </cfRule>
  </conditionalFormatting>
  <conditionalFormatting sqref="E134:E145">
    <cfRule type="cellIs" dxfId="247" priority="272" stopIfTrue="1" operator="equal">
      <formula>"(Select Option)"</formula>
    </cfRule>
    <cfRule type="cellIs" dxfId="246" priority="271" stopIfTrue="1" operator="equal">
      <formula>"Comply"</formula>
    </cfRule>
    <cfRule type="cellIs" dxfId="245" priority="270" stopIfTrue="1" operator="equal">
      <formula>"Partially Comply"</formula>
    </cfRule>
    <cfRule type="cellIs" dxfId="244" priority="269" stopIfTrue="1" operator="equal">
      <formula>"Do Not Comply"</formula>
    </cfRule>
  </conditionalFormatting>
  <conditionalFormatting sqref="E147:E153">
    <cfRule type="cellIs" dxfId="243" priority="268" stopIfTrue="1" operator="equal">
      <formula>"(Select Option)"</formula>
    </cfRule>
    <cfRule type="cellIs" dxfId="242" priority="267" stopIfTrue="1" operator="equal">
      <formula>"Comply"</formula>
    </cfRule>
    <cfRule type="cellIs" dxfId="241" priority="266" stopIfTrue="1" operator="equal">
      <formula>"Partially Comply"</formula>
    </cfRule>
    <cfRule type="cellIs" dxfId="240" priority="265" stopIfTrue="1" operator="equal">
      <formula>"Do Not Comply"</formula>
    </cfRule>
  </conditionalFormatting>
  <conditionalFormatting sqref="E155:E157">
    <cfRule type="cellIs" dxfId="239" priority="264" stopIfTrue="1" operator="equal">
      <formula>"(Select Option)"</formula>
    </cfRule>
    <cfRule type="cellIs" dxfId="238" priority="263" stopIfTrue="1" operator="equal">
      <formula>"Comply"</formula>
    </cfRule>
    <cfRule type="cellIs" dxfId="237" priority="262" stopIfTrue="1" operator="equal">
      <formula>"Partially Comply"</formula>
    </cfRule>
    <cfRule type="cellIs" dxfId="236" priority="261" stopIfTrue="1" operator="equal">
      <formula>"Do Not Comply"</formula>
    </cfRule>
  </conditionalFormatting>
  <conditionalFormatting sqref="E159:E165">
    <cfRule type="cellIs" dxfId="235" priority="260" stopIfTrue="1" operator="equal">
      <formula>"(Select Option)"</formula>
    </cfRule>
    <cfRule type="cellIs" dxfId="234" priority="259" stopIfTrue="1" operator="equal">
      <formula>"Comply"</formula>
    </cfRule>
    <cfRule type="cellIs" dxfId="233" priority="258" stopIfTrue="1" operator="equal">
      <formula>"Partially Comply"</formula>
    </cfRule>
    <cfRule type="cellIs" dxfId="232" priority="257" stopIfTrue="1" operator="equal">
      <formula>"Do Not Comply"</formula>
    </cfRule>
  </conditionalFormatting>
  <conditionalFormatting sqref="I12:I21">
    <cfRule type="cellIs" dxfId="231" priority="256" stopIfTrue="1" operator="equal">
      <formula>"Non Responsive"</formula>
    </cfRule>
    <cfRule type="cellIs" dxfId="230" priority="255" stopIfTrue="1" operator="equal">
      <formula>"Comply"</formula>
    </cfRule>
    <cfRule type="cellIs" dxfId="229" priority="254" stopIfTrue="1" operator="equal">
      <formula>"Partially Comply"</formula>
    </cfRule>
    <cfRule type="cellIs" dxfId="228" priority="253" stopIfTrue="1" operator="equal">
      <formula>"Do Not Comply"</formula>
    </cfRule>
  </conditionalFormatting>
  <conditionalFormatting sqref="I24:I25">
    <cfRule type="cellIs" dxfId="227" priority="248" stopIfTrue="1" operator="equal">
      <formula>"Non Responsive"</formula>
    </cfRule>
    <cfRule type="cellIs" dxfId="226" priority="247" stopIfTrue="1" operator="equal">
      <formula>"Comply"</formula>
    </cfRule>
    <cfRule type="cellIs" dxfId="225" priority="246" stopIfTrue="1" operator="equal">
      <formula>"Partially Comply"</formula>
    </cfRule>
    <cfRule type="cellIs" dxfId="224" priority="245" stopIfTrue="1" operator="equal">
      <formula>"Do Not Comply"</formula>
    </cfRule>
  </conditionalFormatting>
  <conditionalFormatting sqref="I27:I29">
    <cfRule type="cellIs" dxfId="223" priority="240" stopIfTrue="1" operator="equal">
      <formula>"Non Responsive"</formula>
    </cfRule>
    <cfRule type="cellIs" dxfId="222" priority="237" stopIfTrue="1" operator="equal">
      <formula>"Do Not Comply"</formula>
    </cfRule>
    <cfRule type="cellIs" dxfId="221" priority="239" stopIfTrue="1" operator="equal">
      <formula>"Comply"</formula>
    </cfRule>
    <cfRule type="cellIs" dxfId="220" priority="238" stopIfTrue="1" operator="equal">
      <formula>"Partially Comply"</formula>
    </cfRule>
  </conditionalFormatting>
  <conditionalFormatting sqref="I31:I32">
    <cfRule type="cellIs" dxfId="219" priority="230" stopIfTrue="1" operator="equal">
      <formula>"Partially Comply"</formula>
    </cfRule>
    <cfRule type="cellIs" dxfId="218" priority="232" stopIfTrue="1" operator="equal">
      <formula>"Non Responsive"</formula>
    </cfRule>
    <cfRule type="cellIs" dxfId="217" priority="231" stopIfTrue="1" operator="equal">
      <formula>"Comply"</formula>
    </cfRule>
    <cfRule type="cellIs" dxfId="216" priority="229" stopIfTrue="1" operator="equal">
      <formula>"Do Not Comply"</formula>
    </cfRule>
  </conditionalFormatting>
  <conditionalFormatting sqref="I34:I41">
    <cfRule type="cellIs" dxfId="215" priority="224" stopIfTrue="1" operator="equal">
      <formula>"Non Responsive"</formula>
    </cfRule>
    <cfRule type="cellIs" dxfId="214" priority="223" stopIfTrue="1" operator="equal">
      <formula>"Comply"</formula>
    </cfRule>
    <cfRule type="cellIs" dxfId="213" priority="222" stopIfTrue="1" operator="equal">
      <formula>"Partially Comply"</formula>
    </cfRule>
    <cfRule type="cellIs" dxfId="212" priority="221" stopIfTrue="1" operator="equal">
      <formula>"Do Not Comply"</formula>
    </cfRule>
  </conditionalFormatting>
  <conditionalFormatting sqref="I43:I44">
    <cfRule type="cellIs" dxfId="211" priority="218" stopIfTrue="1" operator="equal">
      <formula>"Partially Comply"</formula>
    </cfRule>
    <cfRule type="cellIs" dxfId="210" priority="217" stopIfTrue="1" operator="equal">
      <formula>"Do Not Comply"</formula>
    </cfRule>
    <cfRule type="cellIs" dxfId="209" priority="220" stopIfTrue="1" operator="equal">
      <formula>"Non Responsive"</formula>
    </cfRule>
    <cfRule type="cellIs" dxfId="208" priority="219" stopIfTrue="1" operator="equal">
      <formula>"Comply"</formula>
    </cfRule>
  </conditionalFormatting>
  <conditionalFormatting sqref="I46:I48">
    <cfRule type="cellIs" dxfId="207" priority="213" stopIfTrue="1" operator="equal">
      <formula>"Do Not Comply"</formula>
    </cfRule>
    <cfRule type="cellIs" dxfId="206" priority="214" stopIfTrue="1" operator="equal">
      <formula>"Partially Comply"</formula>
    </cfRule>
    <cfRule type="cellIs" dxfId="205" priority="215" stopIfTrue="1" operator="equal">
      <formula>"Comply"</formula>
    </cfRule>
    <cfRule type="cellIs" dxfId="204" priority="216" stopIfTrue="1" operator="equal">
      <formula>"Non Responsive"</formula>
    </cfRule>
  </conditionalFormatting>
  <conditionalFormatting sqref="I52:I53">
    <cfRule type="cellIs" dxfId="203" priority="211" stopIfTrue="1" operator="equal">
      <formula>"Comply"</formula>
    </cfRule>
    <cfRule type="cellIs" dxfId="202" priority="212" stopIfTrue="1" operator="equal">
      <formula>"Non Responsive"</formula>
    </cfRule>
    <cfRule type="cellIs" dxfId="201" priority="210" stopIfTrue="1" operator="equal">
      <formula>"Partially Comply"</formula>
    </cfRule>
    <cfRule type="cellIs" dxfId="200" priority="209" stopIfTrue="1" operator="equal">
      <formula>"Do Not Comply"</formula>
    </cfRule>
  </conditionalFormatting>
  <conditionalFormatting sqref="I56">
    <cfRule type="cellIs" dxfId="199" priority="208" stopIfTrue="1" operator="equal">
      <formula>"Non Responsive"</formula>
    </cfRule>
    <cfRule type="cellIs" dxfId="198" priority="207" stopIfTrue="1" operator="equal">
      <formula>"Comply"</formula>
    </cfRule>
    <cfRule type="cellIs" dxfId="197" priority="206" stopIfTrue="1" operator="equal">
      <formula>"Partially Comply"</formula>
    </cfRule>
    <cfRule type="cellIs" dxfId="196" priority="205" stopIfTrue="1" operator="equal">
      <formula>"Do Not Comply"</formula>
    </cfRule>
  </conditionalFormatting>
  <conditionalFormatting sqref="I59:I62">
    <cfRule type="cellIs" dxfId="195" priority="204" stopIfTrue="1" operator="equal">
      <formula>"Non Responsive"</formula>
    </cfRule>
    <cfRule type="cellIs" dxfId="194" priority="203" stopIfTrue="1" operator="equal">
      <formula>"Comply"</formula>
    </cfRule>
    <cfRule type="cellIs" dxfId="193" priority="202" stopIfTrue="1" operator="equal">
      <formula>"Partially Comply"</formula>
    </cfRule>
    <cfRule type="cellIs" dxfId="192" priority="201" stopIfTrue="1" operator="equal">
      <formula>"Do Not Comply"</formula>
    </cfRule>
  </conditionalFormatting>
  <conditionalFormatting sqref="I64:I67">
    <cfRule type="cellIs" dxfId="191" priority="199" stopIfTrue="1" operator="equal">
      <formula>"Comply"</formula>
    </cfRule>
    <cfRule type="cellIs" dxfId="190" priority="200" stopIfTrue="1" operator="equal">
      <formula>"Non Responsive"</formula>
    </cfRule>
    <cfRule type="cellIs" dxfId="189" priority="198" stopIfTrue="1" operator="equal">
      <formula>"Partially Comply"</formula>
    </cfRule>
    <cfRule type="cellIs" dxfId="188" priority="197" stopIfTrue="1" operator="equal">
      <formula>"Do Not Comply"</formula>
    </cfRule>
  </conditionalFormatting>
  <conditionalFormatting sqref="I69:I71">
    <cfRule type="cellIs" dxfId="187" priority="196" stopIfTrue="1" operator="equal">
      <formula>"Non Responsive"</formula>
    </cfRule>
    <cfRule type="cellIs" dxfId="186" priority="195" stopIfTrue="1" operator="equal">
      <formula>"Comply"</formula>
    </cfRule>
    <cfRule type="cellIs" dxfId="185" priority="194" stopIfTrue="1" operator="equal">
      <formula>"Partially Comply"</formula>
    </cfRule>
    <cfRule type="cellIs" dxfId="184" priority="193" stopIfTrue="1" operator="equal">
      <formula>"Do Not Comply"</formula>
    </cfRule>
  </conditionalFormatting>
  <conditionalFormatting sqref="I73:I75">
    <cfRule type="cellIs" dxfId="183" priority="189" stopIfTrue="1" operator="equal">
      <formula>"Do Not Comply"</formula>
    </cfRule>
    <cfRule type="cellIs" dxfId="182" priority="192" stopIfTrue="1" operator="equal">
      <formula>"Non Responsive"</formula>
    </cfRule>
    <cfRule type="cellIs" dxfId="181" priority="191" stopIfTrue="1" operator="equal">
      <formula>"Comply"</formula>
    </cfRule>
    <cfRule type="cellIs" dxfId="180" priority="190" stopIfTrue="1" operator="equal">
      <formula>"Partially Comply"</formula>
    </cfRule>
  </conditionalFormatting>
  <conditionalFormatting sqref="I80:I81">
    <cfRule type="cellIs" dxfId="179" priority="185" stopIfTrue="1" operator="equal">
      <formula>"Do Not Comply"</formula>
    </cfRule>
    <cfRule type="cellIs" dxfId="178" priority="186" stopIfTrue="1" operator="equal">
      <formula>"Partially Comply"</formula>
    </cfRule>
    <cfRule type="cellIs" dxfId="177" priority="187" stopIfTrue="1" operator="equal">
      <formula>"Comply"</formula>
    </cfRule>
    <cfRule type="cellIs" dxfId="176" priority="188" stopIfTrue="1" operator="equal">
      <formula>"Non Responsive"</formula>
    </cfRule>
  </conditionalFormatting>
  <conditionalFormatting sqref="I84:I85">
    <cfRule type="cellIs" dxfId="175" priority="181" stopIfTrue="1" operator="equal">
      <formula>"Do Not Comply"</formula>
    </cfRule>
    <cfRule type="cellIs" dxfId="174" priority="182" stopIfTrue="1" operator="equal">
      <formula>"Partially Comply"</formula>
    </cfRule>
    <cfRule type="cellIs" dxfId="173" priority="183" stopIfTrue="1" operator="equal">
      <formula>"Comply"</formula>
    </cfRule>
    <cfRule type="cellIs" dxfId="172" priority="184" stopIfTrue="1" operator="equal">
      <formula>"Non Responsive"</formula>
    </cfRule>
  </conditionalFormatting>
  <conditionalFormatting sqref="I88:I90">
    <cfRule type="cellIs" dxfId="171" priority="176" stopIfTrue="1" operator="equal">
      <formula>"Non Responsive"</formula>
    </cfRule>
    <cfRule type="cellIs" dxfId="170" priority="175" stopIfTrue="1" operator="equal">
      <formula>"Comply"</formula>
    </cfRule>
    <cfRule type="cellIs" dxfId="169" priority="174" stopIfTrue="1" operator="equal">
      <formula>"Partially Comply"</formula>
    </cfRule>
    <cfRule type="cellIs" dxfId="168" priority="173" stopIfTrue="1" operator="equal">
      <formula>"Do Not Comply"</formula>
    </cfRule>
  </conditionalFormatting>
  <conditionalFormatting sqref="I92:I94">
    <cfRule type="cellIs" dxfId="167" priority="172" stopIfTrue="1" operator="equal">
      <formula>"Non Responsive"</formula>
    </cfRule>
    <cfRule type="cellIs" dxfId="166" priority="171" stopIfTrue="1" operator="equal">
      <formula>"Comply"</formula>
    </cfRule>
    <cfRule type="cellIs" dxfId="165" priority="170" stopIfTrue="1" operator="equal">
      <formula>"Partially Comply"</formula>
    </cfRule>
    <cfRule type="cellIs" dxfId="164" priority="169" stopIfTrue="1" operator="equal">
      <formula>"Do Not Comply"</formula>
    </cfRule>
  </conditionalFormatting>
  <conditionalFormatting sqref="I96">
    <cfRule type="cellIs" dxfId="163" priority="165" stopIfTrue="1" operator="equal">
      <formula>"Do Not Comply"</formula>
    </cfRule>
    <cfRule type="cellIs" dxfId="162" priority="168" stopIfTrue="1" operator="equal">
      <formula>"Non Responsive"</formula>
    </cfRule>
    <cfRule type="cellIs" dxfId="161" priority="167" stopIfTrue="1" operator="equal">
      <formula>"Comply"</formula>
    </cfRule>
    <cfRule type="cellIs" dxfId="160" priority="166" stopIfTrue="1" operator="equal">
      <formula>"Partially Comply"</formula>
    </cfRule>
  </conditionalFormatting>
  <conditionalFormatting sqref="I98:I102">
    <cfRule type="cellIs" dxfId="159" priority="164" stopIfTrue="1" operator="equal">
      <formula>"Non Responsive"</formula>
    </cfRule>
    <cfRule type="cellIs" dxfId="158" priority="163" stopIfTrue="1" operator="equal">
      <formula>"Comply"</formula>
    </cfRule>
    <cfRule type="cellIs" dxfId="157" priority="162" stopIfTrue="1" operator="equal">
      <formula>"Partially Comply"</formula>
    </cfRule>
    <cfRule type="cellIs" dxfId="156" priority="161" stopIfTrue="1" operator="equal">
      <formula>"Do Not Comply"</formula>
    </cfRule>
  </conditionalFormatting>
  <conditionalFormatting sqref="I104:I111">
    <cfRule type="cellIs" dxfId="155" priority="160" stopIfTrue="1" operator="equal">
      <formula>"Non Responsive"</formula>
    </cfRule>
    <cfRule type="cellIs" dxfId="154" priority="159" stopIfTrue="1" operator="equal">
      <formula>"Comply"</formula>
    </cfRule>
    <cfRule type="cellIs" dxfId="153" priority="158" stopIfTrue="1" operator="equal">
      <formula>"Partially Comply"</formula>
    </cfRule>
    <cfRule type="cellIs" dxfId="152" priority="157" stopIfTrue="1" operator="equal">
      <formula>"Do Not Comply"</formula>
    </cfRule>
  </conditionalFormatting>
  <conditionalFormatting sqref="I113:I114">
    <cfRule type="cellIs" dxfId="151" priority="156" stopIfTrue="1" operator="equal">
      <formula>"Non Responsive"</formula>
    </cfRule>
    <cfRule type="cellIs" dxfId="150" priority="155" stopIfTrue="1" operator="equal">
      <formula>"Comply"</formula>
    </cfRule>
    <cfRule type="cellIs" dxfId="149" priority="154" stopIfTrue="1" operator="equal">
      <formula>"Partially Comply"</formula>
    </cfRule>
    <cfRule type="cellIs" dxfId="148" priority="153" stopIfTrue="1" operator="equal">
      <formula>"Do Not Comply"</formula>
    </cfRule>
  </conditionalFormatting>
  <conditionalFormatting sqref="I116:I118">
    <cfRule type="cellIs" dxfId="147" priority="152" stopIfTrue="1" operator="equal">
      <formula>"Non Responsive"</formula>
    </cfRule>
    <cfRule type="cellIs" dxfId="146" priority="151" stopIfTrue="1" operator="equal">
      <formula>"Comply"</formula>
    </cfRule>
    <cfRule type="cellIs" dxfId="145" priority="150" stopIfTrue="1" operator="equal">
      <formula>"Partially Comply"</formula>
    </cfRule>
    <cfRule type="cellIs" dxfId="144" priority="149" stopIfTrue="1" operator="equal">
      <formula>"Do Not Comply"</formula>
    </cfRule>
  </conditionalFormatting>
  <conditionalFormatting sqref="I120:I122">
    <cfRule type="cellIs" dxfId="143" priority="148" stopIfTrue="1" operator="equal">
      <formula>"Non Responsive"</formula>
    </cfRule>
    <cfRule type="cellIs" dxfId="142" priority="147" stopIfTrue="1" operator="equal">
      <formula>"Comply"</formula>
    </cfRule>
    <cfRule type="cellIs" dxfId="141" priority="146" stopIfTrue="1" operator="equal">
      <formula>"Partially Comply"</formula>
    </cfRule>
    <cfRule type="cellIs" dxfId="140" priority="145" stopIfTrue="1" operator="equal">
      <formula>"Do Not Comply"</formula>
    </cfRule>
  </conditionalFormatting>
  <conditionalFormatting sqref="I124:I125">
    <cfRule type="cellIs" dxfId="139" priority="144" stopIfTrue="1" operator="equal">
      <formula>"Non Responsive"</formula>
    </cfRule>
    <cfRule type="cellIs" dxfId="138" priority="142" stopIfTrue="1" operator="equal">
      <formula>"Partially Comply"</formula>
    </cfRule>
    <cfRule type="cellIs" dxfId="137" priority="143" stopIfTrue="1" operator="equal">
      <formula>"Comply"</formula>
    </cfRule>
    <cfRule type="cellIs" dxfId="136" priority="141" stopIfTrue="1" operator="equal">
      <formula>"Do Not Comply"</formula>
    </cfRule>
  </conditionalFormatting>
  <conditionalFormatting sqref="I127:I132">
    <cfRule type="cellIs" dxfId="135" priority="140" stopIfTrue="1" operator="equal">
      <formula>"Non Responsive"</formula>
    </cfRule>
    <cfRule type="cellIs" dxfId="134" priority="139" stopIfTrue="1" operator="equal">
      <formula>"Comply"</formula>
    </cfRule>
    <cfRule type="cellIs" dxfId="133" priority="138" stopIfTrue="1" operator="equal">
      <formula>"Partially Comply"</formula>
    </cfRule>
    <cfRule type="cellIs" dxfId="132" priority="137" stopIfTrue="1" operator="equal">
      <formula>"Do Not Comply"</formula>
    </cfRule>
  </conditionalFormatting>
  <conditionalFormatting sqref="I134:I145">
    <cfRule type="cellIs" dxfId="131" priority="136" stopIfTrue="1" operator="equal">
      <formula>"Non Responsive"</formula>
    </cfRule>
    <cfRule type="cellIs" dxfId="130" priority="135" stopIfTrue="1" operator="equal">
      <formula>"Comply"</formula>
    </cfRule>
    <cfRule type="cellIs" dxfId="129" priority="134" stopIfTrue="1" operator="equal">
      <formula>"Partially Comply"</formula>
    </cfRule>
    <cfRule type="cellIs" dxfId="128" priority="133" stopIfTrue="1" operator="equal">
      <formula>"Do Not Comply"</formula>
    </cfRule>
  </conditionalFormatting>
  <conditionalFormatting sqref="I147:I153">
    <cfRule type="cellIs" dxfId="127" priority="132" stopIfTrue="1" operator="equal">
      <formula>"Non Responsive"</formula>
    </cfRule>
    <cfRule type="cellIs" dxfId="126" priority="129" stopIfTrue="1" operator="equal">
      <formula>"Do Not Comply"</formula>
    </cfRule>
    <cfRule type="cellIs" dxfId="125" priority="130" stopIfTrue="1" operator="equal">
      <formula>"Partially Comply"</formula>
    </cfRule>
    <cfRule type="cellIs" dxfId="124" priority="131" stopIfTrue="1" operator="equal">
      <formula>"Comply"</formula>
    </cfRule>
  </conditionalFormatting>
  <conditionalFormatting sqref="I155:I157">
    <cfRule type="cellIs" dxfId="123" priority="125" stopIfTrue="1" operator="equal">
      <formula>"Do Not Comply"</formula>
    </cfRule>
    <cfRule type="cellIs" dxfId="122" priority="126" stopIfTrue="1" operator="equal">
      <formula>"Partially Comply"</formula>
    </cfRule>
    <cfRule type="cellIs" dxfId="121" priority="127" stopIfTrue="1" operator="equal">
      <formula>"Comply"</formula>
    </cfRule>
    <cfRule type="cellIs" dxfId="120" priority="128" stopIfTrue="1" operator="equal">
      <formula>"Non Responsive"</formula>
    </cfRule>
  </conditionalFormatting>
  <conditionalFormatting sqref="I159:I165">
    <cfRule type="cellIs" dxfId="119" priority="121" stopIfTrue="1" operator="equal">
      <formula>"Do Not Comply"</formula>
    </cfRule>
    <cfRule type="cellIs" dxfId="118" priority="122" stopIfTrue="1" operator="equal">
      <formula>"Partially Comply"</formula>
    </cfRule>
    <cfRule type="cellIs" dxfId="117" priority="123" stopIfTrue="1" operator="equal">
      <formula>"Comply"</formula>
    </cfRule>
    <cfRule type="cellIs" dxfId="116" priority="124" stopIfTrue="1" operator="equal">
      <formula>"Non Responsive"</formula>
    </cfRule>
  </conditionalFormatting>
  <conditionalFormatting sqref="K12:K21">
    <cfRule type="cellIs" dxfId="115" priority="120" stopIfTrue="1" operator="equal">
      <formula>"Non Responsive"</formula>
    </cfRule>
    <cfRule type="cellIs" dxfId="114" priority="119" stopIfTrue="1" operator="equal">
      <formula>"Comply"</formula>
    </cfRule>
    <cfRule type="cellIs" dxfId="113" priority="118" stopIfTrue="1" operator="equal">
      <formula>"Partially Comply"</formula>
    </cfRule>
    <cfRule type="cellIs" dxfId="112" priority="117" stopIfTrue="1" operator="equal">
      <formula>"Do Not Comply"</formula>
    </cfRule>
  </conditionalFormatting>
  <conditionalFormatting sqref="K24:K25">
    <cfRule type="cellIs" dxfId="111" priority="115" stopIfTrue="1" operator="equal">
      <formula>"Comply"</formula>
    </cfRule>
    <cfRule type="cellIs" dxfId="110" priority="116" stopIfTrue="1" operator="equal">
      <formula>"Non Responsive"</formula>
    </cfRule>
    <cfRule type="cellIs" dxfId="109" priority="114" stopIfTrue="1" operator="equal">
      <formula>"Partially Comply"</formula>
    </cfRule>
    <cfRule type="cellIs" dxfId="108" priority="113" stopIfTrue="1" operator="equal">
      <formula>"Do Not Comply"</formula>
    </cfRule>
  </conditionalFormatting>
  <conditionalFormatting sqref="K27:K29">
    <cfRule type="cellIs" dxfId="107" priority="112" stopIfTrue="1" operator="equal">
      <formula>"Non Responsive"</formula>
    </cfRule>
    <cfRule type="cellIs" dxfId="106" priority="111" stopIfTrue="1" operator="equal">
      <formula>"Comply"</formula>
    </cfRule>
    <cfRule type="cellIs" dxfId="105" priority="110" stopIfTrue="1" operator="equal">
      <formula>"Partially Comply"</formula>
    </cfRule>
    <cfRule type="cellIs" dxfId="104" priority="109" stopIfTrue="1" operator="equal">
      <formula>"Do Not Comply"</formula>
    </cfRule>
  </conditionalFormatting>
  <conditionalFormatting sqref="K31:K32">
    <cfRule type="cellIs" dxfId="103" priority="105" stopIfTrue="1" operator="equal">
      <formula>"Do Not Comply"</formula>
    </cfRule>
    <cfRule type="cellIs" dxfId="102" priority="106" stopIfTrue="1" operator="equal">
      <formula>"Partially Comply"</formula>
    </cfRule>
    <cfRule type="cellIs" dxfId="101" priority="107" stopIfTrue="1" operator="equal">
      <formula>"Comply"</formula>
    </cfRule>
    <cfRule type="cellIs" dxfId="100" priority="108" stopIfTrue="1" operator="equal">
      <formula>"Non Responsive"</formula>
    </cfRule>
  </conditionalFormatting>
  <conditionalFormatting sqref="K34:K41">
    <cfRule type="cellIs" dxfId="99" priority="104" stopIfTrue="1" operator="equal">
      <formula>"Non Responsive"</formula>
    </cfRule>
    <cfRule type="cellIs" dxfId="98" priority="102" stopIfTrue="1" operator="equal">
      <formula>"Partially Comply"</formula>
    </cfRule>
    <cfRule type="cellIs" dxfId="97" priority="101" stopIfTrue="1" operator="equal">
      <formula>"Do Not Comply"</formula>
    </cfRule>
    <cfRule type="cellIs" dxfId="96" priority="103" stopIfTrue="1" operator="equal">
      <formula>"Comply"</formula>
    </cfRule>
  </conditionalFormatting>
  <conditionalFormatting sqref="K43:K44">
    <cfRule type="cellIs" dxfId="95" priority="97" stopIfTrue="1" operator="equal">
      <formula>"Do Not Comply"</formula>
    </cfRule>
    <cfRule type="cellIs" dxfId="94" priority="99" stopIfTrue="1" operator="equal">
      <formula>"Comply"</formula>
    </cfRule>
    <cfRule type="cellIs" dxfId="93" priority="98" stopIfTrue="1" operator="equal">
      <formula>"Partially Comply"</formula>
    </cfRule>
    <cfRule type="cellIs" dxfId="92" priority="100" stopIfTrue="1" operator="equal">
      <formula>"Non Responsive"</formula>
    </cfRule>
  </conditionalFormatting>
  <conditionalFormatting sqref="K46:K48">
    <cfRule type="cellIs" dxfId="91" priority="96" stopIfTrue="1" operator="equal">
      <formula>"Non Responsive"</formula>
    </cfRule>
    <cfRule type="cellIs" dxfId="90" priority="95" stopIfTrue="1" operator="equal">
      <formula>"Comply"</formula>
    </cfRule>
    <cfRule type="cellIs" dxfId="89" priority="94" stopIfTrue="1" operator="equal">
      <formula>"Partially Comply"</formula>
    </cfRule>
    <cfRule type="cellIs" dxfId="88" priority="93" stopIfTrue="1" operator="equal">
      <formula>"Do Not Comply"</formula>
    </cfRule>
  </conditionalFormatting>
  <conditionalFormatting sqref="K52:K53">
    <cfRule type="cellIs" dxfId="87" priority="92" stopIfTrue="1" operator="equal">
      <formula>"Non Responsive"</formula>
    </cfRule>
    <cfRule type="cellIs" dxfId="86" priority="91" stopIfTrue="1" operator="equal">
      <formula>"Comply"</formula>
    </cfRule>
    <cfRule type="cellIs" dxfId="85" priority="90" stopIfTrue="1" operator="equal">
      <formula>"Partially Comply"</formula>
    </cfRule>
    <cfRule type="cellIs" dxfId="84" priority="89" stopIfTrue="1" operator="equal">
      <formula>"Do Not Comply"</formula>
    </cfRule>
  </conditionalFormatting>
  <conditionalFormatting sqref="K56">
    <cfRule type="cellIs" dxfId="83" priority="88" stopIfTrue="1" operator="equal">
      <formula>"Non Responsive"</formula>
    </cfRule>
    <cfRule type="cellIs" dxfId="82" priority="87" stopIfTrue="1" operator="equal">
      <formula>"Comply"</formula>
    </cfRule>
    <cfRule type="cellIs" dxfId="81" priority="86" stopIfTrue="1" operator="equal">
      <formula>"Partially Comply"</formula>
    </cfRule>
    <cfRule type="cellIs" dxfId="80" priority="85" stopIfTrue="1" operator="equal">
      <formula>"Do Not Comply"</formula>
    </cfRule>
  </conditionalFormatting>
  <conditionalFormatting sqref="K59:K62">
    <cfRule type="cellIs" dxfId="79" priority="81" stopIfTrue="1" operator="equal">
      <formula>"Do Not Comply"</formula>
    </cfRule>
    <cfRule type="cellIs" dxfId="78" priority="82" stopIfTrue="1" operator="equal">
      <formula>"Partially Comply"</formula>
    </cfRule>
    <cfRule type="cellIs" dxfId="77" priority="84" stopIfTrue="1" operator="equal">
      <formula>"Non Responsive"</formula>
    </cfRule>
    <cfRule type="cellIs" dxfId="76" priority="83" stopIfTrue="1" operator="equal">
      <formula>"Comply"</formula>
    </cfRule>
  </conditionalFormatting>
  <conditionalFormatting sqref="K64:K67">
    <cfRule type="cellIs" dxfId="75" priority="77" stopIfTrue="1" operator="equal">
      <formula>"Do Not Comply"</formula>
    </cfRule>
    <cfRule type="cellIs" dxfId="74" priority="78" stopIfTrue="1" operator="equal">
      <formula>"Partially Comply"</formula>
    </cfRule>
    <cfRule type="cellIs" dxfId="73" priority="79" stopIfTrue="1" operator="equal">
      <formula>"Comply"</formula>
    </cfRule>
    <cfRule type="cellIs" dxfId="72" priority="80" stopIfTrue="1" operator="equal">
      <formula>"Non Responsive"</formula>
    </cfRule>
  </conditionalFormatting>
  <conditionalFormatting sqref="K69:K71">
    <cfRule type="cellIs" dxfId="71" priority="73" stopIfTrue="1" operator="equal">
      <formula>"Do Not Comply"</formula>
    </cfRule>
    <cfRule type="cellIs" dxfId="70" priority="74" stopIfTrue="1" operator="equal">
      <formula>"Partially Comply"</formula>
    </cfRule>
    <cfRule type="cellIs" dxfId="69" priority="75" stopIfTrue="1" operator="equal">
      <formula>"Comply"</formula>
    </cfRule>
    <cfRule type="cellIs" dxfId="68" priority="76" stopIfTrue="1" operator="equal">
      <formula>"Non Responsive"</formula>
    </cfRule>
  </conditionalFormatting>
  <conditionalFormatting sqref="K73:K75">
    <cfRule type="cellIs" dxfId="67" priority="69" stopIfTrue="1" operator="equal">
      <formula>"Do Not Comply"</formula>
    </cfRule>
    <cfRule type="cellIs" dxfId="66" priority="72" stopIfTrue="1" operator="equal">
      <formula>"Non Responsive"</formula>
    </cfRule>
    <cfRule type="cellIs" dxfId="65" priority="71" stopIfTrue="1" operator="equal">
      <formula>"Comply"</formula>
    </cfRule>
    <cfRule type="cellIs" dxfId="64" priority="70" stopIfTrue="1" operator="equal">
      <formula>"Partially Comply"</formula>
    </cfRule>
  </conditionalFormatting>
  <conditionalFormatting sqref="K80:K81">
    <cfRule type="cellIs" dxfId="63" priority="65" stopIfTrue="1" operator="equal">
      <formula>"Do Not Comply"</formula>
    </cfRule>
    <cfRule type="cellIs" dxfId="62" priority="66" stopIfTrue="1" operator="equal">
      <formula>"Partially Comply"</formula>
    </cfRule>
    <cfRule type="cellIs" dxfId="61" priority="67" stopIfTrue="1" operator="equal">
      <formula>"Comply"</formula>
    </cfRule>
    <cfRule type="cellIs" dxfId="60" priority="68" stopIfTrue="1" operator="equal">
      <formula>"Non Responsive"</formula>
    </cfRule>
  </conditionalFormatting>
  <conditionalFormatting sqref="K84:K85">
    <cfRule type="cellIs" dxfId="59" priority="61" stopIfTrue="1" operator="equal">
      <formula>"Do Not Comply"</formula>
    </cfRule>
    <cfRule type="cellIs" dxfId="58" priority="62" stopIfTrue="1" operator="equal">
      <formula>"Partially Comply"</formula>
    </cfRule>
    <cfRule type="cellIs" dxfId="57" priority="63" stopIfTrue="1" operator="equal">
      <formula>"Comply"</formula>
    </cfRule>
    <cfRule type="cellIs" dxfId="56" priority="64" stopIfTrue="1" operator="equal">
      <formula>"Non Responsive"</formula>
    </cfRule>
  </conditionalFormatting>
  <conditionalFormatting sqref="K88:K90">
    <cfRule type="cellIs" dxfId="55" priority="54" stopIfTrue="1" operator="equal">
      <formula>"Partially Comply"</formula>
    </cfRule>
    <cfRule type="cellIs" dxfId="54" priority="56" stopIfTrue="1" operator="equal">
      <formula>"Non Responsive"</formula>
    </cfRule>
    <cfRule type="cellIs" dxfId="53" priority="55" stopIfTrue="1" operator="equal">
      <formula>"Comply"</formula>
    </cfRule>
    <cfRule type="cellIs" dxfId="52" priority="53" stopIfTrue="1" operator="equal">
      <formula>"Do Not Comply"</formula>
    </cfRule>
  </conditionalFormatting>
  <conditionalFormatting sqref="K92:K94">
    <cfRule type="cellIs" dxfId="51" priority="49" stopIfTrue="1" operator="equal">
      <formula>"Do Not Comply"</formula>
    </cfRule>
    <cfRule type="cellIs" dxfId="50" priority="51" stopIfTrue="1" operator="equal">
      <formula>"Comply"</formula>
    </cfRule>
    <cfRule type="cellIs" dxfId="49" priority="52" stopIfTrue="1" operator="equal">
      <formula>"Non Responsive"</formula>
    </cfRule>
    <cfRule type="cellIs" dxfId="48" priority="50" stopIfTrue="1" operator="equal">
      <formula>"Partially Comply"</formula>
    </cfRule>
  </conditionalFormatting>
  <conditionalFormatting sqref="K96">
    <cfRule type="cellIs" dxfId="47" priority="48" stopIfTrue="1" operator="equal">
      <formula>"Non Responsive"</formula>
    </cfRule>
    <cfRule type="cellIs" dxfId="46" priority="45" stopIfTrue="1" operator="equal">
      <formula>"Do Not Comply"</formula>
    </cfRule>
    <cfRule type="cellIs" dxfId="45" priority="47" stopIfTrue="1" operator="equal">
      <formula>"Comply"</formula>
    </cfRule>
    <cfRule type="cellIs" dxfId="44" priority="46" stopIfTrue="1" operator="equal">
      <formula>"Partially Comply"</formula>
    </cfRule>
  </conditionalFormatting>
  <conditionalFormatting sqref="K98:K102">
    <cfRule type="cellIs" dxfId="43" priority="44" stopIfTrue="1" operator="equal">
      <formula>"Non Responsive"</formula>
    </cfRule>
    <cfRule type="cellIs" dxfId="42" priority="43" stopIfTrue="1" operator="equal">
      <formula>"Comply"</formula>
    </cfRule>
    <cfRule type="cellIs" dxfId="41" priority="42" stopIfTrue="1" operator="equal">
      <formula>"Partially Comply"</formula>
    </cfRule>
    <cfRule type="cellIs" dxfId="40" priority="41" stopIfTrue="1" operator="equal">
      <formula>"Do Not Comply"</formula>
    </cfRule>
  </conditionalFormatting>
  <conditionalFormatting sqref="K104:K111">
    <cfRule type="cellIs" dxfId="39" priority="40" stopIfTrue="1" operator="equal">
      <formula>"Non Responsive"</formula>
    </cfRule>
    <cfRule type="cellIs" dxfId="38" priority="39" stopIfTrue="1" operator="equal">
      <formula>"Comply"</formula>
    </cfRule>
    <cfRule type="cellIs" dxfId="37" priority="38" stopIfTrue="1" operator="equal">
      <formula>"Partially Comply"</formula>
    </cfRule>
    <cfRule type="cellIs" dxfId="36" priority="37" stopIfTrue="1" operator="equal">
      <formula>"Do Not Comply"</formula>
    </cfRule>
  </conditionalFormatting>
  <conditionalFormatting sqref="K113:K114">
    <cfRule type="cellIs" dxfId="35" priority="36" stopIfTrue="1" operator="equal">
      <formula>"Non Responsive"</formula>
    </cfRule>
    <cfRule type="cellIs" dxfId="34" priority="33" stopIfTrue="1" operator="equal">
      <formula>"Do Not Comply"</formula>
    </cfRule>
    <cfRule type="cellIs" dxfId="33" priority="34" stopIfTrue="1" operator="equal">
      <formula>"Partially Comply"</formula>
    </cfRule>
    <cfRule type="cellIs" dxfId="32" priority="35" stopIfTrue="1" operator="equal">
      <formula>"Comply"</formula>
    </cfRule>
  </conditionalFormatting>
  <conditionalFormatting sqref="K116:K118">
    <cfRule type="cellIs" dxfId="31" priority="29" stopIfTrue="1" operator="equal">
      <formula>"Do Not Comply"</formula>
    </cfRule>
    <cfRule type="cellIs" dxfId="30" priority="30" stopIfTrue="1" operator="equal">
      <formula>"Partially Comply"</formula>
    </cfRule>
    <cfRule type="cellIs" dxfId="29" priority="31" stopIfTrue="1" operator="equal">
      <formula>"Comply"</formula>
    </cfRule>
    <cfRule type="cellIs" dxfId="28" priority="32" stopIfTrue="1" operator="equal">
      <formula>"Non Responsive"</formula>
    </cfRule>
  </conditionalFormatting>
  <conditionalFormatting sqref="K120:K122">
    <cfRule type="cellIs" dxfId="27" priority="25" stopIfTrue="1" operator="equal">
      <formula>"Do Not Comply"</formula>
    </cfRule>
    <cfRule type="cellIs" dxfId="26" priority="26" stopIfTrue="1" operator="equal">
      <formula>"Partially Comply"</formula>
    </cfRule>
    <cfRule type="cellIs" dxfId="25" priority="27" stopIfTrue="1" operator="equal">
      <formula>"Comply"</formula>
    </cfRule>
    <cfRule type="cellIs" dxfId="24" priority="28" stopIfTrue="1" operator="equal">
      <formula>"Non Responsive"</formula>
    </cfRule>
  </conditionalFormatting>
  <conditionalFormatting sqref="K124:K125">
    <cfRule type="cellIs" dxfId="23" priority="21" stopIfTrue="1" operator="equal">
      <formula>"Do Not Comply"</formula>
    </cfRule>
    <cfRule type="cellIs" dxfId="22" priority="22" stopIfTrue="1" operator="equal">
      <formula>"Partially Comply"</formula>
    </cfRule>
    <cfRule type="cellIs" dxfId="21" priority="23" stopIfTrue="1" operator="equal">
      <formula>"Comply"</formula>
    </cfRule>
    <cfRule type="cellIs" dxfId="20" priority="24" stopIfTrue="1" operator="equal">
      <formula>"Non Responsive"</formula>
    </cfRule>
  </conditionalFormatting>
  <conditionalFormatting sqref="K127:K132">
    <cfRule type="cellIs" dxfId="19" priority="17" stopIfTrue="1" operator="equal">
      <formula>"Do Not Comply"</formula>
    </cfRule>
    <cfRule type="cellIs" dxfId="18" priority="18" stopIfTrue="1" operator="equal">
      <formula>"Partially Comply"</formula>
    </cfRule>
    <cfRule type="cellIs" dxfId="17" priority="19" stopIfTrue="1" operator="equal">
      <formula>"Comply"</formula>
    </cfRule>
    <cfRule type="cellIs" dxfId="16" priority="20" stopIfTrue="1" operator="equal">
      <formula>"Non Responsive"</formula>
    </cfRule>
  </conditionalFormatting>
  <conditionalFormatting sqref="K134:K145">
    <cfRule type="cellIs" dxfId="15" priority="16" stopIfTrue="1" operator="equal">
      <formula>"Non Responsive"</formula>
    </cfRule>
    <cfRule type="cellIs" dxfId="14" priority="15" stopIfTrue="1" operator="equal">
      <formula>"Comply"</formula>
    </cfRule>
    <cfRule type="cellIs" dxfId="13" priority="14" stopIfTrue="1" operator="equal">
      <formula>"Partially Comply"</formula>
    </cfRule>
    <cfRule type="cellIs" dxfId="12" priority="13" stopIfTrue="1" operator="equal">
      <formula>"Do Not Comply"</formula>
    </cfRule>
  </conditionalFormatting>
  <conditionalFormatting sqref="K147:K153">
    <cfRule type="cellIs" dxfId="11" priority="12" stopIfTrue="1" operator="equal">
      <formula>"Non Responsive"</formula>
    </cfRule>
    <cfRule type="cellIs" dxfId="10" priority="11" stopIfTrue="1" operator="equal">
      <formula>"Comply"</formula>
    </cfRule>
    <cfRule type="cellIs" dxfId="9" priority="10" stopIfTrue="1" operator="equal">
      <formula>"Partially Comply"</formula>
    </cfRule>
    <cfRule type="cellIs" dxfId="8" priority="9" stopIfTrue="1" operator="equal">
      <formula>"Do Not Comply"</formula>
    </cfRule>
  </conditionalFormatting>
  <conditionalFormatting sqref="K155:K157">
    <cfRule type="cellIs" dxfId="7" priority="8" stopIfTrue="1" operator="equal">
      <formula>"Non Responsive"</formula>
    </cfRule>
    <cfRule type="cellIs" dxfId="6" priority="7" stopIfTrue="1" operator="equal">
      <formula>"Comply"</formula>
    </cfRule>
    <cfRule type="cellIs" dxfId="5" priority="6" stopIfTrue="1" operator="equal">
      <formula>"Partially Comply"</formula>
    </cfRule>
    <cfRule type="cellIs" dxfId="4" priority="5" stopIfTrue="1" operator="equal">
      <formula>"Do Not Comply"</formula>
    </cfRule>
  </conditionalFormatting>
  <conditionalFormatting sqref="K159:K165">
    <cfRule type="cellIs" dxfId="3" priority="1" stopIfTrue="1" operator="equal">
      <formula>"Do Not Comply"</formula>
    </cfRule>
    <cfRule type="cellIs" dxfId="2" priority="2" stopIfTrue="1" operator="equal">
      <formula>"Partially Comply"</formula>
    </cfRule>
    <cfRule type="cellIs" dxfId="1" priority="4" stopIfTrue="1" operator="equal">
      <formula>"Non Responsive"</formula>
    </cfRule>
    <cfRule type="cellIs" dxfId="0" priority="3" stopIfTrue="1" operator="equal">
      <formula>"Comply"</formula>
    </cfRule>
  </conditionalFormatting>
  <dataValidations count="3">
    <dataValidation type="list" allowBlank="1" showInputMessage="1" showErrorMessage="1" sqref="E27:E29 E43:E44 E64:E67 E56 E59:E62 E24:E25 E73:E75 E80:E81 E69:E71 E31:E32 E34:E41 E46:E48 E52:E53 E12:E21 E84:E85 E88:E90 E92:E94 E96 E98:E102 E104:E111 E113:E114 E116:E118 E120:E122 E124:E125 E127:E132 E134:E145 E147:E153 E155:E157 E159:E165" xr:uid="{097C949A-B2DE-4B2B-B786-EC19C5DAACA3}">
      <formula1>ComplianceOptions</formula1>
    </dataValidation>
    <dataValidation type="list" allowBlank="1" showInputMessage="1" showErrorMessage="1" sqref="H12:H21 H24:H25 H27:H29 H31:H32 H34:H41 H43:H44 H46:H48 H52:H53 H56 H59:H62 H64:H67 H69:H71 H73:H75 H80:H81 H84:H85 H88:H90 H92:H94 H96 H98:H102 H104:H111 H113:H114 H116:H118 H120:H122 H124:H125 H127:H132 H134:H145 H147:H153 H162:H165 H159:H160 H155:H157" xr:uid="{2014FC74-7E1A-401B-878A-62D0AE540893}">
      <formula1>_xlnm.Criteria</formula1>
    </dataValidation>
    <dataValidation type="list" allowBlank="1" showInputMessage="1" showErrorMessage="1" sqref="I12:I21 I134:I145 I24:I25 I84:I85 I27:I29 I88:I90 I31:I32 I159:I165 I34:I41 I120:I122 I43:I44 I92:I94 I46:I48 I96 I52:I53 I124:I125 I56 I155:I157 I59:I62 I98:I102 I64:I67 I104:I111 I69:I71 I147:I153 I73:I75 I127:I132 I80:I81 I113:I114 I116:I118 K12:K21 K134:K145 K24:K25 K84:K85 K27:K29 K88:K90 K31:K32 K159:K165 K34:K41 K120:K122 K43:K44 K92:K94 K46:K48 K96 K52:K53 K124:K125 K56 K155:K157 K59:K62 K98:K102 K64:K67 K104:K111 K69:K71 K147:K153 K73:K75 K127:K132 K80:K81 K113:K114 K116:K118" xr:uid="{304D17D7-7589-45E6-9FB2-5622F94DF699}">
      <formula1>EvaluatorOps</formula1>
    </dataValidation>
  </dataValidations>
  <hyperlinks>
    <hyperlink ref="C98" location="'07-Track Record'!A1" display="Indicate figures on Track Record - Offered Sheet" xr:uid="{14AD862B-1C46-4B81-A243-9B5ED4C2FF9A}"/>
    <hyperlink ref="C47" location="'06-Temp Derating Factors'!A1" display="Specify on &quot;Temperature Derating Factors&quot; worksheet" xr:uid="{CC00D55D-D8AF-4152-93F6-F46AB7770D42}"/>
    <hyperlink ref="C29" location="'05-Offered Cells'!A1" display="Provide detail on &quot;05-Offered Cells&quot;" xr:uid="{DCD62FD6-9926-456A-B2F1-EB55CDDFA0FF}"/>
    <hyperlink ref="C61" location="'05-Offered Cells'!A1" display="Provide detail on &quot;05-Offered Cells&quot;" xr:uid="{03AC4B1A-7837-4BB3-A67F-BFF86FF449D0}"/>
    <hyperlink ref="C104" location="'05-Offered Cells'!A1" display="Provide detail on &quot;05-Offered Cells&quot;" xr:uid="{47342776-3C37-4B2A-AA55-498055A3511F}"/>
  </hyperlinks>
  <pageMargins left="0.75" right="0.75" top="1" bottom="1" header="0.5" footer="0.5"/>
  <pageSetup paperSize="9" scale="62" orientation="landscape" r:id="rId1"/>
  <headerFooter alignWithMargins="0"/>
  <rowBreaks count="1" manualBreakCount="1">
    <brk id="3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155D8-ECE8-44BF-8B2D-4D1957EA0193}">
  <dimension ref="A1:H16"/>
  <sheetViews>
    <sheetView zoomScaleNormal="100" workbookViewId="0">
      <selection activeCell="I9" sqref="I9"/>
    </sheetView>
  </sheetViews>
  <sheetFormatPr defaultColWidth="42" defaultRowHeight="12.5" x14ac:dyDescent="0.25"/>
  <cols>
    <col min="1" max="1" width="1.7265625" style="75" bestFit="1" customWidth="1"/>
    <col min="2" max="2" width="55.1796875" style="75" bestFit="1" customWidth="1"/>
    <col min="3" max="3" width="1.7265625" style="75" bestFit="1" customWidth="1"/>
    <col min="4" max="4" width="7" style="147" customWidth="1"/>
    <col min="5" max="5" width="7.26953125" style="147" bestFit="1" customWidth="1"/>
    <col min="6" max="6" width="8.1796875" style="147" bestFit="1" customWidth="1"/>
    <col min="7" max="8" width="6.26953125" style="147" customWidth="1"/>
    <col min="9" max="16384" width="42" style="75"/>
  </cols>
  <sheetData>
    <row r="1" spans="1:8" x14ac:dyDescent="0.25">
      <c r="A1" s="290" t="s">
        <v>6</v>
      </c>
      <c r="B1" s="290" t="s">
        <v>379</v>
      </c>
      <c r="C1" s="300"/>
      <c r="D1" s="290" t="s">
        <v>380</v>
      </c>
      <c r="E1" s="299" t="s">
        <v>139</v>
      </c>
      <c r="F1" s="299"/>
      <c r="G1" s="299"/>
      <c r="H1" s="299"/>
    </row>
    <row r="2" spans="1:8" x14ac:dyDescent="0.25">
      <c r="A2" s="290"/>
      <c r="B2" s="290"/>
      <c r="C2" s="301"/>
      <c r="D2" s="290"/>
      <c r="E2" s="144" t="s">
        <v>381</v>
      </c>
      <c r="F2" s="144" t="s">
        <v>382</v>
      </c>
      <c r="G2" s="144" t="s">
        <v>383</v>
      </c>
      <c r="H2" s="144" t="s">
        <v>384</v>
      </c>
    </row>
    <row r="3" spans="1:8" x14ac:dyDescent="0.25">
      <c r="A3" s="145">
        <v>1</v>
      </c>
      <c r="B3" s="110" t="s">
        <v>141</v>
      </c>
      <c r="C3" s="145">
        <v>1</v>
      </c>
      <c r="D3" s="148">
        <v>0.1</v>
      </c>
      <c r="E3" s="148">
        <f>SUMIF('04-Technical Schedules'!$G$7:$G$165,$C3,'04-Technical Schedules'!$M$7:$M$165)/(COUNTIF('04-Technical Schedules'!$G$7:$G$165,$C3)*5)</f>
        <v>0</v>
      </c>
      <c r="F3" s="148">
        <f>SUMIF('04-Technical Schedules'!$G$7:$G$165,$C3,'04-Technical Schedules'!$N$7:$N$165)/(COUNTIF('04-Technical Schedules'!$G$7:$G$165,$C3)*5)</f>
        <v>0</v>
      </c>
      <c r="G3" s="149">
        <f>$D3*E3</f>
        <v>0</v>
      </c>
      <c r="H3" s="149">
        <f>$D3*F3</f>
        <v>0</v>
      </c>
    </row>
    <row r="4" spans="1:8" x14ac:dyDescent="0.25">
      <c r="A4" s="150">
        <v>2</v>
      </c>
      <c r="B4" s="202" t="s">
        <v>166</v>
      </c>
      <c r="C4" s="150">
        <v>2</v>
      </c>
      <c r="D4" s="148">
        <v>0.25</v>
      </c>
      <c r="E4" s="148">
        <f>SUMIF('04-Technical Schedules'!$G$7:$G$165,$C4,'04-Technical Schedules'!$M$7:$M$165)/(COUNTIF('04-Technical Schedules'!$G$7:$G$165,$C4)*5)</f>
        <v>0</v>
      </c>
      <c r="F4" s="148">
        <f>SUMIF('04-Technical Schedules'!$G$7:$G$165,$C4,'04-Technical Schedules'!$N$7:$N$165)/(COUNTIF('04-Technical Schedules'!$G$7:$G$165,$C4)*5)</f>
        <v>0</v>
      </c>
      <c r="G4" s="149">
        <f t="shared" ref="G4:G9" si="0">$D4*E4</f>
        <v>0</v>
      </c>
      <c r="H4" s="149">
        <f t="shared" ref="H4:H9" si="1">$D4*F4</f>
        <v>0</v>
      </c>
    </row>
    <row r="5" spans="1:8" x14ac:dyDescent="0.25">
      <c r="A5" s="208">
        <v>3</v>
      </c>
      <c r="B5" s="203" t="s">
        <v>225</v>
      </c>
      <c r="C5" s="208">
        <v>3</v>
      </c>
      <c r="D5" s="148">
        <v>0.15</v>
      </c>
      <c r="E5" s="148">
        <f>SUMIF('04-Technical Schedules'!$G$7:$G$165,$C5,'04-Technical Schedules'!$M$7:$M$165)/(COUNTIF('04-Technical Schedules'!$G$7:$G$165,$C5)*5)</f>
        <v>0</v>
      </c>
      <c r="F5" s="148">
        <f>SUMIF('04-Technical Schedules'!$G$7:$G$165,$C5,'04-Technical Schedules'!$N$7:$N$165)/(COUNTIF('04-Technical Schedules'!$G$7:$G$165,$C5)*5)</f>
        <v>0</v>
      </c>
      <c r="G5" s="149">
        <f t="shared" si="0"/>
        <v>0</v>
      </c>
      <c r="H5" s="149">
        <f t="shared" si="1"/>
        <v>0</v>
      </c>
    </row>
    <row r="6" spans="1:8" x14ac:dyDescent="0.25">
      <c r="A6" s="151">
        <v>4</v>
      </c>
      <c r="B6" s="204" t="s">
        <v>212</v>
      </c>
      <c r="C6" s="151">
        <v>4</v>
      </c>
      <c r="D6" s="148">
        <v>0.25</v>
      </c>
      <c r="E6" s="148">
        <f>SUMIF('04-Technical Schedules'!$G$7:$G$165,$C6,'04-Technical Schedules'!$M$7:$M$165)/(COUNTIF('04-Technical Schedules'!$G$7:$G$165,$C6)*5)</f>
        <v>0</v>
      </c>
      <c r="F6" s="148">
        <f>SUMIF('04-Technical Schedules'!$G$7:$G$165,$C6,'04-Technical Schedules'!$N$7:$N$165)/(COUNTIF('04-Technical Schedules'!$G$7:$G$165,$C6)*5)</f>
        <v>0</v>
      </c>
      <c r="G6" s="149">
        <f t="shared" si="0"/>
        <v>0</v>
      </c>
      <c r="H6" s="149">
        <f t="shared" si="1"/>
        <v>0</v>
      </c>
    </row>
    <row r="7" spans="1:8" x14ac:dyDescent="0.25">
      <c r="A7" s="152">
        <v>5</v>
      </c>
      <c r="B7" s="205" t="s">
        <v>331</v>
      </c>
      <c r="C7" s="152">
        <v>5</v>
      </c>
      <c r="D7" s="148">
        <v>0.1</v>
      </c>
      <c r="E7" s="148">
        <f>SUMIF('04-Technical Schedules'!$G$7:$G$165,$C7,'04-Technical Schedules'!$M$7:$M$165)/(COUNTIF('04-Technical Schedules'!$G$7:$G$165,$C7)*5)</f>
        <v>0</v>
      </c>
      <c r="F7" s="148">
        <f>SUMIF('04-Technical Schedules'!$G$7:$G$165,$C7,'04-Technical Schedules'!$N$7:$N$165)/(COUNTIF('04-Technical Schedules'!$G$7:$G$165,$C7)*5)</f>
        <v>0</v>
      </c>
      <c r="G7" s="149">
        <f t="shared" si="0"/>
        <v>0</v>
      </c>
      <c r="H7" s="149">
        <f t="shared" si="1"/>
        <v>0</v>
      </c>
    </row>
    <row r="8" spans="1:8" x14ac:dyDescent="0.25">
      <c r="A8" s="153">
        <v>6</v>
      </c>
      <c r="B8" s="206" t="s">
        <v>362</v>
      </c>
      <c r="C8" s="153">
        <v>6</v>
      </c>
      <c r="D8" s="148">
        <v>0.05</v>
      </c>
      <c r="E8" s="148">
        <f>SUMIF('04-Technical Schedules'!$G$7:$G$165,$C8,'04-Technical Schedules'!$M$7:$M$165)/(COUNTIF('04-Technical Schedules'!$G$7:$G$165,$C8)*5)</f>
        <v>0</v>
      </c>
      <c r="F8" s="148">
        <f>SUMIF('04-Technical Schedules'!$G$7:$G$165,$C8,'04-Technical Schedules'!$N$7:$N$165)/(COUNTIF('04-Technical Schedules'!$G$7:$G$165,$C8)*5)</f>
        <v>0</v>
      </c>
      <c r="G8" s="149">
        <f t="shared" si="0"/>
        <v>0</v>
      </c>
      <c r="H8" s="149">
        <f t="shared" si="1"/>
        <v>0</v>
      </c>
    </row>
    <row r="9" spans="1:8" x14ac:dyDescent="0.25">
      <c r="A9" s="209">
        <v>7</v>
      </c>
      <c r="B9" s="207" t="s">
        <v>369</v>
      </c>
      <c r="C9" s="209">
        <v>7</v>
      </c>
      <c r="D9" s="148">
        <v>0.1</v>
      </c>
      <c r="E9" s="148">
        <f>SUMIF('04-Technical Schedules'!$G$7:$G$165,$C9,'04-Technical Schedules'!$M$7:$M$165)/(COUNTIF('04-Technical Schedules'!$G$7:$G$165,$C9)*5)</f>
        <v>0</v>
      </c>
      <c r="F9" s="148">
        <f>SUMIF('04-Technical Schedules'!$G$7:$G$165,$C9,'04-Technical Schedules'!$N$7:$N$165)/(COUNTIF('04-Technical Schedules'!$G$7:$G$165,$C9)*5)</f>
        <v>0</v>
      </c>
      <c r="G9" s="149">
        <f t="shared" si="0"/>
        <v>0</v>
      </c>
      <c r="H9" s="149">
        <f t="shared" si="1"/>
        <v>0</v>
      </c>
    </row>
    <row r="10" spans="1:8" ht="13" x14ac:dyDescent="0.3">
      <c r="D10" s="146">
        <f>SUM(D3:D9)</f>
        <v>1</v>
      </c>
    </row>
    <row r="12" spans="1:8" ht="13" x14ac:dyDescent="0.3">
      <c r="B12" s="3" t="s">
        <v>385</v>
      </c>
      <c r="D12" s="2" t="s">
        <v>380</v>
      </c>
      <c r="E12" s="147" t="s">
        <v>133</v>
      </c>
      <c r="F12" s="147" t="s">
        <v>386</v>
      </c>
      <c r="G12" s="147" t="s">
        <v>387</v>
      </c>
    </row>
    <row r="13" spans="1:8" x14ac:dyDescent="0.25">
      <c r="B13" s="75" t="s">
        <v>388</v>
      </c>
      <c r="D13" s="238">
        <v>0</v>
      </c>
      <c r="E13" s="147">
        <v>2</v>
      </c>
      <c r="F13" s="238">
        <f>E13/5</f>
        <v>0.4</v>
      </c>
      <c r="G13" s="239">
        <f>D13*F13</f>
        <v>0</v>
      </c>
    </row>
    <row r="14" spans="1:8" x14ac:dyDescent="0.25">
      <c r="B14" s="75" t="s">
        <v>389</v>
      </c>
      <c r="D14" s="238">
        <v>0.75</v>
      </c>
      <c r="E14" s="147">
        <v>2</v>
      </c>
      <c r="F14" s="238">
        <f>E14/5</f>
        <v>0.4</v>
      </c>
      <c r="G14" s="239">
        <f>D14*F14</f>
        <v>0.30000000000000004</v>
      </c>
    </row>
    <row r="15" spans="1:8" x14ac:dyDescent="0.25">
      <c r="B15" s="75" t="s">
        <v>390</v>
      </c>
      <c r="D15" s="238">
        <v>0.25</v>
      </c>
      <c r="E15" s="147">
        <v>5</v>
      </c>
      <c r="F15" s="238">
        <f>E15/5</f>
        <v>1</v>
      </c>
      <c r="G15" s="239">
        <f>D15*F15</f>
        <v>0.25</v>
      </c>
    </row>
    <row r="16" spans="1:8" x14ac:dyDescent="0.25">
      <c r="D16" s="147" t="s">
        <v>391</v>
      </c>
      <c r="G16" s="239">
        <f>SUM(G13:G15)</f>
        <v>0.55000000000000004</v>
      </c>
    </row>
  </sheetData>
  <mergeCells count="5">
    <mergeCell ref="E1:H1"/>
    <mergeCell ref="A1:A2"/>
    <mergeCell ref="B1:B2"/>
    <mergeCell ref="D1:D2"/>
    <mergeCell ref="C1:C2"/>
  </mergeCells>
  <phoneticPr fontId="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CBB6B-A86F-40A2-B0D7-48DB36170568}">
  <dimension ref="A1:I26"/>
  <sheetViews>
    <sheetView workbookViewId="0">
      <selection activeCell="I1" sqref="I1:I3"/>
    </sheetView>
  </sheetViews>
  <sheetFormatPr defaultRowHeight="12.5" x14ac:dyDescent="0.25"/>
  <cols>
    <col min="1" max="1" width="21.7265625" bestFit="1" customWidth="1"/>
    <col min="2" max="2" width="2" bestFit="1" customWidth="1"/>
    <col min="4" max="4" width="14.7265625" bestFit="1" customWidth="1"/>
    <col min="5" max="5" width="2" bestFit="1" customWidth="1"/>
    <col min="7" max="7" width="14" bestFit="1" customWidth="1"/>
  </cols>
  <sheetData>
    <row r="1" spans="1:9" ht="14.5" x14ac:dyDescent="0.25">
      <c r="A1" s="76" t="s">
        <v>73</v>
      </c>
      <c r="B1" s="77">
        <v>0</v>
      </c>
      <c r="D1" s="76" t="s">
        <v>142</v>
      </c>
      <c r="E1" s="77">
        <v>0</v>
      </c>
      <c r="G1" s="242" t="s">
        <v>392</v>
      </c>
      <c r="I1" t="s">
        <v>393</v>
      </c>
    </row>
    <row r="2" spans="1:9" ht="14.5" x14ac:dyDescent="0.25">
      <c r="A2" s="78" t="s">
        <v>66</v>
      </c>
      <c r="B2" s="77">
        <v>5</v>
      </c>
      <c r="D2" s="78" t="s">
        <v>66</v>
      </c>
      <c r="E2" s="77">
        <v>5</v>
      </c>
      <c r="G2" s="242">
        <v>2</v>
      </c>
      <c r="I2" t="s">
        <v>394</v>
      </c>
    </row>
    <row r="3" spans="1:9" ht="14.5" x14ac:dyDescent="0.25">
      <c r="A3" s="78" t="s">
        <v>395</v>
      </c>
      <c r="B3" s="77">
        <v>4</v>
      </c>
      <c r="D3" s="78" t="s">
        <v>395</v>
      </c>
      <c r="E3" s="77">
        <v>4</v>
      </c>
      <c r="G3" s="242">
        <v>6</v>
      </c>
      <c r="I3" t="s">
        <v>396</v>
      </c>
    </row>
    <row r="4" spans="1:9" ht="14.5" x14ac:dyDescent="0.25">
      <c r="A4" s="78" t="s">
        <v>397</v>
      </c>
      <c r="B4" s="77">
        <v>2</v>
      </c>
      <c r="D4" s="78" t="s">
        <v>397</v>
      </c>
      <c r="E4" s="77">
        <v>2</v>
      </c>
      <c r="G4" s="1">
        <v>12</v>
      </c>
    </row>
    <row r="5" spans="1:9" x14ac:dyDescent="0.25">
      <c r="G5" s="1"/>
    </row>
    <row r="6" spans="1:9" ht="14.5" x14ac:dyDescent="0.25">
      <c r="A6" s="76" t="s">
        <v>73</v>
      </c>
      <c r="B6" s="77">
        <v>0</v>
      </c>
      <c r="G6" s="1"/>
    </row>
    <row r="7" spans="1:9" ht="14.5" x14ac:dyDescent="0.25">
      <c r="A7" s="78" t="s">
        <v>398</v>
      </c>
      <c r="B7" s="77">
        <v>2</v>
      </c>
      <c r="G7" s="1"/>
    </row>
    <row r="8" spans="1:9" ht="14.5" x14ac:dyDescent="0.25">
      <c r="A8" s="78" t="s">
        <v>399</v>
      </c>
      <c r="B8" s="77">
        <v>2</v>
      </c>
      <c r="G8" s="1"/>
    </row>
    <row r="9" spans="1:9" ht="14.5" x14ac:dyDescent="0.25">
      <c r="A9" s="78" t="s">
        <v>400</v>
      </c>
      <c r="B9" s="77">
        <v>5</v>
      </c>
    </row>
    <row r="10" spans="1:9" ht="14.5" x14ac:dyDescent="0.25">
      <c r="A10" s="78" t="s">
        <v>401</v>
      </c>
      <c r="B10" s="77">
        <v>2</v>
      </c>
    </row>
    <row r="12" spans="1:9" x14ac:dyDescent="0.25">
      <c r="A12" s="44" t="s">
        <v>402</v>
      </c>
    </row>
    <row r="13" spans="1:9" x14ac:dyDescent="0.25">
      <c r="A13" s="80" t="s">
        <v>73</v>
      </c>
    </row>
    <row r="14" spans="1:9" x14ac:dyDescent="0.25">
      <c r="A14" s="80" t="s">
        <v>403</v>
      </c>
    </row>
    <row r="15" spans="1:9" x14ac:dyDescent="0.25">
      <c r="A15" s="80" t="s">
        <v>404</v>
      </c>
    </row>
    <row r="16" spans="1:9" x14ac:dyDescent="0.25">
      <c r="A16" s="80" t="s">
        <v>405</v>
      </c>
    </row>
    <row r="17" spans="1:1" x14ac:dyDescent="0.25">
      <c r="A17" s="80"/>
    </row>
    <row r="18" spans="1:1" x14ac:dyDescent="0.25">
      <c r="A18" s="80" t="s">
        <v>73</v>
      </c>
    </row>
    <row r="19" spans="1:1" x14ac:dyDescent="0.25">
      <c r="A19" s="80" t="s">
        <v>406</v>
      </c>
    </row>
    <row r="20" spans="1:1" x14ac:dyDescent="0.25">
      <c r="A20" s="80" t="s">
        <v>407</v>
      </c>
    </row>
    <row r="21" spans="1:1" x14ac:dyDescent="0.25">
      <c r="A21" s="80" t="s">
        <v>408</v>
      </c>
    </row>
    <row r="22" spans="1:1" x14ac:dyDescent="0.25">
      <c r="A22" s="80" t="s">
        <v>390</v>
      </c>
    </row>
    <row r="24" spans="1:1" x14ac:dyDescent="0.25">
      <c r="A24" s="80" t="s">
        <v>73</v>
      </c>
    </row>
    <row r="25" spans="1:1" x14ac:dyDescent="0.25">
      <c r="A25" s="80" t="s">
        <v>140</v>
      </c>
    </row>
    <row r="26" spans="1:1" x14ac:dyDescent="0.25">
      <c r="A26" s="80" t="s">
        <v>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B02A7-9B70-44C2-A8B4-BC00303EC013}">
  <dimension ref="A1:K22"/>
  <sheetViews>
    <sheetView showGridLines="0" zoomScaleNormal="100" workbookViewId="0">
      <pane ySplit="3" topLeftCell="A4" activePane="bottomLeft" state="frozen"/>
      <selection pane="bottomLeft" activeCell="D25" sqref="D25"/>
    </sheetView>
  </sheetViews>
  <sheetFormatPr defaultColWidth="15.1796875" defaultRowHeight="12.5" x14ac:dyDescent="0.25"/>
  <cols>
    <col min="1" max="1" width="15.1796875" customWidth="1"/>
    <col min="2" max="4" width="15.1796875" style="1" customWidth="1"/>
  </cols>
  <sheetData>
    <row r="1" spans="1:11" ht="13.5" thickBot="1" x14ac:dyDescent="0.35">
      <c r="A1" s="3" t="s">
        <v>409</v>
      </c>
      <c r="B1" s="2"/>
    </row>
    <row r="2" spans="1:11" ht="13.5" thickBot="1" x14ac:dyDescent="0.35">
      <c r="A2" s="302" t="s">
        <v>410</v>
      </c>
      <c r="B2" s="304" t="s">
        <v>411</v>
      </c>
      <c r="C2" s="305"/>
      <c r="D2" s="305"/>
      <c r="E2" s="305"/>
      <c r="F2" s="305"/>
      <c r="G2" s="306"/>
      <c r="H2" s="306"/>
      <c r="I2" s="306"/>
      <c r="J2" s="306"/>
      <c r="K2" s="307"/>
    </row>
    <row r="3" spans="1:11" s="143" customFormat="1" ht="32" thickBot="1" x14ac:dyDescent="0.3">
      <c r="A3" s="303"/>
      <c r="B3" s="176" t="s">
        <v>412</v>
      </c>
      <c r="C3" s="177" t="s">
        <v>413</v>
      </c>
      <c r="D3" s="177" t="s">
        <v>414</v>
      </c>
      <c r="E3" s="177" t="s">
        <v>415</v>
      </c>
      <c r="F3" s="177" t="s">
        <v>416</v>
      </c>
      <c r="G3" s="177" t="s">
        <v>417</v>
      </c>
      <c r="H3" s="177" t="s">
        <v>418</v>
      </c>
      <c r="I3" s="177" t="s">
        <v>419</v>
      </c>
      <c r="J3" s="177" t="s">
        <v>420</v>
      </c>
      <c r="K3" s="178" t="s">
        <v>421</v>
      </c>
    </row>
    <row r="4" spans="1:11" x14ac:dyDescent="0.25">
      <c r="A4" s="265" t="s">
        <v>422</v>
      </c>
      <c r="B4" s="243"/>
      <c r="C4" s="244"/>
      <c r="D4" s="244"/>
      <c r="E4" s="244"/>
      <c r="F4" s="244"/>
      <c r="G4" s="245"/>
      <c r="H4" s="244" t="s">
        <v>393</v>
      </c>
      <c r="I4" s="245"/>
      <c r="J4" s="245"/>
      <c r="K4" s="246"/>
    </row>
    <row r="5" spans="1:11" x14ac:dyDescent="0.25">
      <c r="A5" s="265" t="s">
        <v>423</v>
      </c>
      <c r="B5" s="179"/>
      <c r="C5" s="180"/>
      <c r="D5" s="180"/>
      <c r="E5" s="180"/>
      <c r="F5" s="180"/>
      <c r="G5" s="181"/>
      <c r="H5" s="184" t="s">
        <v>393</v>
      </c>
      <c r="I5" s="181"/>
      <c r="J5" s="181"/>
      <c r="K5" s="182"/>
    </row>
    <row r="6" spans="1:11" x14ac:dyDescent="0.25">
      <c r="A6" s="265" t="s">
        <v>424</v>
      </c>
      <c r="B6" s="179"/>
      <c r="C6" s="180"/>
      <c r="D6" s="180"/>
      <c r="E6" s="180"/>
      <c r="F6" s="180"/>
      <c r="G6" s="181"/>
      <c r="H6" s="184" t="s">
        <v>393</v>
      </c>
      <c r="I6" s="181"/>
      <c r="J6" s="181"/>
      <c r="K6" s="182"/>
    </row>
    <row r="7" spans="1:11" x14ac:dyDescent="0.25">
      <c r="A7" s="265" t="s">
        <v>425</v>
      </c>
      <c r="B7" s="179"/>
      <c r="C7" s="180"/>
      <c r="D7" s="180"/>
      <c r="E7" s="180"/>
      <c r="F7" s="180"/>
      <c r="G7" s="181"/>
      <c r="H7" s="184" t="s">
        <v>393</v>
      </c>
      <c r="I7" s="181"/>
      <c r="J7" s="181"/>
      <c r="K7" s="182"/>
    </row>
    <row r="8" spans="1:11" x14ac:dyDescent="0.25">
      <c r="A8" s="265" t="s">
        <v>426</v>
      </c>
      <c r="B8" s="183"/>
      <c r="C8" s="184"/>
      <c r="D8" s="180"/>
      <c r="E8" s="184"/>
      <c r="F8" s="184"/>
      <c r="G8" s="185"/>
      <c r="H8" s="184" t="s">
        <v>393</v>
      </c>
      <c r="I8" s="185"/>
      <c r="J8" s="185"/>
      <c r="K8" s="186"/>
    </row>
    <row r="9" spans="1:11" x14ac:dyDescent="0.25">
      <c r="A9" s="265" t="s">
        <v>427</v>
      </c>
      <c r="B9" s="183"/>
      <c r="C9" s="184"/>
      <c r="D9" s="180"/>
      <c r="E9" s="184"/>
      <c r="F9" s="184"/>
      <c r="G9" s="185"/>
      <c r="H9" s="184" t="s">
        <v>393</v>
      </c>
      <c r="I9" s="185"/>
      <c r="J9" s="185"/>
      <c r="K9" s="186"/>
    </row>
    <row r="10" spans="1:11" x14ac:dyDescent="0.25">
      <c r="A10" s="265" t="s">
        <v>428</v>
      </c>
      <c r="B10" s="183"/>
      <c r="C10" s="184"/>
      <c r="D10" s="180"/>
      <c r="E10" s="184"/>
      <c r="F10" s="184"/>
      <c r="G10" s="185"/>
      <c r="H10" s="184" t="s">
        <v>393</v>
      </c>
      <c r="I10" s="185"/>
      <c r="J10" s="185"/>
      <c r="K10" s="186"/>
    </row>
    <row r="11" spans="1:11" x14ac:dyDescent="0.25">
      <c r="A11" s="265">
        <v>50</v>
      </c>
      <c r="B11" s="183"/>
      <c r="C11" s="184"/>
      <c r="D11" s="180"/>
      <c r="E11" s="184"/>
      <c r="F11" s="184"/>
      <c r="G11" s="185"/>
      <c r="H11" s="184" t="s">
        <v>393</v>
      </c>
      <c r="I11" s="185"/>
      <c r="J11" s="185"/>
      <c r="K11" s="186"/>
    </row>
    <row r="12" spans="1:11" x14ac:dyDescent="0.25">
      <c r="A12" s="226">
        <v>100</v>
      </c>
      <c r="B12" s="183"/>
      <c r="C12" s="184"/>
      <c r="D12" s="180"/>
      <c r="E12" s="184"/>
      <c r="F12" s="184"/>
      <c r="G12" s="185"/>
      <c r="H12" s="184" t="s">
        <v>393</v>
      </c>
      <c r="I12" s="185"/>
      <c r="J12" s="185"/>
      <c r="K12" s="186"/>
    </row>
    <row r="13" spans="1:11" x14ac:dyDescent="0.25">
      <c r="A13" s="226">
        <v>150</v>
      </c>
      <c r="B13" s="183"/>
      <c r="C13" s="184"/>
      <c r="D13" s="180"/>
      <c r="E13" s="184"/>
      <c r="F13" s="184"/>
      <c r="G13" s="185"/>
      <c r="H13" s="184" t="s">
        <v>393</v>
      </c>
      <c r="I13" s="185"/>
      <c r="J13" s="185"/>
      <c r="K13" s="186"/>
    </row>
    <row r="14" spans="1:11" x14ac:dyDescent="0.25">
      <c r="A14" s="226">
        <v>200</v>
      </c>
      <c r="B14" s="183"/>
      <c r="C14" s="184"/>
      <c r="D14" s="180"/>
      <c r="E14" s="184"/>
      <c r="F14" s="184"/>
      <c r="G14" s="185"/>
      <c r="H14" s="184" t="s">
        <v>393</v>
      </c>
      <c r="I14" s="185"/>
      <c r="J14" s="185"/>
      <c r="K14" s="186"/>
    </row>
    <row r="15" spans="1:11" x14ac:dyDescent="0.25">
      <c r="A15" s="226">
        <v>250</v>
      </c>
      <c r="B15" s="183"/>
      <c r="C15" s="184"/>
      <c r="D15" s="180"/>
      <c r="E15" s="184"/>
      <c r="F15" s="184"/>
      <c r="G15" s="185"/>
      <c r="H15" s="184" t="s">
        <v>393</v>
      </c>
      <c r="I15" s="185"/>
      <c r="J15" s="185"/>
      <c r="K15" s="186"/>
    </row>
    <row r="16" spans="1:11" x14ac:dyDescent="0.25">
      <c r="A16" s="226">
        <v>300</v>
      </c>
      <c r="B16" s="183"/>
      <c r="C16" s="184"/>
      <c r="D16" s="180"/>
      <c r="E16" s="184"/>
      <c r="F16" s="184"/>
      <c r="G16" s="185"/>
      <c r="H16" s="184" t="s">
        <v>393</v>
      </c>
      <c r="I16" s="185"/>
      <c r="J16" s="185"/>
      <c r="K16" s="186"/>
    </row>
    <row r="17" spans="1:11" x14ac:dyDescent="0.25">
      <c r="A17" s="226">
        <v>350</v>
      </c>
      <c r="B17" s="183"/>
      <c r="C17" s="184"/>
      <c r="D17" s="180"/>
      <c r="E17" s="184"/>
      <c r="F17" s="184"/>
      <c r="G17" s="185"/>
      <c r="H17" s="184" t="s">
        <v>393</v>
      </c>
      <c r="I17" s="185"/>
      <c r="J17" s="185"/>
      <c r="K17" s="186"/>
    </row>
    <row r="18" spans="1:11" x14ac:dyDescent="0.25">
      <c r="A18" s="226">
        <v>400</v>
      </c>
      <c r="B18" s="183"/>
      <c r="C18" s="184"/>
      <c r="D18" s="180"/>
      <c r="E18" s="184"/>
      <c r="F18" s="184"/>
      <c r="G18" s="185"/>
      <c r="H18" s="184" t="s">
        <v>393</v>
      </c>
      <c r="I18" s="185"/>
      <c r="J18" s="185"/>
      <c r="K18" s="186"/>
    </row>
    <row r="19" spans="1:11" x14ac:dyDescent="0.25">
      <c r="A19" s="226">
        <v>450</v>
      </c>
      <c r="B19" s="183"/>
      <c r="C19" s="184"/>
      <c r="D19" s="180"/>
      <c r="E19" s="184"/>
      <c r="F19" s="184"/>
      <c r="G19" s="185"/>
      <c r="H19" s="184" t="s">
        <v>393</v>
      </c>
      <c r="I19" s="185"/>
      <c r="J19" s="185"/>
      <c r="K19" s="186"/>
    </row>
    <row r="20" spans="1:11" x14ac:dyDescent="0.25">
      <c r="A20" s="226">
        <v>500</v>
      </c>
      <c r="B20" s="183"/>
      <c r="C20" s="184"/>
      <c r="D20" s="180"/>
      <c r="E20" s="184"/>
      <c r="F20" s="184"/>
      <c r="G20" s="185"/>
      <c r="H20" s="184" t="s">
        <v>393</v>
      </c>
      <c r="I20" s="185"/>
      <c r="J20" s="185"/>
      <c r="K20" s="186"/>
    </row>
    <row r="22" spans="1:11" ht="13" x14ac:dyDescent="0.3">
      <c r="A22" s="3" t="s">
        <v>429</v>
      </c>
    </row>
  </sheetData>
  <sheetProtection password="C9DB" sheet="1" formatCells="0" formatColumns="0" formatRows="0" insertHyperlinks="0"/>
  <mergeCells count="2">
    <mergeCell ref="A2:A3"/>
    <mergeCell ref="B2:K2"/>
  </mergeCells>
  <phoneticPr fontId="3" type="noConversion"/>
  <dataValidations count="3">
    <dataValidation type="list" allowBlank="1" showInputMessage="1" showErrorMessage="1" sqref="J11:K11" xr:uid="{D4AE7A86-FE90-4F82-9C99-A23FF8962D67}">
      <formula1>CellConfig</formula1>
    </dataValidation>
    <dataValidation type="list" allowBlank="1" showInputMessage="1" showErrorMessage="1" sqref="D4:D20" xr:uid="{A65DC088-0B39-454C-86C3-32474EF3FB3F}">
      <formula1>Voltage_Range</formula1>
    </dataValidation>
    <dataValidation type="list" allowBlank="1" showInputMessage="1" showErrorMessage="1" sqref="H4:H20" xr:uid="{14E23511-9512-4B33-B1DE-7B519D2AD822}">
      <formula1>Terminals</formula1>
    </dataValidation>
  </dataValidations>
  <pageMargins left="0.75" right="0.75" top="1" bottom="1" header="0.5" footer="0.5"/>
  <pageSetup paperSize="9" scale="69" orientation="portrait" r:id="rId1"/>
  <headerFooter alignWithMargins="0"/>
  <colBreaks count="1" manualBreakCount="1">
    <brk id="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6C391F1147562448C679E3E5AB05CE1" ma:contentTypeVersion="4" ma:contentTypeDescription="Create a new document." ma:contentTypeScope="" ma:versionID="debb8e4e6bfb6059e26fa0d866304b49">
  <xsd:schema xmlns:xsd="http://www.w3.org/2001/XMLSchema" xmlns:xs="http://www.w3.org/2001/XMLSchema" xmlns:p="http://schemas.microsoft.com/office/2006/metadata/properties" xmlns:ns2="75343806-847a-4936-aca7-d2b795993064" targetNamespace="http://schemas.microsoft.com/office/2006/metadata/properties" ma:root="true" ma:fieldsID="d34e0189ba33b44b3dc233dc88a6f5dd" ns2:_="">
    <xsd:import namespace="75343806-847a-4936-aca7-d2b7959930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343806-847a-4936-aca7-d2b7959930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89D2C8-6D52-40FD-AF74-E41543012795}">
  <ds:schemaRefs>
    <ds:schemaRef ds:uri="http://schemas.microsoft.com/sharepoint/v3/contenttype/forms"/>
  </ds:schemaRefs>
</ds:datastoreItem>
</file>

<file path=customXml/itemProps2.xml><?xml version="1.0" encoding="utf-8"?>
<ds:datastoreItem xmlns:ds="http://schemas.openxmlformats.org/officeDocument/2006/customXml" ds:itemID="{EDD1CF46-B01D-443E-8997-1A65BD8A58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343806-847a-4936-aca7-d2b7959930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Index</vt:lpstr>
      <vt:lpstr>00-Instructions</vt:lpstr>
      <vt:lpstr>01-Submission Guidelines</vt:lpstr>
      <vt:lpstr>02-Gatekeepers</vt:lpstr>
      <vt:lpstr>03-Questionnaire</vt:lpstr>
      <vt:lpstr>04-Technical Schedules</vt:lpstr>
      <vt:lpstr>Scoring</vt:lpstr>
      <vt:lpstr>Lists</vt:lpstr>
      <vt:lpstr>05-Offered Cells</vt:lpstr>
      <vt:lpstr>06-Temp Derating Factors</vt:lpstr>
      <vt:lpstr>07-Track Record</vt:lpstr>
      <vt:lpstr>08-Customer Details</vt:lpstr>
      <vt:lpstr>09-Overall Deviation List</vt:lpstr>
      <vt:lpstr>CellConfig</vt:lpstr>
      <vt:lpstr>CellType</vt:lpstr>
      <vt:lpstr>ComplianceList</vt:lpstr>
      <vt:lpstr>ComplianceOptions</vt:lpstr>
      <vt:lpstr>Criteria</vt:lpstr>
      <vt:lpstr>EvaluatorOps</vt:lpstr>
      <vt:lpstr>EvaluatorScore</vt:lpstr>
      <vt:lpstr>Terminals</vt:lpstr>
      <vt:lpstr>TestOptions</vt:lpstr>
      <vt:lpstr>TestsList</vt:lpstr>
      <vt:lpstr>Voltage_Range</vt:lpstr>
      <vt:lpstr>Yes_No</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Eskom</dc:creator>
  <cp:keywords/>
  <dc:description/>
  <cp:lastModifiedBy>Eugene Labuschagne</cp:lastModifiedBy>
  <cp:revision/>
  <dcterms:created xsi:type="dcterms:W3CDTF">2010-04-08T10:15:24Z</dcterms:created>
  <dcterms:modified xsi:type="dcterms:W3CDTF">2025-05-12T07:09:10Z</dcterms:modified>
  <cp:category/>
  <cp:contentStatus/>
</cp:coreProperties>
</file>