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irports-my.sharepoint.com/personal/yanga_jingisa_airports_co_za/Documents/Personal Drive/GRJ &amp; KIM/KIM Mechanical Gates Replacement/8. Procurement/8.3 Tender Documentation/b. Contractor/Final/"/>
    </mc:Choice>
  </mc:AlternateContent>
  <xr:revisionPtr revIDLastSave="110" documentId="13_ncr:1_{7F8EA844-9EB1-462B-8466-068024624E08}" xr6:coauthVersionLast="47" xr6:coauthVersionMax="47" xr10:uidLastSave="{1A33A9C3-B80C-495E-B44F-09E8CED16A7E}"/>
  <bookViews>
    <workbookView xWindow="-110" yWindow="-110" windowWidth="19420" windowHeight="10300" tabRatio="906" activeTab="8" xr2:uid="{00000000-000D-0000-FFFF-FFFF00000000}"/>
  </bookViews>
  <sheets>
    <sheet name="P&amp;G" sheetId="16" r:id="rId1"/>
    <sheet name="Civil" sheetId="17" r:id="rId2"/>
    <sheet name="Mech_T" sheetId="18" r:id="rId3"/>
    <sheet name="Mech_D" sheetId="20" r:id="rId4"/>
    <sheet name="Elec" sheetId="19" r:id="rId5"/>
    <sheet name="PLC" sheetId="21" r:id="rId6"/>
    <sheet name="Com" sheetId="22" r:id="rId7"/>
    <sheet name="As-Built" sheetId="23" r:id="rId8"/>
    <sheet name="Summary" sheetId="10" r:id="rId9"/>
    <sheet name="Section A" sheetId="1" state="hidden" r:id="rId10"/>
    <sheet name="Section C" sheetId="13" state="hidden" r:id="rId11"/>
    <sheet name="Civils" sheetId="4" state="hidden" r:id="rId12"/>
  </sheets>
  <externalReferences>
    <externalReference r:id="rId13"/>
    <externalReference r:id="rId14"/>
    <externalReference r:id="rId15"/>
    <externalReference r:id="rId16"/>
  </externalReferences>
  <definedNames>
    <definedName name="\a">#REF!</definedName>
    <definedName name="\b">#REF!</definedName>
    <definedName name="\c">#REF!</definedName>
    <definedName name="_1" localSheetId="9">'[1]SEC. A'!#REF!</definedName>
    <definedName name="_1" localSheetId="10">'[2]SEC. A'!#REF!</definedName>
    <definedName name="_1" localSheetId="8">'[3]SEC. A'!#REF!</definedName>
    <definedName name="_1">'[2]SEC. A'!#REF!</definedName>
    <definedName name="_10">#REF!</definedName>
    <definedName name="_11">#REF!</definedName>
    <definedName name="_12">#REF!</definedName>
    <definedName name="_13">#REF!</definedName>
    <definedName name="_14">#REF!</definedName>
    <definedName name="_15">#REF!</definedName>
    <definedName name="_16">#REF!</definedName>
    <definedName name="_17">#REF!</definedName>
    <definedName name="_18">#REF!</definedName>
    <definedName name="_19">#REF!</definedName>
    <definedName name="_2">#REF!</definedName>
    <definedName name="_20">#REF!</definedName>
    <definedName name="_21" localSheetId="9">'[1]SEC. A'!#REF!</definedName>
    <definedName name="_21" localSheetId="10">'[2]SEC. A'!#REF!</definedName>
    <definedName name="_21" localSheetId="8">'[3]SEC. A'!#REF!</definedName>
    <definedName name="_21">'[2]SEC. A'!#REF!</definedName>
    <definedName name="_22">#REF!</definedName>
    <definedName name="_23" localSheetId="9">'[1]SEC. A'!#REF!</definedName>
    <definedName name="_23" localSheetId="10">'[2]SEC. A'!#REF!</definedName>
    <definedName name="_23" localSheetId="8">'[3]SEC. A'!#REF!</definedName>
    <definedName name="_23">'[2]SEC. A'!#REF!</definedName>
    <definedName name="_24">#REF!</definedName>
    <definedName name="_25">#REF!</definedName>
    <definedName name="_26">#REF!</definedName>
    <definedName name="_27">#REF!</definedName>
    <definedName name="_28">#REF!</definedName>
    <definedName name="_29">#REF!</definedName>
    <definedName name="_3" localSheetId="9">'[1]SEC. A'!#REF!</definedName>
    <definedName name="_3" localSheetId="10">'[2]SEC. A'!#REF!</definedName>
    <definedName name="_3" localSheetId="8">'[3]SEC. A'!#REF!</definedName>
    <definedName name="_3">'[2]SEC. A'!#REF!</definedName>
    <definedName name="_30">#REF!</definedName>
    <definedName name="_31">#REF!</definedName>
    <definedName name="_32">#REF!</definedName>
    <definedName name="_33">#REF!</definedName>
    <definedName name="_34" localSheetId="9">'[1]SEC. A'!#REF!</definedName>
    <definedName name="_34" localSheetId="10">'[2]SEC. A'!#REF!</definedName>
    <definedName name="_34" localSheetId="8">'[3]SEC. A'!#REF!</definedName>
    <definedName name="_34">'[2]SEC. A'!#REF!</definedName>
    <definedName name="_4">#REF!</definedName>
    <definedName name="_5">#REF!</definedName>
    <definedName name="_6">#REF!</definedName>
    <definedName name="_7">#REF!</definedName>
    <definedName name="_8">#REF!</definedName>
    <definedName name="_9">#REF!</definedName>
    <definedName name="manhours" localSheetId="10">[4]V!#REF!</definedName>
    <definedName name="manhours">[4]V!#REF!</definedName>
    <definedName name="manpower" localSheetId="10">[4]V!#REF!</definedName>
    <definedName name="manpower">[4]V!#REF!</definedName>
    <definedName name="_xlnm.Print_Area" localSheetId="11">Civils!$B$1:$H$48</definedName>
    <definedName name="_xlnm.Print_Area" localSheetId="9">'Section A'!$A$1:$E$369</definedName>
    <definedName name="_xlnm.Print_Area" localSheetId="10">'Section C'!$B$1:$H$306</definedName>
    <definedName name="_xlnm.Print_Area" localSheetId="8">Summary!$B$1:$H$50</definedName>
    <definedName name="Print_Area_MI" localSheetId="10">#REF!</definedName>
    <definedName name="Print_Area_MI">#REF!</definedName>
    <definedName name="sort">#REF!</definedName>
    <definedName name="sort1">#REF!</definedName>
    <definedName name="sor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6" l="1"/>
  <c r="D17" i="16"/>
  <c r="G15" i="10" l="1"/>
  <c r="A24" i="17"/>
  <c r="F16" i="16" l="1"/>
  <c r="F11" i="16"/>
  <c r="D44" i="17"/>
  <c r="D20" i="17"/>
  <c r="D19" i="17"/>
  <c r="A21" i="16"/>
  <c r="B29" i="10"/>
  <c r="B27" i="10"/>
  <c r="B25" i="10"/>
  <c r="B23" i="10"/>
  <c r="B21" i="10"/>
  <c r="B19" i="10"/>
  <c r="B17" i="10"/>
  <c r="B15" i="10"/>
  <c r="F34" i="23"/>
  <c r="A34" i="23"/>
  <c r="A7" i="23"/>
  <c r="A15" i="23" s="1"/>
  <c r="A22" i="23" s="1"/>
  <c r="A27" i="23" s="1"/>
  <c r="B5" i="23"/>
  <c r="F25" i="22"/>
  <c r="A25" i="22"/>
  <c r="A7" i="22"/>
  <c r="A14" i="22" s="1"/>
  <c r="A19" i="22" s="1"/>
  <c r="B5" i="22"/>
  <c r="F50" i="21"/>
  <c r="A50" i="21"/>
  <c r="A7" i="21"/>
  <c r="A18" i="21" s="1"/>
  <c r="A36" i="21" s="1"/>
  <c r="B5" i="21"/>
  <c r="A47" i="21" l="1"/>
  <c r="B5" i="20"/>
  <c r="B5" i="19"/>
  <c r="B5" i="18"/>
  <c r="B5" i="16"/>
  <c r="B5" i="17"/>
  <c r="F32" i="20"/>
  <c r="A32" i="20"/>
  <c r="A7" i="20"/>
  <c r="A17" i="20" s="1"/>
  <c r="A29" i="20" s="1"/>
  <c r="F36" i="19"/>
  <c r="A36" i="19"/>
  <c r="A7" i="19"/>
  <c r="A17" i="19" s="1"/>
  <c r="A29" i="19" s="1"/>
  <c r="A7" i="17"/>
  <c r="A33" i="17" s="1"/>
  <c r="A41" i="17" s="1"/>
  <c r="A47" i="17" s="1"/>
  <c r="A28" i="18"/>
  <c r="A7" i="18"/>
  <c r="A17" i="18" s="1"/>
  <c r="A25" i="18" s="1"/>
  <c r="F28" i="18"/>
  <c r="D49" i="17"/>
  <c r="D43" i="17"/>
  <c r="D42" i="17"/>
  <c r="D26" i="17" s="1"/>
  <c r="D38" i="17"/>
  <c r="D37" i="17"/>
  <c r="D36" i="17"/>
  <c r="D34" i="17"/>
  <c r="D29" i="17"/>
  <c r="G17" i="10"/>
  <c r="E289" i="1" l="1"/>
  <c r="E276" i="1"/>
  <c r="E245" i="1"/>
  <c r="E200" i="1"/>
  <c r="E186" i="1"/>
  <c r="E175" i="1"/>
  <c r="E160" i="1"/>
  <c r="E142" i="1"/>
  <c r="E125" i="1"/>
  <c r="E54" i="1"/>
  <c r="E368" i="1" s="1"/>
  <c r="G25" i="10" l="1"/>
  <c r="G27" i="10"/>
  <c r="G29" i="10" l="1"/>
  <c r="G21" i="10"/>
  <c r="D365" i="1"/>
  <c r="D358" i="1"/>
  <c r="D296" i="1"/>
  <c r="D289" i="1"/>
  <c r="D276" i="1"/>
  <c r="D245" i="1"/>
  <c r="D200" i="1"/>
  <c r="D186" i="1"/>
  <c r="D175" i="1"/>
  <c r="D142" i="1"/>
  <c r="D125" i="1"/>
  <c r="C358" i="1"/>
  <c r="D368" i="1" l="1"/>
  <c r="H254" i="13"/>
  <c r="H304" i="13" s="1"/>
  <c r="H218" i="13"/>
  <c r="H210" i="13"/>
  <c r="H202" i="13"/>
  <c r="H200" i="13"/>
  <c r="H148" i="13"/>
  <c r="H146" i="13"/>
  <c r="H144" i="13"/>
  <c r="H142" i="13"/>
  <c r="H136" i="13"/>
  <c r="H73" i="13"/>
  <c r="H71" i="13"/>
  <c r="H125" i="13" s="1"/>
  <c r="H21" i="13"/>
  <c r="H19" i="13"/>
  <c r="H13" i="13"/>
  <c r="H62" i="13" s="1"/>
  <c r="H28" i="4"/>
  <c r="H26" i="4"/>
  <c r="H20" i="4"/>
  <c r="H21" i="4"/>
  <c r="H22" i="4"/>
  <c r="H23" i="4"/>
  <c r="H24" i="4"/>
  <c r="H19" i="4"/>
  <c r="H16" i="4"/>
  <c r="H14" i="4"/>
  <c r="H9" i="4"/>
  <c r="H10" i="4"/>
  <c r="H11" i="4"/>
  <c r="H12" i="4"/>
  <c r="H8" i="4"/>
  <c r="H5" i="4"/>
  <c r="C365" i="1"/>
  <c r="C296" i="1"/>
  <c r="C289" i="1"/>
  <c r="C276" i="1"/>
  <c r="C245" i="1"/>
  <c r="C200" i="1"/>
  <c r="C186" i="1"/>
  <c r="C175" i="1"/>
  <c r="C160" i="1"/>
  <c r="C142" i="1"/>
  <c r="C125" i="1"/>
  <c r="C54" i="1"/>
  <c r="H184" i="13" l="1"/>
  <c r="G306" i="13" s="1"/>
  <c r="H245" i="13"/>
  <c r="C368" i="1"/>
  <c r="H30" i="4"/>
  <c r="G19" i="10" l="1"/>
  <c r="G23" i="10"/>
  <c r="G32" i="10" l="1"/>
  <c r="G35" i="10" l="1"/>
  <c r="G38" i="10" s="1"/>
</calcChain>
</file>

<file path=xl/sharedStrings.xml><?xml version="1.0" encoding="utf-8"?>
<sst xmlns="http://schemas.openxmlformats.org/spreadsheetml/2006/main" count="801" uniqueCount="451">
  <si>
    <t>ITEM</t>
  </si>
  <si>
    <t>UNIT</t>
  </si>
  <si>
    <t>RATE</t>
  </si>
  <si>
    <t>AMOUNT</t>
  </si>
  <si>
    <t>NO.</t>
  </si>
  <si>
    <t>8.3.2</t>
  </si>
  <si>
    <t>8.4.1</t>
  </si>
  <si>
    <t>8.4.2</t>
  </si>
  <si>
    <t>8.4.4</t>
  </si>
  <si>
    <t>m</t>
  </si>
  <si>
    <t>SITE CLEARANCE</t>
  </si>
  <si>
    <t>SCHEDULE OF QUANTITIES</t>
  </si>
  <si>
    <t>SUMMARY</t>
  </si>
  <si>
    <t>R</t>
  </si>
  <si>
    <t>DATE</t>
  </si>
  <si>
    <t>SIGNATURE OF TENDERER</t>
  </si>
  <si>
    <t>QTY</t>
  </si>
  <si>
    <t>kg</t>
  </si>
  <si>
    <t>SANS</t>
  </si>
  <si>
    <t>NEW  MAIN DRIVE UNIT AND ACCESSORIES</t>
  </si>
  <si>
    <r>
      <t>Main drive unit which must include the following components</t>
    </r>
    <r>
      <rPr>
        <i/>
        <sz val="10"/>
        <color theme="1"/>
        <rFont val="Arial"/>
        <family val="2"/>
      </rPr>
      <t>:</t>
    </r>
  </si>
  <si>
    <t>18 kW main drive electrical motor</t>
  </si>
  <si>
    <t>Specially manufactured coupling between the electrical motor and the gearbox input shaft, complete with drive sprocket to engage with the tower structure drive unit for manual operation of the gate drive system.</t>
  </si>
  <si>
    <t>Main straight reduction gearbox</t>
  </si>
  <si>
    <t>Main geared flanged coupling between the output shaft of the gearbox and the main drive shaft.</t>
  </si>
  <si>
    <t>Main output shaft including two pedestal bearings.</t>
  </si>
  <si>
    <t xml:space="preserve">Main drive sprocket fitted to the main output shaft. </t>
  </si>
  <si>
    <t>Two idler sprockets mounted on the vertical steel frame section of the steel base frame.</t>
  </si>
  <si>
    <t>Steel support frame for the complete drive unit.</t>
  </si>
  <si>
    <t>Main steel support frame for mounting all the items as included at Item 2.1 of this price schedule completely finished and galvanised.</t>
  </si>
  <si>
    <t>Complete tower structure which must include the following:</t>
  </si>
  <si>
    <t>Steel structure to enclose the individual mounted components.</t>
  </si>
  <si>
    <t>Primary bevel type gearbox .mounted in the tower structure.</t>
  </si>
  <si>
    <t>Complete removable handle to operate the input shaft of the bevel gearbox.</t>
  </si>
  <si>
    <t xml:space="preserve"> Primary drive shaft with sprocket and chain linked to the secondary drive shaft, both shafts complete with flanged type bearings and bearing mountings.</t>
  </si>
  <si>
    <t>DETAIL OF THE MODERNISATION AND UPGRADE OF THE TAXIWAY GATE  INSTALLATION</t>
  </si>
  <si>
    <t>Supply and testing of the battery driven drilling machine, complete with suitable  fitting chuck and battery charger</t>
  </si>
  <si>
    <t xml:space="preserve">Battery driven drilling machine </t>
  </si>
  <si>
    <t>Securing the steel machine frame</t>
  </si>
  <si>
    <t>Mounting of the complete drive unit on the concrete base adjacent to the taxiway gate, and securing this to the concrete base by means of the anchor bolts and nuts.</t>
  </si>
  <si>
    <r>
      <t>Painting of the drive components</t>
    </r>
    <r>
      <rPr>
        <i/>
        <sz val="10"/>
        <color theme="1"/>
        <rFont val="Arial"/>
        <family val="2"/>
      </rPr>
      <t>.</t>
    </r>
  </si>
  <si>
    <t>Painting of all the drive components included with this Item 2 of the equipment to be supplied and installed.</t>
  </si>
  <si>
    <t>Before dispatch from the factory the primary coat of the components must be completed</t>
  </si>
  <si>
    <t>SUBTOTAL FOR ITEM 2</t>
  </si>
  <si>
    <t>Primary refurbishment and upgrading of the gate to include the following:</t>
  </si>
  <si>
    <t xml:space="preserve"> Removal of the existing electrical drive motor gearbox and hauling chain.</t>
  </si>
  <si>
    <t>Removal of the existing flexible electrical cable link and flexible chain enclosure.</t>
  </si>
  <si>
    <t>Removal of the existing cover plates secured to the lower rectangular profile frame of the gate and used to cover the existing hauling drive chain.</t>
  </si>
  <si>
    <t>Removal of the existing two support wheels of each gate panel, complete with bearings and frame support.</t>
  </si>
  <si>
    <t>Removal of the existing side support wheels,</t>
  </si>
  <si>
    <t xml:space="preserve">Inspection of all steel components. Where any damage is observed, this needs to be rectified and repaired </t>
  </si>
  <si>
    <t xml:space="preserve">Inspection of all steel components of each gate panel, and recording all areas where corrosion has been prevalent.  </t>
  </si>
  <si>
    <t>DESCRIPTION</t>
  </si>
  <si>
    <t xml:space="preserve">All these areas must be thoroughly brushed and cleaned to remove all scores of corrosion, </t>
  </si>
  <si>
    <r>
      <t>All damaged areas of the steelwork of each gate panel must be diligently recorded for reference control of the potential upgrade.  Record this in m</t>
    </r>
    <r>
      <rPr>
        <i/>
        <vertAlign val="superscript"/>
        <sz val="10"/>
        <color theme="1"/>
        <rFont val="Arial"/>
        <family val="2"/>
      </rPr>
      <t>2</t>
    </r>
    <r>
      <rPr>
        <i/>
        <sz val="10"/>
        <color theme="1"/>
        <rFont val="Arial"/>
        <family val="2"/>
      </rPr>
      <t>.</t>
    </r>
  </si>
  <si>
    <t>Refurbishment and upgrading of the gate to include the following:</t>
  </si>
  <si>
    <t>Manufacture of the new recess to receive the new support wheel boxes (two for each gate panel) as per the detail shown on the drawings.</t>
  </si>
  <si>
    <t>Installation of the new additional side support frames and support framework to mount the new side support wheels of each gate panel (Four wheels per gate panel).</t>
  </si>
  <si>
    <t>Installation and securing of the new inverted channel section to receive the drive chain as part of the drive system of the gate.</t>
  </si>
  <si>
    <t>Installation of the coupling brackets between die gate panels to be linked in tandem.</t>
  </si>
  <si>
    <t xml:space="preserve">The corroded areas must be re-painted with a corrosion inhibiting paint.  </t>
  </si>
  <si>
    <r>
      <t>For Tendering purpose allow for a total surface area of 30 m</t>
    </r>
    <r>
      <rPr>
        <i/>
        <vertAlign val="superscript"/>
        <sz val="10"/>
        <color theme="1"/>
        <rFont val="Arial"/>
        <family val="2"/>
      </rPr>
      <t>2</t>
    </r>
    <r>
      <rPr>
        <i/>
        <sz val="10"/>
        <color theme="1"/>
        <rFont val="Arial"/>
        <family val="2"/>
      </rPr>
      <t xml:space="preserve"> to be re-painted as per the specification.</t>
    </r>
  </si>
  <si>
    <t>All damaged areas must be re-painted with a suitable primer paint.  Where corroded areas exist , the first coat application must be a corrosion inhibiting paint.</t>
  </si>
  <si>
    <r>
      <t>For Tendering purpose allow for a total surface area of 15 m</t>
    </r>
    <r>
      <rPr>
        <i/>
        <vertAlign val="superscript"/>
        <sz val="10"/>
        <color theme="1"/>
        <rFont val="Arial"/>
        <family val="2"/>
      </rPr>
      <t>2</t>
    </r>
    <r>
      <rPr>
        <i/>
        <sz val="10"/>
        <color theme="1"/>
        <rFont val="Arial"/>
        <family val="2"/>
      </rPr>
      <t xml:space="preserve"> to be re-painted as per the specification.</t>
    </r>
  </si>
  <si>
    <t>Final coat of paint</t>
  </si>
  <si>
    <r>
      <t xml:space="preserve">Once all work as recorded in Items 3.1 and 3.2 has been completed the total </t>
    </r>
    <r>
      <rPr>
        <b/>
        <i/>
        <sz val="10"/>
        <color theme="1"/>
        <rFont val="Arial"/>
        <family val="2"/>
      </rPr>
      <t>gate framework</t>
    </r>
    <r>
      <rPr>
        <i/>
        <sz val="10"/>
        <color theme="1"/>
        <rFont val="Arial"/>
        <family val="2"/>
      </rPr>
      <t xml:space="preserve"> must be painted with two final coats of paint in the red and white colour as per the original configuration.</t>
    </r>
  </si>
  <si>
    <t>The boss section of each support wheel and the side support wheels of each gate panel shall be painted in the orange colour,(Specification Part 4)</t>
  </si>
  <si>
    <t>SUBTOTAL FOR ITEM 3</t>
  </si>
  <si>
    <t>SUBTOTAL FOR ITEM 4</t>
  </si>
  <si>
    <t>SUBTOTAL FOR ITEM 5</t>
  </si>
  <si>
    <t>SUBTOTAL FOR ITEM 6</t>
  </si>
  <si>
    <t>SUBTOTAL FOR ITEM 7</t>
  </si>
  <si>
    <t>REFURBISHING AND UPGRADING OF THE EXISTING PERIMETER FENCE SECTIONS ADJOINING THE TAXIWAY GATE</t>
  </si>
  <si>
    <t>Removal and repair and upgrade of the fence sections adjoining the gate</t>
  </si>
  <si>
    <t>The existing palisade  fence  sections on both side of the taxiway  must be extended to  a minimum gap opening of 100 mm between the fence and the moving gate panels on the air side of the taxiway gate.</t>
  </si>
  <si>
    <t>The extended sections of the fence on both sides of the taxiway must be cleaned and treated with the paint finish as specified for the steelwork of the gate panels.,</t>
  </si>
  <si>
    <t xml:space="preserve">On the top of the palisade fence the fence must be provided with the spiral loops of razor cut loops of galvanised wire as  the existing, and  securely attached to the palisade fence as per the existing loops of wire. </t>
  </si>
  <si>
    <t>Spiral wire loops</t>
  </si>
  <si>
    <t>On the top of the palisade fence the fence must be provided with the spiral loops of razor cut loops of galvanised wire as  the existing, and  securely attached to the palisade fence as per the existing loops of wire.</t>
  </si>
  <si>
    <t>GUIDE FRAMES AND GUIDE WHEELS TO BE INSTALLED AT THE NORTHERN SIDE OPEN POSITION OF THE GATE</t>
  </si>
  <si>
    <t>Guide frames of the gate</t>
  </si>
  <si>
    <r>
      <t xml:space="preserve">Installation of the </t>
    </r>
    <r>
      <rPr>
        <b/>
        <i/>
        <sz val="10"/>
        <color theme="1"/>
        <rFont val="Arial"/>
        <family val="2"/>
      </rPr>
      <t xml:space="preserve">eight </t>
    </r>
    <r>
      <rPr>
        <i/>
        <sz val="10"/>
        <color theme="1"/>
        <rFont val="Arial"/>
        <family val="2"/>
      </rPr>
      <t>guide frames at the northern side of the taxiway gate to guide the gate when moving to the open position. The installation shall include the anchor bolts to be installed to secure the guide frames to the new concrete base. The frames must be galvanised.</t>
    </r>
  </si>
  <si>
    <t>Guide wheels of the gate</t>
  </si>
  <si>
    <t>Installation of the sixteen complete clamping steel brackets, guide wheels and clamping bolts and nuts for securing the guide wheels to the guide frames as per the detail shown on the drawings.</t>
  </si>
  <si>
    <r>
      <t xml:space="preserve">Once all work as recorded in Items 5.1 and 5.2 has been completed the total </t>
    </r>
    <r>
      <rPr>
        <b/>
        <i/>
        <sz val="10"/>
        <color theme="1"/>
        <rFont val="Arial"/>
        <family val="2"/>
      </rPr>
      <t>steel framework</t>
    </r>
    <r>
      <rPr>
        <i/>
        <sz val="10"/>
        <color theme="1"/>
        <rFont val="Arial"/>
        <family val="2"/>
      </rPr>
      <t xml:space="preserve"> must be painted with two final coats of paint. </t>
    </r>
  </si>
  <si>
    <t>GUIDE FRAMES AND GUIDE WHEELS TO BE INSTALLED AT THE SOUTHERN SIDE CLOSED  POSITION OF THE GATE</t>
  </si>
  <si>
    <r>
      <t xml:space="preserve">Installation of the </t>
    </r>
    <r>
      <rPr>
        <b/>
        <i/>
        <sz val="10"/>
        <color theme="1"/>
        <rFont val="Arial"/>
        <family val="2"/>
      </rPr>
      <t xml:space="preserve">Two </t>
    </r>
    <r>
      <rPr>
        <i/>
        <sz val="10"/>
        <color theme="1"/>
        <rFont val="Arial"/>
        <family val="2"/>
      </rPr>
      <t xml:space="preserve">guide frames at the southern side of the taxiway gate to guide the gate when moving to the closed position. The installation shall include the anchor bolts to be installed to secure the guide frames to the new concrete base. </t>
    </r>
  </si>
  <si>
    <t>Installation of the four complete clamping steel brackets, guide wheels and clamping bolts and nuts for securing the guide wheels to the guide frames as per the detail shown on the drawings.</t>
  </si>
  <si>
    <r>
      <t xml:space="preserve">Once all work as recorded in Items 5.1 and 5.2 has been completed the total </t>
    </r>
    <r>
      <rPr>
        <b/>
        <i/>
        <sz val="10"/>
        <color theme="1"/>
        <rFont val="Arial"/>
        <family val="2"/>
      </rPr>
      <t>steel framework</t>
    </r>
    <r>
      <rPr>
        <i/>
        <sz val="10"/>
        <color theme="1"/>
        <rFont val="Arial"/>
        <family val="2"/>
      </rPr>
      <t xml:space="preserve"> must be painted with two final coats of paint.</t>
    </r>
  </si>
  <si>
    <t>STOP BLOCKS AT THE EXTREME OPEN AND CLOSED POSITION OF THE GATE</t>
  </si>
  <si>
    <t>Stop blocks</t>
  </si>
  <si>
    <t>Installation of the two stop blocks including the buffers, at the open and closed position of the gate, anchored by the bolts and nuts to the concrete base as per the detail shown on the drawings. The steelwork must be galvanised.</t>
  </si>
  <si>
    <r>
      <t xml:space="preserve">Once all work as recorded in Items 7.1 has been completed the total </t>
    </r>
    <r>
      <rPr>
        <b/>
        <i/>
        <sz val="10"/>
        <color theme="1"/>
        <rFont val="Arial"/>
        <family val="2"/>
      </rPr>
      <t>steel framework</t>
    </r>
    <r>
      <rPr>
        <i/>
        <sz val="10"/>
        <color theme="1"/>
        <rFont val="Arial"/>
        <family val="2"/>
      </rPr>
      <t xml:space="preserve"> must be painted with two final coats of paint.</t>
    </r>
  </si>
  <si>
    <t xml:space="preserve">NEW MASTS FOR MOUNTING THE SINGLE BEAM OBSTRUCTION SENSORS </t>
  </si>
  <si>
    <t>Masts for the single beam sensors</t>
  </si>
  <si>
    <t>Installation of the four masts, at the open and closed position of the gate, anchored by the bolts and nuts to the concrete base as per the detail shown on the drawings. The steelwork must be galvanised.</t>
  </si>
  <si>
    <r>
      <t xml:space="preserve">Once all work as recorded in Items 8.1 has been completed the total </t>
    </r>
    <r>
      <rPr>
        <b/>
        <i/>
        <sz val="10"/>
        <color theme="1"/>
        <rFont val="Arial"/>
        <family val="2"/>
      </rPr>
      <t>steel framework</t>
    </r>
    <r>
      <rPr>
        <i/>
        <sz val="10"/>
        <color theme="1"/>
        <rFont val="Arial"/>
        <family val="2"/>
      </rPr>
      <t xml:space="preserve"> must be painted with two final coats of paint.</t>
    </r>
  </si>
  <si>
    <t>SUBTOTAL FOR ITEM 8</t>
  </si>
  <si>
    <t>New control board complete with variable voltage variable frequency (VVVF) control system.</t>
  </si>
  <si>
    <t>Digital microprocessor based thyristor speed control system to regulate and control the speed of the 18 kW AC electrical drive motor of the gate.</t>
  </si>
  <si>
    <t>Peripheral monitoring,  supervising  and limit switch interface control equipment to be installed on the new control board.</t>
  </si>
  <si>
    <t>Weatherproof Control Board A made of steel plate, and galvanised, manufactured as per the requirements of Part 4 of the specification for mounting all the control equipment.</t>
  </si>
  <si>
    <t>New control console to be mounted in the supervisor’s office</t>
  </si>
  <si>
    <t>Main control equipment and monitoring equipment to be installed on the Control console for the remote control of the taxiway gate. The console shall be manufactured as specified in part 4 and 6 of the specification.</t>
  </si>
  <si>
    <t>Interconnecting steel wire armoured cables as connection from the Control board A to the Control console B</t>
  </si>
  <si>
    <t>Linear type curtain sensors</t>
  </si>
  <si>
    <t>New curtain type linear sensors installed as obstruction sensors and operating as transmitter/receiver units mounted on the four taxiway facing guide frames of the gate.</t>
  </si>
  <si>
    <t>Interconnecting double screened  cables installed in  steel conduit housed in the sleeves as connection from the Control board A to the linear type obstruction sensors.</t>
  </si>
  <si>
    <t>Single beam  type obstruction sensors</t>
  </si>
  <si>
    <t>New single beam  type sensors installed as obstruction sensors and operating as transmitter/receiver units mounted on the four support columns to be installed for this purpose.</t>
  </si>
  <si>
    <t>Interconnecting double screened  cables  installed in  steel conduit housed in the sleeves as connection from the Control board A to the single beam type obstruction sensors.</t>
  </si>
  <si>
    <t>New electrical power cables</t>
  </si>
  <si>
    <t>(All cables to be steel wire armoured PVC insulated)</t>
  </si>
  <si>
    <r>
      <t>Installation of the new 16 mm</t>
    </r>
    <r>
      <rPr>
        <i/>
        <vertAlign val="superscript"/>
        <sz val="10"/>
        <color theme="1"/>
        <rFont val="Arial"/>
        <family val="2"/>
      </rPr>
      <t xml:space="preserve">2 </t>
    </r>
    <r>
      <rPr>
        <i/>
        <sz val="10"/>
        <color theme="1"/>
        <rFont val="Arial"/>
        <family val="2"/>
      </rPr>
      <t>- 4 core power cable as power supply connection from the main distribution board (Position to be identified) and the Control Board A.</t>
    </r>
  </si>
  <si>
    <t>New 4 -core power cable from the Control Board A to the electrical motor. (One core as earth connection)</t>
  </si>
  <si>
    <t>New 12 -core Control cable  from the Control board A to the limit switch control units mounted close to the gate drive unit for control the retardation and stop position of the open gate.</t>
  </si>
  <si>
    <t>New 12- core Control cable  from the Control board A to the limit switch control units mounted close to the gate drive unit for control the retardation and stop position of the closed gate.</t>
  </si>
  <si>
    <t>SUBTOTAL FOR ITEM 9</t>
  </si>
  <si>
    <t>SIRENS AND ROBOT LIGHTS AT THE TAXIWAY</t>
  </si>
  <si>
    <t>Sirens</t>
  </si>
  <si>
    <t xml:space="preserve">Installation of two sirens with rotating beacon one on each  side (Closed and open position of the gate) of the taxiway. </t>
  </si>
  <si>
    <t>The audible siren must be sounded once the taxiway gate is switched for the opening and closing movement of the gate.</t>
  </si>
  <si>
    <t>New separate 3 -core power cable from the Control Board A to each of the two sirens. (One core as earth connection)</t>
  </si>
  <si>
    <t>Robot  lights</t>
  </si>
  <si>
    <t xml:space="preserve">Installation of four robot lights two on each side (Closed and open position of the gate) of the taxiway. The robot lights shall face the air side and the aircraft parking side of the taxiway gate. </t>
  </si>
  <si>
    <t xml:space="preserve">The robot light must be switched amber when the taxiway gate moves (Opening of closing), red when the gate is closed and green when the taxiway gate is fully open.  </t>
  </si>
  <si>
    <t xml:space="preserve">New separate 4-core power cable from the Control Board A to each of the two sirens. (The core connection as earth for the sirens shall also be used for the robot lights) </t>
  </si>
  <si>
    <t>SUBTOTAL FOR ITEM 10</t>
  </si>
  <si>
    <t>FLOODLIGHTS AT THE OPEN AND CLOSED POSITION OF THE TAXIWAY GATE</t>
  </si>
  <si>
    <t>Floodlights</t>
  </si>
  <si>
    <t xml:space="preserve">Installation of two floodlights one on each side (Closed and open position of the gate) of the taxiway. </t>
  </si>
  <si>
    <t>The floodlights shall be switched on from the Control Console at the supervisors office at night once the taxiway gate is switched for the opening and closing movement of the gate.</t>
  </si>
  <si>
    <t>The floodlights shall be directed towards the gate structure, so that the movement of the gate an be observed.</t>
  </si>
  <si>
    <t>New separate 3 -core power cable from the Control Board A to each of the two floodlights (One core as earth connection)</t>
  </si>
  <si>
    <t>SUBTOTAL FOR ITEM 11</t>
  </si>
  <si>
    <t>OPERATOR’S AND MAINTENANCE MANUALS</t>
  </si>
  <si>
    <t>Manuals</t>
  </si>
  <si>
    <t>These must be compiled, prepared printed and submitted as per the requirements specified in Part 5 of the specification</t>
  </si>
  <si>
    <t>SUBTOTAL FOR ITEM 12</t>
  </si>
  <si>
    <t>GENERAL P&amp;G COST ITEMS</t>
  </si>
  <si>
    <t>Scope of cost items to be included</t>
  </si>
  <si>
    <t xml:space="preserve">The cost of each item must be separately presented in the cost column. </t>
  </si>
  <si>
    <t>NOTES:</t>
  </si>
  <si>
    <r>
      <t xml:space="preserve">Identify whether the item represents a fixed cost by the </t>
    </r>
    <r>
      <rPr>
        <b/>
        <i/>
        <sz val="10"/>
        <color theme="1"/>
        <rFont val="Arial"/>
        <family val="2"/>
      </rPr>
      <t>letter F</t>
    </r>
  </si>
  <si>
    <r>
      <t xml:space="preserve">Identify whether the item represents a cost to be value coupled  by the </t>
    </r>
    <r>
      <rPr>
        <b/>
        <i/>
        <sz val="10"/>
        <color theme="1"/>
        <rFont val="Arial"/>
        <family val="2"/>
      </rPr>
      <t>letter V</t>
    </r>
    <r>
      <rPr>
        <i/>
        <sz val="10"/>
        <color theme="1"/>
        <rFont val="Arial"/>
        <family val="2"/>
      </rPr>
      <t xml:space="preserve"> </t>
    </r>
  </si>
  <si>
    <r>
      <t xml:space="preserve">Identify whether the item represents a cost to be time coupled by the </t>
    </r>
    <r>
      <rPr>
        <b/>
        <i/>
        <sz val="10"/>
        <color theme="1"/>
        <rFont val="Arial"/>
        <family val="2"/>
      </rPr>
      <t>letter T</t>
    </r>
  </si>
  <si>
    <r>
      <t>Site establishment including</t>
    </r>
    <r>
      <rPr>
        <sz val="10"/>
        <color theme="1"/>
        <rFont val="Arial"/>
        <family val="2"/>
      </rPr>
      <t>:</t>
    </r>
  </si>
  <si>
    <t>a) Office</t>
  </si>
  <si>
    <t>b) Office equipment</t>
  </si>
  <si>
    <t>c) Store</t>
  </si>
  <si>
    <t>d) Workshop</t>
  </si>
  <si>
    <t xml:space="preserve">e) Other items: </t>
  </si>
  <si>
    <t>Personnel including:</t>
  </si>
  <si>
    <t>a) Supervisory staff</t>
  </si>
  <si>
    <t>b) Foreman</t>
  </si>
  <si>
    <t>c) Office staff</t>
  </si>
  <si>
    <t>d) Administrative staff</t>
  </si>
  <si>
    <t xml:space="preserve">e) Other: </t>
  </si>
  <si>
    <t>Ancillary costs e.g.:</t>
  </si>
  <si>
    <t>a) Telephone</t>
  </si>
  <si>
    <t>b) Electricity</t>
  </si>
  <si>
    <t>c) Water</t>
  </si>
  <si>
    <t>d) Stationary</t>
  </si>
  <si>
    <t>e) Insurance and guarantee</t>
  </si>
  <si>
    <t>f) Transport cost (supervisory persons)</t>
  </si>
  <si>
    <t>g) Allow for full  tarnage and auxiliary hoisting equipment for unloading equipment on site.</t>
  </si>
  <si>
    <t>h) Allow for complying with the requirements of the Construction Regulations</t>
  </si>
  <si>
    <t>SUBTOTAL FOR ITEM 13</t>
  </si>
  <si>
    <r>
      <t xml:space="preserve">12 MONTH </t>
    </r>
    <r>
      <rPr>
        <b/>
        <u/>
        <sz val="10"/>
        <color theme="1"/>
        <rFont val="Arial"/>
        <family val="2"/>
      </rPr>
      <t>GUARANTEE PERIOD</t>
    </r>
  </si>
  <si>
    <t>General Requirements</t>
  </si>
  <si>
    <t>The requirements as specified in Part 5 of the specification shall be applicable.</t>
  </si>
  <si>
    <t>SUBTOTAL FOR ITEM 14</t>
  </si>
  <si>
    <t>REFURBISHING AND UPGRADING OF THE EXISTING GATE</t>
  </si>
  <si>
    <t>Part of 13.1</t>
  </si>
  <si>
    <t>part of 3.2</t>
  </si>
  <si>
    <t>SCHEDULE B: CONCRETE WORKS</t>
  </si>
  <si>
    <t>PAYMENT REFERENCE</t>
  </si>
  <si>
    <t>2001-CC1</t>
  </si>
  <si>
    <t xml:space="preserve">SECTION 2001-CC1: CONCRETE WORKS STRUCTURAL </t>
  </si>
  <si>
    <t>4.2.5.1</t>
  </si>
  <si>
    <t>4.2.6</t>
  </si>
  <si>
    <t xml:space="preserve">500x400dp taxiway beam </t>
  </si>
  <si>
    <t xml:space="preserve">400x400dp beam </t>
  </si>
  <si>
    <t xml:space="preserve">150mm thick slab </t>
  </si>
  <si>
    <t>500dp bases for gate guide stands</t>
  </si>
  <si>
    <t>Drive assembly base and concrete working platform</t>
  </si>
  <si>
    <t xml:space="preserve">15MPa concrete to be used for 50mm blinding </t>
  </si>
  <si>
    <t>4.3.1.8</t>
  </si>
  <si>
    <t>The formed surfaces to the sides of the beam shall be as follows: Smooth (Table 1) with degree of accuracy II</t>
  </si>
  <si>
    <t>4.5.1</t>
  </si>
  <si>
    <t>Fixtures to be embedded in the concrete shall be as follows:</t>
  </si>
  <si>
    <t>30kg/m Rail</t>
  </si>
  <si>
    <t>Rail Support Stools:</t>
  </si>
  <si>
    <t xml:space="preserve">i) 300x300x6mm thick studded base plate secured to blinding by nail plugs  </t>
  </si>
  <si>
    <t>no.</t>
  </si>
  <si>
    <t>ii) Four 40mm long nail plugs</t>
  </si>
  <si>
    <t xml:space="preserve">iii) Two 315mm long M16 threaded rods welded to base plate </t>
  </si>
  <si>
    <t>iv) 230x230x8mm thick plate welded to rail</t>
  </si>
  <si>
    <t xml:space="preserve">Excavations for new beam structure </t>
  </si>
  <si>
    <t>Demolish and cart away of existing beam structure</t>
  </si>
  <si>
    <r>
      <t>m</t>
    </r>
    <r>
      <rPr>
        <vertAlign val="superscript"/>
        <sz val="10"/>
        <color rgb="FF000000"/>
        <rFont val="Arial"/>
        <family val="2"/>
      </rPr>
      <t>3</t>
    </r>
  </si>
  <si>
    <r>
      <t>m</t>
    </r>
    <r>
      <rPr>
        <vertAlign val="superscript"/>
        <sz val="10"/>
        <color rgb="FF000000"/>
        <rFont val="Arial"/>
        <family val="2"/>
      </rPr>
      <t>2</t>
    </r>
  </si>
  <si>
    <t>TOTAL FOR SCHEDULE 1 TO SCHEDULE 5 (TOTAL TENDERED PRICE FOR CIVIL WORKS)</t>
  </si>
  <si>
    <t>TOTAL TENDERED PRICE FOR CONCRETE WORKS</t>
  </si>
  <si>
    <t>Item</t>
  </si>
  <si>
    <t>Payment Reference</t>
  </si>
  <si>
    <t>Description</t>
  </si>
  <si>
    <t>Unit</t>
  </si>
  <si>
    <t>Qty</t>
  </si>
  <si>
    <t>Rate (R)</t>
  </si>
  <si>
    <t>Amount (R)</t>
  </si>
  <si>
    <t>PSC</t>
  </si>
  <si>
    <t>REMOVE TOPSOIL</t>
  </si>
  <si>
    <t>8.2.10</t>
  </si>
  <si>
    <r>
      <t>a)</t>
    </r>
    <r>
      <rPr>
        <sz val="7"/>
        <color theme="1"/>
        <rFont val="Times New Roman"/>
        <family val="1"/>
      </rPr>
      <t xml:space="preserve">     </t>
    </r>
    <r>
      <rPr>
        <u/>
        <sz val="10"/>
        <color theme="1"/>
        <rFont val="Arial"/>
        <family val="2"/>
      </rPr>
      <t>Remove topsoil to depth of 100mm and</t>
    </r>
  </si>
  <si>
    <t xml:space="preserve">     .1 Stockpile on site and maintain</t>
  </si>
  <si>
    <t>8.3.10</t>
  </si>
  <si>
    <r>
      <t>m</t>
    </r>
    <r>
      <rPr>
        <vertAlign val="superscript"/>
        <sz val="10"/>
        <color theme="1"/>
        <rFont val="Arial"/>
        <family val="2"/>
      </rPr>
      <t>3</t>
    </r>
  </si>
  <si>
    <t>FINISHING , TOPSOILING AND GRASSING</t>
  </si>
  <si>
    <t>.1  topsoiling with materials from stockpiles on site</t>
  </si>
  <si>
    <r>
      <t>a)</t>
    </r>
    <r>
      <rPr>
        <sz val="7"/>
        <color theme="1"/>
        <rFont val="Times New Roman"/>
        <family val="1"/>
      </rPr>
      <t xml:space="preserve">     </t>
    </r>
    <r>
      <rPr>
        <sz val="10"/>
        <color theme="1"/>
        <rFont val="Arial"/>
        <family val="2"/>
      </rPr>
      <t>Spread on the road verges</t>
    </r>
  </si>
  <si>
    <r>
      <t>b)</t>
    </r>
    <r>
      <rPr>
        <sz val="7"/>
        <color theme="1"/>
        <rFont val="Times New Roman"/>
        <family val="1"/>
      </rPr>
      <t xml:space="preserve">    </t>
    </r>
    <r>
      <rPr>
        <sz val="10"/>
        <color theme="1"/>
        <rFont val="Arial"/>
        <family val="2"/>
      </rPr>
      <t>Spread on side of stormwater channel</t>
    </r>
  </si>
  <si>
    <t>Carried Forward To Summary Of Schedules</t>
  </si>
  <si>
    <t>Total</t>
  </si>
  <si>
    <t>BULK EARTHWORKS</t>
  </si>
  <si>
    <t>1200 D</t>
  </si>
  <si>
    <t xml:space="preserve">CUT TO SPOIL </t>
  </si>
  <si>
    <t>.1  Cut to spoil</t>
  </si>
  <si>
    <t>m³</t>
  </si>
  <si>
    <t>.2  Cut to form grass channel</t>
  </si>
  <si>
    <t>EARTHWORKS (ROADS, SUBGRADE)</t>
  </si>
  <si>
    <t>ASPHALT BASE AND SURFACING</t>
  </si>
  <si>
    <t>SUNDRIES</t>
  </si>
  <si>
    <t>Saw-cutting of asphalt base</t>
  </si>
  <si>
    <t>Existing road layerworks up to 450mm depth</t>
  </si>
  <si>
    <r>
      <t>a)</t>
    </r>
    <r>
      <rPr>
        <sz val="7"/>
        <color theme="1"/>
        <rFont val="Times New Roman"/>
        <family val="1"/>
      </rPr>
      <t xml:space="preserve">     </t>
    </r>
    <r>
      <rPr>
        <sz val="10"/>
        <color theme="1"/>
        <rFont val="Arial"/>
        <family val="2"/>
      </rPr>
      <t>After sawcut and removal, prime with a..b.e Epidermix 345</t>
    </r>
  </si>
  <si>
    <r>
      <t>b)</t>
    </r>
    <r>
      <rPr>
        <sz val="7"/>
        <color theme="1"/>
        <rFont val="Times New Roman"/>
        <family val="1"/>
      </rPr>
      <t xml:space="preserve">    </t>
    </r>
    <r>
      <rPr>
        <sz val="10"/>
        <color theme="1"/>
        <rFont val="Arial"/>
        <family val="2"/>
      </rPr>
      <t>Fill the cavity with quick setting a.b.e Dura Dura. Rep QS</t>
    </r>
  </si>
  <si>
    <r>
      <t>c)</t>
    </r>
    <r>
      <rPr>
        <sz val="7"/>
        <color theme="1"/>
        <rFont val="Times New Roman"/>
        <family val="1"/>
      </rPr>
      <t xml:space="preserve">     </t>
    </r>
    <r>
      <rPr>
        <sz val="10"/>
        <color theme="1"/>
        <rFont val="Arial"/>
        <family val="2"/>
      </rPr>
      <t>Sawcut and insert "seal"</t>
    </r>
  </si>
  <si>
    <r>
      <t>d)</t>
    </r>
    <r>
      <rPr>
        <sz val="7"/>
        <color theme="1"/>
        <rFont val="Times New Roman"/>
        <family val="1"/>
      </rPr>
      <t xml:space="preserve">    </t>
    </r>
    <r>
      <rPr>
        <sz val="10"/>
        <color theme="1"/>
        <rFont val="Arial"/>
        <family val="2"/>
      </rPr>
      <t>Fill the cavity to just below surface with a.b.e DC 888</t>
    </r>
  </si>
  <si>
    <t>PORTION D</t>
  </si>
  <si>
    <t>PSMM</t>
  </si>
  <si>
    <t>ANCILLARY ROADWORKS</t>
  </si>
  <si>
    <t>TRAFFIC SIGNS MEASURED IN NUMBERS</t>
  </si>
  <si>
    <t>ROAD MARKING</t>
  </si>
  <si>
    <r>
      <t>a)</t>
    </r>
    <r>
      <rPr>
        <sz val="7"/>
        <color theme="1"/>
        <rFont val="Times New Roman"/>
        <family val="1"/>
      </rPr>
      <t xml:space="preserve">     </t>
    </r>
    <r>
      <rPr>
        <u/>
        <sz val="10"/>
        <color theme="1"/>
        <rFont val="Arial"/>
        <family val="2"/>
      </rPr>
      <t>Yellow lines (broken or unbroken)</t>
    </r>
  </si>
  <si>
    <t>.1   100mm lines</t>
  </si>
  <si>
    <t>.2   300mm lines</t>
  </si>
  <si>
    <t>VARIATIONS</t>
  </si>
  <si>
    <t>Variations in a rate of application from that stated in item 8.4.1</t>
  </si>
  <si>
    <t>Yellow paint</t>
  </si>
  <si>
    <t>SETTING OUT</t>
  </si>
  <si>
    <t>Setting out and premarking</t>
  </si>
  <si>
    <t>Lines</t>
  </si>
  <si>
    <t xml:space="preserve">PORTION - E </t>
  </si>
  <si>
    <t>1200 LE</t>
  </si>
  <si>
    <t>STORMWATER DRAINAGE</t>
  </si>
  <si>
    <t>APRON GRASSBLOCK TRANSITION OUTLET</t>
  </si>
  <si>
    <t>Construct grassblock apron to tie and match existing outlet    (1.8m x 2.0m)</t>
  </si>
  <si>
    <t>no</t>
  </si>
  <si>
    <t>EARTHWORKS</t>
  </si>
  <si>
    <t>SCHEDULE C - CIVIL WORKS</t>
  </si>
  <si>
    <t>REINSTATEMENT JOINT</t>
  </si>
  <si>
    <t xml:space="preserve">SANS </t>
  </si>
  <si>
    <r>
      <t xml:space="preserve">SCHEDULE: </t>
    </r>
    <r>
      <rPr>
        <b/>
        <sz val="10"/>
        <color theme="1"/>
        <rFont val="Arial"/>
        <family val="2"/>
      </rPr>
      <t xml:space="preserve">      1</t>
    </r>
  </si>
  <si>
    <t xml:space="preserve">PORTION - A </t>
  </si>
  <si>
    <t>1220 C</t>
  </si>
  <si>
    <t>1220 D</t>
  </si>
  <si>
    <r>
      <t>PORTION - B</t>
    </r>
    <r>
      <rPr>
        <b/>
        <sz val="10"/>
        <color theme="1"/>
        <rFont val="Arial"/>
        <family val="2"/>
      </rPr>
      <t xml:space="preserve"> </t>
    </r>
  </si>
  <si>
    <r>
      <t>SCHEDULE:</t>
    </r>
    <r>
      <rPr>
        <b/>
        <sz val="10"/>
        <color theme="1"/>
        <rFont val="Arial"/>
        <family val="2"/>
      </rPr>
      <t xml:space="preserve">       2</t>
    </r>
  </si>
  <si>
    <r>
      <t>PORTION - C</t>
    </r>
    <r>
      <rPr>
        <b/>
        <sz val="10"/>
        <color theme="1"/>
        <rFont val="Arial"/>
        <family val="2"/>
      </rPr>
      <t xml:space="preserve"> </t>
    </r>
    <r>
      <rPr>
        <b/>
        <u/>
        <sz val="10"/>
        <color theme="1"/>
        <rFont val="Arial"/>
        <family val="2"/>
      </rPr>
      <t/>
    </r>
  </si>
  <si>
    <t>New construction joint to reinstate after placing 
concrete beam Dwg 2383.00.ZA.03.D001</t>
  </si>
  <si>
    <r>
      <t>SCHEDULE:</t>
    </r>
    <r>
      <rPr>
        <b/>
        <sz val="10"/>
        <color theme="1"/>
        <rFont val="Arial"/>
        <family val="2"/>
      </rPr>
      <t xml:space="preserve">     3</t>
    </r>
  </si>
  <si>
    <r>
      <t>SANS</t>
    </r>
    <r>
      <rPr>
        <sz val="10"/>
        <color theme="1"/>
        <rFont val="Arial"/>
        <family val="2"/>
      </rPr>
      <t xml:space="preserve"> </t>
    </r>
  </si>
  <si>
    <t>1200 MM</t>
  </si>
  <si>
    <r>
      <t>SCHEDULE:</t>
    </r>
    <r>
      <rPr>
        <b/>
        <sz val="10"/>
        <color theme="1"/>
        <rFont val="Arial"/>
        <family val="2"/>
      </rPr>
      <t xml:space="preserve">     4</t>
    </r>
  </si>
  <si>
    <t>Lines (excluding traffic island, symbols, etc.)</t>
  </si>
  <si>
    <r>
      <t>SCHEDULE:</t>
    </r>
    <r>
      <rPr>
        <b/>
        <sz val="10"/>
        <color theme="1"/>
        <rFont val="Arial"/>
        <family val="2"/>
      </rPr>
      <t xml:space="preserve">     5</t>
    </r>
  </si>
  <si>
    <t>CAPE TOWN INTERNATIONAL AIRPORT</t>
  </si>
  <si>
    <t>HOTEL TAXIWAY GATE UPGRADE</t>
  </si>
  <si>
    <t>SCHEDULE A: ELECTROMECHANICAL WORKS</t>
  </si>
  <si>
    <t>ELECTROMECHANICAL, CONCRETE AND CIVIL WORKS</t>
  </si>
  <si>
    <t>TOTAL TENDER PRICE EXCLUDING VAT</t>
  </si>
  <si>
    <t>TOTAL TENDER PRICE INCLUDING VAT</t>
  </si>
  <si>
    <t>NOTE:</t>
  </si>
  <si>
    <t>REMARKS</t>
  </si>
  <si>
    <t>PRICE IN RANDS</t>
  </si>
  <si>
    <t>1200 MH</t>
  </si>
  <si>
    <r>
      <t>Retro-reflective paint applied at nominal rate 
of 0,42l/m</t>
    </r>
    <r>
      <rPr>
        <u/>
        <vertAlign val="superscript"/>
        <sz val="10"/>
        <rFont val="Arial"/>
        <family val="2"/>
      </rPr>
      <t>2</t>
    </r>
  </si>
  <si>
    <t>liter</t>
  </si>
  <si>
    <t xml:space="preserve">High tensile reinforcement (450 MPa) to be used. Including delivery and fixing. </t>
  </si>
  <si>
    <t>30 Map with 19mm aggregate concrete to be used for:</t>
  </si>
  <si>
    <t>Main drive hauling chain complete with two adjustable anchors at the front and  rear end of the gate.</t>
  </si>
  <si>
    <t>ELECTRICAL AND ELECTRONIC CONTROL SYSTEM  OF THE GATE</t>
  </si>
  <si>
    <t>TOTAL FOR SECTION A</t>
  </si>
  <si>
    <t>INCLUDED</t>
  </si>
  <si>
    <t>ORIGINAL OFFER</t>
  </si>
  <si>
    <t>ALTERNATIVE OFFER</t>
  </si>
  <si>
    <t>CA DU TOIT ESTIMATES</t>
  </si>
  <si>
    <t xml:space="preserve"> </t>
  </si>
  <si>
    <t>For Electromechanical &amp; Civil &amp; Structural Works</t>
  </si>
  <si>
    <t>Incl. in above</t>
  </si>
  <si>
    <t>Site Establishment</t>
  </si>
  <si>
    <t>Airside driver licence  - allowance</t>
  </si>
  <si>
    <t>Airside vehicle permit and safety equipment - allowance</t>
  </si>
  <si>
    <t>Provide temporary pavement</t>
  </si>
  <si>
    <t>Remove temporary pavement</t>
  </si>
  <si>
    <t>Earth Resistivity measurement</t>
  </si>
  <si>
    <t>Lightning protection design and specification</t>
  </si>
  <si>
    <t>Certificate of compliance that installation has been completed in accordance with deisgn and specification</t>
  </si>
  <si>
    <t>Spare Parts</t>
  </si>
  <si>
    <t>Client Engineer shall select spare parts from costed list supplied by Contractor to the value of this provision.</t>
  </si>
  <si>
    <t>Lifting and unloading equipment</t>
  </si>
  <si>
    <t>Operator manual</t>
  </si>
  <si>
    <t>Maintenance manual</t>
  </si>
  <si>
    <t>Operator training aids</t>
  </si>
  <si>
    <t>Maintenance staff training aids</t>
  </si>
  <si>
    <t>Training</t>
  </si>
  <si>
    <t>Operators</t>
  </si>
  <si>
    <t>Maintenance staff</t>
  </si>
  <si>
    <t>Preparation of Rail Foundations</t>
  </si>
  <si>
    <t>Installation of rails</t>
  </si>
  <si>
    <t>Install rail</t>
  </si>
  <si>
    <t xml:space="preserve">Measure </t>
  </si>
  <si>
    <t>Adjust rails</t>
  </si>
  <si>
    <t xml:space="preserve">Restore taxiway and shoulder paving </t>
  </si>
  <si>
    <t>Restore paving and stormwater infrastructure outside of taxiway</t>
  </si>
  <si>
    <t>Supply rails 30kg/m</t>
  </si>
  <si>
    <r>
      <t>m</t>
    </r>
    <r>
      <rPr>
        <i/>
        <vertAlign val="superscript"/>
        <sz val="10"/>
        <color theme="1"/>
        <rFont val="Arial"/>
        <family val="2"/>
      </rPr>
      <t>3</t>
    </r>
  </si>
  <si>
    <t>Supply reinforcement steel</t>
  </si>
  <si>
    <t>Supply concrete</t>
  </si>
  <si>
    <t>Formwork</t>
  </si>
  <si>
    <r>
      <t>m</t>
    </r>
    <r>
      <rPr>
        <i/>
        <vertAlign val="superscript"/>
        <sz val="10"/>
        <color theme="1"/>
        <rFont val="Arial"/>
        <family val="2"/>
      </rPr>
      <t>2</t>
    </r>
  </si>
  <si>
    <t>Supply fixing plates and bolts</t>
  </si>
  <si>
    <t>ea</t>
  </si>
  <si>
    <t>Construct foundations labour</t>
  </si>
  <si>
    <t>Restore taxiway pavement  - labour</t>
  </si>
  <si>
    <t>hr</t>
  </si>
  <si>
    <t>Design</t>
  </si>
  <si>
    <t>Manufacture Trolley</t>
  </si>
  <si>
    <t>Procure Fence (Clearview)</t>
  </si>
  <si>
    <t>Assemble Trolley</t>
  </si>
  <si>
    <t>Manufacture Trolley Frame</t>
  </si>
  <si>
    <t>Procure Trolley bearings, wheel, axle</t>
  </si>
  <si>
    <t>Galvanise Trolley Frame</t>
  </si>
  <si>
    <t>Delivery to site</t>
  </si>
  <si>
    <t>Manufacture Drive System Frame</t>
  </si>
  <si>
    <t>Procure Motor</t>
  </si>
  <si>
    <t>Procure Gearbox</t>
  </si>
  <si>
    <t>Procure Brake with manual release</t>
  </si>
  <si>
    <t>Galvanise / Paint Trolley Frame</t>
  </si>
  <si>
    <t xml:space="preserve">Assemble Drive System </t>
  </si>
  <si>
    <t xml:space="preserve">Test Drive System </t>
  </si>
  <si>
    <t>SCHEDULE C: MECHANICAL TROLLEY  WORKS</t>
  </si>
  <si>
    <t>SCHEDULE B: CIVIL WORKS</t>
  </si>
  <si>
    <t>Manufacture Cabinet</t>
  </si>
  <si>
    <t>Procure Switchgear</t>
  </si>
  <si>
    <t>Procure Variable Speed Drive Components</t>
  </si>
  <si>
    <t>Test GMMC</t>
  </si>
  <si>
    <t>Manual Operation Solution</t>
  </si>
  <si>
    <t>Manufacture GMCC</t>
  </si>
  <si>
    <t>Mechancial Drive Misc</t>
  </si>
  <si>
    <t>Electrical  Misc</t>
  </si>
  <si>
    <t xml:space="preserve">Manufacture Mechanical Drive System </t>
  </si>
  <si>
    <t>Install GMCC on site</t>
  </si>
  <si>
    <t>Assemble GMCC</t>
  </si>
  <si>
    <t>Test GMCC - Factory</t>
  </si>
  <si>
    <t>Test GMCC - Site</t>
  </si>
  <si>
    <t>Procure PLC, GUI</t>
  </si>
  <si>
    <t>Assemble PLC in GMCC</t>
  </si>
  <si>
    <t>Test GMCC PLC and Sensors - Factory</t>
  </si>
  <si>
    <t>Install GMCC PLC on site</t>
  </si>
  <si>
    <t>Test GMCC PLC and Sensors - Site</t>
  </si>
  <si>
    <t>Install Sensors and cables - Site</t>
  </si>
  <si>
    <t>Install Remote Panel - Site</t>
  </si>
  <si>
    <t>Prepare Commissioning Plan</t>
  </si>
  <si>
    <t>Prepare Acceptance Test Procedure and Result Sheets</t>
  </si>
  <si>
    <t>Commissioning Effort</t>
  </si>
  <si>
    <t>Acceptance Testing</t>
  </si>
  <si>
    <t>As-Built Documents</t>
  </si>
  <si>
    <t>P&amp;G - Site Establishment</t>
  </si>
  <si>
    <t>P&amp;G - Fixed</t>
  </si>
  <si>
    <t>Commissioning Misc</t>
  </si>
  <si>
    <t>PLC Misc</t>
  </si>
  <si>
    <t>Provision for spare parts - Trolley</t>
  </si>
  <si>
    <t>Provision for spare parts - Mechanical Drive</t>
  </si>
  <si>
    <t>Provision for spare parts - GMCC</t>
  </si>
  <si>
    <t>Provision for spare parts - PLC, Sensor</t>
  </si>
  <si>
    <t>Operator and Maintenance Manuals</t>
  </si>
  <si>
    <t>Prepare as-built drawings</t>
  </si>
  <si>
    <t>Prepare Close-out report</t>
  </si>
  <si>
    <t>Prepare as-supplied specifications</t>
  </si>
  <si>
    <t>Prepare certificates (CoC)</t>
  </si>
  <si>
    <t>Issue As-Built and Close-out Docs</t>
  </si>
  <si>
    <t>SCHEDULE A: P&amp;G</t>
  </si>
  <si>
    <t>Labelling and Signage</t>
  </si>
  <si>
    <t>Prepare Labelling and Signage Plan</t>
  </si>
  <si>
    <t xml:space="preserve">Procure Labels and Signage </t>
  </si>
  <si>
    <t>Procure Sensors and Lamps</t>
  </si>
  <si>
    <t>Procure Traffic Lights (Robot)</t>
  </si>
  <si>
    <t>Procure Curtain sensor</t>
  </si>
  <si>
    <t>Procure Beam sensors</t>
  </si>
  <si>
    <t>pair</t>
  </si>
  <si>
    <t>Procure gate position and limit sensors</t>
  </si>
  <si>
    <t>Procure motor speed and position sensors</t>
  </si>
  <si>
    <t>Procure Siren</t>
  </si>
  <si>
    <t>Procure masts for sensors, complete with foundation and installation</t>
  </si>
  <si>
    <t>Procure CCTV camera and network switches</t>
  </si>
  <si>
    <t>Procure area flood light</t>
  </si>
  <si>
    <t>Other</t>
  </si>
  <si>
    <t>Procure remote panel with switches and buttons</t>
  </si>
  <si>
    <t>Manufacture and Install GMCC</t>
  </si>
  <si>
    <t xml:space="preserve">Procure chain, sprockets, attachment and tensioner </t>
  </si>
  <si>
    <t>Procure UPS</t>
  </si>
  <si>
    <t>Procure labels</t>
  </si>
  <si>
    <t>Procure Flashing (rotating) light</t>
  </si>
  <si>
    <t>Procure Low-intensity obstacle light (with solar panel and battery)</t>
  </si>
  <si>
    <t>Procure Cables, connectors, switches, buttons, emergency stop</t>
  </si>
  <si>
    <t>Demolish &amp; remove existing rail and pavement</t>
  </si>
  <si>
    <t>SCHEDULE D: MECHANICAL DRIVE SYSTEM</t>
  </si>
  <si>
    <t>SCHEDULE E: ELECTRICAL GMCC</t>
  </si>
  <si>
    <t>SCHEDULE F: PLC, SENSORS, INSTRUMENTATION</t>
  </si>
  <si>
    <t>SCHEDULE G: COMMISSION</t>
  </si>
  <si>
    <t>SCHEDULE H: AS-BUILT AND CLOSE-OUT</t>
  </si>
  <si>
    <t>Restore paint marking - Retro-reflective paint applied at nominal rate of 0,42l/m2</t>
  </si>
  <si>
    <t xml:space="preserve"> 15% VAT</t>
  </si>
  <si>
    <t>per month</t>
  </si>
  <si>
    <t>Rate</t>
  </si>
  <si>
    <t xml:space="preserve">DETAIL OF THE REPLACEMENT OF THE TAXIWAY GATE </t>
  </si>
  <si>
    <t>Permits - Provisional Amnout of R100 000 for:</t>
  </si>
  <si>
    <t>Staff Airside Access</t>
  </si>
  <si>
    <t>P&amp;G - Time Related - Commences at end of design phase, after mobilisation</t>
  </si>
  <si>
    <t>Aircraft traffic accommodation - Temporary bypass access to the GA apron</t>
  </si>
  <si>
    <t>Remove fence, kerbing, bollards</t>
  </si>
  <si>
    <t>Reinstate fence, kerbing, bollards, paint markings</t>
  </si>
  <si>
    <t xml:space="preserve">Provisional Sum for Geotechnical, Topographical and other specialist investigations - </t>
  </si>
  <si>
    <t>P&amp;G - Demobilisation</t>
  </si>
  <si>
    <t xml:space="preserve">a) Concept Design </t>
  </si>
  <si>
    <t xml:space="preserve">b) Detail Design </t>
  </si>
  <si>
    <t>i) Prepare Design Report</t>
  </si>
  <si>
    <t>ii) Prepare Drawings</t>
  </si>
  <si>
    <t>iii) Prepare specifications</t>
  </si>
  <si>
    <t xml:space="preserve">iv) Submit for review and approval including presentation of the design. </t>
  </si>
  <si>
    <t xml:space="preserve">i) Prepare Concept Design Report, submit for consideration including presenting the concept(s). </t>
  </si>
  <si>
    <t>iv) Write PLC Program</t>
  </si>
  <si>
    <t xml:space="preserve">v) Submit for review and approval including presentation of the design. </t>
  </si>
  <si>
    <t>TENDER REFERENCE NO. CTIA 8255/2026/RFP</t>
  </si>
  <si>
    <t>RATE (RANDS)</t>
  </si>
  <si>
    <t xml:space="preserve">The Total Tender Price must be carried over and included in the NEC3 ECC, C1.1. </t>
  </si>
  <si>
    <t>Miscellaneous Costs for Commissioning, this includes a complete operational trial, reinstate the work area and return the gate to service.</t>
  </si>
  <si>
    <t>%</t>
  </si>
  <si>
    <t>Contractors charge in respect of Specialist consultants.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</si>
</sst>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0.00_-;\-&quot;R&quot;* #,##0.00_-;_-&quot;R&quot;* &quot;-&quot;??_-;_-@_-"/>
    <numFmt numFmtId="164" formatCode="_ * #,##0.00_ ;_ * \-#,##0.00_ ;_ * &quot;-&quot;??_ ;_ @_ "/>
    <numFmt numFmtId="165" formatCode="0_)"/>
    <numFmt numFmtId="166" formatCode="0.00_)"/>
    <numFmt numFmtId="167" formatCode="#,##0.00_ ;\-#,##0.00\ "/>
    <numFmt numFmtId="168" formatCode="\$#,##0\ ;\(\$#,##0\)"/>
    <numFmt numFmtId="169" formatCode="_ [$R-1C09]\ * #,##0.00_ ;_ [$R-1C09]\ * \-#,##0.00_ ;_ [$R-1C09]\ * &quot;-&quot;??_ ;_ @_ "/>
    <numFmt numFmtId="170" formatCode="_-[$R-1C09]* #,##0.00_-;\-[$R-1C09]* #,##0.00_-;_-[$R-1C09]* &quot;-&quot;??_-;_-@_-"/>
    <numFmt numFmtId="171" formatCode="_ * #,##0_ ;_ * \-#,##0_ ;_ * &quot;-&quot;??_ ;_ @_ "/>
  </numFmts>
  <fonts count="57">
    <font>
      <sz val="10"/>
      <name val="Arial"/>
    </font>
    <font>
      <sz val="10"/>
      <name val="Arial"/>
      <family val="2"/>
    </font>
    <font>
      <sz val="9"/>
      <name val="Univers (W1)"/>
    </font>
    <font>
      <b/>
      <sz val="10"/>
      <name val="Arial"/>
      <family val="2"/>
    </font>
    <font>
      <sz val="10"/>
      <name val="Arial"/>
      <family val="2"/>
    </font>
    <font>
      <b/>
      <u/>
      <sz val="10"/>
      <name val="Arial"/>
      <family val="2"/>
    </font>
    <font>
      <u/>
      <sz val="10"/>
      <name val="Arial"/>
      <family val="2"/>
    </font>
    <font>
      <b/>
      <i/>
      <u/>
      <sz val="10"/>
      <name val="Arial"/>
      <family val="2"/>
    </font>
    <font>
      <sz val="12"/>
      <name val="CG Times (W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22"/>
      <name val="Arial"/>
      <family val="2"/>
    </font>
    <font>
      <i/>
      <sz val="11"/>
      <color indexed="23"/>
      <name val="Calibri"/>
      <family val="2"/>
    </font>
    <font>
      <sz val="11"/>
      <color indexed="17"/>
      <name val="Calibri"/>
      <family val="2"/>
    </font>
    <font>
      <b/>
      <sz val="18"/>
      <color indexed="22"/>
      <name val="Arial"/>
      <family val="2"/>
    </font>
    <font>
      <b/>
      <sz val="12"/>
      <color indexed="22"/>
      <name val="Arial"/>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sz val="10"/>
      <name val="Helvetica"/>
      <family val="2"/>
    </font>
    <font>
      <b/>
      <sz val="18"/>
      <color indexed="56"/>
      <name val="Cambria"/>
      <family val="2"/>
    </font>
    <font>
      <sz val="11"/>
      <color indexed="10"/>
      <name val="Calibri"/>
      <family val="2"/>
    </font>
    <font>
      <sz val="10"/>
      <color theme="1"/>
      <name val="Arial"/>
      <family val="2"/>
    </font>
    <font>
      <b/>
      <u/>
      <sz val="10"/>
      <color theme="1"/>
      <name val="Arial"/>
      <family val="2"/>
    </font>
    <font>
      <i/>
      <sz val="10"/>
      <color theme="1"/>
      <name val="Arial"/>
      <family val="2"/>
    </font>
    <font>
      <b/>
      <i/>
      <u/>
      <sz val="10"/>
      <color theme="1"/>
      <name val="Arial"/>
      <family val="2"/>
    </font>
    <font>
      <b/>
      <sz val="10"/>
      <color theme="1"/>
      <name val="Arial"/>
      <family val="2"/>
    </font>
    <font>
      <b/>
      <sz val="12"/>
      <color theme="1"/>
      <name val="Arial"/>
      <family val="2"/>
    </font>
    <font>
      <i/>
      <sz val="10"/>
      <color rgb="FFFF0000"/>
      <name val="Arial"/>
      <family val="2"/>
    </font>
    <font>
      <i/>
      <vertAlign val="superscript"/>
      <sz val="10"/>
      <color theme="1"/>
      <name val="Arial"/>
      <family val="2"/>
    </font>
    <font>
      <b/>
      <i/>
      <sz val="10"/>
      <color theme="1"/>
      <name val="Arial"/>
      <family val="2"/>
    </font>
    <font>
      <b/>
      <sz val="10"/>
      <color rgb="FF000000"/>
      <name val="Arial"/>
      <family val="2"/>
    </font>
    <font>
      <sz val="10"/>
      <color rgb="FF000000"/>
      <name val="Arial"/>
      <family val="2"/>
    </font>
    <font>
      <u/>
      <sz val="10"/>
      <color rgb="FF000000"/>
      <name val="Arial"/>
      <family val="2"/>
    </font>
    <font>
      <vertAlign val="superscript"/>
      <sz val="10"/>
      <color rgb="FF000000"/>
      <name val="Arial"/>
      <family val="2"/>
    </font>
    <font>
      <sz val="5"/>
      <color theme="1"/>
      <name val="Arial"/>
      <family val="2"/>
    </font>
    <font>
      <sz val="7"/>
      <color theme="1"/>
      <name val="Times New Roman"/>
      <family val="1"/>
    </font>
    <font>
      <u/>
      <sz val="10"/>
      <color theme="1"/>
      <name val="Arial"/>
      <family val="2"/>
    </font>
    <font>
      <vertAlign val="superscript"/>
      <sz val="10"/>
      <color theme="1"/>
      <name val="Arial"/>
      <family val="2"/>
    </font>
    <font>
      <sz val="3"/>
      <color theme="1"/>
      <name val="Arial"/>
      <family val="2"/>
    </font>
    <font>
      <sz val="8"/>
      <color theme="1"/>
      <name val="Arial"/>
      <family val="2"/>
    </font>
    <font>
      <sz val="9"/>
      <color theme="1"/>
      <name val="Arial"/>
      <family val="2"/>
    </font>
    <font>
      <sz val="7"/>
      <color theme="1"/>
      <name val="Arial"/>
      <family val="2"/>
    </font>
    <font>
      <sz val="6"/>
      <color theme="1"/>
      <name val="Arial"/>
      <family val="2"/>
    </font>
    <font>
      <sz val="4"/>
      <color theme="1"/>
      <name val="Arial"/>
      <family val="2"/>
    </font>
    <font>
      <u/>
      <vertAlign val="superscript"/>
      <sz val="10"/>
      <name val="Arial"/>
      <family val="2"/>
    </font>
    <font>
      <sz val="12"/>
      <color theme="1"/>
      <name val="Arial"/>
      <family val="2"/>
    </font>
    <font>
      <sz val="12"/>
      <name val="Arial"/>
      <family val="2"/>
    </font>
    <font>
      <b/>
      <sz val="12"/>
      <color rgb="FFFF0000"/>
      <name val="Arial"/>
      <family val="2"/>
    </font>
    <font>
      <sz val="10"/>
      <name val="Arial"/>
      <family val="2"/>
    </font>
    <font>
      <sz val="10"/>
      <name val="Arial"/>
      <family val="2"/>
    </font>
    <font>
      <i/>
      <sz val="1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39997558519241921"/>
        <bgColor indexed="64"/>
      </patternFill>
    </fill>
    <fill>
      <patternFill patternType="solid">
        <fgColor rgb="FFFFFFFF"/>
        <bgColor indexed="64"/>
      </patternFill>
    </fill>
    <fill>
      <patternFill patternType="solid">
        <fgColor theme="0" tint="-0.249977111117893"/>
        <bgColor indexed="64"/>
      </patternFill>
    </fill>
    <fill>
      <patternFill patternType="solid">
        <fgColor rgb="FF00B0F0"/>
        <bgColor indexed="64"/>
      </patternFill>
    </fill>
    <fill>
      <patternFill patternType="solid">
        <fgColor theme="9" tint="-0.249977111117893"/>
        <bgColor indexed="64"/>
      </patternFill>
    </fill>
    <fill>
      <patternFill patternType="solid">
        <fgColor theme="3" tint="0.79998168889431442"/>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52">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3" borderId="0" applyNumberFormat="0" applyBorder="0" applyAlignment="0" applyProtection="0"/>
    <xf numFmtId="0" fontId="12" fillId="20" borderId="1" applyNumberFormat="0" applyAlignment="0" applyProtection="0"/>
    <xf numFmtId="0" fontId="13" fillId="21" borderId="2" applyNumberFormat="0" applyAlignment="0" applyProtection="0"/>
    <xf numFmtId="164" fontId="1" fillId="0" borderId="0" applyFont="0" applyFill="0" applyBorder="0" applyAlignment="0" applyProtection="0"/>
    <xf numFmtId="3" fontId="14" fillId="0" borderId="0" applyFont="0" applyFill="0" applyBorder="0" applyAlignment="0" applyProtection="0"/>
    <xf numFmtId="168" fontId="14" fillId="0" borderId="0" applyFont="0" applyFill="0" applyBorder="0" applyAlignment="0" applyProtection="0"/>
    <xf numFmtId="0" fontId="14" fillId="0" borderId="0" applyFont="0" applyFill="0" applyBorder="0" applyAlignment="0" applyProtection="0"/>
    <xf numFmtId="0" fontId="15" fillId="0" borderId="0" applyNumberFormat="0" applyFill="0" applyBorder="0" applyAlignment="0" applyProtection="0"/>
    <xf numFmtId="2" fontId="14" fillId="0" borderId="0" applyFont="0" applyFill="0" applyBorder="0" applyAlignment="0" applyProtection="0"/>
    <xf numFmtId="0" fontId="16" fillId="4" borderId="0" applyNumberFormat="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3"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4" applyNumberFormat="0" applyFill="0" applyAlignment="0" applyProtection="0"/>
    <xf numFmtId="0" fontId="22" fillId="22" borderId="0" applyNumberFormat="0" applyBorder="0" applyAlignment="0" applyProtection="0"/>
    <xf numFmtId="39" fontId="2" fillId="0" borderId="0"/>
    <xf numFmtId="0" fontId="1" fillId="23" borderId="5" applyNumberFormat="0" applyFont="0" applyAlignment="0" applyProtection="0"/>
    <xf numFmtId="0" fontId="23" fillId="20" borderId="6" applyNumberFormat="0" applyAlignment="0" applyProtection="0"/>
    <xf numFmtId="0" fontId="24" fillId="0" borderId="0"/>
    <xf numFmtId="49" fontId="8" fillId="0" borderId="0">
      <alignment wrapText="1"/>
      <protection locked="0"/>
    </xf>
    <xf numFmtId="0" fontId="25" fillId="0" borderId="0" applyNumberFormat="0" applyFill="0" applyBorder="0" applyAlignment="0" applyProtection="0"/>
    <xf numFmtId="0" fontId="14" fillId="0" borderId="7" applyNumberFormat="0" applyFont="0" applyFill="0" applyAlignment="0" applyProtection="0"/>
    <xf numFmtId="0" fontId="26" fillId="0" borderId="0" applyNumberFormat="0" applyFill="0" applyBorder="0" applyAlignment="0" applyProtection="0"/>
    <xf numFmtId="9" fontId="54" fillId="0" borderId="0" applyFont="0" applyFill="0" applyBorder="0" applyAlignment="0" applyProtection="0"/>
    <xf numFmtId="44" fontId="55" fillId="0" borderId="0" applyFont="0" applyFill="0" applyBorder="0" applyAlignment="0" applyProtection="0"/>
  </cellStyleXfs>
  <cellXfs count="314">
    <xf numFmtId="0" fontId="0" fillId="0" borderId="0" xfId="0"/>
    <xf numFmtId="0" fontId="4" fillId="0" borderId="0" xfId="0" applyFont="1"/>
    <xf numFmtId="0" fontId="4" fillId="0" borderId="0" xfId="0" applyFont="1" applyAlignment="1">
      <alignment horizontal="left"/>
    </xf>
    <xf numFmtId="0" fontId="4" fillId="0" borderId="0" xfId="0" quotePrefix="1" applyFont="1" applyAlignment="1">
      <alignment horizontal="left"/>
    </xf>
    <xf numFmtId="0" fontId="4" fillId="0" borderId="9" xfId="0" applyFont="1" applyBorder="1"/>
    <xf numFmtId="0" fontId="4" fillId="0" borderId="0" xfId="0" applyFont="1" applyAlignment="1">
      <alignment horizontal="fill"/>
    </xf>
    <xf numFmtId="0" fontId="4" fillId="0" borderId="0" xfId="0" applyFont="1" applyAlignment="1">
      <alignment horizontal="centerContinuous"/>
    </xf>
    <xf numFmtId="0" fontId="6" fillId="0" borderId="0" xfId="0" applyFont="1"/>
    <xf numFmtId="37" fontId="4" fillId="0" borderId="0" xfId="0" applyNumberFormat="1" applyFont="1" applyAlignment="1">
      <alignment horizontal="fill"/>
    </xf>
    <xf numFmtId="37" fontId="3" fillId="0" borderId="0" xfId="0" applyNumberFormat="1" applyFont="1" applyAlignment="1">
      <alignment horizontal="left"/>
    </xf>
    <xf numFmtId="165" fontId="4" fillId="0" borderId="0" xfId="0" applyNumberFormat="1" applyFont="1"/>
    <xf numFmtId="166" fontId="4" fillId="0" borderId="0" xfId="0" applyNumberFormat="1" applyFont="1"/>
    <xf numFmtId="0" fontId="5" fillId="0" borderId="0" xfId="0" applyFont="1" applyAlignment="1">
      <alignment horizontal="centerContinuous"/>
    </xf>
    <xf numFmtId="0" fontId="7" fillId="0" borderId="0" xfId="0" applyFont="1" applyAlignment="1">
      <alignment horizontal="centerContinuous"/>
    </xf>
    <xf numFmtId="165" fontId="7" fillId="0" borderId="0" xfId="0" applyNumberFormat="1" applyFont="1" applyAlignment="1">
      <alignment horizontal="centerContinuous"/>
    </xf>
    <xf numFmtId="166" fontId="7" fillId="0" borderId="0" xfId="0" applyNumberFormat="1" applyFont="1" applyAlignment="1">
      <alignment horizontal="centerContinuous"/>
    </xf>
    <xf numFmtId="166" fontId="4" fillId="0" borderId="0" xfId="0" applyNumberFormat="1" applyFont="1" applyAlignment="1">
      <alignment horizontal="centerContinuous"/>
    </xf>
    <xf numFmtId="166" fontId="4" fillId="0" borderId="0" xfId="0" applyNumberFormat="1" applyFont="1" applyAlignment="1">
      <alignment horizontal="right"/>
    </xf>
    <xf numFmtId="0" fontId="3" fillId="0" borderId="0" xfId="0" applyFont="1"/>
    <xf numFmtId="0" fontId="3" fillId="0" borderId="0" xfId="0" applyFont="1" applyAlignment="1">
      <alignment horizontal="right"/>
    </xf>
    <xf numFmtId="0" fontId="4" fillId="0" borderId="10" xfId="0" applyFont="1" applyBorder="1"/>
    <xf numFmtId="165" fontId="4" fillId="0" borderId="10" xfId="0" applyNumberFormat="1" applyFont="1" applyBorder="1"/>
    <xf numFmtId="166" fontId="4" fillId="0" borderId="10" xfId="0" applyNumberFormat="1" applyFont="1" applyBorder="1"/>
    <xf numFmtId="165" fontId="4" fillId="0" borderId="0" xfId="0" applyNumberFormat="1" applyFont="1" applyAlignment="1">
      <alignment horizontal="centerContinuous"/>
    </xf>
    <xf numFmtId="165" fontId="4" fillId="0" borderId="0" xfId="0" applyNumberFormat="1" applyFont="1" applyAlignment="1">
      <alignment horizontal="center"/>
    </xf>
    <xf numFmtId="4"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39" fontId="3" fillId="0" borderId="0" xfId="0" applyNumberFormat="1" applyFont="1" applyAlignment="1">
      <alignment horizontal="right"/>
    </xf>
    <xf numFmtId="164" fontId="4" fillId="0" borderId="0" xfId="28" applyFont="1" applyAlignment="1" applyProtection="1">
      <alignment horizontal="right"/>
    </xf>
    <xf numFmtId="164" fontId="4" fillId="0" borderId="10" xfId="28" applyFont="1" applyBorder="1" applyAlignment="1" applyProtection="1">
      <alignment horizontal="right"/>
    </xf>
    <xf numFmtId="164" fontId="4" fillId="0" borderId="0" xfId="28" applyFont="1" applyBorder="1" applyAlignment="1" applyProtection="1">
      <alignment horizontal="right"/>
    </xf>
    <xf numFmtId="164" fontId="4" fillId="0" borderId="12" xfId="28" applyFont="1" applyBorder="1" applyAlignment="1">
      <alignment horizontal="right"/>
    </xf>
    <xf numFmtId="164" fontId="4" fillId="0" borderId="0" xfId="28" applyFont="1" applyBorder="1" applyAlignment="1">
      <alignment horizontal="right"/>
    </xf>
    <xf numFmtId="0" fontId="0" fillId="0" borderId="9" xfId="0" applyBorder="1"/>
    <xf numFmtId="1" fontId="4" fillId="0" borderId="0" xfId="0" applyNumberFormat="1" applyFont="1"/>
    <xf numFmtId="0" fontId="0" fillId="0" borderId="0" xfId="0" applyAlignment="1">
      <alignment horizontal="center"/>
    </xf>
    <xf numFmtId="0" fontId="27" fillId="0" borderId="13" xfId="0" applyFont="1" applyBorder="1" applyAlignment="1">
      <alignment horizontal="center" vertical="center" wrapText="1"/>
    </xf>
    <xf numFmtId="0" fontId="28" fillId="0" borderId="13" xfId="0" applyFont="1" applyBorder="1" applyAlignment="1">
      <alignment vertical="center" wrapText="1"/>
    </xf>
    <xf numFmtId="0" fontId="29" fillId="0" borderId="13" xfId="0" applyFont="1" applyBorder="1" applyAlignment="1">
      <alignment vertical="center" wrapText="1"/>
    </xf>
    <xf numFmtId="0" fontId="30" fillId="0" borderId="18" xfId="0" applyFont="1" applyBorder="1" applyAlignment="1">
      <alignment vertical="center" wrapText="1"/>
    </xf>
    <xf numFmtId="0" fontId="29" fillId="0" borderId="9" xfId="0" applyFont="1" applyBorder="1" applyAlignment="1">
      <alignment vertical="center" wrapText="1"/>
    </xf>
    <xf numFmtId="0" fontId="29" fillId="0" borderId="19" xfId="0" applyFont="1" applyBorder="1" applyAlignment="1">
      <alignment vertical="center" wrapText="1"/>
    </xf>
    <xf numFmtId="0" fontId="30" fillId="0" borderId="13" xfId="0" applyFont="1" applyBorder="1" applyAlignment="1">
      <alignment vertical="center" wrapText="1"/>
    </xf>
    <xf numFmtId="0" fontId="29" fillId="0" borderId="18" xfId="0" applyFont="1" applyBorder="1" applyAlignment="1">
      <alignment vertical="center" wrapText="1"/>
    </xf>
    <xf numFmtId="0" fontId="27" fillId="0" borderId="21" xfId="0" applyFont="1" applyBorder="1" applyAlignment="1">
      <alignment horizontal="center" vertical="center" wrapText="1"/>
    </xf>
    <xf numFmtId="0" fontId="31" fillId="0" borderId="13" xfId="0" applyFont="1" applyBorder="1" applyAlignment="1">
      <alignment horizontal="right" vertical="center" wrapText="1"/>
    </xf>
    <xf numFmtId="4" fontId="4" fillId="0" borderId="13" xfId="0" applyNumberFormat="1" applyFont="1" applyBorder="1" applyAlignment="1">
      <alignment horizontal="center"/>
    </xf>
    <xf numFmtId="1" fontId="4" fillId="0" borderId="13" xfId="0" applyNumberFormat="1" applyFont="1" applyBorder="1"/>
    <xf numFmtId="0" fontId="27" fillId="0" borderId="9" xfId="0" applyFont="1" applyBorder="1" applyAlignment="1">
      <alignment horizontal="center" vertical="center" wrapText="1"/>
    </xf>
    <xf numFmtId="0" fontId="29" fillId="0" borderId="0" xfId="0" applyFont="1" applyAlignment="1">
      <alignment vertical="center" wrapText="1"/>
    </xf>
    <xf numFmtId="0" fontId="29" fillId="0" borderId="11" xfId="0" applyFont="1" applyBorder="1" applyAlignment="1">
      <alignment vertical="center" wrapText="1"/>
    </xf>
    <xf numFmtId="0" fontId="32" fillId="0" borderId="13" xfId="0" applyFont="1" applyBorder="1" applyAlignment="1">
      <alignment horizontal="right" vertical="center" wrapText="1"/>
    </xf>
    <xf numFmtId="0" fontId="33" fillId="0" borderId="13" xfId="0" applyFont="1" applyBorder="1" applyAlignment="1">
      <alignment vertical="center" wrapText="1"/>
    </xf>
    <xf numFmtId="0" fontId="27" fillId="0" borderId="13" xfId="0" applyFont="1" applyBorder="1" applyAlignment="1">
      <alignment horizontal="center" vertical="top" wrapText="1"/>
    </xf>
    <xf numFmtId="0" fontId="27" fillId="0" borderId="18" xfId="0" applyFont="1" applyBorder="1" applyAlignment="1">
      <alignment horizontal="center" vertical="center" wrapText="1"/>
    </xf>
    <xf numFmtId="0" fontId="3" fillId="0" borderId="18" xfId="0" applyFont="1" applyBorder="1" applyAlignment="1">
      <alignment horizontal="center" vertical="top"/>
    </xf>
    <xf numFmtId="0" fontId="3" fillId="0" borderId="19" xfId="0" applyFont="1" applyBorder="1" applyAlignment="1">
      <alignment horizontal="center" vertical="top"/>
    </xf>
    <xf numFmtId="0" fontId="27" fillId="0" borderId="21" xfId="0" applyFont="1" applyBorder="1" applyAlignment="1">
      <alignment horizontal="center" vertical="top" wrapText="1"/>
    </xf>
    <xf numFmtId="0" fontId="27" fillId="0" borderId="9" xfId="0" applyFont="1" applyBorder="1" applyAlignment="1">
      <alignment horizontal="center" vertical="top" wrapText="1"/>
    </xf>
    <xf numFmtId="0" fontId="27" fillId="0" borderId="11" xfId="0" applyFont="1" applyBorder="1" applyAlignment="1">
      <alignment horizontal="center" vertical="top" wrapText="1"/>
    </xf>
    <xf numFmtId="0" fontId="4" fillId="0" borderId="0" xfId="0" applyFont="1" applyAlignment="1">
      <alignment vertical="top"/>
    </xf>
    <xf numFmtId="0" fontId="27" fillId="0" borderId="0" xfId="0" applyFont="1" applyAlignment="1">
      <alignment horizontal="center" vertical="top" wrapText="1"/>
    </xf>
    <xf numFmtId="4" fontId="4" fillId="0" borderId="0" xfId="0" applyNumberFormat="1" applyFont="1" applyAlignment="1">
      <alignment horizontal="center"/>
    </xf>
    <xf numFmtId="0" fontId="28" fillId="0" borderId="0" xfId="0" applyFont="1" applyAlignment="1">
      <alignment vertical="center" wrapText="1"/>
    </xf>
    <xf numFmtId="0" fontId="30" fillId="0" borderId="0" xfId="0" applyFont="1" applyAlignment="1">
      <alignment vertical="center" wrapText="1"/>
    </xf>
    <xf numFmtId="0" fontId="33" fillId="0" borderId="0" xfId="0" applyFont="1" applyAlignment="1">
      <alignment vertical="center" wrapText="1"/>
    </xf>
    <xf numFmtId="0" fontId="33" fillId="0" borderId="9" xfId="0" applyFont="1" applyBorder="1" applyAlignment="1">
      <alignment vertical="center" wrapText="1"/>
    </xf>
    <xf numFmtId="0" fontId="30" fillId="0" borderId="9" xfId="0" applyFont="1" applyBorder="1" applyAlignment="1">
      <alignment vertical="center" wrapText="1"/>
    </xf>
    <xf numFmtId="0" fontId="35" fillId="0" borderId="13" xfId="0" applyFont="1" applyBorder="1" applyAlignment="1">
      <alignment vertical="center" wrapText="1"/>
    </xf>
    <xf numFmtId="0" fontId="31" fillId="0" borderId="13" xfId="0" applyFont="1" applyBorder="1" applyAlignment="1">
      <alignment horizontal="center" vertical="center" wrapText="1"/>
    </xf>
    <xf numFmtId="0" fontId="27" fillId="0" borderId="0" xfId="0" applyFont="1" applyAlignment="1">
      <alignment horizontal="center" vertical="center" wrapText="1"/>
    </xf>
    <xf numFmtId="0" fontId="31" fillId="0" borderId="13" xfId="0" applyFont="1" applyBorder="1" applyAlignment="1">
      <alignment horizontal="center" vertical="top" wrapText="1"/>
    </xf>
    <xf numFmtId="0" fontId="35" fillId="0" borderId="9" xfId="0" applyFont="1" applyBorder="1" applyAlignment="1">
      <alignment vertical="center" wrapText="1"/>
    </xf>
    <xf numFmtId="0" fontId="0" fillId="0" borderId="13" xfId="0" applyBorder="1"/>
    <xf numFmtId="0" fontId="0" fillId="0" borderId="13" xfId="0" applyBorder="1" applyAlignment="1">
      <alignment wrapText="1"/>
    </xf>
    <xf numFmtId="0" fontId="32" fillId="0" borderId="0" xfId="0" applyFont="1" applyAlignment="1">
      <alignment horizontal="right" vertical="center" wrapText="1"/>
    </xf>
    <xf numFmtId="0" fontId="31" fillId="0" borderId="0" xfId="0" applyFont="1" applyAlignment="1">
      <alignment horizontal="center" vertical="center" wrapText="1"/>
    </xf>
    <xf numFmtId="0" fontId="31" fillId="0" borderId="21" xfId="0" applyFont="1" applyBorder="1" applyAlignment="1">
      <alignment horizontal="center" vertical="top" wrapText="1"/>
    </xf>
    <xf numFmtId="0" fontId="0" fillId="0" borderId="21" xfId="0" applyBorder="1" applyAlignment="1">
      <alignment vertical="top"/>
    </xf>
    <xf numFmtId="0" fontId="27" fillId="0" borderId="21" xfId="0" applyFont="1" applyBorder="1" applyAlignment="1">
      <alignment vertical="top"/>
    </xf>
    <xf numFmtId="0" fontId="27" fillId="0" borderId="14" xfId="0" applyFont="1" applyBorder="1" applyAlignment="1">
      <alignment horizontal="center" vertical="top" wrapText="1"/>
    </xf>
    <xf numFmtId="0" fontId="27" fillId="0" borderId="22" xfId="0" applyFont="1" applyBorder="1" applyAlignment="1">
      <alignment horizontal="center" vertical="top" wrapText="1"/>
    </xf>
    <xf numFmtId="0" fontId="30" fillId="0" borderId="14" xfId="0" applyFont="1" applyBorder="1" applyAlignment="1">
      <alignment vertical="center" wrapText="1"/>
    </xf>
    <xf numFmtId="0" fontId="29" fillId="0" borderId="22" xfId="0" applyFont="1" applyBorder="1" applyAlignment="1">
      <alignment vertical="center" wrapText="1"/>
    </xf>
    <xf numFmtId="0" fontId="0" fillId="0" borderId="13" xfId="0" applyBorder="1" applyAlignment="1">
      <alignment vertical="top"/>
    </xf>
    <xf numFmtId="0" fontId="27" fillId="0" borderId="13" xfId="0" applyFont="1" applyBorder="1" applyAlignment="1">
      <alignment vertical="top"/>
    </xf>
    <xf numFmtId="0" fontId="31" fillId="0" borderId="22" xfId="0" applyFont="1" applyBorder="1" applyAlignment="1">
      <alignment horizontal="center" vertical="center" wrapText="1"/>
    </xf>
    <xf numFmtId="0" fontId="4" fillId="0" borderId="13" xfId="0" applyFont="1" applyBorder="1"/>
    <xf numFmtId="0" fontId="28" fillId="0" borderId="19" xfId="0" applyFont="1" applyBorder="1" applyAlignment="1">
      <alignment vertical="center" wrapText="1"/>
    </xf>
    <xf numFmtId="0" fontId="28" fillId="0" borderId="18" xfId="0" applyFont="1" applyBorder="1" applyAlignment="1">
      <alignment vertical="center" wrapText="1"/>
    </xf>
    <xf numFmtId="0" fontId="31" fillId="0" borderId="9" xfId="0" applyFont="1" applyBorder="1" applyAlignment="1">
      <alignment vertical="center" wrapText="1"/>
    </xf>
    <xf numFmtId="0" fontId="0" fillId="0" borderId="9" xfId="0" applyBorder="1" applyAlignment="1">
      <alignment wrapText="1"/>
    </xf>
    <xf numFmtId="0" fontId="27" fillId="0" borderId="19" xfId="0" applyFont="1" applyBorder="1" applyAlignment="1">
      <alignment vertical="center" wrapText="1"/>
    </xf>
    <xf numFmtId="0" fontId="0" fillId="0" borderId="19" xfId="0" applyBorder="1" applyAlignment="1">
      <alignment wrapText="1"/>
    </xf>
    <xf numFmtId="0" fontId="32" fillId="0" borderId="9" xfId="0" applyFont="1" applyBorder="1" applyAlignment="1">
      <alignment vertical="center" wrapText="1"/>
    </xf>
    <xf numFmtId="167" fontId="4" fillId="0" borderId="0" xfId="28" applyNumberFormat="1" applyFont="1" applyBorder="1" applyAlignment="1" applyProtection="1">
      <alignment horizontal="right"/>
    </xf>
    <xf numFmtId="4" fontId="0" fillId="0" borderId="0" xfId="0" applyNumberFormat="1" applyAlignment="1">
      <alignment horizontal="center"/>
    </xf>
    <xf numFmtId="1" fontId="4" fillId="0" borderId="0" xfId="0" applyNumberFormat="1" applyFont="1" applyAlignment="1">
      <alignment horizontal="center"/>
    </xf>
    <xf numFmtId="0" fontId="37" fillId="0" borderId="13" xfId="0" applyFont="1" applyBorder="1" applyAlignment="1">
      <alignment horizontal="right" vertical="center"/>
    </xf>
    <xf numFmtId="0" fontId="37" fillId="0" borderId="13" xfId="0" applyFont="1" applyBorder="1" applyAlignment="1">
      <alignment vertical="center"/>
    </xf>
    <xf numFmtId="0" fontId="37" fillId="0" borderId="13" xfId="0" applyFont="1" applyBorder="1" applyAlignment="1">
      <alignment vertical="center" wrapText="1"/>
    </xf>
    <xf numFmtId="0" fontId="4" fillId="0" borderId="13" xfId="0" applyFont="1" applyBorder="1" applyAlignment="1">
      <alignment horizontal="left"/>
    </xf>
    <xf numFmtId="0" fontId="36" fillId="0" borderId="13" xfId="0" applyFont="1" applyBorder="1" applyAlignment="1">
      <alignment vertical="center"/>
    </xf>
    <xf numFmtId="0" fontId="36" fillId="0" borderId="13" xfId="0" applyFont="1" applyBorder="1" applyAlignment="1">
      <alignment horizontal="center" vertical="center" wrapText="1"/>
    </xf>
    <xf numFmtId="0" fontId="36" fillId="0" borderId="13" xfId="0" applyFont="1" applyBorder="1" applyAlignment="1">
      <alignment horizontal="center" vertical="center"/>
    </xf>
    <xf numFmtId="0" fontId="37" fillId="0" borderId="18" xfId="0" applyFont="1" applyBorder="1" applyAlignment="1">
      <alignment vertical="center"/>
    </xf>
    <xf numFmtId="0" fontId="37" fillId="0" borderId="19" xfId="0" applyFont="1" applyBorder="1" applyAlignment="1">
      <alignment vertical="center"/>
    </xf>
    <xf numFmtId="0" fontId="38" fillId="0" borderId="18" xfId="0" applyFont="1" applyBorder="1" applyAlignment="1">
      <alignment vertical="center" wrapText="1"/>
    </xf>
    <xf numFmtId="0" fontId="37" fillId="0" borderId="0" xfId="0" applyFont="1" applyAlignment="1">
      <alignment vertical="center"/>
    </xf>
    <xf numFmtId="0" fontId="4" fillId="0" borderId="13" xfId="0" applyFont="1" applyBorder="1" applyAlignment="1">
      <alignment horizontal="justify" vertical="center" wrapText="1"/>
    </xf>
    <xf numFmtId="0" fontId="37" fillId="0" borderId="18" xfId="0" applyFont="1" applyBorder="1" applyAlignment="1">
      <alignment horizontal="right" vertical="center"/>
    </xf>
    <xf numFmtId="0" fontId="37" fillId="0" borderId="9" xfId="0" applyFont="1" applyBorder="1" applyAlignment="1">
      <alignment vertical="center"/>
    </xf>
    <xf numFmtId="0" fontId="37" fillId="0" borderId="15" xfId="0" applyFont="1" applyBorder="1" applyAlignment="1">
      <alignment vertical="center"/>
    </xf>
    <xf numFmtId="0" fontId="37" fillId="0" borderId="10" xfId="0" applyFont="1" applyBorder="1" applyAlignment="1">
      <alignment vertical="center"/>
    </xf>
    <xf numFmtId="0" fontId="37" fillId="0" borderId="9" xfId="0" applyFont="1" applyBorder="1" applyAlignment="1">
      <alignment vertical="center" wrapText="1"/>
    </xf>
    <xf numFmtId="0" fontId="37" fillId="0" borderId="9" xfId="0" applyFont="1" applyBorder="1" applyAlignment="1">
      <alignment horizontal="right" vertical="center"/>
    </xf>
    <xf numFmtId="0" fontId="37" fillId="0" borderId="18" xfId="0" applyFont="1" applyBorder="1" applyAlignment="1">
      <alignment vertical="center" wrapText="1"/>
    </xf>
    <xf numFmtId="0" fontId="37" fillId="0" borderId="19" xfId="0" applyFont="1" applyBorder="1" applyAlignment="1">
      <alignment vertical="center" wrapText="1"/>
    </xf>
    <xf numFmtId="0" fontId="31" fillId="25" borderId="13" xfId="0" applyFont="1" applyFill="1" applyBorder="1" applyAlignment="1">
      <alignment horizontal="justify" vertical="center" wrapText="1"/>
    </xf>
    <xf numFmtId="0" fontId="31" fillId="25" borderId="13" xfId="0" applyFont="1" applyFill="1" applyBorder="1" applyAlignment="1">
      <alignment horizontal="center" vertical="center" wrapText="1"/>
    </xf>
    <xf numFmtId="0" fontId="27" fillId="0" borderId="13" xfId="0" applyFont="1" applyBorder="1" applyAlignment="1">
      <alignment horizontal="justify" vertical="center" wrapText="1"/>
    </xf>
    <xf numFmtId="0" fontId="31" fillId="0" borderId="13" xfId="0" applyFont="1" applyBorder="1" applyAlignment="1">
      <alignment horizontal="justify" vertical="center" wrapText="1"/>
    </xf>
    <xf numFmtId="0" fontId="27" fillId="0" borderId="18" xfId="0" applyFont="1" applyBorder="1" applyAlignment="1">
      <alignment horizontal="justify" vertical="center" wrapText="1"/>
    </xf>
    <xf numFmtId="0" fontId="27" fillId="0" borderId="9" xfId="0" applyFont="1" applyBorder="1" applyAlignment="1">
      <alignment horizontal="justify" vertical="center" wrapText="1"/>
    </xf>
    <xf numFmtId="0" fontId="0" fillId="0" borderId="9" xfId="0" applyBorder="1" applyAlignment="1">
      <alignment vertical="top" wrapText="1"/>
    </xf>
    <xf numFmtId="0" fontId="0" fillId="0" borderId="19" xfId="0" applyBorder="1" applyAlignment="1">
      <alignment vertical="top" wrapText="1"/>
    </xf>
    <xf numFmtId="0" fontId="29" fillId="0" borderId="0" xfId="0" applyFont="1" applyAlignment="1">
      <alignment horizontal="center" vertical="center" wrapText="1"/>
    </xf>
    <xf numFmtId="0" fontId="29" fillId="26" borderId="0" xfId="0" applyFont="1" applyFill="1" applyAlignment="1">
      <alignment horizontal="center" vertical="center" wrapText="1"/>
    </xf>
    <xf numFmtId="0" fontId="0" fillId="0" borderId="0" xfId="0" applyAlignment="1">
      <alignment horizontal="center" vertical="top" wrapText="1"/>
    </xf>
    <xf numFmtId="0" fontId="28" fillId="0" borderId="18" xfId="0" applyFont="1" applyBorder="1" applyAlignment="1">
      <alignment horizontal="justify" vertical="center" wrapText="1"/>
    </xf>
    <xf numFmtId="0" fontId="28" fillId="0" borderId="9" xfId="0" applyFont="1" applyBorder="1" applyAlignment="1">
      <alignment horizontal="justify" vertical="center" wrapText="1"/>
    </xf>
    <xf numFmtId="0" fontId="31" fillId="0" borderId="9" xfId="0" applyFont="1" applyBorder="1" applyAlignment="1">
      <alignment horizontal="justify" vertical="center" wrapText="1"/>
    </xf>
    <xf numFmtId="0" fontId="42" fillId="0" borderId="9" xfId="0" applyFont="1" applyBorder="1" applyAlignment="1">
      <alignment horizontal="justify" vertical="center" wrapText="1"/>
    </xf>
    <xf numFmtId="0" fontId="27" fillId="0" borderId="19" xfId="0" applyFont="1" applyBorder="1" applyAlignment="1">
      <alignment horizontal="justify" vertical="center" wrapText="1"/>
    </xf>
    <xf numFmtId="0" fontId="40" fillId="0" borderId="0" xfId="0" applyFont="1" applyAlignment="1">
      <alignment horizontal="center" vertical="center" wrapText="1"/>
    </xf>
    <xf numFmtId="0" fontId="44" fillId="0" borderId="0" xfId="0" applyFont="1" applyAlignment="1">
      <alignment horizontal="center" vertical="center" wrapText="1"/>
    </xf>
    <xf numFmtId="0" fontId="0" fillId="0" borderId="0" xfId="0" applyAlignment="1">
      <alignment vertical="top" wrapText="1"/>
    </xf>
    <xf numFmtId="0" fontId="45" fillId="0" borderId="9" xfId="0" applyFont="1" applyBorder="1" applyAlignment="1">
      <alignment horizontal="center" vertical="center" wrapText="1"/>
    </xf>
    <xf numFmtId="0" fontId="27" fillId="0" borderId="0" xfId="0" applyFont="1" applyAlignment="1">
      <alignment horizontal="justify" vertical="center" wrapText="1"/>
    </xf>
    <xf numFmtId="0" fontId="31" fillId="0" borderId="0" xfId="0" applyFont="1" applyAlignment="1">
      <alignment horizontal="justify" vertical="center" wrapText="1"/>
    </xf>
    <xf numFmtId="0" fontId="46" fillId="0" borderId="0" xfId="0" applyFont="1" applyAlignment="1">
      <alignment horizontal="center" vertical="center" wrapText="1"/>
    </xf>
    <xf numFmtId="0" fontId="31" fillId="0" borderId="18" xfId="0" applyFont="1" applyBorder="1" applyAlignment="1">
      <alignment horizontal="left" vertical="center" wrapText="1"/>
    </xf>
    <xf numFmtId="0" fontId="27" fillId="0" borderId="9" xfId="0" applyFont="1" applyBorder="1" applyAlignment="1">
      <alignment horizontal="left" vertical="center" wrapText="1" indent="1"/>
    </xf>
    <xf numFmtId="0" fontId="27" fillId="0" borderId="19" xfId="0" applyFont="1" applyBorder="1" applyAlignment="1">
      <alignment horizontal="center" vertical="center" wrapText="1"/>
    </xf>
    <xf numFmtId="0" fontId="6" fillId="0" borderId="0" xfId="0" applyFont="1" applyAlignment="1">
      <alignment vertical="center" wrapText="1"/>
    </xf>
    <xf numFmtId="0" fontId="0" fillId="0" borderId="9" xfId="0" applyBorder="1" applyAlignment="1">
      <alignment horizontal="center"/>
    </xf>
    <xf numFmtId="0" fontId="0" fillId="0" borderId="9" xfId="0" applyBorder="1" applyAlignment="1">
      <alignment horizontal="center" vertical="top" wrapText="1"/>
    </xf>
    <xf numFmtId="0" fontId="0" fillId="0" borderId="19" xfId="0" applyBorder="1" applyAlignment="1">
      <alignment horizontal="center" vertical="top" wrapText="1"/>
    </xf>
    <xf numFmtId="0" fontId="31" fillId="0" borderId="18" xfId="0" applyFont="1" applyBorder="1" applyAlignment="1">
      <alignment horizontal="center" vertical="center" wrapText="1"/>
    </xf>
    <xf numFmtId="0" fontId="47" fillId="0" borderId="0" xfId="0" applyFont="1" applyAlignment="1">
      <alignment horizontal="center" vertical="center" wrapText="1"/>
    </xf>
    <xf numFmtId="0" fontId="47" fillId="0" borderId="9" xfId="0" applyFont="1" applyBorder="1" applyAlignment="1">
      <alignment horizontal="center" vertical="center" wrapText="1"/>
    </xf>
    <xf numFmtId="0" fontId="48" fillId="0" borderId="9" xfId="0" applyFont="1" applyBorder="1" applyAlignment="1">
      <alignment horizontal="center" vertical="center" wrapText="1"/>
    </xf>
    <xf numFmtId="0" fontId="4" fillId="26" borderId="0" xfId="0" applyFont="1" applyFill="1" applyAlignment="1">
      <alignment horizontal="center" vertical="top" wrapText="1"/>
    </xf>
    <xf numFmtId="0" fontId="48" fillId="0" borderId="9" xfId="0" applyFont="1" applyBorder="1" applyAlignment="1">
      <alignment horizontal="justify" vertical="center" wrapText="1"/>
    </xf>
    <xf numFmtId="0" fontId="27" fillId="0" borderId="9" xfId="0" applyFont="1" applyBorder="1" applyAlignment="1">
      <alignment horizontal="left" vertical="center" wrapText="1" indent="2"/>
    </xf>
    <xf numFmtId="0" fontId="6" fillId="0" borderId="9" xfId="0" applyFont="1" applyBorder="1" applyAlignment="1">
      <alignment vertical="center" wrapText="1"/>
    </xf>
    <xf numFmtId="0" fontId="0" fillId="0" borderId="19" xfId="0" applyBorder="1"/>
    <xf numFmtId="0" fontId="48" fillId="0" borderId="0" xfId="0" applyFont="1" applyAlignment="1">
      <alignment horizontal="center" vertical="center" wrapText="1"/>
    </xf>
    <xf numFmtId="0" fontId="28" fillId="0" borderId="0" xfId="0" applyFont="1" applyAlignment="1">
      <alignment horizontal="justify" vertical="center" wrapText="1"/>
    </xf>
    <xf numFmtId="0" fontId="27" fillId="0" borderId="0" xfId="0" applyFont="1" applyAlignment="1">
      <alignment horizontal="left" vertical="center" wrapText="1" indent="2"/>
    </xf>
    <xf numFmtId="0" fontId="42" fillId="0" borderId="0" xfId="0" applyFont="1" applyAlignment="1">
      <alignment horizontal="justify" vertical="center" wrapText="1"/>
    </xf>
    <xf numFmtId="0" fontId="42" fillId="0" borderId="0" xfId="0" applyFont="1" applyAlignment="1">
      <alignment horizontal="left" vertical="center" wrapText="1" indent="1"/>
    </xf>
    <xf numFmtId="0" fontId="49" fillId="0" borderId="9" xfId="0" applyFont="1" applyBorder="1" applyAlignment="1">
      <alignment horizontal="center" vertical="center" wrapText="1"/>
    </xf>
    <xf numFmtId="0" fontId="29" fillId="26" borderId="9" xfId="0" applyFont="1" applyFill="1" applyBorder="1" applyAlignment="1">
      <alignment horizontal="center" vertical="center" wrapText="1"/>
    </xf>
    <xf numFmtId="0" fontId="27" fillId="26" borderId="9" xfId="0" applyFont="1" applyFill="1" applyBorder="1" applyAlignment="1">
      <alignment horizontal="center" vertical="center" wrapText="1"/>
    </xf>
    <xf numFmtId="0" fontId="40" fillId="0" borderId="9" xfId="0" applyFont="1" applyBorder="1" applyAlignment="1">
      <alignment horizontal="justify" vertical="center" wrapText="1"/>
    </xf>
    <xf numFmtId="0" fontId="5" fillId="0" borderId="0" xfId="0" applyFont="1" applyAlignment="1">
      <alignment vertical="center"/>
    </xf>
    <xf numFmtId="0" fontId="28" fillId="0" borderId="13" xfId="0" applyFont="1" applyBorder="1" applyAlignment="1">
      <alignment horizontal="center" vertical="center" wrapText="1"/>
    </xf>
    <xf numFmtId="0" fontId="29" fillId="0" borderId="13" xfId="0" applyFont="1" applyBorder="1" applyAlignment="1">
      <alignment horizontal="center" vertical="center" wrapText="1"/>
    </xf>
    <xf numFmtId="169" fontId="4" fillId="0" borderId="8" xfId="28" applyNumberFormat="1" applyFont="1" applyBorder="1" applyAlignment="1" applyProtection="1">
      <alignment horizontal="center"/>
    </xf>
    <xf numFmtId="167" fontId="4" fillId="0" borderId="13" xfId="28" applyNumberFormat="1" applyFont="1" applyBorder="1" applyAlignment="1" applyProtection="1">
      <alignment horizontal="center"/>
    </xf>
    <xf numFmtId="167" fontId="4" fillId="0" borderId="8" xfId="28" applyNumberFormat="1" applyFont="1" applyBorder="1" applyAlignment="1" applyProtection="1">
      <alignment horizontal="center"/>
    </xf>
    <xf numFmtId="167" fontId="4" fillId="0" borderId="0" xfId="28" applyNumberFormat="1" applyFont="1" applyBorder="1" applyAlignment="1" applyProtection="1">
      <alignment horizontal="center"/>
    </xf>
    <xf numFmtId="167" fontId="4" fillId="0" borderId="16" xfId="28" applyNumberFormat="1" applyFont="1" applyBorder="1" applyAlignment="1" applyProtection="1">
      <alignment horizontal="center"/>
    </xf>
    <xf numFmtId="0" fontId="29" fillId="0" borderId="19" xfId="0" applyFont="1" applyBorder="1" applyAlignment="1">
      <alignment horizontal="center" vertical="center" wrapText="1"/>
    </xf>
    <xf numFmtId="0" fontId="29" fillId="0" borderId="18" xfId="0" applyFont="1" applyBorder="1" applyAlignment="1">
      <alignment horizontal="center" vertical="center" wrapText="1"/>
    </xf>
    <xf numFmtId="0" fontId="33" fillId="0" borderId="9" xfId="0" applyFont="1" applyBorder="1" applyAlignment="1">
      <alignment horizontal="center" vertical="center" wrapText="1"/>
    </xf>
    <xf numFmtId="0" fontId="29" fillId="0" borderId="9" xfId="0" applyFont="1" applyBorder="1" applyAlignment="1">
      <alignment horizontal="center" vertical="center" wrapText="1"/>
    </xf>
    <xf numFmtId="0" fontId="30" fillId="0" borderId="18" xfId="0" applyFont="1" applyBorder="1" applyAlignment="1">
      <alignment horizontal="center" vertical="center" wrapText="1"/>
    </xf>
    <xf numFmtId="0" fontId="35" fillId="0" borderId="9" xfId="0" applyFont="1" applyBorder="1" applyAlignment="1">
      <alignment horizontal="center" vertical="center" wrapText="1"/>
    </xf>
    <xf numFmtId="167" fontId="4" fillId="0" borderId="18" xfId="28" applyNumberFormat="1" applyFont="1" applyBorder="1" applyAlignment="1" applyProtection="1">
      <alignment horizontal="center"/>
    </xf>
    <xf numFmtId="167" fontId="4" fillId="0" borderId="9" xfId="28" applyNumberFormat="1" applyFont="1" applyBorder="1" applyAlignment="1" applyProtection="1">
      <alignment horizontal="center"/>
    </xf>
    <xf numFmtId="167" fontId="4" fillId="0" borderId="19" xfId="28" applyNumberFormat="1" applyFont="1" applyBorder="1" applyAlignment="1" applyProtection="1">
      <alignment horizontal="center"/>
    </xf>
    <xf numFmtId="167" fontId="3" fillId="0" borderId="20" xfId="28" applyNumberFormat="1" applyFont="1" applyBorder="1" applyAlignment="1" applyProtection="1">
      <alignment horizontal="center" vertical="center"/>
    </xf>
    <xf numFmtId="167" fontId="4" fillId="0" borderId="17" xfId="28" applyNumberFormat="1" applyFont="1" applyBorder="1" applyAlignment="1" applyProtection="1">
      <alignment horizontal="center"/>
    </xf>
    <xf numFmtId="1" fontId="4" fillId="0" borderId="9" xfId="0" applyNumberFormat="1" applyFont="1" applyBorder="1" applyAlignment="1">
      <alignment horizontal="center"/>
    </xf>
    <xf numFmtId="1" fontId="4" fillId="0" borderId="19" xfId="0" applyNumberFormat="1" applyFont="1" applyBorder="1" applyAlignment="1">
      <alignment horizontal="center"/>
    </xf>
    <xf numFmtId="1" fontId="4" fillId="0" borderId="13" xfId="0" applyNumberFormat="1" applyFont="1" applyBorder="1" applyAlignment="1">
      <alignment horizontal="center"/>
    </xf>
    <xf numFmtId="1" fontId="4" fillId="0" borderId="18" xfId="0" applyNumberFormat="1" applyFont="1" applyBorder="1" applyAlignment="1">
      <alignment horizontal="center"/>
    </xf>
    <xf numFmtId="0" fontId="4" fillId="0" borderId="9" xfId="0" applyFont="1" applyBorder="1" applyAlignment="1">
      <alignment horizontal="center"/>
    </xf>
    <xf numFmtId="0" fontId="4" fillId="0" borderId="13" xfId="0" applyFont="1" applyBorder="1" applyAlignment="1">
      <alignment horizontal="center"/>
    </xf>
    <xf numFmtId="169" fontId="4" fillId="0" borderId="13" xfId="0" applyNumberFormat="1" applyFont="1" applyBorder="1" applyAlignment="1">
      <alignment horizontal="center"/>
    </xf>
    <xf numFmtId="169" fontId="4" fillId="0" borderId="0" xfId="0" applyNumberFormat="1" applyFont="1" applyAlignment="1">
      <alignment horizontal="center"/>
    </xf>
    <xf numFmtId="169" fontId="4" fillId="0" borderId="15" xfId="0" applyNumberFormat="1" applyFont="1" applyBorder="1" applyAlignment="1">
      <alignment horizontal="center"/>
    </xf>
    <xf numFmtId="169" fontId="4" fillId="0" borderId="10" xfId="0" applyNumberFormat="1" applyFont="1" applyBorder="1" applyAlignment="1">
      <alignment horizontal="center"/>
    </xf>
    <xf numFmtId="169" fontId="4" fillId="0" borderId="18" xfId="0" applyNumberFormat="1" applyFont="1" applyBorder="1" applyAlignment="1">
      <alignment horizontal="center"/>
    </xf>
    <xf numFmtId="169" fontId="4" fillId="0" borderId="9" xfId="0" applyNumberFormat="1" applyFont="1" applyBorder="1" applyAlignment="1">
      <alignment horizontal="center"/>
    </xf>
    <xf numFmtId="169" fontId="4" fillId="0" borderId="19" xfId="0" applyNumberFormat="1" applyFont="1" applyBorder="1" applyAlignment="1">
      <alignment horizontal="center"/>
    </xf>
    <xf numFmtId="169" fontId="4" fillId="0" borderId="17" xfId="28" applyNumberFormat="1" applyFont="1" applyBorder="1" applyAlignment="1" applyProtection="1">
      <alignment horizontal="center"/>
    </xf>
    <xf numFmtId="169" fontId="4" fillId="0" borderId="13" xfId="28" applyNumberFormat="1" applyFont="1" applyBorder="1" applyAlignment="1" applyProtection="1">
      <alignment horizontal="center"/>
    </xf>
    <xf numFmtId="169" fontId="4" fillId="0" borderId="18" xfId="28" applyNumberFormat="1" applyFont="1" applyBorder="1" applyAlignment="1" applyProtection="1">
      <alignment horizontal="center"/>
    </xf>
    <xf numFmtId="169" fontId="28" fillId="0" borderId="13" xfId="0" applyNumberFormat="1" applyFont="1" applyBorder="1" applyAlignment="1">
      <alignment horizontal="center" vertical="center" wrapText="1"/>
    </xf>
    <xf numFmtId="169" fontId="29" fillId="0" borderId="13" xfId="0" applyNumberFormat="1" applyFont="1" applyBorder="1" applyAlignment="1">
      <alignment horizontal="center" vertical="center" wrapText="1"/>
    </xf>
    <xf numFmtId="169" fontId="27" fillId="0" borderId="21" xfId="0" applyNumberFormat="1" applyFont="1" applyBorder="1" applyAlignment="1">
      <alignment horizontal="center" vertical="center" wrapText="1"/>
    </xf>
    <xf numFmtId="169" fontId="4" fillId="0" borderId="9" xfId="28" applyNumberFormat="1" applyFont="1" applyBorder="1" applyAlignment="1" applyProtection="1">
      <alignment horizontal="center"/>
    </xf>
    <xf numFmtId="169" fontId="4" fillId="0" borderId="19" xfId="28" applyNumberFormat="1" applyFont="1" applyBorder="1" applyAlignment="1" applyProtection="1">
      <alignment horizontal="center"/>
    </xf>
    <xf numFmtId="169" fontId="4" fillId="0" borderId="16" xfId="28" applyNumberFormat="1" applyFont="1" applyBorder="1" applyAlignment="1" applyProtection="1">
      <alignment horizontal="center"/>
    </xf>
    <xf numFmtId="169" fontId="29" fillId="0" borderId="19" xfId="0" applyNumberFormat="1" applyFont="1" applyBorder="1" applyAlignment="1">
      <alignment horizontal="center" vertical="center" wrapText="1"/>
    </xf>
    <xf numFmtId="169" fontId="29" fillId="0" borderId="18" xfId="0" applyNumberFormat="1" applyFont="1" applyBorder="1" applyAlignment="1">
      <alignment horizontal="center" vertical="center" wrapText="1"/>
    </xf>
    <xf numFmtId="169" fontId="33" fillId="0" borderId="9" xfId="0" applyNumberFormat="1" applyFont="1" applyBorder="1" applyAlignment="1">
      <alignment horizontal="center" vertical="center" wrapText="1"/>
    </xf>
    <xf numFmtId="169" fontId="29" fillId="0" borderId="9" xfId="0" applyNumberFormat="1" applyFont="1" applyBorder="1" applyAlignment="1">
      <alignment horizontal="center" vertical="center" wrapText="1"/>
    </xf>
    <xf numFmtId="169" fontId="30" fillId="0" borderId="18" xfId="0" applyNumberFormat="1" applyFont="1" applyBorder="1" applyAlignment="1">
      <alignment horizontal="center" vertical="center" wrapText="1"/>
    </xf>
    <xf numFmtId="169" fontId="35" fillId="0" borderId="9" xfId="0" applyNumberFormat="1" applyFont="1" applyBorder="1" applyAlignment="1">
      <alignment horizontal="center" vertical="center" wrapText="1"/>
    </xf>
    <xf numFmtId="169" fontId="37" fillId="0" borderId="18" xfId="0" applyNumberFormat="1" applyFont="1" applyBorder="1" applyAlignment="1">
      <alignment vertical="center"/>
    </xf>
    <xf numFmtId="169" fontId="37" fillId="0" borderId="19" xfId="0" applyNumberFormat="1" applyFont="1" applyBorder="1" applyAlignment="1">
      <alignment vertical="center"/>
    </xf>
    <xf numFmtId="169" fontId="37" fillId="0" borderId="0" xfId="0" applyNumberFormat="1" applyFont="1" applyAlignment="1">
      <alignment vertical="center"/>
    </xf>
    <xf numFmtId="169" fontId="37" fillId="0" borderId="9" xfId="0" applyNumberFormat="1" applyFont="1" applyBorder="1" applyAlignment="1">
      <alignment vertical="center"/>
    </xf>
    <xf numFmtId="169" fontId="37" fillId="0" borderId="15" xfId="0" applyNumberFormat="1" applyFont="1" applyBorder="1" applyAlignment="1">
      <alignment vertical="center"/>
    </xf>
    <xf numFmtId="169" fontId="37" fillId="0" borderId="10" xfId="0" applyNumberFormat="1" applyFont="1" applyBorder="1" applyAlignment="1">
      <alignment vertical="center"/>
    </xf>
    <xf numFmtId="169" fontId="37" fillId="0" borderId="13" xfId="0" applyNumberFormat="1" applyFont="1" applyBorder="1" applyAlignment="1">
      <alignment vertical="center"/>
    </xf>
    <xf numFmtId="169" fontId="4" fillId="0" borderId="13" xfId="28" applyNumberFormat="1" applyFont="1" applyBorder="1" applyAlignment="1" applyProtection="1">
      <alignment horizontal="right"/>
    </xf>
    <xf numFmtId="169" fontId="27" fillId="0" borderId="18" xfId="0" applyNumberFormat="1" applyFont="1" applyBorder="1" applyAlignment="1">
      <alignment vertical="center" wrapText="1"/>
    </xf>
    <xf numFmtId="169" fontId="27" fillId="0" borderId="9" xfId="0" applyNumberFormat="1" applyFont="1" applyBorder="1" applyAlignment="1">
      <alignment vertical="center" wrapText="1"/>
    </xf>
    <xf numFmtId="169" fontId="27" fillId="0" borderId="19" xfId="0" applyNumberFormat="1" applyFont="1" applyBorder="1" applyAlignment="1">
      <alignment vertical="center" wrapText="1"/>
    </xf>
    <xf numFmtId="169" fontId="27" fillId="0" borderId="13" xfId="0" applyNumberFormat="1" applyFont="1" applyBorder="1" applyAlignment="1">
      <alignment horizontal="justify" vertical="center" wrapText="1"/>
    </xf>
    <xf numFmtId="169" fontId="31" fillId="0" borderId="18" xfId="0" applyNumberFormat="1" applyFont="1" applyBorder="1" applyAlignment="1">
      <alignment vertical="center" wrapText="1"/>
    </xf>
    <xf numFmtId="169" fontId="31" fillId="0" borderId="9" xfId="0" applyNumberFormat="1" applyFont="1" applyBorder="1" applyAlignment="1">
      <alignment vertical="center" wrapText="1"/>
    </xf>
    <xf numFmtId="169" fontId="31" fillId="0" borderId="19" xfId="0" applyNumberFormat="1" applyFont="1" applyBorder="1" applyAlignment="1">
      <alignment vertical="center" wrapText="1"/>
    </xf>
    <xf numFmtId="169" fontId="27" fillId="0" borderId="0" xfId="0" applyNumberFormat="1" applyFont="1" applyAlignment="1">
      <alignment vertical="center" wrapText="1"/>
    </xf>
    <xf numFmtId="0" fontId="51" fillId="0" borderId="13" xfId="0" applyFont="1" applyBorder="1" applyAlignment="1">
      <alignment horizontal="center" vertical="top" wrapText="1"/>
    </xf>
    <xf numFmtId="0" fontId="52" fillId="0" borderId="0" xfId="0" applyFont="1"/>
    <xf numFmtId="169" fontId="4" fillId="24" borderId="21" xfId="0" applyNumberFormat="1" applyFont="1" applyFill="1" applyBorder="1" applyAlignment="1">
      <alignment vertical="center" wrapText="1"/>
    </xf>
    <xf numFmtId="169" fontId="4" fillId="24" borderId="20" xfId="0" applyNumberFormat="1" applyFont="1" applyFill="1" applyBorder="1" applyAlignment="1">
      <alignment vertical="center" wrapText="1"/>
    </xf>
    <xf numFmtId="169" fontId="1" fillId="0" borderId="8" xfId="28" applyNumberFormat="1" applyFont="1" applyBorder="1" applyAlignment="1" applyProtection="1">
      <alignment horizontal="center"/>
    </xf>
    <xf numFmtId="169" fontId="1" fillId="0" borderId="0" xfId="0" applyNumberFormat="1" applyFont="1" applyAlignment="1">
      <alignment horizontal="center"/>
    </xf>
    <xf numFmtId="4" fontId="53" fillId="0" borderId="13" xfId="0" applyNumberFormat="1" applyFont="1" applyBorder="1" applyAlignment="1">
      <alignment horizontal="center" vertical="center" wrapText="1"/>
    </xf>
    <xf numFmtId="167" fontId="53" fillId="0" borderId="13" xfId="28" applyNumberFormat="1" applyFont="1" applyFill="1" applyBorder="1" applyAlignment="1" applyProtection="1">
      <alignment horizontal="center" vertical="center"/>
    </xf>
    <xf numFmtId="4" fontId="53" fillId="0" borderId="13" xfId="0" applyNumberFormat="1" applyFont="1" applyBorder="1" applyAlignment="1">
      <alignment horizontal="center" vertical="center"/>
    </xf>
    <xf numFmtId="4" fontId="53" fillId="0" borderId="13" xfId="0" applyNumberFormat="1" applyFont="1" applyBorder="1" applyAlignment="1">
      <alignment horizontal="center"/>
    </xf>
    <xf numFmtId="169" fontId="4" fillId="0" borderId="0" xfId="0" applyNumberFormat="1" applyFont="1"/>
    <xf numFmtId="4" fontId="3" fillId="0" borderId="18" xfId="0" applyNumberFormat="1" applyFont="1" applyBorder="1" applyAlignment="1">
      <alignment horizontal="center" vertical="center"/>
    </xf>
    <xf numFmtId="4" fontId="3" fillId="0" borderId="19" xfId="0" applyNumberFormat="1" applyFont="1" applyBorder="1" applyAlignment="1">
      <alignment horizontal="center" vertical="center"/>
    </xf>
    <xf numFmtId="169" fontId="3" fillId="27" borderId="13" xfId="28" applyNumberFormat="1" applyFont="1" applyFill="1" applyBorder="1" applyAlignment="1" applyProtection="1">
      <alignment horizontal="center"/>
    </xf>
    <xf numFmtId="169" fontId="3" fillId="28" borderId="13" xfId="28" applyNumberFormat="1" applyFont="1" applyFill="1" applyBorder="1" applyAlignment="1" applyProtection="1">
      <alignment horizontal="center"/>
    </xf>
    <xf numFmtId="167" fontId="1" fillId="0" borderId="0" xfId="0" applyNumberFormat="1" applyFont="1"/>
    <xf numFmtId="1" fontId="1" fillId="0" borderId="9" xfId="0" applyNumberFormat="1" applyFont="1" applyBorder="1" applyAlignment="1">
      <alignment horizontal="center"/>
    </xf>
    <xf numFmtId="39" fontId="53" fillId="0" borderId="13" xfId="28" applyNumberFormat="1" applyFont="1" applyFill="1" applyBorder="1" applyAlignment="1" applyProtection="1">
      <alignment horizontal="center" vertical="center"/>
    </xf>
    <xf numFmtId="1" fontId="53" fillId="0" borderId="13" xfId="0" applyNumberFormat="1" applyFont="1" applyBorder="1" applyAlignment="1">
      <alignment horizontal="center"/>
    </xf>
    <xf numFmtId="0" fontId="28" fillId="29" borderId="13" xfId="0" applyFont="1" applyFill="1" applyBorder="1" applyAlignment="1">
      <alignment vertical="center" wrapText="1"/>
    </xf>
    <xf numFmtId="169" fontId="29" fillId="0" borderId="13" xfId="0" applyNumberFormat="1" applyFont="1" applyBorder="1" applyAlignment="1">
      <alignment vertical="center" wrapText="1"/>
    </xf>
    <xf numFmtId="0" fontId="28" fillId="29" borderId="18" xfId="0" applyFont="1" applyFill="1" applyBorder="1" applyAlignment="1">
      <alignment vertical="center" wrapText="1"/>
    </xf>
    <xf numFmtId="0" fontId="30" fillId="0" borderId="8" xfId="0" applyFont="1" applyBorder="1" applyAlignment="1">
      <alignment vertical="center" wrapText="1"/>
    </xf>
    <xf numFmtId="0" fontId="29" fillId="0" borderId="8" xfId="0" applyFont="1" applyBorder="1" applyAlignment="1">
      <alignment vertical="center" wrapText="1"/>
    </xf>
    <xf numFmtId="1" fontId="29" fillId="0" borderId="8" xfId="0" applyNumberFormat="1" applyFont="1" applyBorder="1" applyAlignment="1">
      <alignment vertical="center" wrapText="1"/>
    </xf>
    <xf numFmtId="170" fontId="0" fillId="0" borderId="0" xfId="0" applyNumberFormat="1"/>
    <xf numFmtId="9" fontId="29" fillId="0" borderId="8" xfId="0" applyNumberFormat="1" applyFont="1" applyBorder="1" applyAlignment="1">
      <alignment vertical="center" wrapText="1"/>
    </xf>
    <xf numFmtId="0" fontId="29" fillId="0" borderId="20" xfId="0" applyFont="1" applyBorder="1" applyAlignment="1">
      <alignment vertical="center" wrapText="1"/>
    </xf>
    <xf numFmtId="171" fontId="29" fillId="0" borderId="8" xfId="28" applyNumberFormat="1" applyFont="1" applyBorder="1" applyAlignment="1">
      <alignment vertical="center" wrapText="1"/>
    </xf>
    <xf numFmtId="9" fontId="4" fillId="0" borderId="0" xfId="50" applyFont="1" applyAlignment="1">
      <alignment horizontal="center"/>
    </xf>
    <xf numFmtId="0" fontId="29" fillId="0" borderId="17" xfId="0" applyFont="1" applyBorder="1" applyAlignment="1">
      <alignment vertical="center" wrapText="1"/>
    </xf>
    <xf numFmtId="0" fontId="30" fillId="0" borderId="16" xfId="0" applyFont="1" applyBorder="1" applyAlignment="1">
      <alignment vertical="center" wrapText="1"/>
    </xf>
    <xf numFmtId="167" fontId="1" fillId="0" borderId="8" xfId="28" applyNumberFormat="1" applyFont="1" applyBorder="1" applyAlignment="1" applyProtection="1">
      <alignment horizontal="center"/>
    </xf>
    <xf numFmtId="0" fontId="29" fillId="0" borderId="9" xfId="0" applyFont="1" applyBorder="1" applyAlignment="1">
      <alignment horizontal="left" vertical="center" wrapText="1" indent="2"/>
    </xf>
    <xf numFmtId="9" fontId="29" fillId="0" borderId="18" xfId="0" applyNumberFormat="1" applyFont="1" applyBorder="1" applyAlignment="1">
      <alignment vertical="center" wrapText="1"/>
    </xf>
    <xf numFmtId="9" fontId="29" fillId="0" borderId="9" xfId="0" applyNumberFormat="1" applyFont="1" applyBorder="1" applyAlignment="1">
      <alignment vertical="center" wrapText="1"/>
    </xf>
    <xf numFmtId="0" fontId="56" fillId="0" borderId="9" xfId="0" applyFont="1" applyBorder="1" applyAlignment="1">
      <alignment vertical="center" wrapText="1"/>
    </xf>
    <xf numFmtId="44" fontId="4" fillId="0" borderId="8" xfId="51" applyFont="1" applyBorder="1" applyAlignment="1" applyProtection="1">
      <alignment horizontal="center"/>
    </xf>
    <xf numFmtId="44" fontId="1" fillId="0" borderId="8" xfId="51" applyFont="1" applyBorder="1" applyAlignment="1" applyProtection="1">
      <alignment horizontal="center"/>
    </xf>
    <xf numFmtId="44" fontId="29" fillId="0" borderId="8" xfId="51" applyFont="1" applyBorder="1" applyAlignment="1">
      <alignment vertic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22" xfId="0" applyFont="1" applyBorder="1" applyAlignment="1">
      <alignment horizontal="left" vertical="center"/>
    </xf>
    <xf numFmtId="0" fontId="3" fillId="0" borderId="10" xfId="0" applyFont="1" applyBorder="1" applyAlignment="1">
      <alignment horizontal="left" vertical="center"/>
    </xf>
    <xf numFmtId="0" fontId="27" fillId="0" borderId="13" xfId="0" applyFont="1" applyBorder="1" applyAlignment="1">
      <alignment horizontal="center" vertical="top" wrapText="1"/>
    </xf>
    <xf numFmtId="4" fontId="3" fillId="0" borderId="18" xfId="0" applyNumberFormat="1" applyFont="1" applyBorder="1" applyAlignment="1">
      <alignment horizontal="center" vertical="center"/>
    </xf>
    <xf numFmtId="4" fontId="3" fillId="0" borderId="19" xfId="0" applyNumberFormat="1" applyFont="1" applyBorder="1" applyAlignment="1">
      <alignment horizontal="center" vertical="center"/>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27" fillId="0" borderId="18" xfId="0" applyFont="1" applyBorder="1" applyAlignment="1">
      <alignment horizontal="center" vertical="top" wrapText="1"/>
    </xf>
    <xf numFmtId="0" fontId="27" fillId="0" borderId="9" xfId="0" applyFont="1" applyBorder="1" applyAlignment="1">
      <alignment horizontal="center" vertical="top" wrapText="1"/>
    </xf>
    <xf numFmtId="0" fontId="27" fillId="0" borderId="19" xfId="0" applyFont="1" applyBorder="1" applyAlignment="1">
      <alignment horizontal="center" vertical="top" wrapText="1"/>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27" fillId="0" borderId="14" xfId="0" applyFont="1" applyBorder="1" applyAlignment="1">
      <alignment horizontal="center" vertical="top" wrapText="1"/>
    </xf>
    <xf numFmtId="0" fontId="27" fillId="0" borderId="11" xfId="0" applyFont="1" applyBorder="1" applyAlignment="1">
      <alignment horizontal="center" vertical="top" wrapText="1"/>
    </xf>
    <xf numFmtId="0" fontId="27" fillId="0" borderId="22" xfId="0" applyFont="1" applyBorder="1" applyAlignment="1">
      <alignment horizontal="center" vertical="top" wrapText="1"/>
    </xf>
    <xf numFmtId="0" fontId="3" fillId="0" borderId="0" xfId="0" applyFont="1" applyAlignment="1">
      <alignment horizontal="center" vertical="center" wrapText="1"/>
    </xf>
    <xf numFmtId="39" fontId="3" fillId="0" borderId="0" xfId="42" applyFont="1" applyAlignment="1">
      <alignment horizontal="center"/>
    </xf>
    <xf numFmtId="0" fontId="28" fillId="27" borderId="18" xfId="0" applyFont="1" applyFill="1" applyBorder="1" applyAlignment="1">
      <alignment horizontal="center" vertical="center" wrapText="1"/>
    </xf>
    <xf numFmtId="0" fontId="28" fillId="27" borderId="19" xfId="0" applyFont="1" applyFill="1" applyBorder="1" applyAlignment="1">
      <alignment horizontal="center" vertical="center" wrapText="1"/>
    </xf>
    <xf numFmtId="0" fontId="28" fillId="28" borderId="18" xfId="0" applyFont="1" applyFill="1" applyBorder="1" applyAlignment="1">
      <alignment horizontal="center" vertical="center" wrapText="1"/>
    </xf>
    <xf numFmtId="0" fontId="28" fillId="28" borderId="19" xfId="0" applyFont="1" applyFill="1" applyBorder="1" applyAlignment="1">
      <alignment horizontal="center" vertical="center" wrapText="1"/>
    </xf>
    <xf numFmtId="0" fontId="31" fillId="0" borderId="13" xfId="0" applyFont="1" applyBorder="1" applyAlignment="1">
      <alignment horizontal="center" vertical="top" wrapText="1"/>
    </xf>
    <xf numFmtId="0" fontId="31" fillId="0" borderId="21" xfId="0" applyFont="1" applyBorder="1" applyAlignment="1">
      <alignment horizontal="center" vertical="top" wrapText="1"/>
    </xf>
    <xf numFmtId="0" fontId="31" fillId="0" borderId="0" xfId="0" applyFont="1" applyAlignment="1">
      <alignment horizontal="center" vertical="top" wrapText="1"/>
    </xf>
    <xf numFmtId="0" fontId="27" fillId="0" borderId="21" xfId="0" applyFont="1" applyBorder="1" applyAlignment="1">
      <alignment horizontal="center" vertical="top" wrapText="1"/>
    </xf>
    <xf numFmtId="0" fontId="31" fillId="0" borderId="13" xfId="0" applyFont="1" applyBorder="1" applyAlignment="1">
      <alignment horizontal="justify" vertical="center" wrapText="1"/>
    </xf>
    <xf numFmtId="169" fontId="27" fillId="0" borderId="13" xfId="0" applyNumberFormat="1" applyFont="1" applyBorder="1" applyAlignment="1">
      <alignment horizontal="justify" vertical="center" wrapText="1"/>
    </xf>
    <xf numFmtId="0" fontId="36" fillId="0" borderId="21" xfId="0" applyFont="1" applyBorder="1" applyAlignment="1">
      <alignment horizontal="left" vertical="center"/>
    </xf>
    <xf numFmtId="0" fontId="36" fillId="0" borderId="23" xfId="0" applyFont="1" applyBorder="1" applyAlignment="1">
      <alignment horizontal="left" vertical="center"/>
    </xf>
    <xf numFmtId="0" fontId="36" fillId="0" borderId="20" xfId="0" applyFont="1" applyBorder="1" applyAlignment="1">
      <alignment horizontal="left" vertical="center"/>
    </xf>
    <xf numFmtId="0" fontId="31" fillId="0" borderId="13" xfId="0" applyFont="1" applyBorder="1" applyAlignment="1">
      <alignment horizontal="center" vertical="center" wrapText="1"/>
    </xf>
    <xf numFmtId="0" fontId="31" fillId="0" borderId="13" xfId="0" applyFont="1" applyBorder="1" applyAlignment="1">
      <alignment horizontal="left" vertical="center" wrapText="1"/>
    </xf>
    <xf numFmtId="0" fontId="36" fillId="0" borderId="13" xfId="0" applyFont="1" applyBorder="1" applyAlignment="1">
      <alignment horizontal="left" vertical="center"/>
    </xf>
    <xf numFmtId="0" fontId="3" fillId="0" borderId="2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0" xfId="0" applyFont="1" applyBorder="1" applyAlignment="1">
      <alignment horizontal="center" vertical="center" wrapText="1"/>
    </xf>
  </cellXfs>
  <cellStyles count="5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0" xfId="29" xr:uid="{00000000-0005-0000-0000-00001C000000}"/>
    <cellStyle name="Currency" xfId="51" builtinId="4"/>
    <cellStyle name="Currency0" xfId="30" xr:uid="{00000000-0005-0000-0000-00001D000000}"/>
    <cellStyle name="Date" xfId="31" xr:uid="{00000000-0005-0000-0000-00001E000000}"/>
    <cellStyle name="Explanatory Text" xfId="32" builtinId="53" customBuiltin="1"/>
    <cellStyle name="Fixed" xfId="33" xr:uid="{00000000-0005-0000-0000-000020000000}"/>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_5337SOQ" xfId="42" xr:uid="{00000000-0005-0000-0000-00002A000000}"/>
    <cellStyle name="Note" xfId="43" builtinId="10" customBuiltin="1"/>
    <cellStyle name="Output" xfId="44" builtinId="21" customBuiltin="1"/>
    <cellStyle name="Percent" xfId="50" builtinId="5"/>
    <cellStyle name="Standard_nmxlire94" xfId="45" xr:uid="{00000000-0005-0000-0000-00002E000000}"/>
    <cellStyle name="TEXT" xfId="46" xr:uid="{00000000-0005-0000-0000-00002F000000}"/>
    <cellStyle name="Title" xfId="47" builtinId="15" customBuiltin="1"/>
    <cellStyle name="Total" xfId="48" builtinId="25" customBuiltin="1"/>
    <cellStyle name="Warning Text" xfId="4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DMIN\Individual\Frances\masters\CONTRACT-DOCS\SOQ%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1\Newadmin\ADMIN\Individual\Frances\masters\CONTRACT-DOCS\SOQ%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DMIN\Individual\Frances\masters\CONTRACT-DOCS\SOQ%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DMIN\Jobs-P\P83588-BP%20Beira\Main%20Contract\SOQ\main-contract-01-soq.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EC. A"/>
      <sheetName val="SEC. B"/>
      <sheetName val="Rangejust"/>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
      <sheetName val="B"/>
      <sheetName val="C"/>
      <sheetName val="D"/>
      <sheetName val="E"/>
      <sheetName val="F"/>
      <sheetName val="G"/>
      <sheetName val="H"/>
      <sheetName val="I"/>
      <sheetName val="J"/>
      <sheetName val="K"/>
      <sheetName val="L"/>
      <sheetName val="PB"/>
      <sheetName val="PC"/>
      <sheetName val="PD"/>
      <sheetName val="PE"/>
      <sheetName val="PF"/>
      <sheetName val="PG"/>
      <sheetName val="PH"/>
      <sheetName val="PI"/>
      <sheetName val="PJ"/>
      <sheetName val="PK"/>
      <sheetName val="PL"/>
      <sheetName val="PM"/>
      <sheetName val="P"/>
      <sheetName val="Q"/>
      <sheetName val="R"/>
      <sheetName val="S"/>
      <sheetName val="T"/>
      <sheetName val="U"/>
      <sheetName val="V"/>
      <sheetName val="VB"/>
      <sheetName val="W1"/>
      <sheetName val="W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4F0AE-F61A-45A4-BA53-024AF1F469D7}">
  <dimension ref="A1:G22"/>
  <sheetViews>
    <sheetView workbookViewId="0">
      <pane xSplit="1" ySplit="6" topLeftCell="B7" activePane="bottomRight" state="frozen"/>
      <selection activeCell="C3" sqref="C3:D4"/>
      <selection pane="topRight" activeCell="C3" sqref="C3:D4"/>
      <selection pane="bottomLeft" activeCell="C3" sqref="C3:D4"/>
      <selection pane="bottomRight" activeCell="B17" sqref="B17"/>
    </sheetView>
  </sheetViews>
  <sheetFormatPr defaultRowHeight="12.5"/>
  <cols>
    <col min="1" max="1" width="5.1796875" bestFit="1" customWidth="1"/>
    <col min="2" max="2" width="47.1796875" customWidth="1"/>
    <col min="3" max="3" width="9.36328125" customWidth="1"/>
    <col min="4" max="4" width="12.7265625" customWidth="1"/>
    <col min="5" max="5" width="15.1796875" customWidth="1"/>
    <col min="6" max="6" width="16.1796875" customWidth="1"/>
    <col min="7" max="7" width="12.54296875" customWidth="1"/>
  </cols>
  <sheetData>
    <row r="1" spans="1:7" ht="12.5" customHeight="1">
      <c r="A1" s="272" t="s">
        <v>393</v>
      </c>
      <c r="B1" s="273"/>
      <c r="C1" s="273"/>
      <c r="D1" s="273"/>
      <c r="E1" s="273"/>
      <c r="F1" s="273"/>
      <c r="G1" s="273"/>
    </row>
    <row r="2" spans="1:7" ht="12.5" customHeight="1">
      <c r="A2" s="274"/>
      <c r="B2" s="275"/>
      <c r="C2" s="275"/>
      <c r="D2" s="275"/>
      <c r="E2" s="275"/>
      <c r="F2" s="275"/>
      <c r="G2" s="275"/>
    </row>
    <row r="3" spans="1:7" ht="13">
      <c r="A3" s="56" t="s">
        <v>0</v>
      </c>
      <c r="B3" s="270" t="s">
        <v>427</v>
      </c>
      <c r="C3" s="281" t="s">
        <v>1</v>
      </c>
      <c r="D3" s="281" t="s">
        <v>16</v>
      </c>
      <c r="E3" s="277" t="s">
        <v>426</v>
      </c>
      <c r="F3" s="277" t="s">
        <v>285</v>
      </c>
      <c r="G3" s="277"/>
    </row>
    <row r="4" spans="1:7" ht="13">
      <c r="A4" s="57" t="s">
        <v>4</v>
      </c>
      <c r="B4" s="271"/>
      <c r="C4" s="282"/>
      <c r="D4" s="282"/>
      <c r="E4" s="278"/>
      <c r="F4" s="278"/>
      <c r="G4" s="278"/>
    </row>
    <row r="5" spans="1:7" ht="13">
      <c r="A5" s="54">
        <v>1</v>
      </c>
      <c r="B5" s="249" t="str">
        <f>MID(A1,10,50)</f>
        <v>A: P&amp;G</v>
      </c>
      <c r="C5" s="251"/>
      <c r="D5" s="251"/>
      <c r="E5" s="279"/>
      <c r="F5" s="279"/>
      <c r="G5" s="279"/>
    </row>
    <row r="6" spans="1:7" ht="13">
      <c r="A6" s="54"/>
      <c r="B6" s="39"/>
      <c r="C6" s="42"/>
      <c r="D6" s="42"/>
      <c r="E6" s="280"/>
      <c r="F6" s="280"/>
      <c r="G6" s="280"/>
    </row>
    <row r="7" spans="1:7" ht="13">
      <c r="A7" s="276">
        <v>1.1000000000000001</v>
      </c>
      <c r="B7" s="40" t="s">
        <v>301</v>
      </c>
      <c r="C7" s="256"/>
      <c r="D7" s="252"/>
      <c r="E7" s="172"/>
      <c r="F7" s="170"/>
      <c r="G7" s="172"/>
    </row>
    <row r="8" spans="1:7" ht="13">
      <c r="A8" s="276"/>
      <c r="B8" s="41" t="s">
        <v>379</v>
      </c>
      <c r="C8" s="256" t="s">
        <v>333</v>
      </c>
      <c r="D8" s="258">
        <v>1</v>
      </c>
      <c r="E8" s="172"/>
      <c r="F8" s="170"/>
      <c r="G8" s="172"/>
    </row>
    <row r="9" spans="1:7" ht="26">
      <c r="A9" s="276"/>
      <c r="B9" s="41" t="s">
        <v>430</v>
      </c>
      <c r="C9" s="256" t="s">
        <v>425</v>
      </c>
      <c r="D9" s="258">
        <v>10</v>
      </c>
      <c r="E9" s="172"/>
      <c r="F9" s="170"/>
      <c r="G9" s="172"/>
    </row>
    <row r="10" spans="1:7" ht="13">
      <c r="A10" s="276"/>
      <c r="B10" s="41" t="s">
        <v>380</v>
      </c>
      <c r="C10" s="256" t="s">
        <v>333</v>
      </c>
      <c r="D10" s="258">
        <v>1</v>
      </c>
      <c r="E10" s="172"/>
      <c r="F10" s="170"/>
      <c r="G10" s="172"/>
    </row>
    <row r="11" spans="1:7" ht="13">
      <c r="A11" s="276"/>
      <c r="B11" s="41" t="s">
        <v>428</v>
      </c>
      <c r="C11" s="256" t="s">
        <v>333</v>
      </c>
      <c r="D11" s="258">
        <v>1</v>
      </c>
      <c r="E11" s="268">
        <v>100000</v>
      </c>
      <c r="F11" s="234">
        <f>D11*E11</f>
        <v>100000</v>
      </c>
      <c r="G11" s="262"/>
    </row>
    <row r="12" spans="1:7" ht="13">
      <c r="A12" s="276"/>
      <c r="B12" s="263" t="s">
        <v>429</v>
      </c>
      <c r="C12" s="256"/>
      <c r="D12" s="258"/>
      <c r="E12" s="262"/>
      <c r="F12" s="234"/>
      <c r="G12" s="262"/>
    </row>
    <row r="13" spans="1:7" ht="13">
      <c r="A13" s="276"/>
      <c r="B13" s="263" t="s">
        <v>302</v>
      </c>
      <c r="C13" s="256"/>
      <c r="D13" s="258"/>
      <c r="E13" s="262"/>
      <c r="F13" s="234"/>
      <c r="G13" s="262"/>
    </row>
    <row r="14" spans="1:7" ht="24" customHeight="1">
      <c r="A14" s="276"/>
      <c r="B14" s="263" t="s">
        <v>303</v>
      </c>
      <c r="C14" s="256"/>
      <c r="D14" s="258"/>
      <c r="E14" s="262"/>
      <c r="F14" s="234"/>
      <c r="G14" s="262"/>
    </row>
    <row r="15" spans="1:7" ht="12.5" customHeight="1">
      <c r="A15" s="276"/>
      <c r="B15" s="41" t="s">
        <v>311</v>
      </c>
      <c r="C15" s="256" t="s">
        <v>333</v>
      </c>
      <c r="D15" s="258">
        <v>1</v>
      </c>
      <c r="E15" s="172"/>
      <c r="F15" s="170"/>
      <c r="G15" s="172"/>
    </row>
    <row r="16" spans="1:7" ht="36" customHeight="1">
      <c r="A16" s="276"/>
      <c r="B16" s="41" t="s">
        <v>434</v>
      </c>
      <c r="C16" s="256" t="s">
        <v>333</v>
      </c>
      <c r="D16" s="258">
        <v>1</v>
      </c>
      <c r="E16" s="267">
        <v>500000</v>
      </c>
      <c r="F16" s="268">
        <f>D16*E16</f>
        <v>500000</v>
      </c>
      <c r="G16" s="172"/>
    </row>
    <row r="17" spans="1:7" ht="13">
      <c r="A17" s="276"/>
      <c r="B17" s="41" t="s">
        <v>450</v>
      </c>
      <c r="C17" s="256" t="s">
        <v>449</v>
      </c>
      <c r="D17" s="269">
        <f>E16</f>
        <v>500000</v>
      </c>
      <c r="E17" s="172"/>
      <c r="F17" s="234"/>
      <c r="G17" s="172"/>
    </row>
    <row r="18" spans="1:7" ht="12.5" customHeight="1">
      <c r="A18" s="276"/>
      <c r="B18" s="41" t="s">
        <v>344</v>
      </c>
      <c r="C18" s="256" t="s">
        <v>333</v>
      </c>
      <c r="D18" s="258">
        <v>1</v>
      </c>
      <c r="E18" s="172"/>
      <c r="F18" s="170"/>
      <c r="G18" s="172"/>
    </row>
    <row r="19" spans="1:7" ht="12.5" customHeight="1">
      <c r="A19" s="276"/>
      <c r="B19" s="41" t="s">
        <v>435</v>
      </c>
      <c r="C19" s="256" t="s">
        <v>333</v>
      </c>
      <c r="D19" s="258">
        <v>1</v>
      </c>
      <c r="E19" s="172"/>
      <c r="F19" s="234">
        <f>D19*E19</f>
        <v>0</v>
      </c>
      <c r="G19" s="172"/>
    </row>
    <row r="20" spans="1:7" ht="13">
      <c r="A20" s="276"/>
      <c r="B20" s="42"/>
      <c r="C20" s="253"/>
      <c r="D20" s="253"/>
      <c r="E20" s="172"/>
      <c r="F20" s="170"/>
      <c r="G20" s="172"/>
    </row>
    <row r="21" spans="1:7" ht="13">
      <c r="A21" s="58">
        <f>A5</f>
        <v>1</v>
      </c>
      <c r="B21" s="39" t="s">
        <v>223</v>
      </c>
      <c r="C21" s="257"/>
      <c r="D21" s="39"/>
      <c r="E21" s="250"/>
      <c r="F21" s="250"/>
      <c r="G21" s="39"/>
    </row>
    <row r="22" spans="1:7">
      <c r="E22" s="255"/>
    </row>
  </sheetData>
  <mergeCells count="11">
    <mergeCell ref="B3:B4"/>
    <mergeCell ref="A1:G2"/>
    <mergeCell ref="A7:A20"/>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1E68-4653-48AA-A98B-7A2CF57660DF}">
  <dimension ref="A1:G53"/>
  <sheetViews>
    <sheetView workbookViewId="0">
      <pane xSplit="1" ySplit="6" topLeftCell="B45" activePane="bottomRight" state="frozen"/>
      <selection activeCell="B8" sqref="B8:D9"/>
      <selection pane="topRight" activeCell="B8" sqref="B8:D9"/>
      <selection pane="bottomLeft" activeCell="B8" sqref="B8:D9"/>
      <selection pane="bottomRight" activeCell="B8" sqref="B8:D14"/>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ht="12.5" customHeight="1">
      <c r="A1" s="286" t="s">
        <v>353</v>
      </c>
      <c r="B1" s="287"/>
      <c r="C1" s="287"/>
      <c r="D1" s="287"/>
      <c r="E1" s="287"/>
      <c r="F1" s="287"/>
      <c r="G1" s="288"/>
    </row>
    <row r="2" spans="1:7" ht="12.5" customHeight="1">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2</v>
      </c>
      <c r="B5" s="249" t="str">
        <f>MID(A1,10,50)</f>
        <v>B: CIVIL WORKS</v>
      </c>
      <c r="C5" s="251"/>
      <c r="D5" s="251"/>
      <c r="E5" s="279"/>
      <c r="F5" s="279"/>
      <c r="G5" s="279"/>
    </row>
    <row r="6" spans="1:7" ht="13">
      <c r="A6" s="54"/>
      <c r="B6" s="39"/>
      <c r="C6" s="42"/>
      <c r="D6" s="42"/>
      <c r="E6" s="280"/>
      <c r="F6" s="280"/>
      <c r="G6" s="280"/>
    </row>
    <row r="7" spans="1:7" ht="13">
      <c r="A7" s="276">
        <f>A5+0.1</f>
        <v>2.1</v>
      </c>
      <c r="B7" s="40" t="s">
        <v>337</v>
      </c>
      <c r="C7" s="256"/>
      <c r="D7" s="252"/>
      <c r="E7" s="172"/>
      <c r="F7" s="170"/>
      <c r="G7" s="172"/>
    </row>
    <row r="8" spans="1:7" ht="13">
      <c r="A8" s="276"/>
      <c r="B8" s="41" t="s">
        <v>436</v>
      </c>
      <c r="C8" s="256"/>
      <c r="D8" s="258"/>
      <c r="E8" s="172"/>
      <c r="F8" s="170"/>
      <c r="G8" s="172"/>
    </row>
    <row r="9" spans="1:7" ht="26">
      <c r="A9" s="276"/>
      <c r="B9" s="41" t="s">
        <v>442</v>
      </c>
      <c r="C9" s="256" t="s">
        <v>333</v>
      </c>
      <c r="D9" s="258">
        <v>1</v>
      </c>
      <c r="E9" s="172"/>
      <c r="F9" s="170"/>
      <c r="G9" s="172"/>
    </row>
    <row r="10" spans="1:7" ht="13">
      <c r="A10" s="276"/>
      <c r="B10" s="41" t="s">
        <v>437</v>
      </c>
      <c r="C10" s="256"/>
      <c r="D10" s="258"/>
      <c r="E10" s="172"/>
      <c r="F10" s="170"/>
      <c r="G10" s="172"/>
    </row>
    <row r="11" spans="1:7" ht="13">
      <c r="A11" s="276"/>
      <c r="B11" s="41" t="s">
        <v>438</v>
      </c>
      <c r="C11" s="256" t="s">
        <v>333</v>
      </c>
      <c r="D11" s="258">
        <v>1</v>
      </c>
      <c r="E11" s="172"/>
      <c r="F11" s="170"/>
      <c r="G11" s="172"/>
    </row>
    <row r="12" spans="1:7" ht="13">
      <c r="A12" s="276"/>
      <c r="B12" s="41" t="s">
        <v>439</v>
      </c>
      <c r="C12" s="256" t="s">
        <v>333</v>
      </c>
      <c r="D12" s="258">
        <v>1</v>
      </c>
      <c r="E12" s="172"/>
      <c r="F12" s="170"/>
      <c r="G12" s="172"/>
    </row>
    <row r="13" spans="1:7" ht="13">
      <c r="A13" s="276"/>
      <c r="B13" s="41" t="s">
        <v>440</v>
      </c>
      <c r="C13" s="256" t="s">
        <v>333</v>
      </c>
      <c r="D13" s="258">
        <v>1</v>
      </c>
      <c r="E13" s="172"/>
      <c r="F13" s="170"/>
      <c r="G13" s="172"/>
    </row>
    <row r="14" spans="1:7" ht="26">
      <c r="A14" s="276"/>
      <c r="B14" s="41" t="s">
        <v>441</v>
      </c>
      <c r="C14" s="256" t="s">
        <v>333</v>
      </c>
      <c r="D14" s="258">
        <v>1</v>
      </c>
      <c r="E14" s="172"/>
      <c r="F14" s="170"/>
      <c r="G14" s="172"/>
    </row>
    <row r="15" spans="1:7" ht="13">
      <c r="A15" s="276"/>
      <c r="B15" s="42"/>
      <c r="C15" s="253"/>
      <c r="D15" s="253"/>
      <c r="E15" s="172"/>
      <c r="F15" s="170"/>
      <c r="G15" s="172"/>
    </row>
    <row r="16" spans="1:7" ht="13">
      <c r="A16" s="54"/>
      <c r="B16" s="39"/>
      <c r="C16" s="39"/>
      <c r="D16" s="39"/>
      <c r="E16" s="39"/>
      <c r="F16" s="39"/>
      <c r="G16" s="39"/>
    </row>
    <row r="17" spans="1:7" ht="26">
      <c r="A17" s="283">
        <v>2.2000000000000002</v>
      </c>
      <c r="B17" s="43" t="s">
        <v>431</v>
      </c>
      <c r="C17" s="253"/>
      <c r="D17" s="253"/>
      <c r="E17" s="172"/>
      <c r="F17" s="253"/>
      <c r="G17" s="253"/>
    </row>
    <row r="18" spans="1:7" ht="13">
      <c r="A18" s="284"/>
      <c r="B18" s="44" t="s">
        <v>432</v>
      </c>
      <c r="C18" s="253" t="s">
        <v>9</v>
      </c>
      <c r="D18" s="253">
        <v>80</v>
      </c>
      <c r="E18" s="172"/>
      <c r="F18" s="253"/>
      <c r="G18" s="253"/>
    </row>
    <row r="19" spans="1:7" ht="15">
      <c r="A19" s="284"/>
      <c r="B19" s="41" t="s">
        <v>304</v>
      </c>
      <c r="C19" s="253" t="s">
        <v>331</v>
      </c>
      <c r="D19" s="253">
        <f>40*5</f>
        <v>200</v>
      </c>
      <c r="E19" s="172"/>
      <c r="F19" s="253"/>
      <c r="G19" s="253"/>
    </row>
    <row r="20" spans="1:7" ht="15">
      <c r="A20" s="284"/>
      <c r="B20" s="41" t="s">
        <v>305</v>
      </c>
      <c r="C20" s="253" t="s">
        <v>331</v>
      </c>
      <c r="D20" s="253">
        <f>40*5</f>
        <v>200</v>
      </c>
      <c r="E20" s="172"/>
      <c r="F20" s="253"/>
      <c r="G20" s="253"/>
    </row>
    <row r="21" spans="1:7" ht="13">
      <c r="A21" s="284"/>
      <c r="B21" s="41" t="s">
        <v>433</v>
      </c>
      <c r="C21" s="253" t="s">
        <v>9</v>
      </c>
      <c r="D21" s="253">
        <v>80</v>
      </c>
      <c r="E21" s="172"/>
      <c r="F21" s="253"/>
      <c r="G21" s="253"/>
    </row>
    <row r="22" spans="1:7" ht="13">
      <c r="A22" s="285"/>
      <c r="B22" s="41"/>
      <c r="C22" s="253"/>
      <c r="D22" s="253"/>
      <c r="E22" s="172"/>
      <c r="F22" s="253"/>
      <c r="G22" s="253"/>
    </row>
    <row r="23" spans="1:7" ht="13">
      <c r="A23" s="54"/>
      <c r="B23" s="39"/>
      <c r="C23" s="39"/>
      <c r="D23" s="39"/>
      <c r="E23" s="39"/>
      <c r="F23" s="39"/>
      <c r="G23" s="39"/>
    </row>
    <row r="24" spans="1:7" ht="13">
      <c r="A24" s="276">
        <f>A17+0.1</f>
        <v>2.3000000000000003</v>
      </c>
      <c r="B24" s="40" t="s">
        <v>319</v>
      </c>
      <c r="C24" s="252"/>
      <c r="D24" s="252"/>
      <c r="E24" s="172"/>
      <c r="F24" s="170"/>
      <c r="G24" s="172"/>
    </row>
    <row r="25" spans="1:7" ht="13">
      <c r="A25" s="276"/>
      <c r="B25" s="41" t="s">
        <v>328</v>
      </c>
      <c r="C25" s="253" t="s">
        <v>17</v>
      </c>
      <c r="D25" s="253">
        <v>3000</v>
      </c>
      <c r="E25" s="172"/>
      <c r="F25" s="170"/>
      <c r="G25" s="172"/>
    </row>
    <row r="26" spans="1:7" ht="15">
      <c r="A26" s="276"/>
      <c r="B26" s="41" t="s">
        <v>329</v>
      </c>
      <c r="C26" s="253" t="s">
        <v>327</v>
      </c>
      <c r="D26" s="254">
        <f>75-D42</f>
        <v>55.2</v>
      </c>
      <c r="E26" s="172"/>
      <c r="F26" s="170"/>
      <c r="G26" s="172"/>
    </row>
    <row r="27" spans="1:7" ht="15">
      <c r="A27" s="276"/>
      <c r="B27" s="41" t="s">
        <v>330</v>
      </c>
      <c r="C27" s="253" t="s">
        <v>331</v>
      </c>
      <c r="D27" s="253">
        <v>90</v>
      </c>
      <c r="E27" s="172"/>
      <c r="F27" s="170"/>
      <c r="G27" s="172"/>
    </row>
    <row r="28" spans="1:7" ht="13">
      <c r="A28" s="276"/>
      <c r="B28" s="41" t="s">
        <v>417</v>
      </c>
      <c r="C28" s="253" t="s">
        <v>333</v>
      </c>
      <c r="D28" s="253">
        <v>1</v>
      </c>
      <c r="E28" s="172"/>
      <c r="F28" s="170"/>
      <c r="G28" s="172"/>
    </row>
    <row r="29" spans="1:7" ht="13">
      <c r="A29" s="276"/>
      <c r="B29" s="41" t="s">
        <v>334</v>
      </c>
      <c r="C29" s="253" t="s">
        <v>336</v>
      </c>
      <c r="D29" s="253">
        <f>5*8*5</f>
        <v>200</v>
      </c>
      <c r="E29" s="172"/>
      <c r="F29" s="170"/>
      <c r="G29" s="172"/>
    </row>
    <row r="30" spans="1:7" ht="13">
      <c r="A30" s="276"/>
      <c r="B30" s="41"/>
      <c r="C30" s="253"/>
      <c r="D30" s="253"/>
      <c r="E30" s="172"/>
      <c r="F30" s="170"/>
      <c r="G30" s="172"/>
    </row>
    <row r="31" spans="1:7" ht="13">
      <c r="A31" s="276"/>
      <c r="B31" s="42"/>
      <c r="C31" s="253"/>
      <c r="D31" s="253"/>
      <c r="E31" s="172"/>
      <c r="F31" s="170"/>
      <c r="G31" s="172"/>
    </row>
    <row r="32" spans="1:7" ht="13">
      <c r="A32" s="54"/>
      <c r="B32" s="39"/>
      <c r="C32" s="39"/>
      <c r="D32" s="39"/>
      <c r="E32" s="39"/>
      <c r="F32" s="39"/>
      <c r="G32" s="39"/>
    </row>
    <row r="33" spans="1:7" ht="13">
      <c r="A33" s="290">
        <f>A24+0.1</f>
        <v>2.4000000000000004</v>
      </c>
      <c r="B33" s="40" t="s">
        <v>320</v>
      </c>
      <c r="C33" s="252"/>
      <c r="D33" s="252"/>
      <c r="E33" s="172"/>
      <c r="F33" s="234"/>
      <c r="G33" s="172"/>
    </row>
    <row r="34" spans="1:7" ht="13">
      <c r="A34" s="291"/>
      <c r="B34" s="41" t="s">
        <v>326</v>
      </c>
      <c r="C34" s="253" t="s">
        <v>17</v>
      </c>
      <c r="D34" s="253">
        <f>30*2*60</f>
        <v>3600</v>
      </c>
      <c r="E34" s="172"/>
      <c r="F34" s="170"/>
      <c r="G34" s="172"/>
    </row>
    <row r="35" spans="1:7" ht="13">
      <c r="A35" s="291"/>
      <c r="B35" s="41" t="s">
        <v>332</v>
      </c>
      <c r="C35" s="253" t="s">
        <v>333</v>
      </c>
      <c r="D35" s="253">
        <v>1</v>
      </c>
      <c r="E35" s="172"/>
      <c r="F35" s="170"/>
      <c r="G35" s="172"/>
    </row>
    <row r="36" spans="1:7" ht="13">
      <c r="A36" s="291"/>
      <c r="B36" s="41" t="s">
        <v>321</v>
      </c>
      <c r="C36" s="253" t="s">
        <v>336</v>
      </c>
      <c r="D36" s="253">
        <f>5*8*4</f>
        <v>160</v>
      </c>
      <c r="E36" s="172"/>
      <c r="F36" s="170"/>
      <c r="G36" s="172"/>
    </row>
    <row r="37" spans="1:7" ht="13">
      <c r="A37" s="291"/>
      <c r="B37" s="41" t="s">
        <v>323</v>
      </c>
      <c r="C37" s="253" t="s">
        <v>336</v>
      </c>
      <c r="D37" s="253">
        <f>4*8*3</f>
        <v>96</v>
      </c>
      <c r="E37" s="172"/>
      <c r="F37" s="170"/>
      <c r="G37" s="172"/>
    </row>
    <row r="38" spans="1:7" ht="13">
      <c r="A38" s="291"/>
      <c r="B38" s="41" t="s">
        <v>322</v>
      </c>
      <c r="C38" s="253" t="s">
        <v>336</v>
      </c>
      <c r="D38" s="253">
        <f>2*8*2</f>
        <v>32</v>
      </c>
      <c r="E38" s="172"/>
      <c r="F38" s="170"/>
      <c r="G38" s="172"/>
    </row>
    <row r="39" spans="1:7" ht="13">
      <c r="A39" s="292"/>
      <c r="B39" s="42"/>
      <c r="C39" s="253"/>
      <c r="D39" s="253"/>
      <c r="E39" s="172"/>
      <c r="F39" s="170"/>
      <c r="G39" s="172"/>
    </row>
    <row r="40" spans="1:7" ht="13">
      <c r="A40" s="58"/>
      <c r="B40" s="39"/>
      <c r="C40" s="39"/>
      <c r="D40" s="39"/>
      <c r="E40" s="39"/>
      <c r="F40" s="39"/>
      <c r="G40" s="39"/>
    </row>
    <row r="41" spans="1:7" ht="13">
      <c r="A41" s="283">
        <f>A33+0.1</f>
        <v>2.5000000000000004</v>
      </c>
      <c r="B41" s="43" t="s">
        <v>324</v>
      </c>
      <c r="C41" s="252"/>
      <c r="D41" s="252"/>
      <c r="E41" s="172"/>
      <c r="F41" s="234"/>
      <c r="G41" s="172"/>
    </row>
    <row r="42" spans="1:7" ht="15">
      <c r="A42" s="284"/>
      <c r="B42" s="41" t="s">
        <v>329</v>
      </c>
      <c r="C42" s="253" t="s">
        <v>327</v>
      </c>
      <c r="D42" s="254">
        <f>60*2.2*0.15</f>
        <v>19.8</v>
      </c>
      <c r="E42" s="172"/>
      <c r="F42" s="170"/>
      <c r="G42" s="172"/>
    </row>
    <row r="43" spans="1:7" ht="13">
      <c r="A43" s="284"/>
      <c r="B43" s="41" t="s">
        <v>335</v>
      </c>
      <c r="C43" s="253" t="s">
        <v>336</v>
      </c>
      <c r="D43" s="253">
        <f t="shared" ref="D43" si="0">5*8*5</f>
        <v>200</v>
      </c>
      <c r="E43" s="172"/>
      <c r="F43" s="170"/>
      <c r="G43" s="172"/>
    </row>
    <row r="44" spans="1:7" ht="26">
      <c r="A44" s="284"/>
      <c r="B44" s="41" t="s">
        <v>423</v>
      </c>
      <c r="C44" s="253" t="s">
        <v>331</v>
      </c>
      <c r="D44" s="253">
        <f>(0.3*10)*5</f>
        <v>15</v>
      </c>
      <c r="E44" s="172"/>
      <c r="F44" s="170"/>
      <c r="G44" s="172"/>
    </row>
    <row r="45" spans="1:7" ht="13">
      <c r="A45" s="285"/>
      <c r="B45" s="42"/>
      <c r="C45" s="253"/>
      <c r="D45" s="253"/>
      <c r="E45" s="172"/>
      <c r="F45" s="170"/>
      <c r="G45" s="172"/>
    </row>
    <row r="46" spans="1:7" ht="13">
      <c r="A46" s="58"/>
      <c r="B46" s="39"/>
      <c r="C46" s="39"/>
      <c r="D46" s="39"/>
      <c r="E46" s="39"/>
      <c r="F46" s="39"/>
      <c r="G46" s="39"/>
    </row>
    <row r="47" spans="1:7" ht="26">
      <c r="A47" s="283">
        <f>A41+0.1</f>
        <v>2.6000000000000005</v>
      </c>
      <c r="B47" s="43" t="s">
        <v>325</v>
      </c>
      <c r="C47" s="252"/>
      <c r="D47" s="252"/>
      <c r="E47" s="172"/>
      <c r="F47" s="234"/>
      <c r="G47" s="172"/>
    </row>
    <row r="48" spans="1:7" ht="15">
      <c r="A48" s="284"/>
      <c r="B48" s="41" t="s">
        <v>329</v>
      </c>
      <c r="C48" s="253" t="s">
        <v>327</v>
      </c>
      <c r="D48" s="254">
        <v>10</v>
      </c>
      <c r="E48" s="172"/>
      <c r="F48" s="170"/>
      <c r="G48" s="172"/>
    </row>
    <row r="49" spans="1:7" ht="13">
      <c r="A49" s="284"/>
      <c r="B49" s="41" t="s">
        <v>335</v>
      </c>
      <c r="C49" s="253" t="s">
        <v>336</v>
      </c>
      <c r="D49" s="253">
        <f>5*8*4</f>
        <v>160</v>
      </c>
      <c r="E49" s="172"/>
      <c r="F49" s="170"/>
      <c r="G49" s="172"/>
    </row>
    <row r="50" spans="1:7" ht="13">
      <c r="A50" s="285"/>
      <c r="B50" s="42"/>
      <c r="C50" s="253"/>
      <c r="D50" s="253"/>
      <c r="E50" s="172"/>
      <c r="F50" s="170"/>
      <c r="G50" s="172"/>
    </row>
    <row r="51" spans="1:7" ht="13">
      <c r="A51" s="58"/>
      <c r="B51" s="39"/>
      <c r="C51" s="39"/>
      <c r="D51" s="39"/>
      <c r="E51" s="39"/>
      <c r="F51" s="39"/>
      <c r="G51" s="39"/>
    </row>
    <row r="52" spans="1:7" ht="13">
      <c r="A52" s="58">
        <v>2</v>
      </c>
      <c r="B52" s="39" t="s">
        <v>223</v>
      </c>
      <c r="C52" s="39"/>
      <c r="D52" s="39"/>
      <c r="E52" s="250"/>
      <c r="F52" s="250"/>
      <c r="G52" s="250"/>
    </row>
    <row r="53" spans="1:7">
      <c r="E53" s="255"/>
    </row>
  </sheetData>
  <mergeCells count="16">
    <mergeCell ref="A47:A50"/>
    <mergeCell ref="A1:G2"/>
    <mergeCell ref="B3:B4"/>
    <mergeCell ref="F3:F4"/>
    <mergeCell ref="G3:G4"/>
    <mergeCell ref="F5:F6"/>
    <mergeCell ref="G5:G6"/>
    <mergeCell ref="A7:A15"/>
    <mergeCell ref="E3:E4"/>
    <mergeCell ref="E5:E6"/>
    <mergeCell ref="A24:A31"/>
    <mergeCell ref="A33:A39"/>
    <mergeCell ref="A41:A45"/>
    <mergeCell ref="A17:A22"/>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A5A1F-FF91-41BE-8395-748FD7D7255D}">
  <dimension ref="A1:G29"/>
  <sheetViews>
    <sheetView workbookViewId="0">
      <pane xSplit="1" ySplit="6" topLeftCell="B16" activePane="bottomRight" state="frozen"/>
      <selection activeCell="B8" sqref="B8:D9"/>
      <selection pane="topRight" activeCell="B8" sqref="B8:D9"/>
      <selection pane="bottomLeft" activeCell="B8" sqref="B8:D9"/>
      <selection pane="bottomRight" activeCell="B7" sqref="B7"/>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ht="12.5" customHeight="1">
      <c r="A1" s="286" t="s">
        <v>352</v>
      </c>
      <c r="B1" s="287"/>
      <c r="C1" s="287"/>
      <c r="D1" s="287"/>
      <c r="E1" s="287"/>
      <c r="F1" s="287"/>
      <c r="G1" s="288"/>
    </row>
    <row r="2" spans="1:7" ht="12.5" customHeight="1">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3</v>
      </c>
      <c r="B5" s="249" t="str">
        <f>MID(A1,10,50)</f>
        <v>C: MECHANICAL TROLLEY  WORKS</v>
      </c>
      <c r="C5" s="251"/>
      <c r="D5" s="251"/>
      <c r="E5" s="279"/>
      <c r="F5" s="279"/>
      <c r="G5" s="279"/>
    </row>
    <row r="6" spans="1:7" ht="13">
      <c r="A6" s="54"/>
      <c r="B6" s="39"/>
      <c r="C6" s="260"/>
      <c r="D6" s="42"/>
      <c r="E6" s="280"/>
      <c r="F6" s="280"/>
      <c r="G6" s="280"/>
    </row>
    <row r="7" spans="1:7" ht="13">
      <c r="A7" s="276">
        <f>A5+0.1</f>
        <v>3.1</v>
      </c>
      <c r="B7" s="40" t="s">
        <v>337</v>
      </c>
      <c r="C7" s="256"/>
      <c r="D7" s="252"/>
      <c r="E7" s="172"/>
      <c r="F7" s="170"/>
      <c r="G7" s="172"/>
    </row>
    <row r="8" spans="1:7" ht="13">
      <c r="A8" s="276"/>
      <c r="B8" s="41" t="s">
        <v>436</v>
      </c>
      <c r="C8" s="256"/>
      <c r="D8" s="258"/>
      <c r="E8" s="172"/>
      <c r="F8" s="170"/>
      <c r="G8" s="172"/>
    </row>
    <row r="9" spans="1:7" ht="26">
      <c r="A9" s="276"/>
      <c r="B9" s="41" t="s">
        <v>442</v>
      </c>
      <c r="C9" s="256" t="s">
        <v>333</v>
      </c>
      <c r="D9" s="258">
        <v>1</v>
      </c>
      <c r="E9" s="172"/>
      <c r="F9" s="170"/>
      <c r="G9" s="172"/>
    </row>
    <row r="10" spans="1:7" ht="13">
      <c r="A10" s="276"/>
      <c r="B10" s="41" t="s">
        <v>437</v>
      </c>
      <c r="C10" s="256"/>
      <c r="D10" s="258"/>
      <c r="E10" s="172"/>
      <c r="F10" s="170"/>
      <c r="G10" s="172"/>
    </row>
    <row r="11" spans="1:7" ht="13">
      <c r="A11" s="276"/>
      <c r="B11" s="41" t="s">
        <v>438</v>
      </c>
      <c r="C11" s="256" t="s">
        <v>333</v>
      </c>
      <c r="D11" s="258">
        <v>1</v>
      </c>
      <c r="E11" s="172"/>
      <c r="F11" s="170"/>
      <c r="G11" s="172"/>
    </row>
    <row r="12" spans="1:7" ht="13">
      <c r="A12" s="276"/>
      <c r="B12" s="41" t="s">
        <v>439</v>
      </c>
      <c r="C12" s="256" t="s">
        <v>333</v>
      </c>
      <c r="D12" s="258">
        <v>1</v>
      </c>
      <c r="E12" s="172"/>
      <c r="F12" s="170"/>
      <c r="G12" s="172"/>
    </row>
    <row r="13" spans="1:7" ht="13">
      <c r="A13" s="276"/>
      <c r="B13" s="41" t="s">
        <v>440</v>
      </c>
      <c r="C13" s="256" t="s">
        <v>333</v>
      </c>
      <c r="D13" s="258">
        <v>1</v>
      </c>
      <c r="E13" s="172"/>
      <c r="F13" s="170"/>
      <c r="G13" s="172"/>
    </row>
    <row r="14" spans="1:7" ht="26">
      <c r="A14" s="276"/>
      <c r="B14" s="41" t="s">
        <v>441</v>
      </c>
      <c r="C14" s="256" t="s">
        <v>333</v>
      </c>
      <c r="D14" s="258">
        <v>1</v>
      </c>
      <c r="E14" s="172"/>
      <c r="F14" s="170"/>
      <c r="G14" s="172"/>
    </row>
    <row r="15" spans="1:7" ht="13">
      <c r="A15" s="276"/>
      <c r="B15" s="157"/>
      <c r="C15" s="256"/>
      <c r="D15" s="258"/>
      <c r="E15" s="172"/>
      <c r="F15" s="170"/>
      <c r="G15" s="172"/>
    </row>
    <row r="16" spans="1:7" ht="13">
      <c r="A16" s="54"/>
      <c r="B16" s="39"/>
      <c r="C16" s="39"/>
      <c r="D16" s="39"/>
      <c r="E16" s="39"/>
      <c r="F16" s="39"/>
      <c r="G16" s="39"/>
    </row>
    <row r="17" spans="1:7" ht="13">
      <c r="A17" s="276">
        <f>A7+0.1</f>
        <v>3.2</v>
      </c>
      <c r="B17" s="40" t="s">
        <v>338</v>
      </c>
      <c r="C17" s="252"/>
      <c r="D17" s="252"/>
      <c r="E17" s="172"/>
      <c r="F17" s="170"/>
      <c r="G17" s="172"/>
    </row>
    <row r="18" spans="1:7" ht="13">
      <c r="A18" s="276"/>
      <c r="B18" s="41" t="s">
        <v>341</v>
      </c>
      <c r="C18" s="253" t="s">
        <v>333</v>
      </c>
      <c r="D18" s="253">
        <v>9</v>
      </c>
      <c r="E18" s="172"/>
      <c r="F18" s="170"/>
      <c r="G18" s="172"/>
    </row>
    <row r="19" spans="1:7" ht="13">
      <c r="A19" s="276"/>
      <c r="B19" s="41" t="s">
        <v>343</v>
      </c>
      <c r="C19" s="253" t="s">
        <v>333</v>
      </c>
      <c r="D19" s="253">
        <v>9</v>
      </c>
      <c r="E19" s="172"/>
      <c r="F19" s="170"/>
      <c r="G19" s="172"/>
    </row>
    <row r="20" spans="1:7" ht="13">
      <c r="A20" s="276"/>
      <c r="B20" s="41" t="s">
        <v>342</v>
      </c>
      <c r="C20" s="253" t="s">
        <v>333</v>
      </c>
      <c r="D20" s="253">
        <v>9</v>
      </c>
      <c r="E20" s="172"/>
      <c r="F20" s="170"/>
      <c r="G20" s="172"/>
    </row>
    <row r="21" spans="1:7" ht="13">
      <c r="A21" s="276"/>
      <c r="B21" s="41" t="s">
        <v>339</v>
      </c>
      <c r="C21" s="253" t="s">
        <v>333</v>
      </c>
      <c r="D21" s="253">
        <v>9</v>
      </c>
      <c r="E21" s="172"/>
      <c r="F21" s="170"/>
      <c r="G21" s="172"/>
    </row>
    <row r="22" spans="1:7" ht="13">
      <c r="A22" s="276"/>
      <c r="B22" s="41" t="s">
        <v>340</v>
      </c>
      <c r="C22" s="253" t="s">
        <v>333</v>
      </c>
      <c r="D22" s="253">
        <v>9</v>
      </c>
      <c r="E22" s="172"/>
      <c r="F22" s="170"/>
      <c r="G22" s="172"/>
    </row>
    <row r="23" spans="1:7" ht="13">
      <c r="A23" s="276"/>
      <c r="B23" s="42"/>
      <c r="C23" s="253"/>
      <c r="D23" s="253"/>
      <c r="E23" s="172"/>
      <c r="F23" s="170"/>
      <c r="G23" s="172"/>
    </row>
    <row r="24" spans="1:7" ht="13">
      <c r="A24" s="54"/>
      <c r="B24" s="39"/>
      <c r="C24" s="39"/>
      <c r="D24" s="39"/>
      <c r="E24" s="39"/>
      <c r="F24" s="39"/>
      <c r="G24" s="39"/>
    </row>
    <row r="25" spans="1:7" ht="13">
      <c r="A25" s="276">
        <f>A17+0.1</f>
        <v>3.3000000000000003</v>
      </c>
      <c r="B25" s="40" t="s">
        <v>360</v>
      </c>
      <c r="C25" s="252"/>
      <c r="D25" s="252"/>
      <c r="E25" s="172"/>
      <c r="F25" s="170"/>
      <c r="G25" s="172"/>
    </row>
    <row r="26" spans="1:7" ht="13">
      <c r="A26" s="276"/>
      <c r="B26" s="41" t="s">
        <v>358</v>
      </c>
      <c r="C26" s="253" t="s">
        <v>333</v>
      </c>
      <c r="D26" s="253">
        <v>1</v>
      </c>
      <c r="E26" s="172"/>
      <c r="F26" s="170"/>
      <c r="G26" s="172"/>
    </row>
    <row r="27" spans="1:7" ht="13">
      <c r="A27" s="54"/>
      <c r="B27" s="39"/>
      <c r="C27" s="39"/>
      <c r="D27" s="39"/>
      <c r="E27" s="39"/>
      <c r="F27" s="39"/>
      <c r="G27" s="39"/>
    </row>
    <row r="28" spans="1:7" ht="13">
      <c r="A28" s="58">
        <f>A5</f>
        <v>3</v>
      </c>
      <c r="B28" s="39" t="s">
        <v>223</v>
      </c>
      <c r="C28" s="39"/>
      <c r="D28" s="39"/>
      <c r="E28" s="250"/>
      <c r="F28" s="250">
        <f>SUM(F17:F27)</f>
        <v>0</v>
      </c>
      <c r="G28" s="250"/>
    </row>
    <row r="29" spans="1:7">
      <c r="E29" s="255"/>
    </row>
  </sheetData>
  <mergeCells count="13">
    <mergeCell ref="A7:A15"/>
    <mergeCell ref="A17:A23"/>
    <mergeCell ref="A25:A26"/>
    <mergeCell ref="A1:G2"/>
    <mergeCell ref="B3:B4"/>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5E04A-EBC2-4FCD-BE44-EA9096957955}">
  <dimension ref="A1:G33"/>
  <sheetViews>
    <sheetView workbookViewId="0">
      <pane xSplit="1" ySplit="6" topLeftCell="B25" activePane="bottomRight" state="frozen"/>
      <selection activeCell="B8" sqref="B8:D9"/>
      <selection pane="topRight" activeCell="B8" sqref="B8:D9"/>
      <selection pane="bottomLeft" activeCell="B8" sqref="B8:D9"/>
      <selection pane="bottomRight" activeCell="F5" sqref="F5:F6"/>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286" t="s">
        <v>418</v>
      </c>
      <c r="B1" s="287"/>
      <c r="C1" s="287"/>
      <c r="D1" s="287"/>
      <c r="E1" s="287"/>
      <c r="F1" s="287"/>
      <c r="G1" s="288"/>
    </row>
    <row r="2" spans="1:7">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5</v>
      </c>
      <c r="B5" s="249" t="str">
        <f>MID(A1,10,50)</f>
        <v>D: MECHANICAL DRIVE SYSTEM</v>
      </c>
      <c r="C5" s="251"/>
      <c r="D5" s="251"/>
      <c r="E5" s="279"/>
      <c r="F5" s="279"/>
      <c r="G5" s="279"/>
    </row>
    <row r="6" spans="1:7" ht="13">
      <c r="A6" s="54"/>
      <c r="B6" s="39"/>
      <c r="C6" s="42"/>
      <c r="D6" s="42"/>
      <c r="E6" s="280"/>
      <c r="F6" s="280"/>
      <c r="G6" s="280"/>
    </row>
    <row r="7" spans="1:7" ht="13">
      <c r="A7" s="276">
        <f>A5+0.1</f>
        <v>5.0999999999999996</v>
      </c>
      <c r="B7" s="40" t="s">
        <v>337</v>
      </c>
      <c r="C7" s="256"/>
      <c r="D7" s="252"/>
      <c r="E7" s="172"/>
      <c r="F7" s="170"/>
      <c r="G7" s="172"/>
    </row>
    <row r="8" spans="1:7" ht="13">
      <c r="A8" s="276"/>
      <c r="B8" s="41" t="s">
        <v>436</v>
      </c>
      <c r="C8" s="256"/>
      <c r="D8" s="258"/>
      <c r="E8" s="172"/>
      <c r="F8" s="170"/>
      <c r="G8" s="172"/>
    </row>
    <row r="9" spans="1:7" ht="26">
      <c r="A9" s="276"/>
      <c r="B9" s="41" t="s">
        <v>442</v>
      </c>
      <c r="C9" s="256" t="s">
        <v>333</v>
      </c>
      <c r="D9" s="258">
        <v>1</v>
      </c>
      <c r="E9" s="172"/>
      <c r="F9" s="170"/>
      <c r="G9" s="172"/>
    </row>
    <row r="10" spans="1:7" ht="13">
      <c r="A10" s="276"/>
      <c r="B10" s="41" t="s">
        <v>437</v>
      </c>
      <c r="C10" s="256"/>
      <c r="D10" s="258"/>
      <c r="E10" s="172"/>
      <c r="F10" s="170"/>
      <c r="G10" s="172"/>
    </row>
    <row r="11" spans="1:7" ht="13">
      <c r="A11" s="276"/>
      <c r="B11" s="41" t="s">
        <v>438</v>
      </c>
      <c r="C11" s="256" t="s">
        <v>333</v>
      </c>
      <c r="D11" s="258">
        <v>1</v>
      </c>
      <c r="E11" s="172"/>
      <c r="F11" s="170"/>
      <c r="G11" s="172"/>
    </row>
    <row r="12" spans="1:7" ht="13">
      <c r="A12" s="276"/>
      <c r="B12" s="41" t="s">
        <v>439</v>
      </c>
      <c r="C12" s="256" t="s">
        <v>333</v>
      </c>
      <c r="D12" s="258">
        <v>1</v>
      </c>
      <c r="E12" s="172"/>
      <c r="F12" s="170"/>
      <c r="G12" s="172"/>
    </row>
    <row r="13" spans="1:7" ht="13">
      <c r="A13" s="276"/>
      <c r="B13" s="41" t="s">
        <v>440</v>
      </c>
      <c r="C13" s="256" t="s">
        <v>333</v>
      </c>
      <c r="D13" s="258">
        <v>1</v>
      </c>
      <c r="E13" s="172"/>
      <c r="F13" s="170"/>
      <c r="G13" s="172"/>
    </row>
    <row r="14" spans="1:7" ht="26">
      <c r="A14" s="276"/>
      <c r="B14" s="41" t="s">
        <v>441</v>
      </c>
      <c r="C14" s="256" t="s">
        <v>333</v>
      </c>
      <c r="D14" s="258">
        <v>1</v>
      </c>
      <c r="E14" s="172"/>
      <c r="F14" s="170"/>
      <c r="G14" s="172"/>
    </row>
    <row r="15" spans="1:7" ht="13">
      <c r="A15" s="276"/>
      <c r="B15" s="42"/>
      <c r="C15" s="253"/>
      <c r="D15" s="253"/>
      <c r="E15" s="172"/>
      <c r="F15" s="170"/>
      <c r="G15" s="172"/>
    </row>
    <row r="16" spans="1:7" ht="13">
      <c r="A16" s="54"/>
      <c r="B16" s="39"/>
      <c r="C16" s="39"/>
      <c r="D16" s="39"/>
      <c r="E16" s="39"/>
      <c r="F16" s="39"/>
      <c r="G16" s="39"/>
    </row>
    <row r="17" spans="1:7" ht="13">
      <c r="A17" s="276">
        <f>A7+0.1</f>
        <v>5.1999999999999993</v>
      </c>
      <c r="B17" s="40" t="s">
        <v>362</v>
      </c>
      <c r="C17" s="252"/>
      <c r="D17" s="252"/>
      <c r="E17" s="172"/>
      <c r="F17" s="170"/>
      <c r="G17" s="172"/>
    </row>
    <row r="18" spans="1:7" ht="13">
      <c r="A18" s="276"/>
      <c r="B18" s="41" t="s">
        <v>345</v>
      </c>
      <c r="C18" s="253" t="s">
        <v>333</v>
      </c>
      <c r="D18" s="253">
        <v>1</v>
      </c>
      <c r="E18" s="172"/>
      <c r="F18" s="170"/>
      <c r="G18" s="172"/>
    </row>
    <row r="19" spans="1:7" ht="13">
      <c r="A19" s="276"/>
      <c r="B19" s="41" t="s">
        <v>346</v>
      </c>
      <c r="C19" s="253" t="s">
        <v>333</v>
      </c>
      <c r="D19" s="253">
        <v>1</v>
      </c>
      <c r="E19" s="172"/>
      <c r="F19" s="170"/>
      <c r="G19" s="172"/>
    </row>
    <row r="20" spans="1:7" ht="13">
      <c r="A20" s="276"/>
      <c r="B20" s="41" t="s">
        <v>347</v>
      </c>
      <c r="C20" s="253" t="s">
        <v>333</v>
      </c>
      <c r="D20" s="253">
        <v>1</v>
      </c>
      <c r="E20" s="172"/>
      <c r="F20" s="170"/>
      <c r="G20" s="172"/>
    </row>
    <row r="21" spans="1:7" ht="13">
      <c r="A21" s="276"/>
      <c r="B21" s="41" t="s">
        <v>348</v>
      </c>
      <c r="C21" s="253" t="s">
        <v>333</v>
      </c>
      <c r="D21" s="253">
        <v>1</v>
      </c>
      <c r="E21" s="172"/>
      <c r="F21" s="170"/>
      <c r="G21" s="172"/>
    </row>
    <row r="22" spans="1:7" ht="13">
      <c r="A22" s="276"/>
      <c r="B22" s="41" t="s">
        <v>411</v>
      </c>
      <c r="C22" s="253" t="s">
        <v>333</v>
      </c>
      <c r="D22" s="253">
        <v>1</v>
      </c>
      <c r="E22" s="172"/>
      <c r="F22" s="170"/>
      <c r="G22" s="172"/>
    </row>
    <row r="23" spans="1:7" ht="13">
      <c r="A23" s="276"/>
      <c r="B23" s="41" t="s">
        <v>349</v>
      </c>
      <c r="C23" s="253" t="s">
        <v>333</v>
      </c>
      <c r="D23" s="253">
        <v>1</v>
      </c>
      <c r="E23" s="172"/>
      <c r="F23" s="170"/>
      <c r="G23" s="172"/>
    </row>
    <row r="24" spans="1:7" ht="13">
      <c r="A24" s="276"/>
      <c r="B24" s="41" t="s">
        <v>350</v>
      </c>
      <c r="C24" s="253" t="s">
        <v>333</v>
      </c>
      <c r="D24" s="253">
        <v>1</v>
      </c>
      <c r="E24" s="172"/>
      <c r="F24" s="170"/>
      <c r="G24" s="172"/>
    </row>
    <row r="25" spans="1:7" ht="13">
      <c r="A25" s="276"/>
      <c r="B25" s="41" t="s">
        <v>351</v>
      </c>
      <c r="C25" s="253" t="s">
        <v>333</v>
      </c>
      <c r="D25" s="253">
        <v>1</v>
      </c>
      <c r="E25" s="172"/>
      <c r="F25" s="170"/>
      <c r="G25" s="172"/>
    </row>
    <row r="26" spans="1:7" ht="13">
      <c r="A26" s="276"/>
      <c r="B26" s="41"/>
      <c r="C26" s="253"/>
      <c r="D26" s="253"/>
      <c r="E26" s="172"/>
      <c r="F26" s="170"/>
      <c r="G26" s="172"/>
    </row>
    <row r="27" spans="1:7" ht="13">
      <c r="A27" s="276"/>
      <c r="B27" s="42"/>
      <c r="C27" s="253"/>
      <c r="D27" s="253"/>
      <c r="E27" s="172"/>
      <c r="F27" s="170"/>
      <c r="G27" s="172"/>
    </row>
    <row r="28" spans="1:7" ht="13">
      <c r="A28" s="54"/>
      <c r="B28" s="39"/>
      <c r="C28" s="39"/>
      <c r="D28" s="39"/>
      <c r="E28" s="39"/>
      <c r="F28" s="39"/>
      <c r="G28" s="39"/>
    </row>
    <row r="29" spans="1:7" ht="13">
      <c r="A29" s="276">
        <f>A17+0.1</f>
        <v>5.2999999999999989</v>
      </c>
      <c r="B29" s="40" t="s">
        <v>360</v>
      </c>
      <c r="C29" s="252"/>
      <c r="D29" s="252"/>
      <c r="E29" s="172"/>
      <c r="F29" s="170"/>
      <c r="G29" s="172"/>
    </row>
    <row r="30" spans="1:7" ht="13">
      <c r="A30" s="276"/>
      <c r="B30" s="41" t="s">
        <v>358</v>
      </c>
      <c r="C30" s="253" t="s">
        <v>333</v>
      </c>
      <c r="D30" s="253">
        <v>1</v>
      </c>
      <c r="E30" s="172"/>
      <c r="F30" s="170"/>
      <c r="G30" s="172"/>
    </row>
    <row r="31" spans="1:7" ht="13">
      <c r="A31" s="276"/>
      <c r="B31" s="42"/>
      <c r="C31" s="253"/>
      <c r="D31" s="253"/>
      <c r="E31" s="172"/>
      <c r="F31" s="170"/>
      <c r="G31" s="172"/>
    </row>
    <row r="32" spans="1:7" ht="13">
      <c r="A32" s="58">
        <f>A5</f>
        <v>5</v>
      </c>
      <c r="B32" s="39" t="s">
        <v>223</v>
      </c>
      <c r="C32" s="39"/>
      <c r="D32" s="39"/>
      <c r="E32" s="250"/>
      <c r="F32" s="250">
        <f>SUM(F17:F31)</f>
        <v>0</v>
      </c>
      <c r="G32" s="250"/>
    </row>
    <row r="33" spans="5:5">
      <c r="E33" s="255"/>
    </row>
  </sheetData>
  <mergeCells count="13">
    <mergeCell ref="A7:A15"/>
    <mergeCell ref="A17:A27"/>
    <mergeCell ref="A29:A31"/>
    <mergeCell ref="A1:G2"/>
    <mergeCell ref="B3:B4"/>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89247-FF99-46D1-B32A-A0932610DFF4}">
  <dimension ref="A1:G37"/>
  <sheetViews>
    <sheetView workbookViewId="0">
      <pane xSplit="1" ySplit="6" topLeftCell="B7" activePane="bottomRight" state="frozen"/>
      <selection activeCell="B8" sqref="B8:D9"/>
      <selection pane="topRight" activeCell="B8" sqref="B8:D9"/>
      <selection pane="bottomLeft" activeCell="B8" sqref="B8:D9"/>
      <selection pane="bottomRight" activeCell="F5" sqref="F5:F6"/>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286" t="s">
        <v>419</v>
      </c>
      <c r="B1" s="287"/>
      <c r="C1" s="287"/>
      <c r="D1" s="287"/>
      <c r="E1" s="287"/>
      <c r="F1" s="287"/>
      <c r="G1" s="288"/>
    </row>
    <row r="2" spans="1:7">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4</v>
      </c>
      <c r="B5" s="249" t="str">
        <f>MID(A1,10,50)</f>
        <v>E: ELECTRICAL GMCC</v>
      </c>
      <c r="C5" s="251"/>
      <c r="D5" s="251"/>
      <c r="E5" s="279"/>
      <c r="F5" s="279"/>
      <c r="G5" s="279"/>
    </row>
    <row r="6" spans="1:7" ht="13">
      <c r="A6" s="54"/>
      <c r="B6" s="39"/>
      <c r="C6" s="42"/>
      <c r="D6" s="42"/>
      <c r="E6" s="280"/>
      <c r="F6" s="280"/>
      <c r="G6" s="280"/>
    </row>
    <row r="7" spans="1:7" ht="13">
      <c r="A7" s="276">
        <f>A5+0.1</f>
        <v>4.0999999999999996</v>
      </c>
      <c r="B7" s="40" t="s">
        <v>337</v>
      </c>
      <c r="C7" s="256"/>
      <c r="D7" s="252"/>
      <c r="E7" s="172"/>
      <c r="F7" s="170"/>
      <c r="G7" s="172"/>
    </row>
    <row r="8" spans="1:7" ht="13">
      <c r="A8" s="276"/>
      <c r="B8" s="41" t="s">
        <v>436</v>
      </c>
      <c r="C8" s="256"/>
      <c r="D8" s="258"/>
      <c r="E8" s="172"/>
      <c r="F8" s="170"/>
      <c r="G8" s="172"/>
    </row>
    <row r="9" spans="1:7" ht="26">
      <c r="A9" s="276"/>
      <c r="B9" s="41" t="s">
        <v>442</v>
      </c>
      <c r="C9" s="256" t="s">
        <v>333</v>
      </c>
      <c r="D9" s="258">
        <v>1</v>
      </c>
      <c r="E9" s="172"/>
      <c r="F9" s="170"/>
      <c r="G9" s="172"/>
    </row>
    <row r="10" spans="1:7" ht="13">
      <c r="A10" s="276"/>
      <c r="B10" s="41" t="s">
        <v>437</v>
      </c>
      <c r="C10" s="256"/>
      <c r="D10" s="258"/>
      <c r="E10" s="172"/>
      <c r="F10" s="170"/>
      <c r="G10" s="172"/>
    </row>
    <row r="11" spans="1:7" ht="13">
      <c r="A11" s="276"/>
      <c r="B11" s="41" t="s">
        <v>438</v>
      </c>
      <c r="C11" s="256" t="s">
        <v>333</v>
      </c>
      <c r="D11" s="258">
        <v>1</v>
      </c>
      <c r="E11" s="172"/>
      <c r="F11" s="170"/>
      <c r="G11" s="172"/>
    </row>
    <row r="12" spans="1:7" ht="13">
      <c r="A12" s="276"/>
      <c r="B12" s="41" t="s">
        <v>439</v>
      </c>
      <c r="C12" s="256" t="s">
        <v>333</v>
      </c>
      <c r="D12" s="258">
        <v>1</v>
      </c>
      <c r="E12" s="172"/>
      <c r="F12" s="170"/>
      <c r="G12" s="172"/>
    </row>
    <row r="13" spans="1:7" ht="13">
      <c r="A13" s="276"/>
      <c r="B13" s="41" t="s">
        <v>440</v>
      </c>
      <c r="C13" s="256" t="s">
        <v>333</v>
      </c>
      <c r="D13" s="258">
        <v>1</v>
      </c>
      <c r="E13" s="172"/>
      <c r="F13" s="170"/>
      <c r="G13" s="172"/>
    </row>
    <row r="14" spans="1:7" ht="26">
      <c r="A14" s="276"/>
      <c r="B14" s="41" t="s">
        <v>441</v>
      </c>
      <c r="C14" s="256" t="s">
        <v>333</v>
      </c>
      <c r="D14" s="258">
        <v>1</v>
      </c>
      <c r="E14" s="172"/>
      <c r="F14" s="170"/>
      <c r="G14" s="172"/>
    </row>
    <row r="15" spans="1:7" ht="13">
      <c r="A15" s="276"/>
      <c r="B15" s="42"/>
      <c r="C15" s="253"/>
      <c r="D15" s="253"/>
      <c r="E15" s="172"/>
      <c r="F15" s="170"/>
      <c r="G15" s="172"/>
    </row>
    <row r="16" spans="1:7" ht="13">
      <c r="A16" s="54"/>
      <c r="B16" s="39"/>
      <c r="C16" s="39"/>
      <c r="D16" s="39"/>
      <c r="E16" s="39"/>
      <c r="F16" s="39"/>
      <c r="G16" s="39"/>
    </row>
    <row r="17" spans="1:7" ht="13">
      <c r="A17" s="276">
        <f>A7+0.1</f>
        <v>4.1999999999999993</v>
      </c>
      <c r="B17" s="40" t="s">
        <v>359</v>
      </c>
      <c r="C17" s="252"/>
      <c r="D17" s="252"/>
      <c r="E17" s="172"/>
      <c r="F17" s="170"/>
      <c r="G17" s="172"/>
    </row>
    <row r="18" spans="1:7" ht="13">
      <c r="A18" s="276"/>
      <c r="B18" s="41" t="s">
        <v>354</v>
      </c>
      <c r="C18" s="253" t="s">
        <v>333</v>
      </c>
      <c r="D18" s="253">
        <v>1</v>
      </c>
      <c r="E18" s="172"/>
      <c r="F18" s="170"/>
      <c r="G18" s="172"/>
    </row>
    <row r="19" spans="1:7" ht="13">
      <c r="A19" s="276"/>
      <c r="B19" s="41" t="s">
        <v>355</v>
      </c>
      <c r="C19" s="253" t="s">
        <v>333</v>
      </c>
      <c r="D19" s="253">
        <v>1</v>
      </c>
      <c r="E19" s="172"/>
      <c r="F19" s="170"/>
      <c r="G19" s="172"/>
    </row>
    <row r="20" spans="1:7" ht="13">
      <c r="A20" s="276"/>
      <c r="B20" s="41" t="s">
        <v>356</v>
      </c>
      <c r="C20" s="253" t="s">
        <v>333</v>
      </c>
      <c r="D20" s="253">
        <v>1</v>
      </c>
      <c r="E20" s="172"/>
      <c r="F20" s="170"/>
      <c r="G20" s="172"/>
    </row>
    <row r="21" spans="1:7" ht="13">
      <c r="A21" s="276"/>
      <c r="B21" s="41" t="s">
        <v>412</v>
      </c>
      <c r="C21" s="253" t="s">
        <v>333</v>
      </c>
      <c r="D21" s="253">
        <v>1</v>
      </c>
      <c r="E21" s="172"/>
      <c r="F21" s="170"/>
      <c r="G21" s="172"/>
    </row>
    <row r="22" spans="1:7" ht="13">
      <c r="A22" s="276"/>
      <c r="B22" s="41" t="s">
        <v>413</v>
      </c>
      <c r="C22" s="253" t="s">
        <v>333</v>
      </c>
      <c r="D22" s="253">
        <v>1</v>
      </c>
      <c r="E22" s="172"/>
      <c r="F22" s="170"/>
      <c r="G22" s="172"/>
    </row>
    <row r="23" spans="1:7" ht="13">
      <c r="A23" s="276"/>
      <c r="B23" s="41" t="s">
        <v>364</v>
      </c>
      <c r="C23" s="253" t="s">
        <v>333</v>
      </c>
      <c r="D23" s="253">
        <v>1</v>
      </c>
      <c r="E23" s="172"/>
      <c r="F23" s="170"/>
      <c r="G23" s="172"/>
    </row>
    <row r="24" spans="1:7" ht="13">
      <c r="A24" s="276"/>
      <c r="B24" s="41" t="s">
        <v>365</v>
      </c>
      <c r="C24" s="253" t="s">
        <v>333</v>
      </c>
      <c r="D24" s="253">
        <v>1</v>
      </c>
      <c r="E24" s="172"/>
      <c r="F24" s="170"/>
      <c r="G24" s="172"/>
    </row>
    <row r="25" spans="1:7" ht="13">
      <c r="A25" s="276"/>
      <c r="B25" s="41" t="s">
        <v>363</v>
      </c>
      <c r="C25" s="253" t="s">
        <v>333</v>
      </c>
      <c r="D25" s="253">
        <v>1</v>
      </c>
      <c r="E25" s="172"/>
      <c r="F25" s="170"/>
      <c r="G25" s="172"/>
    </row>
    <row r="26" spans="1:7" ht="13">
      <c r="A26" s="276"/>
      <c r="B26" s="41" t="s">
        <v>366</v>
      </c>
      <c r="C26" s="253" t="s">
        <v>333</v>
      </c>
      <c r="D26" s="253">
        <v>1</v>
      </c>
      <c r="E26" s="172"/>
      <c r="F26" s="170"/>
      <c r="G26" s="172"/>
    </row>
    <row r="27" spans="1:7" ht="13">
      <c r="A27" s="276"/>
      <c r="B27" s="42"/>
      <c r="C27" s="253"/>
      <c r="D27" s="253"/>
      <c r="E27" s="172"/>
      <c r="F27" s="170"/>
      <c r="G27" s="172"/>
    </row>
    <row r="28" spans="1:7" ht="13">
      <c r="A28" s="54"/>
      <c r="B28" s="39"/>
      <c r="C28" s="39"/>
      <c r="D28" s="39"/>
      <c r="E28" s="39"/>
      <c r="F28" s="39"/>
      <c r="G28" s="39"/>
    </row>
    <row r="29" spans="1:7" ht="13">
      <c r="A29" s="276">
        <f>A17+0.1</f>
        <v>4.2999999999999989</v>
      </c>
      <c r="B29" s="40" t="s">
        <v>361</v>
      </c>
      <c r="C29" s="252"/>
      <c r="D29" s="252"/>
      <c r="E29" s="172"/>
      <c r="F29" s="170"/>
      <c r="G29" s="172"/>
    </row>
    <row r="30" spans="1:7" ht="13">
      <c r="A30" s="276"/>
      <c r="B30" s="44" t="s">
        <v>306</v>
      </c>
      <c r="C30" s="253" t="s">
        <v>333</v>
      </c>
      <c r="D30" s="253">
        <v>1</v>
      </c>
      <c r="E30" s="172"/>
      <c r="F30" s="170"/>
      <c r="G30" s="172"/>
    </row>
    <row r="31" spans="1:7" ht="13">
      <c r="A31" s="276"/>
      <c r="B31" s="41" t="s">
        <v>307</v>
      </c>
      <c r="C31" s="253" t="s">
        <v>333</v>
      </c>
      <c r="D31" s="253">
        <v>1</v>
      </c>
      <c r="E31" s="172"/>
      <c r="F31" s="170"/>
      <c r="G31" s="172"/>
    </row>
    <row r="32" spans="1:7" ht="26">
      <c r="A32" s="276"/>
      <c r="B32" s="41" t="s">
        <v>308</v>
      </c>
      <c r="C32" s="253" t="s">
        <v>333</v>
      </c>
      <c r="D32" s="253">
        <v>1</v>
      </c>
      <c r="E32" s="172"/>
      <c r="F32" s="170"/>
      <c r="G32" s="172"/>
    </row>
    <row r="33" spans="1:7" ht="13">
      <c r="A33" s="276"/>
      <c r="B33" s="41" t="s">
        <v>358</v>
      </c>
      <c r="C33" s="253" t="s">
        <v>333</v>
      </c>
      <c r="D33" s="253">
        <v>1</v>
      </c>
      <c r="E33" s="172"/>
      <c r="F33" s="170"/>
      <c r="G33" s="172"/>
    </row>
    <row r="34" spans="1:7" ht="13">
      <c r="A34" s="276"/>
      <c r="B34" s="42"/>
      <c r="C34" s="253"/>
      <c r="D34" s="253"/>
      <c r="E34" s="172"/>
      <c r="F34" s="170"/>
      <c r="G34" s="172"/>
    </row>
    <row r="35" spans="1:7" ht="13">
      <c r="A35" s="54"/>
      <c r="B35" s="42"/>
      <c r="C35" s="253"/>
      <c r="D35" s="253"/>
      <c r="E35" s="172"/>
      <c r="F35" s="170"/>
      <c r="G35" s="172"/>
    </row>
    <row r="36" spans="1:7" ht="13">
      <c r="A36" s="58">
        <f>A5</f>
        <v>4</v>
      </c>
      <c r="B36" s="39" t="s">
        <v>223</v>
      </c>
      <c r="C36" s="39"/>
      <c r="D36" s="39"/>
      <c r="E36" s="250"/>
      <c r="F36" s="250">
        <f>SUM(F17:F35)</f>
        <v>0</v>
      </c>
      <c r="G36" s="250"/>
    </row>
    <row r="37" spans="1:7">
      <c r="E37" s="255"/>
    </row>
  </sheetData>
  <mergeCells count="13">
    <mergeCell ref="A7:A15"/>
    <mergeCell ref="A17:A27"/>
    <mergeCell ref="A29:A34"/>
    <mergeCell ref="A1:G2"/>
    <mergeCell ref="B3:B4"/>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1E00E-ED95-4F0C-A9DD-434C8976796B}">
  <dimension ref="A1:G51"/>
  <sheetViews>
    <sheetView zoomScaleNormal="100" workbookViewId="0">
      <pane xSplit="1" ySplit="6" topLeftCell="B19" activePane="bottomRight" state="frozen"/>
      <selection activeCell="B8" sqref="B8:D9"/>
      <selection pane="topRight" activeCell="B8" sqref="B8:D9"/>
      <selection pane="bottomLeft" activeCell="B8" sqref="B8:D9"/>
      <selection pane="bottomRight" activeCell="F5" sqref="F5:F6"/>
    </sheetView>
  </sheetViews>
  <sheetFormatPr defaultRowHeight="12.5"/>
  <cols>
    <col min="1" max="1" width="5.9062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286" t="s">
        <v>420</v>
      </c>
      <c r="B1" s="287"/>
      <c r="C1" s="287"/>
      <c r="D1" s="287"/>
      <c r="E1" s="287"/>
      <c r="F1" s="287"/>
      <c r="G1" s="288"/>
    </row>
    <row r="2" spans="1:7">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5</v>
      </c>
      <c r="B5" s="249" t="str">
        <f>MID(A1,10,50)</f>
        <v>F: PLC, SENSORS, INSTRUMENTATION</v>
      </c>
      <c r="C5" s="251"/>
      <c r="D5" s="251"/>
      <c r="E5" s="279"/>
      <c r="F5" s="279"/>
      <c r="G5" s="279"/>
    </row>
    <row r="6" spans="1:7" ht="13">
      <c r="A6" s="54"/>
      <c r="B6" s="39"/>
      <c r="C6" s="41"/>
      <c r="D6" s="42"/>
      <c r="E6" s="280"/>
      <c r="F6" s="280"/>
      <c r="G6" s="280"/>
    </row>
    <row r="7" spans="1:7" ht="13">
      <c r="A7" s="276">
        <f>A5+0.1</f>
        <v>5.0999999999999996</v>
      </c>
      <c r="B7" s="83" t="s">
        <v>337</v>
      </c>
      <c r="C7" s="264"/>
      <c r="D7" s="252"/>
      <c r="E7" s="172"/>
      <c r="F7" s="170"/>
      <c r="G7" s="172"/>
    </row>
    <row r="8" spans="1:7" ht="13">
      <c r="A8" s="276"/>
      <c r="B8" s="51" t="s">
        <v>436</v>
      </c>
      <c r="C8" s="265"/>
      <c r="D8" s="258"/>
      <c r="E8" s="172"/>
      <c r="F8" s="170"/>
      <c r="G8" s="172"/>
    </row>
    <row r="9" spans="1:7" ht="26">
      <c r="A9" s="276"/>
      <c r="B9" s="51" t="s">
        <v>442</v>
      </c>
      <c r="C9" s="265" t="s">
        <v>333</v>
      </c>
      <c r="D9" s="258">
        <v>1</v>
      </c>
      <c r="E9" s="172"/>
      <c r="F9" s="170"/>
      <c r="G9" s="172"/>
    </row>
    <row r="10" spans="1:7" ht="13">
      <c r="A10" s="276"/>
      <c r="B10" s="51" t="s">
        <v>437</v>
      </c>
      <c r="C10" s="265"/>
      <c r="D10" s="258"/>
      <c r="E10" s="172"/>
      <c r="F10" s="170"/>
      <c r="G10" s="172"/>
    </row>
    <row r="11" spans="1:7" ht="13">
      <c r="A11" s="276"/>
      <c r="B11" s="51" t="s">
        <v>438</v>
      </c>
      <c r="C11" s="265" t="s">
        <v>333</v>
      </c>
      <c r="D11" s="258">
        <v>1</v>
      </c>
      <c r="E11" s="172"/>
      <c r="F11" s="170"/>
      <c r="G11" s="172"/>
    </row>
    <row r="12" spans="1:7" ht="13">
      <c r="A12" s="276"/>
      <c r="B12" s="51" t="s">
        <v>439</v>
      </c>
      <c r="C12" s="265" t="s">
        <v>333</v>
      </c>
      <c r="D12" s="258">
        <v>1</v>
      </c>
      <c r="E12" s="172"/>
      <c r="F12" s="170"/>
      <c r="G12" s="172"/>
    </row>
    <row r="13" spans="1:7" ht="13">
      <c r="A13" s="276"/>
      <c r="B13" s="51" t="s">
        <v>440</v>
      </c>
      <c r="C13" s="265" t="s">
        <v>333</v>
      </c>
      <c r="D13" s="258">
        <v>1</v>
      </c>
      <c r="E13" s="172"/>
      <c r="F13" s="170"/>
      <c r="G13" s="172"/>
    </row>
    <row r="14" spans="1:7" ht="13">
      <c r="A14" s="276"/>
      <c r="B14" s="51" t="s">
        <v>443</v>
      </c>
      <c r="C14" s="265" t="s">
        <v>333</v>
      </c>
      <c r="D14" s="258"/>
      <c r="E14" s="172"/>
      <c r="F14" s="170"/>
      <c r="G14" s="172"/>
    </row>
    <row r="15" spans="1:7" ht="26">
      <c r="A15" s="276"/>
      <c r="B15" s="51" t="s">
        <v>444</v>
      </c>
      <c r="C15" s="265" t="s">
        <v>333</v>
      </c>
      <c r="D15" s="258">
        <v>1</v>
      </c>
      <c r="E15" s="172"/>
      <c r="F15" s="170"/>
      <c r="G15" s="172"/>
    </row>
    <row r="16" spans="1:7" ht="13">
      <c r="A16" s="276"/>
      <c r="C16" s="265"/>
      <c r="D16" s="258"/>
      <c r="E16" s="172"/>
      <c r="F16" s="170"/>
      <c r="G16" s="172"/>
    </row>
    <row r="17" spans="1:7" ht="13">
      <c r="A17" s="54"/>
      <c r="B17" s="39"/>
      <c r="C17" s="42"/>
      <c r="D17" s="39"/>
      <c r="E17" s="39"/>
      <c r="F17" s="39"/>
      <c r="G17" s="39"/>
    </row>
    <row r="18" spans="1:7" ht="13">
      <c r="A18" s="276">
        <f>A7+0.1</f>
        <v>5.1999999999999993</v>
      </c>
      <c r="B18" s="40" t="s">
        <v>397</v>
      </c>
      <c r="C18" s="252"/>
      <c r="D18" s="252"/>
      <c r="E18" s="172"/>
      <c r="F18" s="170"/>
      <c r="G18" s="172"/>
    </row>
    <row r="19" spans="1:7" ht="13">
      <c r="A19" s="276"/>
      <c r="B19" s="41" t="s">
        <v>367</v>
      </c>
      <c r="C19" s="253" t="s">
        <v>333</v>
      </c>
      <c r="D19" s="253">
        <v>1</v>
      </c>
      <c r="E19" s="172"/>
      <c r="F19" s="170"/>
      <c r="G19" s="172"/>
    </row>
    <row r="20" spans="1:7" ht="13">
      <c r="A20" s="276"/>
      <c r="B20" s="41" t="s">
        <v>409</v>
      </c>
      <c r="C20" s="253" t="s">
        <v>333</v>
      </c>
      <c r="D20" s="253">
        <v>1</v>
      </c>
      <c r="E20" s="172"/>
      <c r="F20" s="170"/>
      <c r="G20" s="172"/>
    </row>
    <row r="21" spans="1:7" ht="26">
      <c r="A21" s="276"/>
      <c r="B21" s="41" t="s">
        <v>416</v>
      </c>
      <c r="C21" s="253" t="s">
        <v>333</v>
      </c>
      <c r="D21" s="253">
        <v>1</v>
      </c>
      <c r="E21" s="172"/>
      <c r="F21" s="170"/>
      <c r="G21" s="172"/>
    </row>
    <row r="22" spans="1:7" ht="13">
      <c r="A22" s="276"/>
      <c r="B22" s="41" t="s">
        <v>399</v>
      </c>
      <c r="C22" s="253" t="s">
        <v>401</v>
      </c>
      <c r="D22" s="253">
        <v>1</v>
      </c>
      <c r="E22" s="172"/>
      <c r="F22" s="170"/>
      <c r="G22" s="172"/>
    </row>
    <row r="23" spans="1:7" ht="13">
      <c r="A23" s="276"/>
      <c r="B23" s="41" t="s">
        <v>400</v>
      </c>
      <c r="C23" s="253" t="s">
        <v>401</v>
      </c>
      <c r="D23" s="253">
        <v>6</v>
      </c>
      <c r="E23" s="172"/>
      <c r="F23" s="170"/>
      <c r="G23" s="172"/>
    </row>
    <row r="24" spans="1:7" ht="13">
      <c r="A24" s="276"/>
      <c r="B24" s="41" t="s">
        <v>402</v>
      </c>
      <c r="C24" s="253" t="s">
        <v>333</v>
      </c>
      <c r="D24" s="253">
        <v>6</v>
      </c>
      <c r="E24" s="172"/>
      <c r="F24" s="170"/>
      <c r="G24" s="172"/>
    </row>
    <row r="25" spans="1:7" ht="13">
      <c r="A25" s="276"/>
      <c r="B25" s="41" t="s">
        <v>403</v>
      </c>
      <c r="C25" s="253" t="s">
        <v>333</v>
      </c>
      <c r="D25" s="253">
        <v>1</v>
      </c>
      <c r="E25" s="172"/>
      <c r="F25" s="170"/>
      <c r="G25" s="172"/>
    </row>
    <row r="26" spans="1:7" ht="13">
      <c r="A26" s="276"/>
      <c r="B26" s="41" t="s">
        <v>404</v>
      </c>
      <c r="C26" s="253" t="s">
        <v>333</v>
      </c>
      <c r="D26" s="253">
        <v>1</v>
      </c>
      <c r="E26" s="172"/>
      <c r="F26" s="170"/>
      <c r="G26" s="172"/>
    </row>
    <row r="27" spans="1:7" ht="13">
      <c r="A27" s="276"/>
      <c r="B27" s="41" t="s">
        <v>414</v>
      </c>
      <c r="C27" s="253" t="s">
        <v>333</v>
      </c>
      <c r="D27" s="253">
        <v>2</v>
      </c>
      <c r="E27" s="172"/>
      <c r="F27" s="170"/>
      <c r="G27" s="172"/>
    </row>
    <row r="28" spans="1:7" ht="26">
      <c r="A28" s="276"/>
      <c r="B28" s="41" t="s">
        <v>415</v>
      </c>
      <c r="C28" s="253" t="s">
        <v>333</v>
      </c>
      <c r="D28" s="253">
        <v>2</v>
      </c>
      <c r="E28" s="172"/>
      <c r="F28" s="170"/>
      <c r="G28" s="172"/>
    </row>
    <row r="29" spans="1:7" ht="13">
      <c r="A29" s="276"/>
      <c r="B29" s="41" t="s">
        <v>398</v>
      </c>
      <c r="C29" s="253" t="s">
        <v>333</v>
      </c>
      <c r="D29" s="253">
        <v>4</v>
      </c>
      <c r="E29" s="172"/>
      <c r="F29" s="170"/>
      <c r="G29" s="172"/>
    </row>
    <row r="30" spans="1:7" ht="13">
      <c r="A30" s="276"/>
      <c r="B30" s="41" t="s">
        <v>407</v>
      </c>
      <c r="C30" s="253" t="s">
        <v>333</v>
      </c>
      <c r="D30" s="253">
        <v>2</v>
      </c>
      <c r="E30" s="172"/>
      <c r="F30" s="170"/>
      <c r="G30" s="172"/>
    </row>
    <row r="31" spans="1:7" ht="26">
      <c r="A31" s="276"/>
      <c r="B31" s="41" t="s">
        <v>405</v>
      </c>
      <c r="C31" s="253" t="s">
        <v>333</v>
      </c>
      <c r="D31" s="253">
        <v>6</v>
      </c>
      <c r="E31" s="172"/>
      <c r="F31" s="170"/>
      <c r="G31" s="172"/>
    </row>
    <row r="32" spans="1:7" ht="13">
      <c r="A32" s="276"/>
      <c r="B32" s="41" t="s">
        <v>406</v>
      </c>
      <c r="C32" s="253" t="s">
        <v>333</v>
      </c>
      <c r="D32" s="253">
        <v>6</v>
      </c>
      <c r="E32" s="172"/>
      <c r="F32" s="170"/>
      <c r="G32" s="172"/>
    </row>
    <row r="33" spans="1:7" ht="13">
      <c r="A33" s="276"/>
      <c r="B33" s="41" t="s">
        <v>408</v>
      </c>
      <c r="C33" s="253" t="s">
        <v>333</v>
      </c>
      <c r="D33" s="253">
        <v>1</v>
      </c>
      <c r="E33" s="172"/>
      <c r="F33" s="170"/>
      <c r="G33" s="172"/>
    </row>
    <row r="34" spans="1:7" ht="13">
      <c r="A34" s="276"/>
      <c r="B34" s="42"/>
      <c r="C34" s="253"/>
      <c r="D34" s="253"/>
      <c r="E34" s="172"/>
      <c r="F34" s="170"/>
      <c r="G34" s="172"/>
    </row>
    <row r="35" spans="1:7" ht="13">
      <c r="A35" s="54"/>
      <c r="B35" s="39"/>
      <c r="C35" s="39"/>
      <c r="D35" s="39"/>
      <c r="E35" s="39"/>
      <c r="F35" s="39"/>
      <c r="G35" s="39"/>
    </row>
    <row r="36" spans="1:7" ht="13">
      <c r="A36" s="276">
        <f>A18+0.1</f>
        <v>5.2999999999999989</v>
      </c>
      <c r="B36" s="40" t="s">
        <v>410</v>
      </c>
      <c r="C36" s="252"/>
      <c r="D36" s="252"/>
      <c r="E36" s="172"/>
      <c r="F36" s="170"/>
      <c r="G36" s="172"/>
    </row>
    <row r="37" spans="1:7" ht="13">
      <c r="A37" s="276"/>
      <c r="B37" s="41" t="s">
        <v>354</v>
      </c>
      <c r="C37" s="253" t="s">
        <v>333</v>
      </c>
      <c r="D37" s="253">
        <v>1</v>
      </c>
      <c r="E37" s="172"/>
      <c r="F37" s="170"/>
      <c r="G37" s="172"/>
    </row>
    <row r="38" spans="1:7" ht="13">
      <c r="A38" s="276"/>
      <c r="B38" s="41" t="s">
        <v>368</v>
      </c>
      <c r="C38" s="253" t="s">
        <v>333</v>
      </c>
      <c r="D38" s="253">
        <v>1</v>
      </c>
      <c r="E38" s="172"/>
      <c r="F38" s="170"/>
      <c r="G38" s="172"/>
    </row>
    <row r="39" spans="1:7" ht="13">
      <c r="A39" s="276"/>
      <c r="B39" s="41" t="s">
        <v>369</v>
      </c>
      <c r="C39" s="253" t="s">
        <v>333</v>
      </c>
      <c r="D39" s="253">
        <v>1</v>
      </c>
      <c r="E39" s="172"/>
      <c r="F39" s="170"/>
      <c r="G39" s="172"/>
    </row>
    <row r="40" spans="1:7" ht="13">
      <c r="A40" s="276"/>
      <c r="B40" s="41" t="s">
        <v>370</v>
      </c>
      <c r="C40" s="253" t="s">
        <v>333</v>
      </c>
      <c r="D40" s="253">
        <v>1</v>
      </c>
      <c r="E40" s="172"/>
      <c r="F40" s="170"/>
      <c r="G40" s="172"/>
    </row>
    <row r="41" spans="1:7" ht="13">
      <c r="A41" s="276"/>
      <c r="B41" s="41" t="s">
        <v>372</v>
      </c>
      <c r="C41" s="253" t="s">
        <v>333</v>
      </c>
      <c r="D41" s="253">
        <v>1</v>
      </c>
      <c r="E41" s="172"/>
      <c r="F41" s="170"/>
      <c r="G41" s="172"/>
    </row>
    <row r="42" spans="1:7" ht="13">
      <c r="A42" s="276"/>
      <c r="B42" s="41" t="s">
        <v>373</v>
      </c>
      <c r="C42" s="253" t="s">
        <v>333</v>
      </c>
      <c r="D42" s="253">
        <v>1</v>
      </c>
      <c r="E42" s="172"/>
      <c r="F42" s="170"/>
      <c r="G42" s="172"/>
    </row>
    <row r="43" spans="1:7" ht="13">
      <c r="A43" s="276"/>
      <c r="B43" s="41" t="s">
        <v>371</v>
      </c>
      <c r="C43" s="253" t="s">
        <v>333</v>
      </c>
      <c r="D43" s="253">
        <v>1</v>
      </c>
      <c r="E43" s="172"/>
      <c r="F43" s="170"/>
      <c r="G43" s="172"/>
    </row>
    <row r="44" spans="1:7" ht="13">
      <c r="A44" s="276"/>
      <c r="B44" s="41" t="s">
        <v>357</v>
      </c>
      <c r="C44" s="253" t="s">
        <v>333</v>
      </c>
      <c r="D44" s="253">
        <v>1</v>
      </c>
      <c r="E44" s="172"/>
      <c r="F44" s="170"/>
      <c r="G44" s="172"/>
    </row>
    <row r="45" spans="1:7" ht="13">
      <c r="A45" s="276"/>
      <c r="B45" s="42"/>
      <c r="C45" s="253"/>
      <c r="D45" s="253"/>
      <c r="E45" s="172"/>
      <c r="F45" s="170"/>
      <c r="G45" s="172"/>
    </row>
    <row r="46" spans="1:7" ht="13">
      <c r="A46" s="54"/>
      <c r="B46" s="39"/>
      <c r="C46" s="39"/>
      <c r="D46" s="39"/>
      <c r="E46" s="39"/>
      <c r="F46" s="39"/>
      <c r="G46" s="39"/>
    </row>
    <row r="47" spans="1:7" ht="13">
      <c r="A47" s="276">
        <f>A36+0.1</f>
        <v>5.3999999999999986</v>
      </c>
      <c r="B47" s="40" t="s">
        <v>382</v>
      </c>
      <c r="C47" s="252"/>
      <c r="D47" s="252"/>
      <c r="E47" s="172"/>
      <c r="F47" s="170"/>
      <c r="G47" s="172"/>
    </row>
    <row r="48" spans="1:7" ht="13">
      <c r="A48" s="276"/>
      <c r="B48" s="41" t="s">
        <v>358</v>
      </c>
      <c r="C48" s="253" t="s">
        <v>333</v>
      </c>
      <c r="D48" s="253">
        <v>1</v>
      </c>
      <c r="E48" s="172"/>
      <c r="F48" s="170"/>
      <c r="G48" s="172"/>
    </row>
    <row r="49" spans="1:7" ht="13">
      <c r="A49" s="54"/>
      <c r="B49" s="42"/>
      <c r="C49" s="253"/>
      <c r="D49" s="253"/>
      <c r="E49" s="172"/>
      <c r="F49" s="170"/>
      <c r="G49" s="172"/>
    </row>
    <row r="50" spans="1:7" ht="13">
      <c r="A50" s="58">
        <f>A5</f>
        <v>5</v>
      </c>
      <c r="B50" s="39" t="s">
        <v>223</v>
      </c>
      <c r="C50" s="39"/>
      <c r="D50" s="39"/>
      <c r="E50" s="250"/>
      <c r="F50" s="250">
        <f>SUM(F36:F49)</f>
        <v>0</v>
      </c>
      <c r="G50" s="250"/>
    </row>
    <row r="51" spans="1:7">
      <c r="E51" s="255"/>
    </row>
  </sheetData>
  <mergeCells count="14">
    <mergeCell ref="A7:A16"/>
    <mergeCell ref="A36:A45"/>
    <mergeCell ref="A47:A48"/>
    <mergeCell ref="A18:A34"/>
    <mergeCell ref="A1:G2"/>
    <mergeCell ref="B3:B4"/>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943C3-F7D8-4C74-B419-B4A7810CF1D9}">
  <dimension ref="A1:G26"/>
  <sheetViews>
    <sheetView workbookViewId="0">
      <pane xSplit="1" ySplit="6" topLeftCell="B15" activePane="bottomRight" state="frozen"/>
      <selection activeCell="C3" sqref="C3:D4"/>
      <selection pane="topRight" activeCell="C3" sqref="C3:D4"/>
      <selection pane="bottomLeft" activeCell="C3" sqref="C3:D4"/>
      <selection pane="bottomRight" activeCell="F22" sqref="F22"/>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286" t="s">
        <v>421</v>
      </c>
      <c r="B1" s="287"/>
      <c r="C1" s="287"/>
      <c r="D1" s="287"/>
      <c r="E1" s="287"/>
      <c r="F1" s="287"/>
      <c r="G1" s="288"/>
    </row>
    <row r="2" spans="1:7">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6</v>
      </c>
      <c r="B5" s="249" t="str">
        <f>MID(A1,10,50)</f>
        <v>G: COMMISSION</v>
      </c>
      <c r="C5" s="251"/>
      <c r="D5" s="251"/>
      <c r="E5" s="279"/>
      <c r="F5" s="279"/>
      <c r="G5" s="279"/>
    </row>
    <row r="6" spans="1:7" ht="13">
      <c r="A6" s="54"/>
      <c r="B6" s="39"/>
      <c r="C6" s="42"/>
      <c r="D6" s="42"/>
      <c r="E6" s="280"/>
      <c r="F6" s="280"/>
      <c r="G6" s="280"/>
    </row>
    <row r="7" spans="1:7" ht="13">
      <c r="A7" s="276">
        <f>A5+0.1</f>
        <v>6.1</v>
      </c>
      <c r="B7" s="40" t="s">
        <v>376</v>
      </c>
      <c r="C7" s="256"/>
      <c r="D7" s="252"/>
      <c r="E7" s="172"/>
      <c r="F7" s="170"/>
      <c r="G7" s="172"/>
    </row>
    <row r="8" spans="1:7" ht="13">
      <c r="A8" s="276"/>
      <c r="B8" s="41" t="s">
        <v>374</v>
      </c>
      <c r="C8" s="253" t="s">
        <v>333</v>
      </c>
      <c r="D8" s="254">
        <v>1</v>
      </c>
      <c r="E8" s="172"/>
      <c r="F8" s="170"/>
      <c r="G8" s="172"/>
    </row>
    <row r="9" spans="1:7" ht="13">
      <c r="A9" s="276"/>
      <c r="B9" s="41" t="s">
        <v>375</v>
      </c>
      <c r="C9" s="253" t="s">
        <v>333</v>
      </c>
      <c r="D9" s="254">
        <v>1</v>
      </c>
      <c r="E9" s="172"/>
      <c r="F9" s="170"/>
      <c r="G9" s="172"/>
    </row>
    <row r="10" spans="1:7" ht="13">
      <c r="A10" s="276"/>
      <c r="B10" s="41" t="s">
        <v>376</v>
      </c>
      <c r="C10" s="253" t="s">
        <v>333</v>
      </c>
      <c r="D10" s="254">
        <v>1</v>
      </c>
      <c r="E10" s="172"/>
      <c r="F10" s="170"/>
      <c r="G10" s="172"/>
    </row>
    <row r="11" spans="1:7" ht="13">
      <c r="A11" s="276"/>
      <c r="B11" s="41" t="s">
        <v>377</v>
      </c>
      <c r="C11" s="253" t="s">
        <v>333</v>
      </c>
      <c r="D11" s="254">
        <v>1</v>
      </c>
      <c r="E11" s="172"/>
      <c r="F11" s="170"/>
      <c r="G11" s="172"/>
    </row>
    <row r="12" spans="1:7" ht="13">
      <c r="A12" s="276"/>
      <c r="B12" s="42"/>
      <c r="C12" s="253"/>
      <c r="D12" s="253"/>
      <c r="E12" s="172"/>
      <c r="F12" s="170"/>
      <c r="G12" s="172"/>
    </row>
    <row r="13" spans="1:7" ht="13">
      <c r="A13" s="54"/>
      <c r="B13" s="39"/>
      <c r="C13" s="39"/>
      <c r="D13" s="39"/>
      <c r="E13" s="39"/>
      <c r="F13" s="39"/>
      <c r="G13" s="39"/>
    </row>
    <row r="14" spans="1:7" ht="13">
      <c r="A14" s="276">
        <f>A7+0.1</f>
        <v>6.1999999999999993</v>
      </c>
      <c r="B14" s="40" t="s">
        <v>394</v>
      </c>
      <c r="C14" s="256"/>
      <c r="D14" s="252"/>
      <c r="E14" s="172"/>
      <c r="F14" s="170"/>
      <c r="G14" s="172"/>
    </row>
    <row r="15" spans="1:7" ht="13">
      <c r="A15" s="276"/>
      <c r="B15" s="41" t="s">
        <v>395</v>
      </c>
      <c r="C15" s="253" t="s">
        <v>333</v>
      </c>
      <c r="D15" s="254">
        <v>1</v>
      </c>
      <c r="E15" s="172"/>
      <c r="F15" s="170"/>
      <c r="G15" s="172"/>
    </row>
    <row r="16" spans="1:7" ht="13">
      <c r="A16" s="276"/>
      <c r="B16" s="41" t="s">
        <v>396</v>
      </c>
      <c r="C16" s="253" t="s">
        <v>333</v>
      </c>
      <c r="D16" s="254">
        <v>1</v>
      </c>
      <c r="E16" s="172"/>
      <c r="F16" s="170"/>
      <c r="G16" s="172"/>
    </row>
    <row r="17" spans="1:7" ht="13">
      <c r="A17" s="276"/>
      <c r="B17" s="42"/>
      <c r="C17" s="253"/>
      <c r="D17" s="253"/>
      <c r="E17" s="172"/>
      <c r="F17" s="170"/>
      <c r="G17" s="172"/>
    </row>
    <row r="18" spans="1:7" ht="13">
      <c r="A18" s="54"/>
      <c r="B18" s="39"/>
      <c r="C18" s="39"/>
      <c r="D18" s="39"/>
      <c r="E18" s="39"/>
      <c r="F18" s="39"/>
      <c r="G18" s="39"/>
    </row>
    <row r="19" spans="1:7" ht="13">
      <c r="A19" s="276">
        <f>A14+0.1</f>
        <v>6.2999999999999989</v>
      </c>
      <c r="B19" s="40" t="s">
        <v>381</v>
      </c>
      <c r="C19" s="261"/>
      <c r="D19" s="261"/>
      <c r="E19" s="172"/>
      <c r="F19" s="170"/>
      <c r="G19" s="172"/>
    </row>
    <row r="20" spans="1:7" ht="39">
      <c r="A20" s="276"/>
      <c r="B20" s="266" t="s">
        <v>448</v>
      </c>
      <c r="C20" s="253" t="s">
        <v>333</v>
      </c>
      <c r="D20" s="253">
        <v>1</v>
      </c>
      <c r="E20" s="172"/>
      <c r="F20" s="170"/>
      <c r="G20" s="172"/>
    </row>
    <row r="21" spans="1:7" ht="13">
      <c r="A21" s="276"/>
      <c r="B21" s="41"/>
      <c r="C21" s="253"/>
      <c r="D21" s="253"/>
      <c r="E21" s="172"/>
      <c r="F21" s="170"/>
      <c r="G21" s="172"/>
    </row>
    <row r="22" spans="1:7" ht="13">
      <c r="A22" s="276"/>
      <c r="B22" s="41"/>
      <c r="C22" s="253"/>
      <c r="D22" s="253"/>
      <c r="E22" s="172"/>
      <c r="F22" s="170"/>
      <c r="G22" s="172"/>
    </row>
    <row r="23" spans="1:7" ht="13">
      <c r="A23" s="276"/>
      <c r="B23" s="42"/>
      <c r="C23" s="253"/>
      <c r="D23" s="253"/>
      <c r="E23" s="172"/>
      <c r="F23" s="170"/>
      <c r="G23" s="172"/>
    </row>
    <row r="24" spans="1:7" ht="13">
      <c r="A24" s="54"/>
      <c r="B24" s="42"/>
      <c r="C24" s="253"/>
      <c r="D24" s="253"/>
      <c r="E24" s="172"/>
      <c r="F24" s="170"/>
      <c r="G24" s="172"/>
    </row>
    <row r="25" spans="1:7" ht="13">
      <c r="A25" s="58">
        <f>A5</f>
        <v>6</v>
      </c>
      <c r="B25" s="39" t="s">
        <v>223</v>
      </c>
      <c r="C25" s="39"/>
      <c r="D25" s="39"/>
      <c r="E25" s="250"/>
      <c r="F25" s="250">
        <f>SUM(F19:F24)</f>
        <v>0</v>
      </c>
      <c r="G25" s="250"/>
    </row>
    <row r="26" spans="1:7">
      <c r="E26" s="255"/>
    </row>
  </sheetData>
  <mergeCells count="13">
    <mergeCell ref="A7:A12"/>
    <mergeCell ref="A19:A23"/>
    <mergeCell ref="A14:A17"/>
    <mergeCell ref="A1:G2"/>
    <mergeCell ref="B3:B4"/>
    <mergeCell ref="E3:E4"/>
    <mergeCell ref="F3:F4"/>
    <mergeCell ref="G3:G4"/>
    <mergeCell ref="E5:E6"/>
    <mergeCell ref="F5:F6"/>
    <mergeCell ref="G5:G6"/>
    <mergeCell ref="C3:C4"/>
    <mergeCell ref="D3:D4"/>
  </mergeCells>
  <pageMargins left="0.7" right="0.7" top="0.75" bottom="0.75" header="0.3" footer="0.3"/>
  <pageSetup paperSize="9" orientation="portrait" r:id="rId1"/>
  <headerFooter>
    <oddHeader>&amp;C&amp;"Aptos"&amp;10&amp;K000000 Confidential&amp;1#_x000D_</oddHeader>
    <oddFooter>&amp;R_x000D_&amp;1#&amp;"Aptos"&amp;10&amp;K000000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55FE-4E65-4FB4-A05D-B0760AB0721B}">
  <dimension ref="A1:G35"/>
  <sheetViews>
    <sheetView workbookViewId="0">
      <pane xSplit="1" ySplit="6" topLeftCell="B7" activePane="bottomRight" state="frozen"/>
      <selection activeCell="C3" sqref="C3:D4"/>
      <selection pane="topRight" activeCell="C3" sqref="C3:D4"/>
      <selection pane="bottomLeft" activeCell="C3" sqref="C3:D4"/>
      <selection pane="bottomRight" activeCell="F5" sqref="F5:F6"/>
    </sheetView>
  </sheetViews>
  <sheetFormatPr defaultRowHeight="12.5"/>
  <cols>
    <col min="1" max="1" width="5.1796875" bestFit="1" customWidth="1"/>
    <col min="2" max="2" width="47.1796875" customWidth="1"/>
    <col min="3" max="3" width="5.54296875" customWidth="1"/>
    <col min="4" max="4" width="9.453125" customWidth="1"/>
    <col min="5" max="5" width="14.453125" customWidth="1"/>
    <col min="6" max="6" width="18.1796875" customWidth="1"/>
    <col min="7" max="7" width="21.1796875" customWidth="1"/>
  </cols>
  <sheetData>
    <row r="1" spans="1:7">
      <c r="A1" s="286" t="s">
        <v>422</v>
      </c>
      <c r="B1" s="287"/>
      <c r="C1" s="287"/>
      <c r="D1" s="287"/>
      <c r="E1" s="287"/>
      <c r="F1" s="287"/>
      <c r="G1" s="288"/>
    </row>
    <row r="2" spans="1:7">
      <c r="A2" s="274"/>
      <c r="B2" s="275"/>
      <c r="C2" s="275"/>
      <c r="D2" s="275"/>
      <c r="E2" s="275"/>
      <c r="F2" s="275"/>
      <c r="G2" s="289"/>
    </row>
    <row r="3" spans="1:7" ht="13.25" customHeight="1">
      <c r="A3" s="56" t="s">
        <v>0</v>
      </c>
      <c r="B3" s="270" t="s">
        <v>427</v>
      </c>
      <c r="C3" s="281" t="s">
        <v>1</v>
      </c>
      <c r="D3" s="281" t="s">
        <v>16</v>
      </c>
      <c r="E3" s="277" t="s">
        <v>446</v>
      </c>
      <c r="F3" s="277" t="s">
        <v>285</v>
      </c>
      <c r="G3" s="277"/>
    </row>
    <row r="4" spans="1:7" ht="13">
      <c r="A4" s="57" t="s">
        <v>4</v>
      </c>
      <c r="B4" s="271"/>
      <c r="C4" s="282"/>
      <c r="D4" s="282"/>
      <c r="E4" s="278"/>
      <c r="F4" s="278"/>
      <c r="G4" s="278"/>
    </row>
    <row r="5" spans="1:7" ht="13">
      <c r="A5" s="54">
        <v>6</v>
      </c>
      <c r="B5" s="249" t="str">
        <f>MID(A1,10,50)</f>
        <v>H: AS-BUILT AND CLOSE-OUT</v>
      </c>
      <c r="C5" s="251"/>
      <c r="D5" s="251"/>
      <c r="E5" s="279"/>
      <c r="F5" s="279"/>
      <c r="G5" s="279"/>
    </row>
    <row r="6" spans="1:7" ht="13">
      <c r="A6" s="54"/>
      <c r="B6" s="39"/>
      <c r="C6" s="42"/>
      <c r="D6" s="42"/>
      <c r="E6" s="280"/>
      <c r="F6" s="280"/>
      <c r="G6" s="280"/>
    </row>
    <row r="7" spans="1:7" ht="13">
      <c r="A7" s="276">
        <f>A5+0.1</f>
        <v>6.1</v>
      </c>
      <c r="B7" s="40" t="s">
        <v>378</v>
      </c>
      <c r="C7" s="256"/>
      <c r="D7" s="252"/>
      <c r="E7" s="172"/>
      <c r="F7" s="170"/>
      <c r="G7" s="172"/>
    </row>
    <row r="8" spans="1:7" ht="13">
      <c r="A8" s="276"/>
      <c r="B8" s="41" t="s">
        <v>388</v>
      </c>
      <c r="C8" s="253" t="s">
        <v>333</v>
      </c>
      <c r="D8" s="254">
        <v>1</v>
      </c>
      <c r="E8" s="172"/>
      <c r="F8" s="170"/>
      <c r="G8" s="172"/>
    </row>
    <row r="9" spans="1:7" ht="13">
      <c r="A9" s="276"/>
      <c r="B9" s="41" t="s">
        <v>389</v>
      </c>
      <c r="C9" s="253" t="s">
        <v>333</v>
      </c>
      <c r="D9" s="254">
        <v>1</v>
      </c>
      <c r="E9" s="172"/>
      <c r="F9" s="170"/>
      <c r="G9" s="172"/>
    </row>
    <row r="10" spans="1:7" ht="13">
      <c r="A10" s="276"/>
      <c r="B10" s="41" t="s">
        <v>390</v>
      </c>
      <c r="C10" s="253" t="s">
        <v>333</v>
      </c>
      <c r="D10" s="254">
        <v>1</v>
      </c>
      <c r="E10" s="172"/>
      <c r="F10" s="170"/>
      <c r="G10" s="172"/>
    </row>
    <row r="11" spans="1:7" ht="13">
      <c r="A11" s="276"/>
      <c r="B11" s="41" t="s">
        <v>391</v>
      </c>
      <c r="C11" s="253" t="s">
        <v>333</v>
      </c>
      <c r="D11" s="254">
        <v>1</v>
      </c>
      <c r="E11" s="172"/>
      <c r="F11" s="170"/>
      <c r="G11" s="172"/>
    </row>
    <row r="12" spans="1:7" ht="13">
      <c r="A12" s="276"/>
      <c r="B12" s="41" t="s">
        <v>392</v>
      </c>
      <c r="C12" s="253" t="s">
        <v>333</v>
      </c>
      <c r="D12" s="254">
        <v>1</v>
      </c>
      <c r="E12" s="172"/>
      <c r="F12" s="170"/>
      <c r="G12" s="172"/>
    </row>
    <row r="13" spans="1:7" ht="13">
      <c r="A13" s="276"/>
      <c r="B13" s="42"/>
      <c r="C13" s="253"/>
      <c r="D13" s="253"/>
      <c r="E13" s="172"/>
      <c r="F13" s="170"/>
      <c r="G13" s="172"/>
    </row>
    <row r="14" spans="1:7" ht="13">
      <c r="A14" s="54"/>
      <c r="B14" s="39"/>
      <c r="C14" s="39"/>
      <c r="D14" s="39"/>
      <c r="E14" s="39"/>
      <c r="F14" s="39"/>
      <c r="G14" s="39"/>
    </row>
    <row r="15" spans="1:7" ht="13">
      <c r="A15" s="276">
        <f>A7+0.1</f>
        <v>6.1999999999999993</v>
      </c>
      <c r="B15" s="43" t="s">
        <v>387</v>
      </c>
      <c r="C15" s="253"/>
      <c r="D15" s="253"/>
      <c r="E15" s="172"/>
      <c r="F15" s="170"/>
      <c r="G15" s="172"/>
    </row>
    <row r="16" spans="1:7" ht="13">
      <c r="A16" s="276"/>
      <c r="B16" s="44" t="s">
        <v>312</v>
      </c>
      <c r="C16" s="256" t="s">
        <v>333</v>
      </c>
      <c r="D16" s="253">
        <v>1</v>
      </c>
      <c r="E16" s="172"/>
      <c r="F16" s="170"/>
      <c r="G16" s="172"/>
    </row>
    <row r="17" spans="1:7" ht="13">
      <c r="A17" s="276"/>
      <c r="B17" s="41" t="s">
        <v>313</v>
      </c>
      <c r="C17" s="256" t="s">
        <v>333</v>
      </c>
      <c r="D17" s="253">
        <v>1</v>
      </c>
      <c r="E17" s="172"/>
      <c r="F17" s="170"/>
      <c r="G17" s="172"/>
    </row>
    <row r="18" spans="1:7" ht="13">
      <c r="A18" s="276"/>
      <c r="B18" s="41" t="s">
        <v>314</v>
      </c>
      <c r="C18" s="256" t="s">
        <v>333</v>
      </c>
      <c r="D18" s="253">
        <v>1</v>
      </c>
      <c r="E18" s="172"/>
      <c r="F18" s="170"/>
      <c r="G18" s="172"/>
    </row>
    <row r="19" spans="1:7" ht="13">
      <c r="A19" s="276"/>
      <c r="B19" s="41" t="s">
        <v>315</v>
      </c>
      <c r="C19" s="256" t="s">
        <v>333</v>
      </c>
      <c r="D19" s="253">
        <v>1</v>
      </c>
      <c r="E19" s="172"/>
      <c r="F19" s="170"/>
      <c r="G19" s="172"/>
    </row>
    <row r="20" spans="1:7" ht="13">
      <c r="A20" s="276"/>
      <c r="B20" s="42"/>
      <c r="C20" s="253"/>
      <c r="D20" s="253"/>
      <c r="E20" s="172"/>
      <c r="F20" s="170"/>
      <c r="G20" s="172"/>
    </row>
    <row r="21" spans="1:7" ht="13">
      <c r="A21" s="54"/>
      <c r="B21" s="39"/>
      <c r="C21" s="257"/>
      <c r="D21" s="39"/>
      <c r="E21" s="39"/>
      <c r="F21" s="170"/>
      <c r="G21" s="172"/>
    </row>
    <row r="22" spans="1:7" ht="13">
      <c r="A22" s="283">
        <f>A15+0.1</f>
        <v>6.2999999999999989</v>
      </c>
      <c r="B22" s="43" t="s">
        <v>316</v>
      </c>
      <c r="C22" s="253"/>
      <c r="D22" s="253"/>
      <c r="E22" s="172"/>
      <c r="F22" s="170"/>
      <c r="G22" s="172"/>
    </row>
    <row r="23" spans="1:7" ht="13">
      <c r="A23" s="284"/>
      <c r="B23" s="44" t="s">
        <v>317</v>
      </c>
      <c r="C23" s="256" t="s">
        <v>333</v>
      </c>
      <c r="D23" s="253">
        <v>1</v>
      </c>
      <c r="E23" s="172"/>
      <c r="F23" s="170"/>
      <c r="G23" s="172"/>
    </row>
    <row r="24" spans="1:7" ht="13">
      <c r="A24" s="284"/>
      <c r="B24" s="41" t="s">
        <v>318</v>
      </c>
      <c r="C24" s="256" t="s">
        <v>333</v>
      </c>
      <c r="D24" s="253">
        <v>1</v>
      </c>
      <c r="E24" s="172"/>
      <c r="F24" s="170"/>
      <c r="G24" s="172"/>
    </row>
    <row r="25" spans="1:7" ht="13">
      <c r="A25" s="285"/>
      <c r="B25" s="42"/>
      <c r="C25" s="253"/>
      <c r="D25" s="253"/>
      <c r="E25" s="172"/>
      <c r="F25" s="170"/>
      <c r="G25" s="172"/>
    </row>
    <row r="26" spans="1:7" ht="13">
      <c r="A26" s="58"/>
      <c r="B26" s="39"/>
      <c r="C26" s="257"/>
      <c r="D26" s="39"/>
      <c r="E26" s="39"/>
      <c r="F26" s="170"/>
      <c r="G26" s="172"/>
    </row>
    <row r="27" spans="1:7" ht="13">
      <c r="A27" s="283">
        <f>A22+0.1</f>
        <v>6.3999999999999986</v>
      </c>
      <c r="B27" s="43" t="s">
        <v>309</v>
      </c>
      <c r="C27" s="253"/>
      <c r="D27" s="253"/>
      <c r="E27" s="172"/>
      <c r="F27" s="170"/>
      <c r="G27" s="172"/>
    </row>
    <row r="28" spans="1:7" ht="13">
      <c r="A28" s="284"/>
      <c r="B28" s="41" t="s">
        <v>383</v>
      </c>
      <c r="C28" s="256" t="s">
        <v>333</v>
      </c>
      <c r="D28" s="258">
        <v>1</v>
      </c>
      <c r="E28" s="172"/>
      <c r="F28" s="170"/>
      <c r="G28" s="172"/>
    </row>
    <row r="29" spans="1:7" ht="13">
      <c r="A29" s="284"/>
      <c r="B29" s="41" t="s">
        <v>384</v>
      </c>
      <c r="C29" s="256" t="s">
        <v>333</v>
      </c>
      <c r="D29" s="258">
        <v>1</v>
      </c>
      <c r="E29" s="172"/>
      <c r="F29" s="170"/>
      <c r="G29" s="172"/>
    </row>
    <row r="30" spans="1:7" ht="13">
      <c r="A30" s="284"/>
      <c r="B30" s="41" t="s">
        <v>385</v>
      </c>
      <c r="C30" s="256" t="s">
        <v>333</v>
      </c>
      <c r="D30" s="258">
        <v>1</v>
      </c>
      <c r="E30" s="172"/>
      <c r="F30" s="170"/>
      <c r="G30" s="172"/>
    </row>
    <row r="31" spans="1:7" ht="13">
      <c r="A31" s="284"/>
      <c r="B31" s="41" t="s">
        <v>386</v>
      </c>
      <c r="C31" s="256" t="s">
        <v>333</v>
      </c>
      <c r="D31" s="258">
        <v>1</v>
      </c>
      <c r="E31" s="172"/>
      <c r="F31" s="170"/>
      <c r="G31" s="172"/>
    </row>
    <row r="32" spans="1:7" ht="26">
      <c r="A32" s="284"/>
      <c r="B32" s="41" t="s">
        <v>310</v>
      </c>
      <c r="C32" s="253"/>
      <c r="D32" s="253"/>
      <c r="E32" s="172"/>
      <c r="F32" s="170"/>
      <c r="G32" s="172"/>
    </row>
    <row r="33" spans="1:7" ht="13">
      <c r="A33" s="285"/>
      <c r="B33" s="42"/>
      <c r="C33" s="253"/>
      <c r="D33" s="253"/>
      <c r="E33" s="172"/>
      <c r="F33" s="170"/>
      <c r="G33" s="172"/>
    </row>
    <row r="34" spans="1:7" ht="13">
      <c r="A34" s="58">
        <f>A5</f>
        <v>6</v>
      </c>
      <c r="B34" s="39" t="s">
        <v>223</v>
      </c>
      <c r="C34" s="39"/>
      <c r="D34" s="39"/>
      <c r="E34" s="250"/>
      <c r="F34" s="250">
        <f>SUM(F15:F33)</f>
        <v>0</v>
      </c>
      <c r="G34" s="250"/>
    </row>
    <row r="35" spans="1:7">
      <c r="E35" s="255"/>
    </row>
  </sheetData>
  <mergeCells count="14">
    <mergeCell ref="A7:A13"/>
    <mergeCell ref="A15:A20"/>
    <mergeCell ref="A22:A25"/>
    <mergeCell ref="A27:A33"/>
    <mergeCell ref="A1:G2"/>
    <mergeCell ref="B3:B4"/>
    <mergeCell ref="E3:E4"/>
    <mergeCell ref="F3:F4"/>
    <mergeCell ref="G3:G4"/>
    <mergeCell ref="E5:E6"/>
    <mergeCell ref="F5:F6"/>
    <mergeCell ref="G5:G6"/>
    <mergeCell ref="C3:C4"/>
    <mergeCell ref="D3:D4"/>
  </mergeCells>
  <pageMargins left="0.7" right="0.7" top="0.75" bottom="0.75" header="0.3" footer="0.3"/>
  <headerFooter>
    <oddHeader>&amp;C&amp;"Aptos"&amp;10&amp;K000000 Confidential&amp;1#_x000D_</oddHeader>
    <oddFooter>&amp;R_x000D_&amp;1#&amp;"Aptos"&amp;10&amp;K000000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50"/>
  <sheetViews>
    <sheetView tabSelected="1" view="pageBreakPreview" topLeftCell="A15" zoomScaleNormal="100" zoomScaleSheetLayoutView="100" workbookViewId="0">
      <selection activeCell="B42" sqref="B42"/>
    </sheetView>
  </sheetViews>
  <sheetFormatPr defaultColWidth="9.1796875" defaultRowHeight="12.5"/>
  <cols>
    <col min="1" max="1" width="2.54296875" style="1" customWidth="1"/>
    <col min="2" max="2" width="20.54296875" style="1" customWidth="1"/>
    <col min="3" max="3" width="28.1796875" style="1" customWidth="1"/>
    <col min="4" max="4" width="6.81640625" style="1" customWidth="1"/>
    <col min="5" max="5" width="9.81640625" style="1" customWidth="1"/>
    <col min="6" max="6" width="6.81640625" style="1" customWidth="1"/>
    <col min="7" max="7" width="17.1796875" style="1" customWidth="1"/>
    <col min="8" max="8" width="3" style="1" bestFit="1" customWidth="1"/>
    <col min="9" max="16384" width="9.1796875" style="1"/>
  </cols>
  <sheetData>
    <row r="2" spans="2:17" ht="13">
      <c r="B2" s="5"/>
      <c r="C2" s="5"/>
      <c r="D2" s="5"/>
      <c r="E2" s="5"/>
      <c r="F2" s="8"/>
      <c r="G2" s="28"/>
      <c r="H2" s="9"/>
    </row>
    <row r="3" spans="2:17" ht="13">
      <c r="B3" s="12" t="s">
        <v>277</v>
      </c>
      <c r="C3" s="12"/>
      <c r="D3" s="13"/>
      <c r="E3" s="14"/>
      <c r="F3" s="15"/>
      <c r="G3" s="16"/>
    </row>
    <row r="4" spans="2:17" ht="13">
      <c r="B4" s="12"/>
      <c r="C4" s="12"/>
      <c r="D4" s="13"/>
      <c r="E4" s="14"/>
      <c r="F4" s="15"/>
      <c r="G4" s="16"/>
    </row>
    <row r="5" spans="2:17" ht="13">
      <c r="B5" s="12" t="s">
        <v>278</v>
      </c>
      <c r="C5" s="12"/>
      <c r="D5" s="13"/>
      <c r="E5" s="14"/>
      <c r="F5" s="15"/>
      <c r="G5" s="16"/>
    </row>
    <row r="6" spans="2:17" ht="13">
      <c r="B6" s="294"/>
      <c r="C6" s="294"/>
      <c r="D6" s="294"/>
      <c r="E6" s="294"/>
      <c r="F6" s="294"/>
      <c r="G6" s="294"/>
      <c r="H6" s="294"/>
      <c r="I6" s="294"/>
      <c r="J6" s="294"/>
    </row>
    <row r="7" spans="2:17" ht="13">
      <c r="B7" s="12" t="s">
        <v>280</v>
      </c>
      <c r="C7" s="12"/>
      <c r="D7" s="13"/>
      <c r="E7" s="14"/>
      <c r="F7" s="15"/>
      <c r="G7" s="16"/>
      <c r="I7" s="293"/>
      <c r="J7" s="293"/>
      <c r="K7" s="293"/>
      <c r="L7" s="293"/>
      <c r="M7" s="293"/>
      <c r="N7" s="293"/>
      <c r="O7" s="293"/>
      <c r="P7" s="293"/>
      <c r="Q7" s="293"/>
    </row>
    <row r="8" spans="2:17" ht="13">
      <c r="B8" s="12"/>
      <c r="C8" s="12"/>
      <c r="D8" s="13"/>
      <c r="E8" s="14"/>
      <c r="F8" s="15"/>
      <c r="G8" s="16"/>
      <c r="I8" s="293"/>
      <c r="J8" s="293"/>
      <c r="K8" s="293"/>
      <c r="L8" s="293"/>
      <c r="M8" s="293"/>
      <c r="N8" s="293"/>
      <c r="O8" s="293"/>
      <c r="P8" s="293"/>
      <c r="Q8" s="293"/>
    </row>
    <row r="9" spans="2:17" ht="13">
      <c r="B9" s="12" t="s">
        <v>445</v>
      </c>
      <c r="C9" s="12"/>
      <c r="D9" s="13"/>
      <c r="E9" s="14"/>
      <c r="F9" s="15"/>
      <c r="G9" s="16"/>
    </row>
    <row r="10" spans="2:17" ht="13">
      <c r="C10" s="12"/>
      <c r="D10" s="13"/>
      <c r="E10" s="14"/>
      <c r="F10" s="15"/>
      <c r="G10" s="16"/>
    </row>
    <row r="11" spans="2:17" ht="13">
      <c r="B11" s="12" t="s">
        <v>11</v>
      </c>
      <c r="C11" s="6"/>
      <c r="D11" s="13"/>
      <c r="E11" s="14"/>
      <c r="F11" s="15"/>
      <c r="G11" s="16"/>
    </row>
    <row r="12" spans="2:17" ht="13">
      <c r="B12" s="12"/>
      <c r="C12" s="12"/>
      <c r="D12" s="13"/>
      <c r="E12" s="14"/>
      <c r="F12" s="15"/>
      <c r="G12" s="16"/>
    </row>
    <row r="13" spans="2:17" ht="13">
      <c r="B13" s="12" t="s">
        <v>12</v>
      </c>
      <c r="C13" s="12"/>
      <c r="D13" s="13"/>
      <c r="E13" s="14"/>
      <c r="F13" s="15"/>
      <c r="G13" s="16"/>
    </row>
    <row r="14" spans="2:17">
      <c r="F14" s="11"/>
      <c r="G14" s="11"/>
    </row>
    <row r="15" spans="2:17" ht="13">
      <c r="B15" s="1" t="str">
        <f>'P&amp;G'!A1</f>
        <v>SCHEDULE A: P&amp;G</v>
      </c>
      <c r="E15" s="259"/>
      <c r="F15" s="25" t="s">
        <v>13</v>
      </c>
      <c r="G15" s="29">
        <f>'P&amp;G'!F21</f>
        <v>0</v>
      </c>
      <c r="H15" s="17"/>
    </row>
    <row r="16" spans="2:17" ht="13">
      <c r="E16" s="24"/>
      <c r="F16" s="25"/>
      <c r="G16" s="29"/>
    </row>
    <row r="17" spans="2:7" ht="13">
      <c r="B17" s="1" t="str">
        <f>Civil!A1</f>
        <v>SCHEDULE B: CIVIL WORKS</v>
      </c>
      <c r="E17" s="24"/>
      <c r="F17" s="25" t="s">
        <v>13</v>
      </c>
      <c r="G17" s="29">
        <f>Civil!F52</f>
        <v>0</v>
      </c>
    </row>
    <row r="18" spans="2:7" ht="13">
      <c r="E18" s="24"/>
      <c r="F18" s="25"/>
      <c r="G18" s="29"/>
    </row>
    <row r="19" spans="2:7" ht="13">
      <c r="B19" s="1" t="str">
        <f>Mech_T!A1</f>
        <v>SCHEDULE C: MECHANICAL TROLLEY  WORKS</v>
      </c>
      <c r="E19" s="24"/>
      <c r="F19" s="25" t="s">
        <v>13</v>
      </c>
      <c r="G19" s="29">
        <f>Mech_T!E28</f>
        <v>0</v>
      </c>
    </row>
    <row r="20" spans="2:7" ht="13">
      <c r="E20" s="24"/>
      <c r="F20" s="25"/>
      <c r="G20" s="29"/>
    </row>
    <row r="21" spans="2:7" ht="13">
      <c r="B21" s="1" t="str">
        <f>Mech_D!A1</f>
        <v>SCHEDULE D: MECHANICAL DRIVE SYSTEM</v>
      </c>
      <c r="E21" s="24"/>
      <c r="F21" s="25" t="s">
        <v>13</v>
      </c>
      <c r="G21" s="29">
        <f>Mech_D!E32</f>
        <v>0</v>
      </c>
    </row>
    <row r="22" spans="2:7" ht="13">
      <c r="E22" s="24"/>
      <c r="F22" s="25"/>
      <c r="G22" s="29"/>
    </row>
    <row r="23" spans="2:7" ht="13">
      <c r="B23" s="1" t="str">
        <f>Elec!A1</f>
        <v>SCHEDULE E: ELECTRICAL GMCC</v>
      </c>
      <c r="E23" s="24"/>
      <c r="F23" s="25" t="s">
        <v>13</v>
      </c>
      <c r="G23" s="29">
        <f>Elec!E36</f>
        <v>0</v>
      </c>
    </row>
    <row r="24" spans="2:7" ht="13">
      <c r="E24" s="24"/>
      <c r="F24" s="25"/>
      <c r="G24" s="29"/>
    </row>
    <row r="25" spans="2:7" ht="13">
      <c r="B25" s="1" t="str">
        <f>PLC!A1</f>
        <v>SCHEDULE F: PLC, SENSORS, INSTRUMENTATION</v>
      </c>
      <c r="E25" s="24"/>
      <c r="F25" s="25" t="s">
        <v>13</v>
      </c>
      <c r="G25" s="29">
        <f>PLC!E50</f>
        <v>0</v>
      </c>
    </row>
    <row r="26" spans="2:7" ht="13">
      <c r="E26" s="24"/>
      <c r="F26" s="25"/>
      <c r="G26" s="29"/>
    </row>
    <row r="27" spans="2:7" ht="13">
      <c r="B27" s="1" t="str">
        <f>Com!A1</f>
        <v>SCHEDULE G: COMMISSION</v>
      </c>
      <c r="E27" s="24"/>
      <c r="F27" s="25" t="s">
        <v>13</v>
      </c>
      <c r="G27" s="29">
        <f>Com!E25</f>
        <v>0</v>
      </c>
    </row>
    <row r="28" spans="2:7" ht="13">
      <c r="E28" s="24"/>
      <c r="F28" s="25"/>
      <c r="G28" s="29"/>
    </row>
    <row r="29" spans="2:7" ht="13">
      <c r="B29" s="1" t="str">
        <f>'As-Built'!A1</f>
        <v>SCHEDULE H: AS-BUILT AND CLOSE-OUT</v>
      </c>
      <c r="E29" s="24"/>
      <c r="F29" s="25" t="s">
        <v>13</v>
      </c>
      <c r="G29" s="29">
        <f>'As-Built'!E34</f>
        <v>0</v>
      </c>
    </row>
    <row r="30" spans="2:7" ht="13">
      <c r="E30" s="24"/>
      <c r="F30" s="25"/>
      <c r="G30" s="29"/>
    </row>
    <row r="31" spans="2:7" ht="13">
      <c r="E31" s="24"/>
      <c r="F31" s="25"/>
      <c r="G31" s="30"/>
    </row>
    <row r="32" spans="2:7" ht="13">
      <c r="E32" s="26" t="s">
        <v>281</v>
      </c>
      <c r="F32" s="25" t="s">
        <v>13</v>
      </c>
      <c r="G32" s="29">
        <f>SUM(G15:G31)</f>
        <v>0</v>
      </c>
    </row>
    <row r="33" spans="2:7" ht="13">
      <c r="E33" s="26"/>
      <c r="F33" s="25"/>
      <c r="G33" s="29"/>
    </row>
    <row r="34" spans="2:7" ht="13">
      <c r="E34" s="26"/>
      <c r="F34" s="25"/>
      <c r="G34" s="29"/>
    </row>
    <row r="35" spans="2:7" ht="13">
      <c r="E35" s="19" t="s">
        <v>424</v>
      </c>
      <c r="F35" s="25" t="s">
        <v>13</v>
      </c>
      <c r="G35" s="30">
        <f>G32*0.15</f>
        <v>0</v>
      </c>
    </row>
    <row r="36" spans="2:7" ht="13">
      <c r="E36" s="19"/>
      <c r="F36" s="25"/>
      <c r="G36" s="31"/>
    </row>
    <row r="37" spans="2:7" ht="13">
      <c r="E37" s="10"/>
      <c r="F37" s="27"/>
      <c r="G37" s="30"/>
    </row>
    <row r="38" spans="2:7" ht="24.75" customHeight="1" thickBot="1">
      <c r="B38" s="18"/>
      <c r="E38" s="26" t="s">
        <v>282</v>
      </c>
      <c r="F38" s="25" t="s">
        <v>13</v>
      </c>
      <c r="G38" s="32">
        <f>G32+G35</f>
        <v>0</v>
      </c>
    </row>
    <row r="39" spans="2:7" ht="13.5" thickTop="1">
      <c r="B39" s="18"/>
      <c r="F39" s="19"/>
      <c r="G39" s="33"/>
    </row>
    <row r="40" spans="2:7" ht="13">
      <c r="B40" s="18"/>
      <c r="F40" s="19"/>
      <c r="G40" s="33"/>
    </row>
    <row r="41" spans="2:7" ht="13">
      <c r="B41" s="167" t="s">
        <v>283</v>
      </c>
      <c r="F41" s="19"/>
      <c r="G41" s="33"/>
    </row>
    <row r="42" spans="2:7" ht="13">
      <c r="B42" s="18" t="s">
        <v>447</v>
      </c>
      <c r="F42" s="19"/>
      <c r="G42" s="33"/>
    </row>
    <row r="43" spans="2:7" ht="13">
      <c r="B43" s="18"/>
      <c r="F43" s="19"/>
      <c r="G43" s="33"/>
    </row>
    <row r="44" spans="2:7" ht="13">
      <c r="B44" s="18"/>
      <c r="F44" s="19"/>
      <c r="G44" s="33"/>
    </row>
    <row r="45" spans="2:7" ht="13">
      <c r="B45" s="18"/>
      <c r="F45" s="19"/>
      <c r="G45" s="33"/>
    </row>
    <row r="46" spans="2:7" ht="13">
      <c r="B46" s="18"/>
      <c r="F46" s="19"/>
      <c r="G46" s="33"/>
    </row>
    <row r="47" spans="2:7" ht="13">
      <c r="B47" s="18"/>
      <c r="F47" s="19"/>
      <c r="G47" s="33"/>
    </row>
    <row r="48" spans="2:7" ht="13">
      <c r="B48" s="18"/>
      <c r="F48" s="19"/>
      <c r="G48" s="17"/>
    </row>
    <row r="49" spans="2:7">
      <c r="B49" s="20"/>
      <c r="D49" s="20"/>
      <c r="E49" s="21"/>
      <c r="F49" s="22"/>
      <c r="G49" s="22"/>
    </row>
    <row r="50" spans="2:7">
      <c r="B50" s="6" t="s">
        <v>14</v>
      </c>
      <c r="D50" s="6" t="s">
        <v>15</v>
      </c>
      <c r="E50" s="23"/>
      <c r="F50" s="16"/>
      <c r="G50" s="16"/>
    </row>
  </sheetData>
  <mergeCells count="2">
    <mergeCell ref="I7:Q8"/>
    <mergeCell ref="B6:J6"/>
  </mergeCells>
  <phoneticPr fontId="0" type="noConversion"/>
  <printOptions horizontalCentered="1"/>
  <pageMargins left="0.55000000000000004" right="0.27559055118110237" top="0.43307086614173229" bottom="0.55118110236220474" header="0.34" footer="0.19685039370078741"/>
  <pageSetup paperSize="9"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8"/>
  <sheetViews>
    <sheetView showZeros="0" view="pageBreakPreview" topLeftCell="A35" zoomScaleNormal="100" zoomScaleSheetLayoutView="100" workbookViewId="0">
      <selection activeCell="C29" sqref="C29"/>
    </sheetView>
  </sheetViews>
  <sheetFormatPr defaultColWidth="9.1796875" defaultRowHeight="12.5"/>
  <cols>
    <col min="1" max="1" width="5.1796875" style="61" bestFit="1" customWidth="1"/>
    <col min="2" max="2" width="47.1796875" style="1" customWidth="1"/>
    <col min="3" max="4" width="18.1796875" style="98" customWidth="1"/>
    <col min="5" max="5" width="26.453125" style="98" customWidth="1"/>
    <col min="6" max="6" width="10.54296875" style="1" customWidth="1"/>
    <col min="7" max="7" width="10.81640625" style="1" bestFit="1" customWidth="1"/>
    <col min="8" max="16384" width="9.1796875" style="1"/>
  </cols>
  <sheetData>
    <row r="1" spans="1:5">
      <c r="A1" s="286" t="s">
        <v>279</v>
      </c>
      <c r="B1" s="287"/>
      <c r="C1" s="287"/>
      <c r="D1" s="287"/>
      <c r="E1" s="288"/>
    </row>
    <row r="2" spans="1:5">
      <c r="A2" s="274"/>
      <c r="B2" s="275"/>
      <c r="C2" s="275"/>
      <c r="D2" s="275"/>
      <c r="E2" s="289"/>
    </row>
    <row r="3" spans="1:5" ht="13">
      <c r="A3" s="56" t="s">
        <v>0</v>
      </c>
      <c r="B3" s="270" t="s">
        <v>35</v>
      </c>
      <c r="C3" s="277" t="s">
        <v>285</v>
      </c>
      <c r="D3" s="277" t="s">
        <v>285</v>
      </c>
      <c r="E3" s="277" t="s">
        <v>284</v>
      </c>
    </row>
    <row r="4" spans="1:5" ht="13">
      <c r="A4" s="57" t="s">
        <v>4</v>
      </c>
      <c r="B4" s="271"/>
      <c r="C4" s="278"/>
      <c r="D4" s="278"/>
      <c r="E4" s="278"/>
    </row>
    <row r="5" spans="1:5" ht="12.75" customHeight="1">
      <c r="A5" s="54">
        <v>2</v>
      </c>
      <c r="B5" s="38" t="s">
        <v>19</v>
      </c>
      <c r="C5" s="295" t="s">
        <v>295</v>
      </c>
      <c r="D5" s="297" t="s">
        <v>296</v>
      </c>
      <c r="E5" s="279" t="s">
        <v>297</v>
      </c>
    </row>
    <row r="6" spans="1:5" ht="13">
      <c r="A6" s="54"/>
      <c r="B6" s="39"/>
      <c r="C6" s="296"/>
      <c r="D6" s="298"/>
      <c r="E6" s="280"/>
    </row>
    <row r="7" spans="1:5" ht="26">
      <c r="A7" s="276">
        <v>2.1</v>
      </c>
      <c r="B7" s="40" t="s">
        <v>20</v>
      </c>
      <c r="C7" s="170">
        <v>640320</v>
      </c>
      <c r="D7" s="170">
        <v>558594</v>
      </c>
      <c r="E7" s="172">
        <v>349500</v>
      </c>
    </row>
    <row r="8" spans="1:5" ht="13">
      <c r="A8" s="276"/>
      <c r="B8" s="41"/>
      <c r="C8" s="170"/>
      <c r="D8" s="170"/>
      <c r="E8" s="172"/>
    </row>
    <row r="9" spans="1:5" ht="13">
      <c r="A9" s="276"/>
      <c r="B9" s="41" t="s">
        <v>21</v>
      </c>
      <c r="C9" s="170"/>
      <c r="D9" s="170"/>
      <c r="E9" s="172"/>
    </row>
    <row r="10" spans="1:5" ht="13">
      <c r="A10" s="276"/>
      <c r="B10" s="41"/>
      <c r="C10" s="170"/>
      <c r="D10" s="170"/>
      <c r="E10" s="172"/>
    </row>
    <row r="11" spans="1:5" ht="52">
      <c r="A11" s="276"/>
      <c r="B11" s="41" t="s">
        <v>22</v>
      </c>
      <c r="C11" s="170"/>
      <c r="D11" s="170"/>
      <c r="E11" s="172"/>
    </row>
    <row r="12" spans="1:5" ht="13">
      <c r="A12" s="276"/>
      <c r="B12" s="41"/>
      <c r="C12" s="170"/>
      <c r="D12" s="170"/>
      <c r="E12" s="172"/>
    </row>
    <row r="13" spans="1:5" ht="13">
      <c r="A13" s="276"/>
      <c r="B13" s="41" t="s">
        <v>23</v>
      </c>
      <c r="C13" s="170"/>
      <c r="D13" s="170"/>
      <c r="E13" s="172"/>
    </row>
    <row r="14" spans="1:5" ht="13">
      <c r="A14" s="276"/>
      <c r="B14" s="41"/>
      <c r="C14" s="170"/>
      <c r="D14" s="170"/>
      <c r="E14" s="172"/>
    </row>
    <row r="15" spans="1:5" ht="26">
      <c r="A15" s="276"/>
      <c r="B15" s="41" t="s">
        <v>24</v>
      </c>
      <c r="C15" s="170"/>
      <c r="D15" s="170"/>
      <c r="E15" s="172"/>
    </row>
    <row r="16" spans="1:5" ht="13">
      <c r="A16" s="276"/>
      <c r="B16" s="41"/>
      <c r="C16" s="170"/>
      <c r="D16" s="170"/>
      <c r="E16" s="172"/>
    </row>
    <row r="17" spans="1:5" ht="13">
      <c r="A17" s="276"/>
      <c r="B17" s="41" t="s">
        <v>25</v>
      </c>
      <c r="C17" s="170"/>
      <c r="D17" s="170"/>
      <c r="E17" s="172"/>
    </row>
    <row r="18" spans="1:5" ht="13">
      <c r="A18" s="276"/>
      <c r="B18" s="41"/>
      <c r="C18" s="170"/>
      <c r="D18" s="170"/>
      <c r="E18" s="172"/>
    </row>
    <row r="19" spans="1:5" ht="13">
      <c r="A19" s="276"/>
      <c r="B19" s="41" t="s">
        <v>26</v>
      </c>
      <c r="C19" s="170"/>
      <c r="D19" s="170"/>
      <c r="E19" s="172"/>
    </row>
    <row r="20" spans="1:5" ht="13">
      <c r="A20" s="276"/>
      <c r="B20" s="41"/>
      <c r="C20" s="170"/>
      <c r="D20" s="170"/>
      <c r="E20" s="172"/>
    </row>
    <row r="21" spans="1:5" ht="26">
      <c r="A21" s="276"/>
      <c r="B21" s="41" t="s">
        <v>27</v>
      </c>
      <c r="C21" s="170"/>
      <c r="D21" s="170"/>
      <c r="E21" s="172"/>
    </row>
    <row r="22" spans="1:5" ht="13">
      <c r="A22" s="276"/>
      <c r="B22" s="41"/>
      <c r="C22" s="170"/>
      <c r="D22" s="170"/>
      <c r="E22" s="172"/>
    </row>
    <row r="23" spans="1:5" ht="26">
      <c r="A23" s="276"/>
      <c r="B23" s="42" t="s">
        <v>291</v>
      </c>
      <c r="C23" s="170"/>
      <c r="D23" s="170"/>
      <c r="E23" s="172"/>
    </row>
    <row r="24" spans="1:5" ht="13">
      <c r="A24" s="54"/>
      <c r="B24" s="39"/>
      <c r="C24" s="170"/>
      <c r="D24" s="170"/>
      <c r="E24" s="172"/>
    </row>
    <row r="25" spans="1:5" ht="13">
      <c r="A25" s="283">
        <v>2.2000000000000002</v>
      </c>
      <c r="B25" s="43" t="s">
        <v>28</v>
      </c>
      <c r="C25" s="234" t="s">
        <v>294</v>
      </c>
      <c r="D25" s="234">
        <v>244800</v>
      </c>
      <c r="E25" s="172">
        <v>60000</v>
      </c>
    </row>
    <row r="26" spans="1:5" ht="13">
      <c r="A26" s="284"/>
      <c r="B26" s="44"/>
      <c r="C26" s="170"/>
      <c r="D26" s="170"/>
      <c r="E26" s="172"/>
    </row>
    <row r="27" spans="1:5" ht="39">
      <c r="A27" s="285"/>
      <c r="B27" s="42" t="s">
        <v>29</v>
      </c>
      <c r="C27" s="170"/>
      <c r="D27" s="170"/>
      <c r="E27" s="172"/>
    </row>
    <row r="28" spans="1:5" ht="13">
      <c r="A28" s="58"/>
      <c r="B28" s="39"/>
      <c r="C28" s="170"/>
      <c r="D28" s="170"/>
      <c r="E28" s="172"/>
    </row>
    <row r="29" spans="1:5" ht="26">
      <c r="A29" s="283">
        <v>2.2999999999999998</v>
      </c>
      <c r="B29" s="40" t="s">
        <v>30</v>
      </c>
      <c r="C29" s="170">
        <v>122850</v>
      </c>
      <c r="D29" s="170">
        <v>66600</v>
      </c>
      <c r="E29" s="172">
        <v>38000</v>
      </c>
    </row>
    <row r="30" spans="1:5" ht="13">
      <c r="A30" s="284"/>
      <c r="B30" s="41"/>
      <c r="C30" s="170"/>
      <c r="D30" s="170"/>
      <c r="E30" s="172"/>
    </row>
    <row r="31" spans="1:5" ht="26">
      <c r="A31" s="284"/>
      <c r="B31" s="41" t="s">
        <v>31</v>
      </c>
      <c r="C31" s="170"/>
      <c r="D31" s="170"/>
      <c r="E31" s="172"/>
    </row>
    <row r="32" spans="1:5" ht="13">
      <c r="A32" s="284"/>
      <c r="B32" s="41"/>
      <c r="C32" s="170"/>
      <c r="D32" s="170"/>
      <c r="E32" s="172"/>
    </row>
    <row r="33" spans="1:5" ht="26">
      <c r="A33" s="284"/>
      <c r="B33" s="41" t="s">
        <v>32</v>
      </c>
      <c r="C33" s="170"/>
      <c r="D33" s="170"/>
      <c r="E33" s="172"/>
    </row>
    <row r="34" spans="1:5" ht="13">
      <c r="A34" s="284"/>
      <c r="B34" s="41"/>
      <c r="C34" s="170"/>
      <c r="D34" s="170"/>
      <c r="E34" s="172"/>
    </row>
    <row r="35" spans="1:5" ht="26">
      <c r="A35" s="284"/>
      <c r="B35" s="41" t="s">
        <v>33</v>
      </c>
      <c r="C35" s="170"/>
      <c r="D35" s="170"/>
      <c r="E35" s="172"/>
    </row>
    <row r="36" spans="1:5" ht="13">
      <c r="A36" s="284"/>
      <c r="B36" s="41"/>
      <c r="C36" s="170"/>
      <c r="D36" s="170"/>
      <c r="E36" s="172"/>
    </row>
    <row r="37" spans="1:5" ht="39">
      <c r="A37" s="284"/>
      <c r="B37" s="41" t="s">
        <v>34</v>
      </c>
      <c r="C37" s="170"/>
      <c r="D37" s="170"/>
      <c r="E37" s="172"/>
    </row>
    <row r="38" spans="1:5" ht="13">
      <c r="A38" s="59"/>
      <c r="B38" s="41"/>
      <c r="C38" s="170"/>
      <c r="D38" s="170"/>
      <c r="E38" s="172"/>
    </row>
    <row r="39" spans="1:5" ht="39">
      <c r="A39" s="60"/>
      <c r="B39" s="41" t="s">
        <v>36</v>
      </c>
      <c r="C39" s="170"/>
      <c r="D39" s="170"/>
      <c r="E39" s="172"/>
    </row>
    <row r="40" spans="1:5" ht="13">
      <c r="A40" s="54"/>
      <c r="B40" s="46"/>
      <c r="C40" s="171"/>
      <c r="D40" s="171"/>
      <c r="E40" s="171"/>
    </row>
    <row r="41" spans="1:5" ht="13">
      <c r="A41" s="56" t="s">
        <v>0</v>
      </c>
      <c r="B41" s="270" t="s">
        <v>35</v>
      </c>
      <c r="C41" s="277" t="s">
        <v>285</v>
      </c>
      <c r="D41" s="241"/>
      <c r="E41" s="277" t="s">
        <v>284</v>
      </c>
    </row>
    <row r="42" spans="1:5" ht="13">
      <c r="A42" s="57" t="s">
        <v>4</v>
      </c>
      <c r="B42" s="271"/>
      <c r="C42" s="278"/>
      <c r="D42" s="242"/>
      <c r="E42" s="278"/>
    </row>
    <row r="43" spans="1:5" ht="13">
      <c r="A43" s="54"/>
      <c r="B43" s="39"/>
      <c r="C43" s="203"/>
      <c r="D43" s="203"/>
      <c r="E43" s="169"/>
    </row>
    <row r="44" spans="1:5" ht="13">
      <c r="A44" s="276">
        <v>2.4</v>
      </c>
      <c r="B44" s="43" t="s">
        <v>37</v>
      </c>
      <c r="C44" s="170">
        <v>7875</v>
      </c>
      <c r="D44" s="170">
        <v>10584</v>
      </c>
      <c r="E44" s="172">
        <v>6000</v>
      </c>
    </row>
    <row r="45" spans="1:5" ht="39">
      <c r="A45" s="276"/>
      <c r="B45" s="39" t="s">
        <v>36</v>
      </c>
      <c r="C45" s="170"/>
      <c r="D45" s="170"/>
      <c r="E45" s="172"/>
    </row>
    <row r="46" spans="1:5" ht="13">
      <c r="A46" s="54"/>
      <c r="B46" s="39"/>
      <c r="C46" s="170">
        <v>22863.75</v>
      </c>
      <c r="D46" s="170">
        <v>43416</v>
      </c>
      <c r="E46" s="172">
        <v>16000</v>
      </c>
    </row>
    <row r="47" spans="1:5" ht="13">
      <c r="A47" s="276">
        <v>2.5</v>
      </c>
      <c r="B47" s="43" t="s">
        <v>38</v>
      </c>
      <c r="C47" s="170"/>
      <c r="D47" s="170"/>
      <c r="E47" s="172"/>
    </row>
    <row r="48" spans="1:5" ht="52">
      <c r="A48" s="276"/>
      <c r="B48" s="39" t="s">
        <v>39</v>
      </c>
      <c r="C48" s="170"/>
      <c r="D48" s="170"/>
      <c r="E48" s="172"/>
    </row>
    <row r="49" spans="1:7" ht="13">
      <c r="A49" s="54"/>
      <c r="B49" s="39"/>
      <c r="C49" s="170"/>
      <c r="D49" s="170"/>
      <c r="E49" s="172"/>
    </row>
    <row r="50" spans="1:7" ht="13">
      <c r="A50" s="276">
        <v>2.6</v>
      </c>
      <c r="B50" s="43" t="s">
        <v>40</v>
      </c>
      <c r="C50" s="170">
        <v>7875</v>
      </c>
      <c r="D50" s="170">
        <v>8424</v>
      </c>
      <c r="E50" s="172">
        <v>4000</v>
      </c>
    </row>
    <row r="51" spans="1:7" ht="26">
      <c r="A51" s="276"/>
      <c r="B51" s="39" t="s">
        <v>41</v>
      </c>
      <c r="C51" s="170"/>
      <c r="D51" s="170"/>
      <c r="E51" s="172"/>
    </row>
    <row r="52" spans="1:7" ht="13">
      <c r="A52" s="276"/>
      <c r="B52" s="39"/>
      <c r="C52" s="170"/>
      <c r="D52" s="170"/>
      <c r="E52" s="172"/>
    </row>
    <row r="53" spans="1:7" ht="26">
      <c r="A53" s="276"/>
      <c r="B53" s="39" t="s">
        <v>42</v>
      </c>
      <c r="C53" s="170"/>
      <c r="D53" s="170"/>
      <c r="E53" s="172"/>
      <c r="G53" s="245"/>
    </row>
    <row r="54" spans="1:7" ht="15.5">
      <c r="A54" s="54"/>
      <c r="B54" s="52" t="s">
        <v>43</v>
      </c>
      <c r="C54" s="243">
        <f>C7+C29+C44+C46+C50</f>
        <v>801783.75</v>
      </c>
      <c r="D54" s="244">
        <v>932418</v>
      </c>
      <c r="E54" s="237">
        <f>SUM(E7:E50)</f>
        <v>473500</v>
      </c>
    </row>
    <row r="55" spans="1:7" ht="13">
      <c r="A55" s="62"/>
      <c r="B55" s="50"/>
      <c r="C55" s="173"/>
      <c r="D55" s="173"/>
      <c r="E55" s="173"/>
    </row>
    <row r="56" spans="1:7" ht="13">
      <c r="A56" s="62"/>
      <c r="B56" s="64"/>
      <c r="C56" s="173"/>
      <c r="D56" s="173"/>
      <c r="E56" s="173"/>
    </row>
    <row r="57" spans="1:7" ht="13">
      <c r="A57" s="62"/>
      <c r="B57" s="50"/>
      <c r="C57" s="173"/>
      <c r="D57" s="173"/>
      <c r="E57" s="173"/>
    </row>
    <row r="58" spans="1:7" ht="13">
      <c r="A58" s="301"/>
      <c r="B58" s="65"/>
      <c r="C58" s="173"/>
      <c r="D58" s="173"/>
      <c r="E58" s="173"/>
    </row>
    <row r="59" spans="1:7" ht="13">
      <c r="A59" s="301"/>
      <c r="B59" s="50"/>
      <c r="C59" s="173"/>
      <c r="D59" s="173"/>
      <c r="E59" s="173"/>
    </row>
    <row r="60" spans="1:7" ht="13">
      <c r="A60" s="301"/>
      <c r="B60" s="50"/>
      <c r="C60" s="173"/>
      <c r="D60" s="173"/>
      <c r="E60" s="173"/>
    </row>
    <row r="61" spans="1:7" ht="13">
      <c r="A61" s="301"/>
      <c r="B61" s="50"/>
      <c r="C61" s="173"/>
      <c r="D61" s="173"/>
      <c r="E61" s="173"/>
    </row>
    <row r="62" spans="1:7" ht="13">
      <c r="A62" s="301"/>
      <c r="B62" s="50"/>
      <c r="C62" s="173"/>
      <c r="D62" s="173"/>
      <c r="E62" s="173"/>
    </row>
    <row r="63" spans="1:7" ht="13">
      <c r="A63" s="301"/>
      <c r="B63" s="50"/>
      <c r="C63" s="173"/>
      <c r="D63" s="173"/>
      <c r="E63" s="173"/>
    </row>
    <row r="64" spans="1:7" ht="13">
      <c r="A64" s="301"/>
      <c r="B64" s="50"/>
      <c r="C64" s="173"/>
      <c r="D64" s="173"/>
      <c r="E64" s="173"/>
    </row>
    <row r="65" spans="1:5" ht="13">
      <c r="A65" s="301"/>
      <c r="B65" s="50"/>
      <c r="C65" s="173"/>
      <c r="D65" s="173"/>
      <c r="E65" s="173"/>
    </row>
    <row r="66" spans="1:5" ht="13">
      <c r="A66" s="301"/>
      <c r="B66" s="50"/>
      <c r="C66" s="173"/>
      <c r="D66" s="173"/>
      <c r="E66" s="173"/>
    </row>
    <row r="67" spans="1:5" ht="13">
      <c r="A67" s="301"/>
      <c r="B67" s="50"/>
      <c r="C67" s="173"/>
      <c r="D67" s="173"/>
      <c r="E67" s="173"/>
    </row>
    <row r="68" spans="1:5" ht="13">
      <c r="A68" s="301"/>
      <c r="B68" s="50"/>
      <c r="C68" s="173"/>
      <c r="D68" s="173"/>
      <c r="E68" s="173"/>
    </row>
    <row r="69" spans="1:5" ht="13">
      <c r="A69" s="301"/>
      <c r="B69" s="66"/>
      <c r="C69" s="173"/>
      <c r="D69" s="173"/>
      <c r="E69" s="173"/>
    </row>
    <row r="70" spans="1:5" ht="13">
      <c r="A70" s="301"/>
      <c r="B70" s="50"/>
      <c r="C70" s="173"/>
      <c r="D70" s="173"/>
      <c r="E70" s="173"/>
    </row>
    <row r="71" spans="1:5" ht="13">
      <c r="A71" s="301"/>
      <c r="B71" s="50"/>
      <c r="C71" s="173"/>
      <c r="D71" s="173"/>
      <c r="E71" s="173"/>
    </row>
    <row r="72" spans="1:5" ht="13">
      <c r="A72" s="301"/>
      <c r="B72" s="50"/>
      <c r="C72" s="173"/>
      <c r="D72" s="173"/>
      <c r="E72" s="173"/>
    </row>
    <row r="78" spans="1:5" ht="13">
      <c r="A78" s="56" t="s">
        <v>0</v>
      </c>
      <c r="B78" s="270" t="s">
        <v>35</v>
      </c>
      <c r="C78" s="277" t="s">
        <v>285</v>
      </c>
      <c r="D78" s="241"/>
      <c r="E78" s="277" t="s">
        <v>284</v>
      </c>
    </row>
    <row r="79" spans="1:5" ht="13">
      <c r="A79" s="57" t="s">
        <v>4</v>
      </c>
      <c r="B79" s="271"/>
      <c r="C79" s="278"/>
      <c r="D79" s="242"/>
      <c r="E79" s="278"/>
    </row>
    <row r="80" spans="1:5" ht="13">
      <c r="A80" s="54">
        <v>3</v>
      </c>
      <c r="B80" s="270" t="s">
        <v>172</v>
      </c>
      <c r="C80" s="202"/>
      <c r="D80" s="202"/>
      <c r="E80" s="168"/>
    </row>
    <row r="81" spans="1:5" ht="13">
      <c r="A81" s="54"/>
      <c r="B81" s="271"/>
      <c r="C81" s="203"/>
      <c r="D81" s="203"/>
      <c r="E81" s="169"/>
    </row>
    <row r="82" spans="1:5" ht="26">
      <c r="A82" s="276">
        <v>3.1</v>
      </c>
      <c r="B82" s="68" t="s">
        <v>44</v>
      </c>
      <c r="C82" s="170">
        <v>52211.25</v>
      </c>
      <c r="D82" s="170">
        <v>498870</v>
      </c>
      <c r="E82" s="172">
        <v>245000</v>
      </c>
    </row>
    <row r="83" spans="1:5" ht="13">
      <c r="A83" s="276"/>
      <c r="B83" s="68"/>
      <c r="C83" s="170"/>
      <c r="D83" s="170"/>
      <c r="E83" s="172"/>
    </row>
    <row r="84" spans="1:5" ht="26">
      <c r="A84" s="276"/>
      <c r="B84" s="41" t="s">
        <v>45</v>
      </c>
      <c r="C84" s="170"/>
      <c r="D84" s="170"/>
      <c r="E84" s="172"/>
    </row>
    <row r="85" spans="1:5" ht="13">
      <c r="A85" s="276"/>
      <c r="B85" s="41"/>
      <c r="C85" s="170"/>
      <c r="D85" s="170"/>
      <c r="E85" s="172"/>
    </row>
    <row r="86" spans="1:5" ht="26">
      <c r="A86" s="276"/>
      <c r="B86" s="41" t="s">
        <v>46</v>
      </c>
      <c r="C86" s="170"/>
      <c r="D86" s="170"/>
      <c r="E86" s="172"/>
    </row>
    <row r="87" spans="1:5" ht="13">
      <c r="A87" s="276"/>
      <c r="B87" s="41"/>
      <c r="C87" s="170"/>
      <c r="D87" s="170"/>
      <c r="E87" s="172"/>
    </row>
    <row r="88" spans="1:5" ht="39">
      <c r="A88" s="276"/>
      <c r="B88" s="41" t="s">
        <v>47</v>
      </c>
      <c r="C88" s="170"/>
      <c r="D88" s="170"/>
      <c r="E88" s="172"/>
    </row>
    <row r="89" spans="1:5" ht="13">
      <c r="A89" s="276"/>
      <c r="B89" s="41"/>
      <c r="C89" s="170"/>
      <c r="D89" s="170"/>
      <c r="E89" s="172"/>
    </row>
    <row r="90" spans="1:5" ht="26">
      <c r="A90" s="276"/>
      <c r="B90" s="41" t="s">
        <v>48</v>
      </c>
      <c r="C90" s="170"/>
      <c r="D90" s="170"/>
      <c r="E90" s="172"/>
    </row>
    <row r="91" spans="1:5" ht="13">
      <c r="A91" s="276"/>
      <c r="B91" s="41"/>
      <c r="C91" s="170"/>
      <c r="D91" s="170"/>
      <c r="E91" s="172"/>
    </row>
    <row r="92" spans="1:5" ht="13">
      <c r="A92" s="276"/>
      <c r="B92" s="41" t="s">
        <v>49</v>
      </c>
      <c r="C92" s="170"/>
      <c r="D92" s="170"/>
      <c r="E92" s="172"/>
    </row>
    <row r="93" spans="1:5" ht="13">
      <c r="A93" s="276"/>
      <c r="B93" s="67"/>
      <c r="C93" s="170"/>
      <c r="D93" s="170"/>
      <c r="E93" s="172"/>
    </row>
    <row r="94" spans="1:5" ht="26">
      <c r="A94" s="276"/>
      <c r="B94" s="41" t="s">
        <v>50</v>
      </c>
      <c r="C94" s="170"/>
      <c r="D94" s="170"/>
      <c r="E94" s="172"/>
    </row>
    <row r="95" spans="1:5" ht="13">
      <c r="A95" s="276"/>
      <c r="B95" s="41"/>
      <c r="C95" s="170"/>
      <c r="D95" s="170"/>
      <c r="E95" s="172"/>
    </row>
    <row r="96" spans="1:5" ht="39">
      <c r="A96" s="276"/>
      <c r="B96" s="41" t="s">
        <v>51</v>
      </c>
      <c r="C96" s="170"/>
      <c r="D96" s="170"/>
      <c r="E96" s="172"/>
    </row>
    <row r="97" spans="1:5" ht="13">
      <c r="A97" s="276"/>
      <c r="B97" s="41"/>
      <c r="C97" s="170"/>
      <c r="D97" s="170"/>
      <c r="E97" s="172"/>
    </row>
    <row r="98" spans="1:5" ht="26">
      <c r="A98" s="283"/>
      <c r="B98" s="41" t="s">
        <v>291</v>
      </c>
      <c r="C98" s="170"/>
      <c r="D98" s="170"/>
      <c r="E98" s="172"/>
    </row>
    <row r="99" spans="1:5" ht="13">
      <c r="A99" s="59"/>
      <c r="B99" s="41"/>
      <c r="C99" s="170"/>
      <c r="D99" s="170"/>
      <c r="E99" s="172"/>
    </row>
    <row r="100" spans="1:5" ht="26">
      <c r="A100" s="284"/>
      <c r="B100" s="41" t="s">
        <v>53</v>
      </c>
      <c r="C100" s="170"/>
      <c r="D100" s="170"/>
      <c r="E100" s="172"/>
    </row>
    <row r="101" spans="1:5" ht="13">
      <c r="A101" s="284"/>
      <c r="B101" s="41"/>
      <c r="C101" s="170"/>
      <c r="D101" s="170"/>
      <c r="E101" s="172"/>
    </row>
    <row r="102" spans="1:5" ht="41">
      <c r="A102" s="284"/>
      <c r="B102" s="41" t="s">
        <v>54</v>
      </c>
      <c r="C102" s="170"/>
      <c r="D102" s="170"/>
      <c r="E102" s="172"/>
    </row>
    <row r="103" spans="1:5" ht="13">
      <c r="A103" s="59"/>
      <c r="B103" s="41"/>
      <c r="C103" s="170"/>
      <c r="D103" s="170"/>
      <c r="E103" s="172"/>
    </row>
    <row r="104" spans="1:5" ht="26">
      <c r="A104" s="283">
        <v>3.2</v>
      </c>
      <c r="B104" s="40" t="s">
        <v>55</v>
      </c>
      <c r="C104" s="207">
        <v>449820</v>
      </c>
      <c r="D104" s="207">
        <v>929250</v>
      </c>
      <c r="E104" s="174">
        <v>398000</v>
      </c>
    </row>
    <row r="105" spans="1:5" ht="13">
      <c r="A105" s="284"/>
      <c r="B105" s="73"/>
      <c r="C105" s="170"/>
      <c r="D105" s="170"/>
      <c r="E105" s="172"/>
    </row>
    <row r="106" spans="1:5" ht="39">
      <c r="A106" s="284"/>
      <c r="B106" s="41" t="s">
        <v>56</v>
      </c>
      <c r="C106" s="170"/>
      <c r="D106" s="170"/>
      <c r="E106" s="172"/>
    </row>
    <row r="107" spans="1:5" ht="13">
      <c r="A107" s="284"/>
      <c r="B107" s="41"/>
      <c r="C107" s="170"/>
      <c r="D107" s="170"/>
      <c r="E107" s="172"/>
    </row>
    <row r="108" spans="1:5" ht="52">
      <c r="A108" s="284"/>
      <c r="B108" s="41" t="s">
        <v>57</v>
      </c>
      <c r="C108" s="170"/>
      <c r="D108" s="170"/>
      <c r="E108" s="172"/>
    </row>
    <row r="109" spans="1:5" ht="13">
      <c r="A109" s="284"/>
      <c r="B109" s="41"/>
      <c r="C109" s="170"/>
      <c r="D109" s="170"/>
      <c r="E109" s="172"/>
    </row>
    <row r="110" spans="1:5" ht="39">
      <c r="A110" s="284"/>
      <c r="B110" s="41" t="s">
        <v>58</v>
      </c>
      <c r="C110" s="170"/>
      <c r="D110" s="170"/>
      <c r="E110" s="172"/>
    </row>
    <row r="111" spans="1:5" ht="13">
      <c r="A111" s="284"/>
      <c r="B111" s="41"/>
      <c r="C111" s="170"/>
      <c r="D111" s="170"/>
      <c r="E111" s="172"/>
    </row>
    <row r="112" spans="1:5" ht="26">
      <c r="A112" s="284"/>
      <c r="B112" s="41" t="s">
        <v>59</v>
      </c>
      <c r="C112" s="170"/>
      <c r="D112" s="170"/>
      <c r="E112" s="172"/>
    </row>
    <row r="113" spans="1:6" ht="13">
      <c r="A113" s="284"/>
      <c r="B113" s="41"/>
      <c r="C113" s="170"/>
      <c r="D113" s="170"/>
      <c r="E113" s="172"/>
    </row>
    <row r="114" spans="1:6" ht="26">
      <c r="A114" s="285"/>
      <c r="B114" s="42" t="s">
        <v>60</v>
      </c>
      <c r="C114" s="208"/>
      <c r="D114" s="208"/>
      <c r="E114" s="175"/>
    </row>
    <row r="115" spans="1:6" ht="28">
      <c r="A115" s="283" t="s">
        <v>174</v>
      </c>
      <c r="B115" s="44" t="s">
        <v>61</v>
      </c>
      <c r="C115" s="209"/>
      <c r="D115" s="209"/>
      <c r="E115" s="176"/>
    </row>
    <row r="116" spans="1:6" ht="13">
      <c r="A116" s="284"/>
      <c r="B116" s="67"/>
      <c r="C116" s="210"/>
      <c r="D116" s="210"/>
      <c r="E116" s="177"/>
    </row>
    <row r="117" spans="1:6" ht="39">
      <c r="A117" s="284"/>
      <c r="B117" s="41" t="s">
        <v>62</v>
      </c>
      <c r="C117" s="211"/>
      <c r="D117" s="211"/>
      <c r="E117" s="178"/>
    </row>
    <row r="118" spans="1:6" ht="28">
      <c r="A118" s="285"/>
      <c r="B118" s="42" t="s">
        <v>63</v>
      </c>
      <c r="C118" s="208"/>
      <c r="D118" s="208"/>
      <c r="E118" s="175"/>
    </row>
    <row r="119" spans="1:6" ht="13">
      <c r="A119" s="54"/>
      <c r="B119" s="39"/>
      <c r="C119" s="203"/>
      <c r="D119" s="203"/>
      <c r="E119" s="169"/>
    </row>
    <row r="120" spans="1:6" ht="13">
      <c r="A120" s="299">
        <v>3.3</v>
      </c>
      <c r="B120" s="40" t="s">
        <v>64</v>
      </c>
      <c r="C120" s="212">
        <v>29250</v>
      </c>
      <c r="D120" s="212">
        <v>135000</v>
      </c>
      <c r="E120" s="179">
        <v>20000</v>
      </c>
    </row>
    <row r="121" spans="1:6" ht="13">
      <c r="A121" s="300"/>
      <c r="B121" s="73"/>
      <c r="C121" s="213"/>
      <c r="D121" s="213"/>
      <c r="E121" s="180"/>
    </row>
    <row r="122" spans="1:6" ht="52">
      <c r="A122" s="300"/>
      <c r="B122" s="41" t="s">
        <v>65</v>
      </c>
      <c r="C122" s="211"/>
      <c r="D122" s="211"/>
      <c r="E122" s="178"/>
    </row>
    <row r="123" spans="1:6" ht="13">
      <c r="A123" s="300"/>
      <c r="B123" s="41"/>
      <c r="C123" s="211"/>
      <c r="D123" s="211"/>
      <c r="E123" s="178"/>
      <c r="F123" s="245"/>
    </row>
    <row r="124" spans="1:6" ht="39">
      <c r="A124" s="300"/>
      <c r="B124" s="41" t="s">
        <v>66</v>
      </c>
      <c r="C124" s="211"/>
      <c r="D124" s="211"/>
      <c r="E124" s="178"/>
    </row>
    <row r="125" spans="1:6" ht="15.5">
      <c r="A125" s="72"/>
      <c r="B125" s="52" t="s">
        <v>67</v>
      </c>
      <c r="C125" s="243">
        <f>SUM(C82:C124)</f>
        <v>531281.25</v>
      </c>
      <c r="D125" s="244">
        <f>SUM(D82:D124)</f>
        <v>1563120</v>
      </c>
      <c r="E125" s="236">
        <f>SUM(E82:E120)</f>
        <v>663000</v>
      </c>
    </row>
    <row r="127" spans="1:6" ht="13">
      <c r="A127" s="56" t="s">
        <v>0</v>
      </c>
      <c r="B127" s="270" t="s">
        <v>35</v>
      </c>
      <c r="C127" s="277" t="s">
        <v>285</v>
      </c>
      <c r="D127" s="241"/>
      <c r="E127" s="277" t="s">
        <v>284</v>
      </c>
    </row>
    <row r="128" spans="1:6" ht="13">
      <c r="A128" s="57" t="s">
        <v>4</v>
      </c>
      <c r="B128" s="271"/>
      <c r="C128" s="278"/>
      <c r="D128" s="242"/>
      <c r="E128" s="278"/>
    </row>
    <row r="129" spans="1:5" ht="39">
      <c r="A129" s="54">
        <v>4</v>
      </c>
      <c r="B129" s="38" t="s">
        <v>72</v>
      </c>
      <c r="C129" s="202"/>
      <c r="D129" s="202"/>
      <c r="E129" s="168"/>
    </row>
    <row r="130" spans="1:5" ht="13">
      <c r="A130" s="54"/>
      <c r="B130" s="39"/>
      <c r="C130" s="203"/>
      <c r="D130" s="203"/>
      <c r="E130" s="169"/>
    </row>
    <row r="131" spans="1:5" ht="26">
      <c r="A131" s="302">
        <v>4.0999999999999996</v>
      </c>
      <c r="B131" s="40" t="s">
        <v>73</v>
      </c>
      <c r="C131" s="170">
        <v>5250</v>
      </c>
      <c r="D131" s="170">
        <v>7000</v>
      </c>
      <c r="E131" s="172">
        <v>6000</v>
      </c>
    </row>
    <row r="132" spans="1:5" ht="13">
      <c r="A132" s="302"/>
      <c r="B132" s="73"/>
      <c r="C132" s="170"/>
      <c r="D132" s="170"/>
      <c r="E132" s="172"/>
    </row>
    <row r="133" spans="1:5" ht="52">
      <c r="A133" s="302"/>
      <c r="B133" s="41" t="s">
        <v>74</v>
      </c>
      <c r="C133" s="170"/>
      <c r="D133" s="170"/>
      <c r="E133" s="172"/>
    </row>
    <row r="134" spans="1:5" ht="13">
      <c r="A134" s="302"/>
      <c r="B134" s="41"/>
      <c r="C134" s="170"/>
      <c r="D134" s="170"/>
      <c r="E134" s="172"/>
    </row>
    <row r="135" spans="1:5" ht="39">
      <c r="A135" s="302"/>
      <c r="B135" s="41" t="s">
        <v>75</v>
      </c>
      <c r="C135" s="170"/>
      <c r="D135" s="170"/>
      <c r="E135" s="172"/>
    </row>
    <row r="136" spans="1:5" ht="13">
      <c r="A136" s="302"/>
      <c r="B136" s="41"/>
      <c r="C136" s="170"/>
      <c r="D136" s="170"/>
      <c r="E136" s="172"/>
    </row>
    <row r="137" spans="1:5" ht="52">
      <c r="A137" s="302"/>
      <c r="B137" s="42" t="s">
        <v>76</v>
      </c>
      <c r="C137" s="170"/>
      <c r="D137" s="170"/>
      <c r="E137" s="172"/>
    </row>
    <row r="138" spans="1:5">
      <c r="A138" s="58"/>
      <c r="B138" s="45"/>
      <c r="C138" s="204"/>
      <c r="D138" s="204"/>
      <c r="E138" s="37"/>
    </row>
    <row r="139" spans="1:5" ht="13">
      <c r="A139" s="302">
        <v>4.2</v>
      </c>
      <c r="B139" s="40" t="s">
        <v>77</v>
      </c>
      <c r="C139" s="170">
        <v>3750</v>
      </c>
      <c r="D139" s="170">
        <v>5000</v>
      </c>
      <c r="E139" s="172">
        <v>4500</v>
      </c>
    </row>
    <row r="140" spans="1:5" ht="13">
      <c r="A140" s="302"/>
      <c r="B140" s="41"/>
      <c r="C140" s="170"/>
      <c r="D140" s="170"/>
      <c r="E140" s="172"/>
    </row>
    <row r="141" spans="1:5" ht="52">
      <c r="A141" s="302"/>
      <c r="B141" s="41" t="s">
        <v>78</v>
      </c>
      <c r="C141" s="170"/>
      <c r="D141" s="170"/>
      <c r="E141" s="172"/>
    </row>
    <row r="142" spans="1:5" ht="15.5">
      <c r="A142" s="58"/>
      <c r="B142" s="52" t="s">
        <v>68</v>
      </c>
      <c r="C142" s="243">
        <f>SUM(C131:C141)</f>
        <v>9000</v>
      </c>
      <c r="D142" s="244">
        <f>SUM(D131:D141)</f>
        <v>12000</v>
      </c>
      <c r="E142" s="237">
        <f>SUM(E131:E139)</f>
        <v>10500</v>
      </c>
    </row>
    <row r="143" spans="1:5" ht="13">
      <c r="A143" s="81"/>
      <c r="B143" s="50"/>
      <c r="C143" s="170"/>
      <c r="D143" s="170"/>
      <c r="E143" s="172"/>
    </row>
    <row r="144" spans="1:5" ht="39">
      <c r="A144" s="72">
        <v>5</v>
      </c>
      <c r="B144" s="38" t="s">
        <v>79</v>
      </c>
      <c r="C144" s="200"/>
      <c r="D144" s="200"/>
      <c r="E144" s="171"/>
    </row>
    <row r="145" spans="1:5" ht="13">
      <c r="A145" s="54"/>
      <c r="B145" s="53"/>
      <c r="C145" s="200"/>
      <c r="D145" s="200"/>
      <c r="E145" s="171"/>
    </row>
    <row r="146" spans="1:5" ht="13">
      <c r="A146" s="292">
        <v>5.0999999999999996</v>
      </c>
      <c r="B146" s="83" t="s">
        <v>80</v>
      </c>
      <c r="C146" s="201">
        <v>233032.8</v>
      </c>
      <c r="D146" s="201">
        <v>139500</v>
      </c>
      <c r="E146" s="181">
        <v>96000</v>
      </c>
    </row>
    <row r="147" spans="1:5" ht="13">
      <c r="A147" s="302"/>
      <c r="B147" s="51"/>
      <c r="C147" s="205"/>
      <c r="D147" s="205"/>
      <c r="E147" s="182"/>
    </row>
    <row r="148" spans="1:5" ht="78">
      <c r="A148" s="302"/>
      <c r="B148" s="84" t="s">
        <v>81</v>
      </c>
      <c r="C148" s="206"/>
      <c r="D148" s="206"/>
      <c r="E148" s="183"/>
    </row>
    <row r="149" spans="1:5" ht="13">
      <c r="A149" s="54"/>
      <c r="B149" s="39"/>
      <c r="C149" s="200"/>
      <c r="D149" s="200"/>
      <c r="E149" s="171"/>
    </row>
    <row r="150" spans="1:5" ht="13">
      <c r="A150" s="292">
        <v>5.2</v>
      </c>
      <c r="B150" s="40" t="s">
        <v>82</v>
      </c>
      <c r="C150" s="234" t="s">
        <v>294</v>
      </c>
      <c r="D150" s="234">
        <v>51450</v>
      </c>
      <c r="E150" s="172">
        <v>45000</v>
      </c>
    </row>
    <row r="151" spans="1:5" ht="13">
      <c r="A151" s="302"/>
      <c r="B151" s="41"/>
      <c r="C151" s="170"/>
      <c r="D151" s="170"/>
      <c r="E151" s="172"/>
    </row>
    <row r="152" spans="1:5" ht="52">
      <c r="A152" s="290"/>
      <c r="B152" s="42" t="s">
        <v>83</v>
      </c>
      <c r="C152" s="170"/>
      <c r="D152" s="170"/>
      <c r="E152" s="172"/>
    </row>
    <row r="153" spans="1:5" ht="13">
      <c r="A153" s="54"/>
      <c r="B153" s="69"/>
      <c r="C153" s="200"/>
      <c r="D153" s="200"/>
      <c r="E153" s="171"/>
    </row>
    <row r="154" spans="1:5">
      <c r="A154" s="85"/>
      <c r="B154" s="74"/>
      <c r="C154" s="200"/>
      <c r="D154" s="200"/>
      <c r="E154" s="171"/>
    </row>
    <row r="155" spans="1:5">
      <c r="A155" s="86"/>
      <c r="B155" s="74"/>
      <c r="C155" s="200"/>
      <c r="D155" s="200"/>
      <c r="E155" s="171"/>
    </row>
    <row r="156" spans="1:5" ht="26">
      <c r="A156" s="78" t="s">
        <v>0</v>
      </c>
      <c r="B156" s="70" t="s">
        <v>35</v>
      </c>
      <c r="C156" s="184" t="s">
        <v>285</v>
      </c>
      <c r="D156" s="184"/>
      <c r="E156" s="184" t="s">
        <v>284</v>
      </c>
    </row>
    <row r="157" spans="1:5" ht="13">
      <c r="A157" s="292">
        <v>5.3</v>
      </c>
      <c r="B157" s="40" t="s">
        <v>64</v>
      </c>
      <c r="C157" s="170">
        <v>26520</v>
      </c>
      <c r="D157" s="170">
        <v>24000</v>
      </c>
      <c r="E157" s="172">
        <v>12000</v>
      </c>
    </row>
    <row r="158" spans="1:5" ht="13">
      <c r="A158" s="302"/>
      <c r="B158" s="73"/>
      <c r="C158" s="170"/>
      <c r="D158" s="170"/>
      <c r="E158" s="172"/>
    </row>
    <row r="159" spans="1:5" ht="39">
      <c r="A159" s="302"/>
      <c r="B159" s="41" t="s">
        <v>84</v>
      </c>
      <c r="C159" s="170"/>
      <c r="D159" s="170"/>
      <c r="E159" s="172"/>
    </row>
    <row r="160" spans="1:5" ht="15.5">
      <c r="A160" s="58"/>
      <c r="B160" s="52" t="s">
        <v>69</v>
      </c>
      <c r="C160" s="243">
        <f>C146+C157</f>
        <v>259552.8</v>
      </c>
      <c r="D160" s="244">
        <v>214950</v>
      </c>
      <c r="E160" s="247">
        <f>SUM(E146:E157)</f>
        <v>153000</v>
      </c>
    </row>
    <row r="161" spans="1:5" ht="13">
      <c r="A161" s="78"/>
      <c r="B161" s="87"/>
      <c r="C161" s="199"/>
      <c r="D161" s="199"/>
      <c r="E161" s="185"/>
    </row>
    <row r="162" spans="1:5" ht="39">
      <c r="A162" s="72">
        <v>6</v>
      </c>
      <c r="B162" s="38" t="s">
        <v>85</v>
      </c>
      <c r="C162" s="200"/>
      <c r="D162" s="200"/>
      <c r="E162" s="171"/>
    </row>
    <row r="163" spans="1:5" ht="13">
      <c r="A163" s="82"/>
      <c r="B163" s="39"/>
      <c r="C163" s="170"/>
      <c r="D163" s="170"/>
      <c r="E163" s="172"/>
    </row>
    <row r="164" spans="1:5" ht="13">
      <c r="A164" s="276">
        <v>6.1</v>
      </c>
      <c r="B164" s="40" t="s">
        <v>80</v>
      </c>
      <c r="C164" s="201">
        <v>58258.2</v>
      </c>
      <c r="D164" s="201">
        <v>34950</v>
      </c>
      <c r="E164" s="181">
        <v>43500</v>
      </c>
    </row>
    <row r="165" spans="1:5" ht="13">
      <c r="A165" s="276"/>
      <c r="B165" s="41"/>
      <c r="C165" s="197"/>
      <c r="D165" s="197"/>
      <c r="E165" s="186"/>
    </row>
    <row r="166" spans="1:5" ht="65">
      <c r="A166" s="276"/>
      <c r="B166" s="42" t="s">
        <v>86</v>
      </c>
      <c r="C166" s="198"/>
      <c r="D166" s="198"/>
      <c r="E166" s="187"/>
    </row>
    <row r="167" spans="1:5" ht="13">
      <c r="A167" s="54"/>
      <c r="B167" s="39"/>
      <c r="C167" s="192"/>
      <c r="D167" s="192"/>
      <c r="E167" s="188"/>
    </row>
    <row r="168" spans="1:5" ht="13">
      <c r="A168" s="292">
        <v>6.2</v>
      </c>
      <c r="B168" s="40" t="s">
        <v>82</v>
      </c>
      <c r="C168" s="235" t="s">
        <v>294</v>
      </c>
      <c r="D168" s="235">
        <v>12900</v>
      </c>
      <c r="E168" s="189">
        <v>12000</v>
      </c>
    </row>
    <row r="169" spans="1:5" ht="13">
      <c r="A169" s="302"/>
      <c r="B169" s="41"/>
      <c r="C169" s="193"/>
      <c r="D169" s="193"/>
      <c r="E169" s="186"/>
    </row>
    <row r="170" spans="1:5" ht="52">
      <c r="A170" s="290"/>
      <c r="B170" s="42" t="s">
        <v>87</v>
      </c>
      <c r="C170" s="193"/>
      <c r="D170" s="193"/>
      <c r="E170" s="187"/>
    </row>
    <row r="171" spans="1:5" ht="13">
      <c r="A171" s="54"/>
      <c r="B171" s="39"/>
      <c r="C171" s="192"/>
      <c r="D171" s="192"/>
      <c r="E171" s="188"/>
    </row>
    <row r="172" spans="1:5" ht="13">
      <c r="A172" s="292">
        <v>6.3</v>
      </c>
      <c r="B172" s="40" t="s">
        <v>64</v>
      </c>
      <c r="C172" s="196">
        <v>6630</v>
      </c>
      <c r="D172" s="196">
        <v>9000</v>
      </c>
      <c r="E172" s="189">
        <v>7500</v>
      </c>
    </row>
    <row r="173" spans="1:5" ht="13">
      <c r="A173" s="302"/>
      <c r="B173" s="73"/>
      <c r="C173" s="197"/>
      <c r="D173" s="197"/>
      <c r="E173" s="186"/>
    </row>
    <row r="174" spans="1:5" ht="39">
      <c r="A174" s="302"/>
      <c r="B174" s="42" t="s">
        <v>88</v>
      </c>
      <c r="C174" s="198"/>
      <c r="D174" s="198"/>
      <c r="E174" s="187"/>
    </row>
    <row r="175" spans="1:5" ht="15.5">
      <c r="A175" s="58"/>
      <c r="B175" s="52" t="s">
        <v>70</v>
      </c>
      <c r="C175" s="243">
        <f>SUM(C164:C174)</f>
        <v>64888.2</v>
      </c>
      <c r="D175" s="244">
        <f>SUM(D164:D174)</f>
        <v>56850</v>
      </c>
      <c r="E175" s="239">
        <f>SUM(E164:E172)</f>
        <v>63000</v>
      </c>
    </row>
    <row r="176" spans="1:5" ht="13">
      <c r="A176" s="54"/>
      <c r="B176" s="39"/>
      <c r="C176" s="192"/>
      <c r="D176" s="192"/>
      <c r="E176" s="188"/>
    </row>
    <row r="177" spans="1:5" ht="26">
      <c r="A177" s="78">
        <v>7</v>
      </c>
      <c r="B177" s="38" t="s">
        <v>89</v>
      </c>
      <c r="C177" s="192"/>
      <c r="D177" s="192"/>
      <c r="E177" s="188"/>
    </row>
    <row r="178" spans="1:5" ht="13">
      <c r="A178" s="54"/>
      <c r="B178" s="39"/>
      <c r="C178" s="192"/>
      <c r="D178" s="192"/>
      <c r="E178" s="188"/>
    </row>
    <row r="179" spans="1:5" ht="13">
      <c r="A179" s="292">
        <v>7.1</v>
      </c>
      <c r="B179" s="40" t="s">
        <v>90</v>
      </c>
      <c r="C179" s="193">
        <v>10725</v>
      </c>
      <c r="D179" s="193">
        <v>40500</v>
      </c>
      <c r="E179" s="189">
        <v>12000</v>
      </c>
    </row>
    <row r="180" spans="1:5" ht="13">
      <c r="A180" s="302"/>
      <c r="B180" s="41"/>
      <c r="C180" s="193"/>
      <c r="D180" s="193"/>
      <c r="E180" s="186"/>
    </row>
    <row r="181" spans="1:5" ht="65">
      <c r="A181" s="302"/>
      <c r="B181" s="42" t="s">
        <v>91</v>
      </c>
      <c r="C181" s="193"/>
      <c r="D181" s="193"/>
      <c r="E181" s="187"/>
    </row>
    <row r="182" spans="1:5" ht="13">
      <c r="A182" s="58"/>
      <c r="B182" s="39"/>
      <c r="C182" s="192"/>
      <c r="D182" s="192"/>
      <c r="E182" s="188"/>
    </row>
    <row r="183" spans="1:5" ht="13">
      <c r="A183" s="302">
        <v>7.2</v>
      </c>
      <c r="B183" s="40" t="s">
        <v>64</v>
      </c>
      <c r="C183" s="193">
        <v>3315</v>
      </c>
      <c r="D183" s="193">
        <v>3000</v>
      </c>
      <c r="E183" s="189">
        <v>1000</v>
      </c>
    </row>
    <row r="184" spans="1:5" ht="13">
      <c r="A184" s="302"/>
      <c r="B184" s="73"/>
      <c r="C184" s="193"/>
      <c r="D184" s="193"/>
      <c r="E184" s="186"/>
    </row>
    <row r="185" spans="1:5" ht="39">
      <c r="A185" s="302"/>
      <c r="B185" s="42" t="s">
        <v>92</v>
      </c>
      <c r="C185" s="193"/>
      <c r="D185" s="193"/>
      <c r="E185" s="187"/>
    </row>
    <row r="186" spans="1:5" ht="15.5">
      <c r="A186" s="58"/>
      <c r="B186" s="52" t="s">
        <v>71</v>
      </c>
      <c r="C186" s="243">
        <f>SUM(C179:C185)</f>
        <v>14040</v>
      </c>
      <c r="D186" s="244">
        <f>SUM(D179:D185)</f>
        <v>43500</v>
      </c>
      <c r="E186" s="238">
        <f>SUM(E179:E183)</f>
        <v>13000</v>
      </c>
    </row>
    <row r="187" spans="1:5" ht="13">
      <c r="A187" s="58"/>
      <c r="B187" s="39"/>
      <c r="C187" s="188"/>
      <c r="D187" s="188"/>
      <c r="E187" s="188"/>
    </row>
    <row r="188" spans="1:5">
      <c r="A188" s="79"/>
      <c r="B188" s="74"/>
      <c r="C188" s="188"/>
      <c r="D188" s="188"/>
      <c r="E188" s="188"/>
    </row>
    <row r="189" spans="1:5">
      <c r="A189" s="80"/>
      <c r="B189"/>
    </row>
    <row r="190" spans="1:5" ht="26">
      <c r="A190" s="78" t="s">
        <v>0</v>
      </c>
      <c r="B190" s="70" t="s">
        <v>35</v>
      </c>
      <c r="C190" s="184" t="s">
        <v>285</v>
      </c>
      <c r="D190" s="184"/>
      <c r="E190" s="184" t="s">
        <v>284</v>
      </c>
    </row>
    <row r="191" spans="1:5" ht="26">
      <c r="A191" s="58">
        <v>8</v>
      </c>
      <c r="B191" s="38" t="s">
        <v>93</v>
      </c>
      <c r="C191" s="192"/>
      <c r="D191" s="192"/>
      <c r="E191" s="188"/>
    </row>
    <row r="192" spans="1:5" ht="13">
      <c r="A192" s="58"/>
      <c r="B192" s="39"/>
      <c r="C192" s="192"/>
      <c r="D192" s="192"/>
      <c r="E192" s="188"/>
    </row>
    <row r="193" spans="1:5" ht="13">
      <c r="A193" s="302">
        <v>8.1</v>
      </c>
      <c r="B193" s="40" t="s">
        <v>94</v>
      </c>
      <c r="C193" s="193">
        <v>25740</v>
      </c>
      <c r="D193" s="193">
        <v>48000</v>
      </c>
      <c r="E193" s="189">
        <v>9000</v>
      </c>
    </row>
    <row r="194" spans="1:5" ht="13">
      <c r="A194" s="302"/>
      <c r="B194" s="73"/>
      <c r="C194" s="193"/>
      <c r="D194" s="193"/>
      <c r="E194" s="186"/>
    </row>
    <row r="195" spans="1:5" ht="52">
      <c r="A195" s="302"/>
      <c r="B195" s="42" t="s">
        <v>95</v>
      </c>
      <c r="C195" s="193"/>
      <c r="D195" s="193"/>
      <c r="E195" s="187"/>
    </row>
    <row r="196" spans="1:5" ht="13">
      <c r="A196" s="58"/>
      <c r="B196" s="39"/>
      <c r="C196" s="192"/>
      <c r="D196" s="192"/>
      <c r="E196" s="188"/>
    </row>
    <row r="197" spans="1:5" ht="13">
      <c r="A197" s="302">
        <v>8.1999999999999993</v>
      </c>
      <c r="B197" s="40" t="s">
        <v>64</v>
      </c>
      <c r="C197" s="193">
        <v>3315</v>
      </c>
      <c r="D197" s="193">
        <v>7200</v>
      </c>
      <c r="E197" s="189">
        <v>1000</v>
      </c>
    </row>
    <row r="198" spans="1:5" ht="13">
      <c r="A198" s="302"/>
      <c r="B198" s="73"/>
      <c r="C198" s="193"/>
      <c r="D198" s="193"/>
      <c r="E198" s="186"/>
    </row>
    <row r="199" spans="1:5" ht="39">
      <c r="A199" s="302"/>
      <c r="B199" s="42" t="s">
        <v>96</v>
      </c>
      <c r="C199" s="193"/>
      <c r="D199" s="193"/>
      <c r="E199" s="187"/>
    </row>
    <row r="200" spans="1:5" ht="15.5">
      <c r="A200" s="58"/>
      <c r="B200" s="52" t="s">
        <v>97</v>
      </c>
      <c r="C200" s="243">
        <f>SUM(C193:C199)</f>
        <v>29055</v>
      </c>
      <c r="D200" s="244">
        <f>SUM(D193:D199)</f>
        <v>55200</v>
      </c>
      <c r="E200" s="238">
        <f>SUM(E193:E197)</f>
        <v>10000</v>
      </c>
    </row>
    <row r="201" spans="1:5" ht="13">
      <c r="A201" s="78"/>
      <c r="B201" s="70"/>
      <c r="C201" s="192"/>
      <c r="D201" s="192"/>
      <c r="E201" s="188"/>
    </row>
    <row r="202" spans="1:5" ht="26">
      <c r="A202" s="72">
        <v>9</v>
      </c>
      <c r="B202" s="38" t="s">
        <v>292</v>
      </c>
      <c r="C202" s="192"/>
      <c r="D202" s="192"/>
      <c r="E202" s="188"/>
    </row>
    <row r="203" spans="1:5" ht="13">
      <c r="A203" s="58"/>
      <c r="B203" s="39"/>
      <c r="C203" s="192"/>
      <c r="D203" s="192"/>
      <c r="E203" s="188"/>
    </row>
    <row r="204" spans="1:5" ht="26">
      <c r="A204" s="302">
        <v>9.1</v>
      </c>
      <c r="B204" s="40" t="s">
        <v>98</v>
      </c>
      <c r="C204" s="193">
        <v>433125</v>
      </c>
      <c r="D204" s="193">
        <v>442350</v>
      </c>
      <c r="E204" s="189">
        <v>365000</v>
      </c>
    </row>
    <row r="205" spans="1:5" ht="13">
      <c r="A205" s="302"/>
      <c r="B205" s="73"/>
      <c r="C205" s="193"/>
      <c r="D205" s="193"/>
      <c r="E205" s="186"/>
    </row>
    <row r="206" spans="1:5" ht="39">
      <c r="A206" s="302"/>
      <c r="B206" s="41" t="s">
        <v>99</v>
      </c>
      <c r="C206" s="193"/>
      <c r="D206" s="193"/>
      <c r="E206" s="186"/>
    </row>
    <row r="207" spans="1:5" ht="13">
      <c r="A207" s="302"/>
      <c r="B207" s="41"/>
      <c r="C207" s="193"/>
      <c r="D207" s="193"/>
      <c r="E207" s="186"/>
    </row>
    <row r="208" spans="1:5" ht="39">
      <c r="A208" s="302"/>
      <c r="B208" s="41" t="s">
        <v>100</v>
      </c>
      <c r="C208" s="193"/>
      <c r="D208" s="193"/>
      <c r="E208" s="186"/>
    </row>
    <row r="209" spans="1:5" ht="13">
      <c r="A209" s="302"/>
      <c r="B209" s="41"/>
      <c r="C209" s="193"/>
      <c r="D209" s="193"/>
      <c r="E209" s="186"/>
    </row>
    <row r="210" spans="1:5" ht="52">
      <c r="A210" s="302"/>
      <c r="B210" s="41" t="s">
        <v>101</v>
      </c>
      <c r="C210" s="193"/>
      <c r="D210" s="193"/>
      <c r="E210" s="186"/>
    </row>
    <row r="211" spans="1:5" ht="13">
      <c r="A211" s="290"/>
      <c r="B211" s="41"/>
      <c r="C211" s="193"/>
      <c r="D211" s="193"/>
      <c r="E211" s="186"/>
    </row>
    <row r="212" spans="1:5" ht="26">
      <c r="A212" s="302">
        <v>9.1999999999999993</v>
      </c>
      <c r="B212" s="40" t="s">
        <v>102</v>
      </c>
      <c r="C212" s="194">
        <v>79875</v>
      </c>
      <c r="D212" s="194">
        <v>63180</v>
      </c>
      <c r="E212" s="189">
        <v>45000</v>
      </c>
    </row>
    <row r="213" spans="1:5" ht="13">
      <c r="A213" s="302"/>
      <c r="B213" s="73"/>
      <c r="C213" s="193"/>
      <c r="D213" s="193"/>
      <c r="E213" s="186"/>
    </row>
    <row r="214" spans="1:5" ht="52">
      <c r="A214" s="302"/>
      <c r="B214" s="41" t="s">
        <v>103</v>
      </c>
      <c r="C214" s="193"/>
      <c r="D214" s="193"/>
      <c r="E214" s="186"/>
    </row>
    <row r="215" spans="1:5" ht="13">
      <c r="A215" s="302"/>
      <c r="B215" s="41"/>
      <c r="C215" s="193"/>
      <c r="D215" s="193"/>
      <c r="E215" s="186"/>
    </row>
    <row r="216" spans="1:5" ht="39">
      <c r="A216" s="302"/>
      <c r="B216" s="41" t="s">
        <v>104</v>
      </c>
      <c r="C216" s="193"/>
      <c r="D216" s="193"/>
      <c r="E216" s="186"/>
    </row>
    <row r="217" spans="1:5" ht="13">
      <c r="A217" s="302"/>
      <c r="B217" s="42"/>
      <c r="C217" s="195"/>
      <c r="D217" s="195"/>
      <c r="E217" s="187"/>
    </row>
    <row r="218" spans="1:5" ht="13">
      <c r="A218" s="58"/>
      <c r="B218" s="39"/>
      <c r="C218" s="192"/>
      <c r="D218" s="192"/>
      <c r="E218" s="188"/>
    </row>
    <row r="219" spans="1:5">
      <c r="A219" s="79"/>
      <c r="B219" s="74"/>
      <c r="C219" s="192"/>
      <c r="D219" s="192"/>
      <c r="E219" s="188"/>
    </row>
    <row r="220" spans="1:5">
      <c r="A220" s="80"/>
      <c r="B220"/>
    </row>
    <row r="221" spans="1:5" ht="26">
      <c r="A221" s="78" t="s">
        <v>0</v>
      </c>
      <c r="B221" s="70" t="s">
        <v>35</v>
      </c>
      <c r="C221" s="184" t="s">
        <v>285</v>
      </c>
      <c r="D221" s="184"/>
      <c r="E221" s="184" t="s">
        <v>284</v>
      </c>
    </row>
    <row r="222" spans="1:5" ht="13">
      <c r="A222" s="302">
        <v>9.3000000000000007</v>
      </c>
      <c r="B222" s="40" t="s">
        <v>105</v>
      </c>
      <c r="C222" s="193">
        <v>175500</v>
      </c>
      <c r="D222" s="193">
        <v>132480</v>
      </c>
      <c r="E222" s="189">
        <v>75000</v>
      </c>
    </row>
    <row r="223" spans="1:5" ht="13">
      <c r="A223" s="302"/>
      <c r="B223" s="41"/>
      <c r="C223" s="193"/>
      <c r="D223" s="193"/>
      <c r="E223" s="186"/>
    </row>
    <row r="224" spans="1:5" ht="52">
      <c r="A224" s="302"/>
      <c r="B224" s="41" t="s">
        <v>106</v>
      </c>
      <c r="C224" s="193"/>
      <c r="D224" s="193"/>
      <c r="E224" s="186"/>
    </row>
    <row r="225" spans="1:5" ht="13">
      <c r="A225" s="302"/>
      <c r="B225" s="41"/>
      <c r="C225" s="193"/>
      <c r="D225" s="193"/>
      <c r="E225" s="186"/>
    </row>
    <row r="226" spans="1:5" ht="52">
      <c r="A226" s="302"/>
      <c r="B226" s="41" t="s">
        <v>107</v>
      </c>
      <c r="C226" s="193"/>
      <c r="D226" s="193"/>
      <c r="E226" s="186"/>
    </row>
    <row r="227" spans="1:5" ht="13">
      <c r="A227" s="290"/>
      <c r="B227" s="42"/>
      <c r="C227" s="193"/>
      <c r="D227" s="193"/>
      <c r="E227" s="187"/>
    </row>
    <row r="228" spans="1:5" ht="13">
      <c r="A228" s="54"/>
      <c r="B228" s="39"/>
      <c r="C228" s="192"/>
      <c r="D228" s="192"/>
      <c r="E228" s="188"/>
    </row>
    <row r="229" spans="1:5" ht="13">
      <c r="A229" s="292">
        <v>9.4</v>
      </c>
      <c r="B229" s="40" t="s">
        <v>108</v>
      </c>
      <c r="C229" s="193">
        <v>158625</v>
      </c>
      <c r="D229" s="193">
        <v>59580</v>
      </c>
      <c r="E229" s="189">
        <v>55000</v>
      </c>
    </row>
    <row r="230" spans="1:5" ht="13">
      <c r="A230" s="302"/>
      <c r="B230" s="41"/>
      <c r="C230" s="193"/>
      <c r="D230" s="193"/>
      <c r="E230" s="186"/>
    </row>
    <row r="231" spans="1:5" ht="52">
      <c r="A231" s="302"/>
      <c r="B231" s="41" t="s">
        <v>109</v>
      </c>
      <c r="C231" s="193"/>
      <c r="D231" s="193"/>
      <c r="E231" s="186"/>
    </row>
    <row r="232" spans="1:5" ht="13">
      <c r="A232" s="302"/>
      <c r="B232" s="41"/>
      <c r="C232" s="193"/>
      <c r="D232" s="193"/>
      <c r="E232" s="186"/>
    </row>
    <row r="233" spans="1:5" ht="52">
      <c r="A233" s="302"/>
      <c r="B233" s="42" t="s">
        <v>110</v>
      </c>
      <c r="C233" s="193"/>
      <c r="D233" s="193"/>
      <c r="E233" s="187"/>
    </row>
    <row r="234" spans="1:5" ht="13">
      <c r="A234" s="58"/>
      <c r="B234" s="39"/>
      <c r="C234" s="192"/>
      <c r="D234" s="192"/>
      <c r="E234" s="188"/>
    </row>
    <row r="235" spans="1:5" ht="13">
      <c r="A235" s="302">
        <v>9.5</v>
      </c>
      <c r="B235" s="40" t="s">
        <v>111</v>
      </c>
      <c r="C235" s="193">
        <v>149062.5</v>
      </c>
      <c r="D235" s="193">
        <v>103320</v>
      </c>
      <c r="E235" s="189">
        <v>72000</v>
      </c>
    </row>
    <row r="236" spans="1:5" ht="13">
      <c r="A236" s="302"/>
      <c r="B236" s="41" t="s">
        <v>112</v>
      </c>
      <c r="C236" s="193"/>
      <c r="D236" s="193"/>
      <c r="E236" s="246" t="s">
        <v>298</v>
      </c>
    </row>
    <row r="237" spans="1:5" ht="13">
      <c r="A237" s="302"/>
      <c r="B237" s="41"/>
      <c r="C237" s="193"/>
      <c r="D237" s="193"/>
      <c r="E237" s="186"/>
    </row>
    <row r="238" spans="1:5" ht="54">
      <c r="A238" s="302"/>
      <c r="B238" s="41" t="s">
        <v>113</v>
      </c>
      <c r="C238" s="193"/>
      <c r="D238" s="193"/>
      <c r="E238" s="186"/>
    </row>
    <row r="239" spans="1:5" ht="13">
      <c r="A239" s="302"/>
      <c r="B239" s="41"/>
      <c r="C239" s="193"/>
      <c r="D239" s="193"/>
      <c r="E239" s="186"/>
    </row>
    <row r="240" spans="1:5" ht="26">
      <c r="A240" s="302"/>
      <c r="B240" s="41" t="s">
        <v>114</v>
      </c>
      <c r="C240" s="193"/>
      <c r="D240" s="193"/>
      <c r="E240" s="186"/>
    </row>
    <row r="241" spans="1:5" ht="13">
      <c r="A241" s="302"/>
      <c r="B241" s="41"/>
      <c r="C241" s="193"/>
      <c r="D241" s="193"/>
      <c r="E241" s="186"/>
    </row>
    <row r="242" spans="1:5" ht="52">
      <c r="A242" s="302"/>
      <c r="B242" s="41" t="s">
        <v>115</v>
      </c>
      <c r="C242" s="193"/>
      <c r="D242" s="193"/>
      <c r="E242" s="186"/>
    </row>
    <row r="243" spans="1:5" ht="13">
      <c r="A243" s="302"/>
      <c r="B243" s="41"/>
      <c r="C243" s="193"/>
      <c r="D243" s="193"/>
      <c r="E243" s="186"/>
    </row>
    <row r="244" spans="1:5" ht="52">
      <c r="A244" s="302"/>
      <c r="B244" s="42" t="s">
        <v>116</v>
      </c>
      <c r="C244" s="193"/>
      <c r="D244" s="193"/>
      <c r="E244" s="187"/>
    </row>
    <row r="245" spans="1:5" ht="15.5">
      <c r="A245" s="54"/>
      <c r="B245" s="52" t="s">
        <v>117</v>
      </c>
      <c r="C245" s="243">
        <f>C204+C212+C222+C229+C235</f>
        <v>996187.5</v>
      </c>
      <c r="D245" s="244">
        <f>D204+D212+D222+D229+D235</f>
        <v>800910</v>
      </c>
      <c r="E245" s="238">
        <f>SUM(E204:E235)</f>
        <v>612000</v>
      </c>
    </row>
    <row r="246" spans="1:5" ht="15.5">
      <c r="A246" s="62"/>
      <c r="B246" s="76"/>
    </row>
    <row r="247" spans="1:5" ht="15.5">
      <c r="A247" s="62"/>
      <c r="B247" s="76"/>
    </row>
    <row r="248" spans="1:5" ht="15.5">
      <c r="A248" s="62"/>
      <c r="B248" s="76"/>
    </row>
    <row r="249" spans="1:5" ht="15.5">
      <c r="A249" s="62"/>
      <c r="B249" s="76"/>
    </row>
    <row r="250" spans="1:5" ht="15.5">
      <c r="A250" s="62"/>
      <c r="B250" s="76"/>
    </row>
    <row r="251" spans="1:5" ht="15.5">
      <c r="A251" s="62"/>
      <c r="B251" s="76"/>
    </row>
    <row r="252" spans="1:5" ht="15.5">
      <c r="A252" s="62"/>
      <c r="B252" s="76"/>
    </row>
    <row r="253" spans="1:5" ht="15.5">
      <c r="A253" s="62"/>
      <c r="B253" s="76"/>
    </row>
    <row r="254" spans="1:5" ht="15.5">
      <c r="A254" s="62"/>
      <c r="B254" s="76"/>
    </row>
    <row r="255" spans="1:5" ht="15.5">
      <c r="A255" s="62"/>
      <c r="B255" s="76"/>
    </row>
    <row r="256" spans="1:5" ht="15.5">
      <c r="A256" s="62"/>
      <c r="B256" s="76"/>
    </row>
    <row r="257" spans="1:5" ht="26">
      <c r="A257" s="72" t="s">
        <v>0</v>
      </c>
      <c r="B257" s="70" t="s">
        <v>35</v>
      </c>
      <c r="C257" s="184" t="s">
        <v>285</v>
      </c>
      <c r="D257" s="184"/>
      <c r="E257" s="184" t="s">
        <v>284</v>
      </c>
    </row>
    <row r="258" spans="1:5" ht="13">
      <c r="A258" s="82">
        <v>10</v>
      </c>
      <c r="B258" s="89" t="s">
        <v>118</v>
      </c>
      <c r="C258" s="198"/>
      <c r="D258" s="198"/>
      <c r="E258" s="187"/>
    </row>
    <row r="259" spans="1:5" ht="13">
      <c r="A259" s="58"/>
      <c r="B259" s="39"/>
      <c r="C259" s="192"/>
      <c r="D259" s="192"/>
      <c r="E259" s="188"/>
    </row>
    <row r="260" spans="1:5" ht="13">
      <c r="A260" s="283">
        <v>10.1</v>
      </c>
      <c r="B260" s="40" t="s">
        <v>119</v>
      </c>
      <c r="C260" s="193">
        <v>29625</v>
      </c>
      <c r="D260" s="193">
        <v>49680</v>
      </c>
      <c r="E260" s="189">
        <v>15000</v>
      </c>
    </row>
    <row r="261" spans="1:5" ht="13">
      <c r="A261" s="284"/>
      <c r="B261" s="73"/>
      <c r="C261" s="193"/>
      <c r="D261" s="193"/>
      <c r="E261" s="186"/>
    </row>
    <row r="262" spans="1:5" ht="39">
      <c r="A262" s="284"/>
      <c r="B262" s="41" t="s">
        <v>120</v>
      </c>
      <c r="C262" s="193"/>
      <c r="D262" s="193"/>
      <c r="E262" s="186"/>
    </row>
    <row r="263" spans="1:5" ht="13">
      <c r="A263" s="284"/>
      <c r="B263" s="41"/>
      <c r="C263" s="193"/>
      <c r="D263" s="193"/>
      <c r="E263" s="186"/>
    </row>
    <row r="264" spans="1:5">
      <c r="A264" s="284"/>
      <c r="B264" s="4"/>
      <c r="C264" s="193"/>
      <c r="D264" s="193"/>
      <c r="E264" s="190"/>
    </row>
    <row r="265" spans="1:5" ht="39">
      <c r="A265" s="284"/>
      <c r="B265" s="41" t="s">
        <v>121</v>
      </c>
      <c r="C265" s="193"/>
      <c r="D265" s="193"/>
      <c r="E265" s="186"/>
    </row>
    <row r="266" spans="1:5" ht="13">
      <c r="A266" s="284"/>
      <c r="B266" s="41"/>
      <c r="C266" s="193"/>
      <c r="D266" s="193"/>
      <c r="E266" s="186"/>
    </row>
    <row r="267" spans="1:5" ht="39">
      <c r="A267" s="285"/>
      <c r="B267" s="41" t="s">
        <v>122</v>
      </c>
      <c r="C267" s="193"/>
      <c r="D267" s="193"/>
      <c r="E267" s="186"/>
    </row>
    <row r="268" spans="1:5" ht="13">
      <c r="A268" s="54"/>
      <c r="B268" s="39"/>
      <c r="C268" s="192"/>
      <c r="D268" s="192"/>
      <c r="E268" s="188"/>
    </row>
    <row r="269" spans="1:5" ht="13">
      <c r="A269" s="302">
        <v>10.199999999999999</v>
      </c>
      <c r="B269" s="40" t="s">
        <v>123</v>
      </c>
      <c r="C269" s="194">
        <v>154687.5</v>
      </c>
      <c r="D269" s="194">
        <v>119160</v>
      </c>
      <c r="E269" s="189">
        <v>65000</v>
      </c>
    </row>
    <row r="270" spans="1:5" ht="13">
      <c r="A270" s="302"/>
      <c r="B270" s="73"/>
      <c r="C270" s="193"/>
      <c r="D270" s="193"/>
      <c r="E270" s="186"/>
    </row>
    <row r="271" spans="1:5" ht="52">
      <c r="A271" s="302"/>
      <c r="B271" s="41" t="s">
        <v>124</v>
      </c>
      <c r="C271" s="193"/>
      <c r="D271" s="193"/>
      <c r="E271" s="186"/>
    </row>
    <row r="272" spans="1:5" ht="13">
      <c r="A272" s="302"/>
      <c r="B272" s="41"/>
      <c r="C272" s="193"/>
      <c r="D272" s="193"/>
      <c r="E272" s="186"/>
    </row>
    <row r="273" spans="1:5" ht="52">
      <c r="A273" s="302"/>
      <c r="B273" s="41" t="s">
        <v>125</v>
      </c>
      <c r="C273" s="193"/>
      <c r="D273" s="193"/>
      <c r="E273" s="186"/>
    </row>
    <row r="274" spans="1:5" ht="13">
      <c r="A274" s="302"/>
      <c r="B274" s="41"/>
      <c r="C274" s="193"/>
      <c r="D274" s="193"/>
      <c r="E274" s="186"/>
    </row>
    <row r="275" spans="1:5" ht="52">
      <c r="A275" s="302"/>
      <c r="B275" s="42" t="s">
        <v>126</v>
      </c>
      <c r="C275" s="195"/>
      <c r="D275" s="195"/>
      <c r="E275" s="187"/>
    </row>
    <row r="276" spans="1:5" ht="15.5">
      <c r="A276" s="54"/>
      <c r="B276" s="52" t="s">
        <v>127</v>
      </c>
      <c r="C276" s="243">
        <f>SUM(C260:C275)</f>
        <v>184312.5</v>
      </c>
      <c r="D276" s="244">
        <f>SUM(D260:D275)</f>
        <v>168840</v>
      </c>
      <c r="E276" s="238">
        <f>SUM(E260:E269)</f>
        <v>80000</v>
      </c>
    </row>
    <row r="277" spans="1:5" ht="13">
      <c r="A277" s="54"/>
      <c r="B277" s="39"/>
      <c r="C277" s="192"/>
      <c r="D277" s="192"/>
      <c r="E277" s="188"/>
    </row>
    <row r="278" spans="1:5" ht="26">
      <c r="A278" s="54">
        <v>11</v>
      </c>
      <c r="B278" s="38" t="s">
        <v>128</v>
      </c>
      <c r="C278" s="192"/>
      <c r="D278" s="192"/>
      <c r="E278" s="188"/>
    </row>
    <row r="279" spans="1:5" ht="13">
      <c r="A279" s="54"/>
      <c r="B279" s="39"/>
      <c r="C279" s="192"/>
      <c r="D279" s="192"/>
      <c r="E279" s="188"/>
    </row>
    <row r="280" spans="1:5" ht="13">
      <c r="A280" s="292">
        <v>11.1</v>
      </c>
      <c r="B280" s="40" t="s">
        <v>129</v>
      </c>
      <c r="C280" s="193">
        <v>71250</v>
      </c>
      <c r="D280" s="193">
        <v>73800</v>
      </c>
      <c r="E280" s="189">
        <v>52000</v>
      </c>
    </row>
    <row r="281" spans="1:5" ht="13">
      <c r="A281" s="302"/>
      <c r="B281" s="73"/>
      <c r="C281" s="193"/>
      <c r="D281" s="193"/>
      <c r="E281" s="186"/>
    </row>
    <row r="282" spans="1:5" ht="26">
      <c r="A282" s="302"/>
      <c r="B282" s="41" t="s">
        <v>130</v>
      </c>
      <c r="C282" s="193"/>
      <c r="D282" s="193"/>
      <c r="E282" s="186"/>
    </row>
    <row r="283" spans="1:5" ht="13">
      <c r="A283" s="302"/>
      <c r="B283" s="41"/>
      <c r="C283" s="193"/>
      <c r="D283" s="193"/>
      <c r="E283" s="186"/>
    </row>
    <row r="284" spans="1:5" ht="52">
      <c r="A284" s="302"/>
      <c r="B284" s="41" t="s">
        <v>131</v>
      </c>
      <c r="C284" s="193"/>
      <c r="D284" s="193"/>
      <c r="E284" s="186"/>
    </row>
    <row r="285" spans="1:5" ht="13">
      <c r="A285" s="302"/>
      <c r="B285" s="41"/>
      <c r="C285" s="193"/>
      <c r="D285" s="193"/>
      <c r="E285" s="186"/>
    </row>
    <row r="286" spans="1:5" ht="39">
      <c r="A286" s="302"/>
      <c r="B286" s="41" t="s">
        <v>132</v>
      </c>
      <c r="C286" s="193"/>
      <c r="D286" s="193"/>
      <c r="E286" s="186"/>
    </row>
    <row r="287" spans="1:5" ht="13">
      <c r="A287" s="302"/>
      <c r="B287" s="41"/>
      <c r="C287" s="193"/>
      <c r="D287" s="193"/>
      <c r="E287" s="186"/>
    </row>
    <row r="288" spans="1:5" ht="39">
      <c r="A288" s="290"/>
      <c r="B288" s="42" t="s">
        <v>133</v>
      </c>
      <c r="C288" s="193"/>
      <c r="D288" s="193"/>
      <c r="E288" s="187"/>
    </row>
    <row r="289" spans="1:5" ht="15.5">
      <c r="A289" s="54"/>
      <c r="B289" s="52" t="s">
        <v>134</v>
      </c>
      <c r="C289" s="243">
        <f>SUM(C280:C288)</f>
        <v>71250</v>
      </c>
      <c r="D289" s="244">
        <f>SUM(D280:D288)</f>
        <v>73800</v>
      </c>
      <c r="E289" s="238">
        <f>E280</f>
        <v>52000</v>
      </c>
    </row>
    <row r="290" spans="1:5" ht="13">
      <c r="A290" s="54"/>
      <c r="B290" s="39"/>
      <c r="C290" s="188"/>
      <c r="D290" s="188"/>
      <c r="E290" s="188"/>
    </row>
    <row r="291" spans="1:5" ht="26">
      <c r="A291" s="72" t="s">
        <v>0</v>
      </c>
      <c r="B291" s="70" t="s">
        <v>35</v>
      </c>
      <c r="C291" s="184" t="s">
        <v>285</v>
      </c>
      <c r="D291" s="184"/>
      <c r="E291" s="184" t="s">
        <v>284</v>
      </c>
    </row>
    <row r="292" spans="1:5" ht="13">
      <c r="A292" s="72">
        <v>12</v>
      </c>
      <c r="B292" s="38" t="s">
        <v>135</v>
      </c>
      <c r="C292" s="192"/>
      <c r="D292" s="192"/>
      <c r="E292" s="188"/>
    </row>
    <row r="293" spans="1:5" ht="13">
      <c r="A293" s="54"/>
      <c r="B293" s="39"/>
      <c r="C293" s="192"/>
      <c r="D293" s="192"/>
      <c r="E293" s="188"/>
    </row>
    <row r="294" spans="1:5" ht="13">
      <c r="A294" s="292">
        <v>12.1</v>
      </c>
      <c r="B294" s="40" t="s">
        <v>136</v>
      </c>
      <c r="C294" s="193">
        <v>61125</v>
      </c>
      <c r="D294" s="193">
        <v>56520</v>
      </c>
      <c r="E294" s="189">
        <v>15000</v>
      </c>
    </row>
    <row r="295" spans="1:5" ht="39">
      <c r="A295" s="290"/>
      <c r="B295" s="42" t="s">
        <v>137</v>
      </c>
      <c r="C295" s="193"/>
      <c r="D295" s="193"/>
      <c r="E295" s="187"/>
    </row>
    <row r="296" spans="1:5" ht="15.5">
      <c r="A296" s="54"/>
      <c r="B296" s="52" t="s">
        <v>138</v>
      </c>
      <c r="C296" s="243">
        <f>SUM(C294:C295)</f>
        <v>61125</v>
      </c>
      <c r="D296" s="244">
        <f>SUM(D294:D295)</f>
        <v>56520</v>
      </c>
      <c r="E296" s="238">
        <v>15000</v>
      </c>
    </row>
    <row r="297" spans="1:5">
      <c r="A297" s="88"/>
      <c r="B297" s="88"/>
      <c r="C297" s="193"/>
      <c r="D297" s="193"/>
      <c r="E297" s="191"/>
    </row>
    <row r="298" spans="1:5" ht="26">
      <c r="A298" s="72" t="s">
        <v>0</v>
      </c>
      <c r="B298" s="70" t="s">
        <v>35</v>
      </c>
      <c r="C298" s="192"/>
      <c r="D298" s="192"/>
      <c r="E298" s="188"/>
    </row>
    <row r="299" spans="1:5" ht="13">
      <c r="A299" s="72">
        <v>13</v>
      </c>
      <c r="B299" s="38" t="s">
        <v>139</v>
      </c>
      <c r="C299" s="192"/>
      <c r="D299" s="192"/>
      <c r="E299" s="188"/>
    </row>
    <row r="300" spans="1:5" ht="13">
      <c r="A300" s="54"/>
      <c r="B300" s="39" t="s">
        <v>299</v>
      </c>
      <c r="C300" s="192"/>
      <c r="D300" s="192"/>
      <c r="E300" s="188"/>
    </row>
    <row r="301" spans="1:5" ht="13">
      <c r="A301" s="283">
        <v>13.1</v>
      </c>
      <c r="B301" s="90" t="s">
        <v>140</v>
      </c>
      <c r="C301" s="194"/>
      <c r="D301" s="194"/>
      <c r="E301" s="189"/>
    </row>
    <row r="302" spans="1:5" ht="13">
      <c r="A302" s="284"/>
      <c r="B302" s="91"/>
      <c r="C302" s="193"/>
      <c r="D302" s="193"/>
      <c r="E302" s="186"/>
    </row>
    <row r="303" spans="1:5" ht="26">
      <c r="A303" s="284"/>
      <c r="B303" s="41" t="s">
        <v>141</v>
      </c>
      <c r="C303" s="193"/>
      <c r="D303" s="193"/>
      <c r="E303" s="186"/>
    </row>
    <row r="304" spans="1:5" ht="13">
      <c r="A304" s="284"/>
      <c r="B304" s="91"/>
      <c r="C304" s="193"/>
      <c r="D304" s="193"/>
      <c r="E304" s="186"/>
    </row>
    <row r="305" spans="1:5" ht="13">
      <c r="A305" s="284"/>
      <c r="B305" s="73" t="s">
        <v>142</v>
      </c>
      <c r="C305" s="193"/>
      <c r="D305" s="193"/>
      <c r="E305" s="186"/>
    </row>
    <row r="306" spans="1:5" ht="13">
      <c r="A306" s="284"/>
      <c r="B306" s="41"/>
      <c r="C306" s="193"/>
      <c r="D306" s="193"/>
      <c r="E306" s="186"/>
    </row>
    <row r="307" spans="1:5" ht="26">
      <c r="A307" s="284"/>
      <c r="B307" s="41" t="s">
        <v>143</v>
      </c>
      <c r="C307" s="193"/>
      <c r="D307" s="193"/>
      <c r="E307" s="186"/>
    </row>
    <row r="308" spans="1:5" ht="13">
      <c r="A308" s="284"/>
      <c r="B308" s="41"/>
      <c r="C308" s="193"/>
      <c r="D308" s="193"/>
      <c r="E308" s="186"/>
    </row>
    <row r="309" spans="1:5" ht="26">
      <c r="A309" s="284"/>
      <c r="B309" s="41" t="s">
        <v>144</v>
      </c>
      <c r="C309" s="193"/>
      <c r="D309" s="193"/>
      <c r="E309" s="186"/>
    </row>
    <row r="310" spans="1:5" ht="13">
      <c r="A310" s="284"/>
      <c r="B310" s="41"/>
      <c r="C310" s="193"/>
      <c r="D310" s="193"/>
      <c r="E310" s="186"/>
    </row>
    <row r="311" spans="1:5" ht="26">
      <c r="A311" s="284"/>
      <c r="B311" s="41" t="s">
        <v>145</v>
      </c>
      <c r="C311" s="193"/>
      <c r="D311" s="193"/>
      <c r="E311" s="186"/>
    </row>
    <row r="312" spans="1:5" ht="13">
      <c r="A312" s="284"/>
      <c r="B312" s="91"/>
      <c r="C312" s="193"/>
      <c r="D312" s="193"/>
      <c r="E312" s="186"/>
    </row>
    <row r="313" spans="1:5">
      <c r="A313" s="284"/>
      <c r="B313" s="92"/>
      <c r="C313" s="193"/>
      <c r="D313" s="193"/>
      <c r="E313" s="186"/>
    </row>
    <row r="314" spans="1:5" ht="13">
      <c r="A314" s="284"/>
      <c r="B314" s="73" t="s">
        <v>146</v>
      </c>
      <c r="C314" s="193"/>
      <c r="D314" s="193"/>
      <c r="E314" s="186"/>
    </row>
    <row r="315" spans="1:5">
      <c r="A315" s="284"/>
      <c r="B315" s="92"/>
      <c r="C315" s="193"/>
      <c r="D315" s="193"/>
      <c r="E315" s="186"/>
    </row>
    <row r="316" spans="1:5" ht="13">
      <c r="A316" s="284"/>
      <c r="B316" s="41" t="s">
        <v>147</v>
      </c>
      <c r="C316" s="193">
        <v>207100</v>
      </c>
      <c r="D316" s="193">
        <v>327900</v>
      </c>
      <c r="E316" s="186"/>
    </row>
    <row r="317" spans="1:5">
      <c r="A317" s="284"/>
      <c r="B317" s="92"/>
      <c r="C317" s="193"/>
      <c r="D317" s="193"/>
      <c r="E317" s="186"/>
    </row>
    <row r="318" spans="1:5" ht="13">
      <c r="A318" s="284"/>
      <c r="B318" s="41" t="s">
        <v>148</v>
      </c>
      <c r="C318" s="193"/>
      <c r="D318" s="193"/>
      <c r="E318" s="186"/>
    </row>
    <row r="319" spans="1:5">
      <c r="A319" s="284"/>
      <c r="B319" s="92"/>
      <c r="C319" s="193"/>
      <c r="D319" s="193"/>
      <c r="E319" s="186"/>
    </row>
    <row r="320" spans="1:5" ht="13">
      <c r="A320" s="284"/>
      <c r="B320" s="41" t="s">
        <v>149</v>
      </c>
      <c r="C320" s="193">
        <v>199225</v>
      </c>
      <c r="D320" s="193">
        <v>305900</v>
      </c>
      <c r="E320" s="186"/>
    </row>
    <row r="321" spans="1:5">
      <c r="A321" s="284"/>
      <c r="B321" s="92"/>
      <c r="C321" s="193"/>
      <c r="D321" s="193"/>
      <c r="E321" s="186"/>
    </row>
    <row r="322" spans="1:5" ht="13">
      <c r="A322" s="284"/>
      <c r="B322" s="41" t="s">
        <v>150</v>
      </c>
      <c r="C322" s="193"/>
      <c r="D322" s="193"/>
      <c r="E322" s="186"/>
    </row>
    <row r="323" spans="1:5">
      <c r="A323" s="284"/>
      <c r="B323" s="92"/>
      <c r="C323" s="193"/>
      <c r="D323" s="193"/>
      <c r="E323" s="186"/>
    </row>
    <row r="324" spans="1:5" ht="13">
      <c r="A324" s="284"/>
      <c r="B324" s="41" t="s">
        <v>151</v>
      </c>
      <c r="C324" s="193">
        <v>7500</v>
      </c>
      <c r="D324" s="193">
        <v>32000</v>
      </c>
      <c r="E324" s="186"/>
    </row>
    <row r="325" spans="1:5">
      <c r="A325" s="284"/>
      <c r="B325" s="92"/>
      <c r="C325" s="193"/>
      <c r="D325" s="193"/>
      <c r="E325" s="186"/>
    </row>
    <row r="326" spans="1:5" ht="13">
      <c r="A326" s="284"/>
      <c r="B326" s="73" t="s">
        <v>152</v>
      </c>
      <c r="C326" s="193"/>
      <c r="D326" s="193"/>
      <c r="E326" s="186"/>
    </row>
    <row r="327" spans="1:5">
      <c r="A327" s="284"/>
      <c r="B327" s="92"/>
      <c r="C327" s="193"/>
      <c r="D327" s="193"/>
      <c r="E327" s="186"/>
    </row>
    <row r="328" spans="1:5" ht="13">
      <c r="A328" s="284"/>
      <c r="B328" s="41" t="s">
        <v>153</v>
      </c>
      <c r="C328" s="193">
        <v>221970</v>
      </c>
      <c r="D328" s="193">
        <v>94100</v>
      </c>
      <c r="E328" s="186"/>
    </row>
    <row r="329" spans="1:5">
      <c r="A329" s="284"/>
      <c r="B329" s="92"/>
      <c r="C329" s="193"/>
      <c r="D329" s="193"/>
      <c r="E329" s="186"/>
    </row>
    <row r="330" spans="1:5" ht="13">
      <c r="A330" s="284"/>
      <c r="B330" s="41" t="s">
        <v>154</v>
      </c>
      <c r="C330" s="193">
        <v>79470</v>
      </c>
      <c r="D330" s="193">
        <v>90900</v>
      </c>
      <c r="E330" s="186"/>
    </row>
    <row r="331" spans="1:5">
      <c r="A331" s="284"/>
      <c r="B331" s="92"/>
      <c r="C331" s="193"/>
      <c r="D331" s="193"/>
      <c r="E331" s="186"/>
    </row>
    <row r="332" spans="1:5" ht="13">
      <c r="A332" s="284"/>
      <c r="B332" s="41" t="s">
        <v>155</v>
      </c>
      <c r="C332" s="193"/>
      <c r="D332" s="193">
        <v>87900</v>
      </c>
      <c r="E332" s="186"/>
    </row>
    <row r="333" spans="1:5">
      <c r="A333" s="284"/>
      <c r="B333" s="92"/>
      <c r="C333" s="193"/>
      <c r="D333" s="193"/>
      <c r="E333" s="186"/>
    </row>
    <row r="334" spans="1:5" ht="13">
      <c r="A334" s="284"/>
      <c r="B334" s="41" t="s">
        <v>156</v>
      </c>
      <c r="C334" s="193">
        <v>50970</v>
      </c>
      <c r="D334" s="193">
        <v>94900</v>
      </c>
      <c r="E334" s="186"/>
    </row>
    <row r="335" spans="1:5">
      <c r="A335" s="284"/>
      <c r="B335" s="92"/>
      <c r="C335" s="193"/>
      <c r="D335" s="193"/>
      <c r="E335" s="186"/>
    </row>
    <row r="336" spans="1:5" ht="13">
      <c r="A336" s="284"/>
      <c r="B336" s="41" t="s">
        <v>157</v>
      </c>
      <c r="C336" s="193">
        <v>52500</v>
      </c>
      <c r="D336" s="193">
        <v>37500</v>
      </c>
      <c r="E336" s="186"/>
    </row>
    <row r="337" spans="1:5">
      <c r="A337" s="284"/>
      <c r="B337" s="92"/>
      <c r="C337" s="193"/>
      <c r="D337" s="193"/>
      <c r="E337" s="186"/>
    </row>
    <row r="338" spans="1:5" ht="13">
      <c r="A338" s="284"/>
      <c r="B338" s="73" t="s">
        <v>158</v>
      </c>
      <c r="C338" s="193"/>
      <c r="D338" s="193"/>
      <c r="E338" s="186"/>
    </row>
    <row r="339" spans="1:5">
      <c r="A339" s="284"/>
      <c r="B339" s="92"/>
      <c r="C339" s="193"/>
      <c r="D339" s="193"/>
      <c r="E339" s="186"/>
    </row>
    <row r="340" spans="1:5" ht="13">
      <c r="A340" s="284"/>
      <c r="B340" s="41" t="s">
        <v>159</v>
      </c>
      <c r="C340" s="193">
        <v>47595</v>
      </c>
      <c r="D340" s="193">
        <v>59000</v>
      </c>
      <c r="E340" s="186"/>
    </row>
    <row r="341" spans="1:5">
      <c r="A341" s="284"/>
      <c r="B341" s="92"/>
      <c r="C341" s="193"/>
      <c r="D341" s="193"/>
      <c r="E341" s="186"/>
    </row>
    <row r="342" spans="1:5" ht="13">
      <c r="A342" s="284"/>
      <c r="B342" s="41" t="s">
        <v>160</v>
      </c>
      <c r="C342" s="193"/>
      <c r="D342" s="193"/>
      <c r="E342" s="186"/>
    </row>
    <row r="343" spans="1:5">
      <c r="A343" s="285"/>
      <c r="B343" s="94"/>
      <c r="C343" s="195"/>
      <c r="D343" s="195"/>
      <c r="E343" s="187"/>
    </row>
    <row r="344" spans="1:5">
      <c r="A344" s="54"/>
      <c r="B344" s="75"/>
      <c r="C344" s="192"/>
      <c r="D344" s="192"/>
      <c r="E344" s="188"/>
    </row>
    <row r="345" spans="1:5" ht="13">
      <c r="A345" s="283" t="s">
        <v>173</v>
      </c>
      <c r="B345" s="44" t="s">
        <v>161</v>
      </c>
      <c r="C345" s="196"/>
      <c r="D345" s="196"/>
      <c r="E345" s="189"/>
    </row>
    <row r="346" spans="1:5">
      <c r="A346" s="284"/>
      <c r="B346" s="92"/>
      <c r="C346" s="197"/>
      <c r="D346" s="197"/>
      <c r="E346" s="186"/>
    </row>
    <row r="347" spans="1:5" ht="13">
      <c r="A347" s="284"/>
      <c r="B347" s="41" t="s">
        <v>162</v>
      </c>
      <c r="C347" s="197"/>
      <c r="D347" s="197"/>
      <c r="E347" s="186"/>
    </row>
    <row r="348" spans="1:5">
      <c r="A348" s="284"/>
      <c r="B348" s="92"/>
      <c r="C348" s="197"/>
      <c r="D348" s="197"/>
      <c r="E348" s="186"/>
    </row>
    <row r="349" spans="1:5" ht="13">
      <c r="A349" s="284"/>
      <c r="B349" s="41" t="s">
        <v>163</v>
      </c>
      <c r="C349" s="197">
        <v>213850</v>
      </c>
      <c r="D349" s="197">
        <v>295900</v>
      </c>
      <c r="E349" s="186"/>
    </row>
    <row r="350" spans="1:5">
      <c r="A350" s="284"/>
      <c r="B350" s="92"/>
      <c r="C350" s="197"/>
      <c r="D350" s="197"/>
      <c r="E350" s="186"/>
    </row>
    <row r="351" spans="1:5" ht="13">
      <c r="A351" s="284"/>
      <c r="B351" s="41" t="s">
        <v>164</v>
      </c>
      <c r="C351" s="197">
        <v>56595</v>
      </c>
      <c r="D351" s="197">
        <v>156900</v>
      </c>
      <c r="E351" s="186"/>
    </row>
    <row r="352" spans="1:5">
      <c r="A352" s="284"/>
      <c r="B352" s="92"/>
      <c r="C352" s="197"/>
      <c r="D352" s="197"/>
      <c r="E352" s="186"/>
    </row>
    <row r="353" spans="1:7" ht="26">
      <c r="A353" s="284"/>
      <c r="B353" s="41" t="s">
        <v>165</v>
      </c>
      <c r="C353" s="197">
        <v>37500</v>
      </c>
      <c r="D353" s="197">
        <v>240000</v>
      </c>
      <c r="E353" s="186"/>
    </row>
    <row r="354" spans="1:7">
      <c r="A354" s="284"/>
      <c r="B354" s="92"/>
      <c r="C354" s="197"/>
      <c r="D354" s="197"/>
      <c r="E354" s="186"/>
    </row>
    <row r="355" spans="1:7" ht="26">
      <c r="A355" s="284"/>
      <c r="B355" s="41" t="s">
        <v>166</v>
      </c>
      <c r="C355" s="197">
        <v>31500</v>
      </c>
      <c r="D355" s="197">
        <v>21000</v>
      </c>
      <c r="E355" s="186"/>
    </row>
    <row r="356" spans="1:7" ht="13">
      <c r="A356" s="284"/>
      <c r="B356" s="91"/>
      <c r="C356" s="197"/>
      <c r="D356" s="197"/>
      <c r="E356" s="186"/>
    </row>
    <row r="357" spans="1:7">
      <c r="A357" s="285"/>
      <c r="B357" s="93"/>
      <c r="C357" s="198"/>
      <c r="D357" s="198"/>
      <c r="E357" s="187"/>
    </row>
    <row r="358" spans="1:7" ht="15.5">
      <c r="A358" s="54"/>
      <c r="B358" s="52" t="s">
        <v>167</v>
      </c>
      <c r="C358" s="243">
        <f>SUM(C301:C357)</f>
        <v>1205775</v>
      </c>
      <c r="D358" s="244">
        <f>SUM(D301:D357)</f>
        <v>1843900</v>
      </c>
      <c r="E358" s="238">
        <v>447460</v>
      </c>
    </row>
    <row r="359" spans="1:7" ht="13">
      <c r="A359" s="54"/>
      <c r="B359" s="39"/>
      <c r="C359" s="192"/>
      <c r="D359" s="192"/>
      <c r="E359" s="188"/>
    </row>
    <row r="360" spans="1:7" ht="13">
      <c r="A360" s="72">
        <v>14</v>
      </c>
      <c r="B360" s="43" t="s">
        <v>168</v>
      </c>
      <c r="C360" s="192"/>
      <c r="D360" s="192"/>
      <c r="E360" s="188"/>
    </row>
    <row r="361" spans="1:7" ht="15.5">
      <c r="A361" s="54"/>
      <c r="B361" s="52"/>
      <c r="C361" s="192"/>
      <c r="D361" s="192"/>
      <c r="E361" s="188"/>
    </row>
    <row r="362" spans="1:7" ht="13">
      <c r="A362" s="276">
        <v>14.1</v>
      </c>
      <c r="B362" s="40" t="s">
        <v>169</v>
      </c>
      <c r="C362" s="194">
        <v>64650</v>
      </c>
      <c r="D362" s="194">
        <v>305100</v>
      </c>
      <c r="E362" s="189"/>
    </row>
    <row r="363" spans="1:7" ht="15.5">
      <c r="A363" s="276"/>
      <c r="B363" s="95"/>
      <c r="C363" s="193"/>
      <c r="D363" s="193"/>
      <c r="E363" s="186"/>
    </row>
    <row r="364" spans="1:7" ht="26">
      <c r="A364" s="276"/>
      <c r="B364" s="42" t="s">
        <v>170</v>
      </c>
      <c r="C364" s="195"/>
      <c r="D364" s="195"/>
      <c r="E364" s="187"/>
    </row>
    <row r="365" spans="1:7" ht="15.5">
      <c r="A365" s="54"/>
      <c r="B365" s="52" t="s">
        <v>171</v>
      </c>
      <c r="C365" s="243">
        <f>SUM(C362:C364)</f>
        <v>64650</v>
      </c>
      <c r="D365" s="244">
        <f>SUM(D362:D364)</f>
        <v>305100</v>
      </c>
      <c r="E365" s="248" t="s">
        <v>300</v>
      </c>
    </row>
    <row r="367" spans="1:7">
      <c r="G367" s="240"/>
    </row>
    <row r="368" spans="1:7" s="231" customFormat="1" ht="15.5">
      <c r="A368" s="230"/>
      <c r="B368" s="52" t="s">
        <v>293</v>
      </c>
      <c r="C368" s="243">
        <f>C54+C125+C142+C160+C175+C186+C200+C245+C276+C289+C296+C358+C365</f>
        <v>4292901</v>
      </c>
      <c r="D368" s="244">
        <f>D54+D125+D142+D160+D175+D186+D200+D245+D276+D289+D296+D358+D365</f>
        <v>6127108</v>
      </c>
      <c r="E368" s="238">
        <f>E54+E125+E142+E160+E175+E186+E200+E245+E276+E289+E296+E358</f>
        <v>2592460</v>
      </c>
    </row>
  </sheetData>
  <mergeCells count="54">
    <mergeCell ref="A7:A23"/>
    <mergeCell ref="A25:A27"/>
    <mergeCell ref="A29:A37"/>
    <mergeCell ref="A131:A137"/>
    <mergeCell ref="A139:A141"/>
    <mergeCell ref="A146:A148"/>
    <mergeCell ref="A150:A152"/>
    <mergeCell ref="B78:B79"/>
    <mergeCell ref="A82:A98"/>
    <mergeCell ref="A100:A102"/>
    <mergeCell ref="A104:A114"/>
    <mergeCell ref="A164:A166"/>
    <mergeCell ref="A168:A170"/>
    <mergeCell ref="A172:A174"/>
    <mergeCell ref="A179:A181"/>
    <mergeCell ref="A183:A185"/>
    <mergeCell ref="A362:A364"/>
    <mergeCell ref="A260:A267"/>
    <mergeCell ref="A345:A357"/>
    <mergeCell ref="A301:A343"/>
    <mergeCell ref="A115:A118"/>
    <mergeCell ref="A235:A244"/>
    <mergeCell ref="A269:A275"/>
    <mergeCell ref="A280:A288"/>
    <mergeCell ref="A294:A295"/>
    <mergeCell ref="A193:A195"/>
    <mergeCell ref="A197:A199"/>
    <mergeCell ref="A204:A211"/>
    <mergeCell ref="A212:A217"/>
    <mergeCell ref="A222:A227"/>
    <mergeCell ref="A229:A233"/>
    <mergeCell ref="A157:A159"/>
    <mergeCell ref="C127:C128"/>
    <mergeCell ref="E127:E128"/>
    <mergeCell ref="A1:E2"/>
    <mergeCell ref="C3:C4"/>
    <mergeCell ref="E3:E4"/>
    <mergeCell ref="C41:C42"/>
    <mergeCell ref="E41:E42"/>
    <mergeCell ref="A120:A124"/>
    <mergeCell ref="B80:B81"/>
    <mergeCell ref="B127:B128"/>
    <mergeCell ref="B3:B4"/>
    <mergeCell ref="B41:B42"/>
    <mergeCell ref="A44:A45"/>
    <mergeCell ref="A47:A48"/>
    <mergeCell ref="A50:A53"/>
    <mergeCell ref="A58:A72"/>
    <mergeCell ref="D3:D4"/>
    <mergeCell ref="C5:C6"/>
    <mergeCell ref="D5:D6"/>
    <mergeCell ref="E5:E6"/>
    <mergeCell ref="C78:C79"/>
    <mergeCell ref="E78:E79"/>
  </mergeCells>
  <phoneticPr fontId="0" type="noConversion"/>
  <printOptions horizontalCentered="1"/>
  <pageMargins left="0.39370078740157499" right="0.39370078740157499" top="0.53" bottom="0.39370078740157499" header="0.196850393700787" footer="0.196850393700787"/>
  <pageSetup paperSize="9" scale="83" orientation="portrait" r:id="rId1"/>
  <headerFooter alignWithMargins="0">
    <oddHeader>&amp;C&amp;"Aptos"&amp;10&amp;K000000 Confidential&amp;1#_x000D_</oddHeader>
    <oddFooter>&amp;L&amp;8CTIA 170-2015A &amp;R&amp;8HOTEL TAXIWAY GATE BOQ_x000D_&amp;1#&amp;"Aptos"&amp;10&amp;K000000 Confidential</oddFooter>
  </headerFooter>
  <rowBreaks count="7" manualBreakCount="7">
    <brk id="40" max="3" man="1"/>
    <brk id="77" max="3" man="1"/>
    <brk id="125" max="3" man="1"/>
    <brk id="155" max="3" man="1"/>
    <brk id="189" max="3" man="1"/>
    <brk id="220" max="3" man="1"/>
    <brk id="289"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306"/>
  <sheetViews>
    <sheetView showZeros="0" view="pageBreakPreview" topLeftCell="A254" zoomScaleNormal="100" zoomScaleSheetLayoutView="100" workbookViewId="0">
      <selection activeCell="C29" sqref="C29"/>
    </sheetView>
  </sheetViews>
  <sheetFormatPr defaultRowHeight="12.5"/>
  <cols>
    <col min="1" max="1" width="2.453125" customWidth="1"/>
    <col min="2" max="2" width="6.1796875" bestFit="1" customWidth="1"/>
    <col min="3" max="3" width="10.54296875" style="36" customWidth="1"/>
    <col min="4" max="4" width="46" customWidth="1"/>
    <col min="5" max="5" width="6.81640625" style="36" customWidth="1"/>
    <col min="6" max="6" width="7.81640625" style="36" customWidth="1"/>
    <col min="7" max="7" width="11.1796875" bestFit="1" customWidth="1"/>
    <col min="8" max="8" width="13.1796875" bestFit="1" customWidth="1"/>
  </cols>
  <sheetData>
    <row r="1" spans="2:8" ht="25.5" customHeight="1">
      <c r="B1" s="305" t="s">
        <v>260</v>
      </c>
      <c r="C1" s="306"/>
      <c r="D1" s="306"/>
      <c r="E1" s="306"/>
      <c r="F1" s="306"/>
      <c r="G1" s="306"/>
      <c r="H1" s="307"/>
    </row>
    <row r="2" spans="2:8" ht="26">
      <c r="B2" s="119" t="s">
        <v>204</v>
      </c>
      <c r="C2" s="120" t="s">
        <v>205</v>
      </c>
      <c r="D2" s="119" t="s">
        <v>206</v>
      </c>
      <c r="E2" s="120" t="s">
        <v>207</v>
      </c>
      <c r="F2" s="120" t="s">
        <v>208</v>
      </c>
      <c r="G2" s="119" t="s">
        <v>209</v>
      </c>
      <c r="H2" s="119" t="s">
        <v>210</v>
      </c>
    </row>
    <row r="3" spans="2:8" ht="13">
      <c r="B3" s="123"/>
      <c r="C3" s="127"/>
      <c r="D3" s="130"/>
      <c r="E3" s="135"/>
      <c r="F3" s="55"/>
      <c r="G3" s="222"/>
      <c r="H3" s="222"/>
    </row>
    <row r="4" spans="2:8" ht="13">
      <c r="B4" s="124"/>
      <c r="C4" s="127"/>
      <c r="D4" s="131" t="s">
        <v>264</v>
      </c>
      <c r="E4" s="135"/>
      <c r="F4" s="49"/>
      <c r="G4" s="223"/>
      <c r="H4" s="223"/>
    </row>
    <row r="5" spans="2:8" ht="13">
      <c r="B5" s="124">
        <v>1</v>
      </c>
      <c r="C5" s="128" t="s">
        <v>262</v>
      </c>
      <c r="D5" s="131" t="s">
        <v>263</v>
      </c>
      <c r="E5" s="135"/>
      <c r="F5" s="49"/>
      <c r="G5" s="223"/>
      <c r="H5" s="223"/>
    </row>
    <row r="6" spans="2:8" ht="13">
      <c r="B6" s="124"/>
      <c r="C6" s="128" t="s">
        <v>265</v>
      </c>
      <c r="D6" s="131" t="s">
        <v>10</v>
      </c>
      <c r="E6" s="135"/>
      <c r="F6" s="49"/>
      <c r="G6" s="223"/>
      <c r="H6" s="223"/>
    </row>
    <row r="7" spans="2:8">
      <c r="B7" s="124"/>
      <c r="C7" s="71" t="s">
        <v>211</v>
      </c>
      <c r="D7" s="34"/>
      <c r="E7" s="71"/>
      <c r="F7" s="49"/>
      <c r="G7" s="223"/>
      <c r="H7" s="223"/>
    </row>
    <row r="8" spans="2:8">
      <c r="B8" s="124"/>
      <c r="C8" s="71"/>
      <c r="D8" s="124"/>
      <c r="E8" s="71"/>
      <c r="F8" s="49"/>
      <c r="G8" s="223"/>
      <c r="H8" s="223"/>
    </row>
    <row r="9" spans="2:8" ht="13">
      <c r="B9" s="124"/>
      <c r="C9" s="71" t="s">
        <v>213</v>
      </c>
      <c r="D9" s="131" t="s">
        <v>212</v>
      </c>
      <c r="E9" s="71"/>
      <c r="F9" s="49"/>
      <c r="G9" s="223"/>
      <c r="H9" s="223"/>
    </row>
    <row r="10" spans="2:8" ht="13">
      <c r="B10" s="124"/>
      <c r="D10" s="132"/>
      <c r="E10" s="71"/>
      <c r="F10" s="49"/>
      <c r="G10" s="223"/>
      <c r="H10" s="223"/>
    </row>
    <row r="11" spans="2:8">
      <c r="B11" s="124"/>
      <c r="C11" s="71"/>
      <c r="D11" s="124" t="s">
        <v>214</v>
      </c>
      <c r="E11" s="71"/>
      <c r="F11" s="49"/>
      <c r="G11" s="223"/>
      <c r="H11" s="223"/>
    </row>
    <row r="12" spans="2:8">
      <c r="B12" s="34"/>
      <c r="C12" s="71"/>
      <c r="D12" s="124"/>
      <c r="E12" s="71"/>
      <c r="F12" s="49"/>
      <c r="G12" s="223"/>
      <c r="H12" s="223"/>
    </row>
    <row r="13" spans="2:8" ht="14.5">
      <c r="B13" s="124">
        <v>1.2</v>
      </c>
      <c r="D13" s="124" t="s">
        <v>215</v>
      </c>
      <c r="E13" s="71" t="s">
        <v>217</v>
      </c>
      <c r="F13" s="49">
        <v>100</v>
      </c>
      <c r="G13" s="223">
        <v>270</v>
      </c>
      <c r="H13" s="223">
        <f>G13*F13</f>
        <v>27000</v>
      </c>
    </row>
    <row r="14" spans="2:8">
      <c r="B14" s="124"/>
      <c r="D14" s="124"/>
      <c r="F14" s="146"/>
      <c r="G14" s="223"/>
      <c r="H14" s="223"/>
    </row>
    <row r="15" spans="2:8" ht="12.75" customHeight="1">
      <c r="B15" s="124"/>
      <c r="C15" s="128" t="s">
        <v>262</v>
      </c>
      <c r="D15" s="131" t="s">
        <v>218</v>
      </c>
      <c r="E15" s="71"/>
      <c r="F15" s="49"/>
      <c r="G15" s="223"/>
      <c r="H15" s="223"/>
    </row>
    <row r="16" spans="2:8" ht="13">
      <c r="B16" s="124"/>
      <c r="C16" s="128" t="s">
        <v>266</v>
      </c>
      <c r="D16" s="131"/>
      <c r="E16" s="71"/>
      <c r="F16" s="49"/>
      <c r="G16" s="223"/>
      <c r="H16" s="223"/>
    </row>
    <row r="17" spans="2:8">
      <c r="B17" s="124"/>
      <c r="C17" s="71" t="s">
        <v>216</v>
      </c>
      <c r="D17" s="133" t="s">
        <v>219</v>
      </c>
      <c r="E17" s="71"/>
      <c r="F17" s="49"/>
      <c r="G17" s="223"/>
      <c r="H17" s="223"/>
    </row>
    <row r="18" spans="2:8">
      <c r="B18" s="124"/>
      <c r="C18" s="129"/>
      <c r="D18" s="124"/>
      <c r="E18" s="71"/>
      <c r="F18" s="49"/>
      <c r="G18" s="223"/>
      <c r="H18" s="223"/>
    </row>
    <row r="19" spans="2:8" ht="14.5">
      <c r="B19" s="124">
        <v>1.3</v>
      </c>
      <c r="C19" s="129"/>
      <c r="D19" s="124" t="s">
        <v>220</v>
      </c>
      <c r="E19" s="71" t="s">
        <v>217</v>
      </c>
      <c r="F19" s="49">
        <v>68</v>
      </c>
      <c r="G19" s="223">
        <v>225</v>
      </c>
      <c r="H19" s="223">
        <f>G19*F19</f>
        <v>15300</v>
      </c>
    </row>
    <row r="20" spans="2:8">
      <c r="B20" s="34"/>
      <c r="C20" s="129"/>
      <c r="D20" s="124"/>
      <c r="E20" s="136"/>
      <c r="F20" s="138"/>
      <c r="G20" s="223"/>
      <c r="H20" s="223"/>
    </row>
    <row r="21" spans="2:8" ht="14.5">
      <c r="B21" s="124">
        <v>1.4</v>
      </c>
      <c r="C21" s="129"/>
      <c r="D21" s="124" t="s">
        <v>221</v>
      </c>
      <c r="E21" s="71" t="s">
        <v>217</v>
      </c>
      <c r="F21" s="49">
        <v>32</v>
      </c>
      <c r="G21" s="223">
        <v>262.5</v>
      </c>
      <c r="H21" s="223">
        <f>G21*F21</f>
        <v>8400</v>
      </c>
    </row>
    <row r="22" spans="2:8">
      <c r="B22" s="125"/>
      <c r="C22" s="129"/>
      <c r="D22" s="124"/>
      <c r="F22" s="146"/>
      <c r="G22" s="223"/>
      <c r="H22" s="223"/>
    </row>
    <row r="23" spans="2:8">
      <c r="B23" s="125"/>
      <c r="C23" s="129"/>
      <c r="D23" s="124"/>
      <c r="F23" s="146"/>
      <c r="G23" s="223"/>
      <c r="H23" s="223"/>
    </row>
    <row r="24" spans="2:8">
      <c r="B24" s="125"/>
      <c r="C24" s="129"/>
      <c r="D24" s="124"/>
      <c r="F24" s="146"/>
      <c r="G24" s="223"/>
      <c r="H24" s="223"/>
    </row>
    <row r="25" spans="2:8">
      <c r="B25" s="125"/>
      <c r="C25" s="129"/>
      <c r="D25" s="124"/>
      <c r="F25" s="146"/>
      <c r="G25" s="223"/>
      <c r="H25" s="223"/>
    </row>
    <row r="26" spans="2:8">
      <c r="B26" s="125"/>
      <c r="C26" s="129"/>
      <c r="D26" s="124"/>
      <c r="F26" s="146"/>
      <c r="G26" s="223"/>
      <c r="H26" s="223"/>
    </row>
    <row r="27" spans="2:8">
      <c r="B27" s="125"/>
      <c r="C27" s="129"/>
      <c r="D27" s="124"/>
      <c r="F27" s="146"/>
      <c r="G27" s="223"/>
      <c r="H27" s="223"/>
    </row>
    <row r="28" spans="2:8">
      <c r="B28" s="125"/>
      <c r="C28" s="129"/>
      <c r="D28" s="124"/>
      <c r="F28" s="146"/>
      <c r="G28" s="223"/>
      <c r="H28" s="223"/>
    </row>
    <row r="29" spans="2:8">
      <c r="B29" s="125"/>
      <c r="C29" s="129"/>
      <c r="D29" s="124"/>
      <c r="F29" s="146"/>
      <c r="G29" s="223"/>
      <c r="H29" s="223"/>
    </row>
    <row r="30" spans="2:8">
      <c r="B30" s="125"/>
      <c r="C30" s="129"/>
      <c r="D30" s="124"/>
      <c r="F30" s="146"/>
      <c r="G30" s="223"/>
      <c r="H30" s="223"/>
    </row>
    <row r="31" spans="2:8">
      <c r="B31" s="125"/>
      <c r="C31" s="129"/>
      <c r="D31" s="124"/>
      <c r="F31" s="146"/>
      <c r="G31" s="223"/>
      <c r="H31" s="223"/>
    </row>
    <row r="32" spans="2:8">
      <c r="B32" s="125"/>
      <c r="C32" s="129"/>
      <c r="D32" s="124"/>
      <c r="F32" s="146"/>
      <c r="G32" s="223"/>
      <c r="H32" s="223"/>
    </row>
    <row r="33" spans="2:8">
      <c r="B33" s="125"/>
      <c r="C33" s="129"/>
      <c r="D33" s="124"/>
      <c r="F33" s="146"/>
      <c r="G33" s="223"/>
      <c r="H33" s="223"/>
    </row>
    <row r="34" spans="2:8">
      <c r="B34" s="125"/>
      <c r="C34" s="129"/>
      <c r="D34" s="124"/>
      <c r="F34" s="146"/>
      <c r="G34" s="223"/>
      <c r="H34" s="223"/>
    </row>
    <row r="35" spans="2:8">
      <c r="B35" s="125"/>
      <c r="C35" s="129"/>
      <c r="D35" s="124"/>
      <c r="F35" s="146"/>
      <c r="G35" s="223"/>
      <c r="H35" s="223"/>
    </row>
    <row r="36" spans="2:8">
      <c r="B36" s="125"/>
      <c r="C36" s="129"/>
      <c r="D36" s="124"/>
      <c r="F36" s="146"/>
      <c r="G36" s="223"/>
      <c r="H36" s="223"/>
    </row>
    <row r="37" spans="2:8">
      <c r="B37" s="125"/>
      <c r="C37" s="129"/>
      <c r="D37" s="124"/>
      <c r="F37" s="146"/>
      <c r="G37" s="223"/>
      <c r="H37" s="223"/>
    </row>
    <row r="38" spans="2:8">
      <c r="B38" s="125"/>
      <c r="C38" s="129"/>
      <c r="D38" s="124"/>
      <c r="F38" s="146"/>
      <c r="G38" s="223"/>
      <c r="H38" s="223"/>
    </row>
    <row r="39" spans="2:8">
      <c r="B39" s="125"/>
      <c r="C39" s="129"/>
      <c r="D39" s="124"/>
      <c r="F39" s="146"/>
      <c r="G39" s="223"/>
      <c r="H39" s="223"/>
    </row>
    <row r="40" spans="2:8">
      <c r="B40" s="125"/>
      <c r="C40" s="129"/>
      <c r="D40" s="124"/>
      <c r="F40" s="146"/>
      <c r="G40" s="223"/>
      <c r="H40" s="223"/>
    </row>
    <row r="41" spans="2:8">
      <c r="B41" s="125"/>
      <c r="C41" s="129"/>
      <c r="D41" s="124"/>
      <c r="F41" s="146"/>
      <c r="G41" s="223"/>
      <c r="H41" s="223"/>
    </row>
    <row r="42" spans="2:8">
      <c r="B42" s="125"/>
      <c r="C42" s="129"/>
      <c r="D42" s="124"/>
      <c r="F42" s="146"/>
      <c r="G42" s="223"/>
      <c r="H42" s="223"/>
    </row>
    <row r="43" spans="2:8">
      <c r="B43" s="125"/>
      <c r="C43" s="129"/>
      <c r="D43" s="124"/>
      <c r="F43" s="146"/>
      <c r="G43" s="223"/>
      <c r="H43" s="223"/>
    </row>
    <row r="44" spans="2:8">
      <c r="B44" s="125"/>
      <c r="C44" s="129"/>
      <c r="D44" s="124"/>
      <c r="F44" s="146"/>
      <c r="G44" s="223"/>
      <c r="H44" s="223"/>
    </row>
    <row r="45" spans="2:8">
      <c r="B45" s="125"/>
      <c r="C45" s="129"/>
      <c r="D45" s="124"/>
      <c r="F45" s="146"/>
      <c r="G45" s="223"/>
      <c r="H45" s="223"/>
    </row>
    <row r="46" spans="2:8">
      <c r="B46" s="125"/>
      <c r="C46" s="129"/>
      <c r="D46" s="124"/>
      <c r="F46" s="146"/>
      <c r="G46" s="223"/>
      <c r="H46" s="223"/>
    </row>
    <row r="47" spans="2:8">
      <c r="B47" s="125"/>
      <c r="C47" s="129"/>
      <c r="D47" s="124"/>
      <c r="F47" s="146"/>
      <c r="G47" s="223"/>
      <c r="H47" s="223"/>
    </row>
    <row r="48" spans="2:8">
      <c r="B48" s="125"/>
      <c r="C48" s="129"/>
      <c r="D48" s="124"/>
      <c r="F48" s="146"/>
      <c r="G48" s="223"/>
      <c r="H48" s="223"/>
    </row>
    <row r="49" spans="2:8">
      <c r="B49" s="125"/>
      <c r="C49" s="129"/>
      <c r="D49" s="124"/>
      <c r="F49" s="146"/>
      <c r="G49" s="223"/>
      <c r="H49" s="223"/>
    </row>
    <row r="50" spans="2:8">
      <c r="B50" s="125"/>
      <c r="C50" s="129"/>
      <c r="D50" s="124"/>
      <c r="F50" s="146"/>
      <c r="G50" s="223"/>
      <c r="H50" s="223"/>
    </row>
    <row r="51" spans="2:8">
      <c r="B51" s="125"/>
      <c r="C51" s="129"/>
      <c r="D51" s="124"/>
      <c r="F51" s="146"/>
      <c r="G51" s="223"/>
      <c r="H51" s="223"/>
    </row>
    <row r="52" spans="2:8">
      <c r="B52" s="125"/>
      <c r="C52" s="129"/>
      <c r="D52" s="124"/>
      <c r="F52" s="146"/>
      <c r="G52" s="223"/>
      <c r="H52" s="223"/>
    </row>
    <row r="53" spans="2:8">
      <c r="B53" s="125"/>
      <c r="C53" s="129"/>
      <c r="D53" s="124"/>
      <c r="F53" s="146"/>
      <c r="G53" s="223"/>
      <c r="H53" s="223"/>
    </row>
    <row r="54" spans="2:8">
      <c r="B54" s="125"/>
      <c r="C54" s="129"/>
      <c r="D54" s="124"/>
      <c r="F54" s="146"/>
      <c r="G54" s="223"/>
      <c r="H54" s="223"/>
    </row>
    <row r="55" spans="2:8">
      <c r="B55" s="125"/>
      <c r="C55" s="129"/>
      <c r="D55" s="124"/>
      <c r="F55" s="146"/>
      <c r="G55" s="223"/>
      <c r="H55" s="223"/>
    </row>
    <row r="56" spans="2:8">
      <c r="B56" s="125"/>
      <c r="C56" s="129"/>
      <c r="D56" s="124"/>
      <c r="F56" s="146"/>
      <c r="G56" s="223"/>
      <c r="H56" s="223"/>
    </row>
    <row r="57" spans="2:8">
      <c r="B57" s="125"/>
      <c r="C57" s="129"/>
      <c r="D57" s="124"/>
      <c r="F57" s="146"/>
      <c r="G57" s="223"/>
      <c r="H57" s="223"/>
    </row>
    <row r="58" spans="2:8">
      <c r="B58" s="125"/>
      <c r="C58" s="129"/>
      <c r="D58" s="124"/>
      <c r="E58" s="129"/>
      <c r="F58" s="147"/>
      <c r="G58" s="223"/>
      <c r="H58" s="223"/>
    </row>
    <row r="59" spans="2:8" ht="13">
      <c r="B59" s="125"/>
      <c r="C59" s="129"/>
      <c r="D59" s="131" t="s">
        <v>263</v>
      </c>
      <c r="E59" s="129"/>
      <c r="F59" s="147"/>
      <c r="G59" s="223"/>
      <c r="H59" s="223"/>
    </row>
    <row r="60" spans="2:8" ht="13">
      <c r="B60" s="125"/>
      <c r="C60" s="129"/>
      <c r="D60" s="131" t="s">
        <v>10</v>
      </c>
      <c r="E60" s="129"/>
      <c r="F60" s="147"/>
      <c r="G60" s="223"/>
      <c r="H60" s="223"/>
    </row>
    <row r="61" spans="2:8">
      <c r="B61" s="126"/>
      <c r="C61" s="129"/>
      <c r="D61" s="134"/>
      <c r="E61" s="129"/>
      <c r="F61" s="148"/>
      <c r="G61" s="224"/>
      <c r="H61" s="224"/>
    </row>
    <row r="62" spans="2:8" ht="26.25" customHeight="1">
      <c r="B62" s="121"/>
      <c r="C62" s="37"/>
      <c r="D62" s="309" t="s">
        <v>222</v>
      </c>
      <c r="E62" s="309"/>
      <c r="F62" s="309"/>
      <c r="G62" s="122" t="s">
        <v>223</v>
      </c>
      <c r="H62" s="225">
        <f>SUM(H13:H21)</f>
        <v>50700</v>
      </c>
    </row>
    <row r="63" spans="2:8" ht="26.25" customHeight="1">
      <c r="B63" s="119" t="s">
        <v>204</v>
      </c>
      <c r="C63" s="120" t="s">
        <v>205</v>
      </c>
      <c r="D63" s="119" t="s">
        <v>206</v>
      </c>
      <c r="E63" s="120" t="s">
        <v>207</v>
      </c>
      <c r="F63" s="120" t="s">
        <v>208</v>
      </c>
      <c r="G63" s="119" t="s">
        <v>209</v>
      </c>
      <c r="H63" s="119" t="s">
        <v>210</v>
      </c>
    </row>
    <row r="64" spans="2:8" ht="13">
      <c r="B64" s="123"/>
      <c r="C64" s="71"/>
      <c r="D64" s="142"/>
      <c r="E64" s="77"/>
      <c r="F64" s="149"/>
      <c r="G64" s="226"/>
      <c r="H64" s="222"/>
    </row>
    <row r="65" spans="2:8" ht="13">
      <c r="B65" s="49"/>
      <c r="C65" s="71"/>
      <c r="D65" s="131" t="s">
        <v>267</v>
      </c>
      <c r="E65" s="71"/>
      <c r="F65" s="49"/>
      <c r="G65" s="227"/>
      <c r="H65" s="223"/>
    </row>
    <row r="66" spans="2:8" ht="13">
      <c r="B66" s="49">
        <v>2</v>
      </c>
      <c r="C66" s="128" t="s">
        <v>18</v>
      </c>
      <c r="D66" s="131" t="s">
        <v>268</v>
      </c>
      <c r="E66" s="71"/>
      <c r="F66" s="49"/>
      <c r="G66" s="223"/>
      <c r="H66" s="223"/>
    </row>
    <row r="67" spans="2:8" ht="13">
      <c r="B67" s="34"/>
      <c r="C67" s="128" t="s">
        <v>225</v>
      </c>
      <c r="D67" s="131" t="s">
        <v>224</v>
      </c>
      <c r="E67" s="71"/>
      <c r="F67" s="49"/>
      <c r="G67" s="223"/>
      <c r="H67" s="223"/>
    </row>
    <row r="68" spans="2:8" ht="13">
      <c r="B68" s="49"/>
      <c r="D68" s="132"/>
      <c r="E68" s="71"/>
      <c r="F68" s="49"/>
      <c r="G68" s="223"/>
      <c r="H68" s="223"/>
    </row>
    <row r="69" spans="2:8" ht="13">
      <c r="B69" s="49"/>
      <c r="C69" s="71"/>
      <c r="D69" s="131" t="s">
        <v>226</v>
      </c>
      <c r="E69" s="71"/>
      <c r="F69" s="49"/>
      <c r="G69" s="223"/>
      <c r="H69" s="223"/>
    </row>
    <row r="70" spans="2:8">
      <c r="B70" s="49"/>
      <c r="C70" s="141"/>
      <c r="D70" s="124"/>
      <c r="E70" s="71"/>
      <c r="F70" s="49"/>
      <c r="G70" s="223"/>
      <c r="H70" s="223"/>
    </row>
    <row r="71" spans="2:8">
      <c r="B71" s="49">
        <v>2.1</v>
      </c>
      <c r="C71" s="71" t="s">
        <v>5</v>
      </c>
      <c r="D71" s="143" t="s">
        <v>227</v>
      </c>
      <c r="E71" s="71" t="s">
        <v>228</v>
      </c>
      <c r="F71" s="49">
        <v>10</v>
      </c>
      <c r="G71" s="223">
        <v>750</v>
      </c>
      <c r="H71" s="223">
        <f>G71*F71</f>
        <v>7500</v>
      </c>
    </row>
    <row r="72" spans="2:8">
      <c r="B72" s="49"/>
      <c r="D72" s="124"/>
      <c r="F72" s="49"/>
      <c r="G72" s="223"/>
      <c r="H72" s="223"/>
    </row>
    <row r="73" spans="2:8">
      <c r="B73" s="49">
        <v>2.2000000000000002</v>
      </c>
      <c r="C73" s="129"/>
      <c r="D73" s="143" t="s">
        <v>229</v>
      </c>
      <c r="E73" s="71" t="s">
        <v>228</v>
      </c>
      <c r="F73" s="49">
        <v>32</v>
      </c>
      <c r="G73" s="223">
        <v>450</v>
      </c>
      <c r="H73" s="223">
        <f>G73*F73</f>
        <v>14400</v>
      </c>
    </row>
    <row r="74" spans="2:8">
      <c r="B74" s="49"/>
      <c r="C74" s="129"/>
      <c r="D74" s="143"/>
      <c r="E74" s="71"/>
      <c r="F74" s="49"/>
      <c r="G74" s="223"/>
      <c r="H74" s="223"/>
    </row>
    <row r="75" spans="2:8">
      <c r="B75" s="49"/>
      <c r="C75" s="129"/>
      <c r="D75" s="143"/>
      <c r="E75" s="71"/>
      <c r="F75" s="49"/>
      <c r="G75" s="223"/>
      <c r="H75" s="223"/>
    </row>
    <row r="76" spans="2:8">
      <c r="B76" s="49"/>
      <c r="C76" s="129"/>
      <c r="D76" s="143"/>
      <c r="E76" s="71"/>
      <c r="F76" s="49"/>
      <c r="G76" s="223"/>
      <c r="H76" s="223"/>
    </row>
    <row r="77" spans="2:8">
      <c r="B77" s="49"/>
      <c r="C77" s="129"/>
      <c r="D77" s="143"/>
      <c r="E77" s="71"/>
      <c r="F77" s="49"/>
      <c r="G77" s="223"/>
      <c r="H77" s="223"/>
    </row>
    <row r="78" spans="2:8" ht="13">
      <c r="B78" s="49"/>
      <c r="C78" s="129"/>
      <c r="D78" s="143"/>
      <c r="E78" s="71"/>
      <c r="F78" s="49"/>
      <c r="G78" s="227"/>
      <c r="H78" s="223"/>
    </row>
    <row r="79" spans="2:8" ht="13">
      <c r="B79" s="49"/>
      <c r="C79" s="129"/>
      <c r="D79" s="143"/>
      <c r="E79" s="71"/>
      <c r="F79" s="49"/>
      <c r="G79" s="227"/>
      <c r="H79" s="223"/>
    </row>
    <row r="80" spans="2:8" ht="13">
      <c r="B80" s="49"/>
      <c r="C80" s="129"/>
      <c r="D80" s="143"/>
      <c r="E80" s="71"/>
      <c r="F80" s="49"/>
      <c r="G80" s="227"/>
      <c r="H80" s="223"/>
    </row>
    <row r="81" spans="2:8" ht="13">
      <c r="B81" s="49"/>
      <c r="C81" s="129"/>
      <c r="D81" s="143"/>
      <c r="E81" s="71"/>
      <c r="F81" s="49"/>
      <c r="G81" s="227"/>
      <c r="H81" s="223"/>
    </row>
    <row r="82" spans="2:8" ht="13">
      <c r="B82" s="49"/>
      <c r="C82" s="129"/>
      <c r="D82" s="143"/>
      <c r="E82" s="71"/>
      <c r="F82" s="49"/>
      <c r="G82" s="227"/>
      <c r="H82" s="223"/>
    </row>
    <row r="83" spans="2:8" ht="13">
      <c r="B83" s="49"/>
      <c r="C83" s="129"/>
      <c r="D83" s="143"/>
      <c r="E83" s="71"/>
      <c r="F83" s="49"/>
      <c r="G83" s="227"/>
      <c r="H83" s="223"/>
    </row>
    <row r="84" spans="2:8" ht="13">
      <c r="B84" s="49"/>
      <c r="C84" s="129"/>
      <c r="D84" s="143"/>
      <c r="E84" s="71"/>
      <c r="F84" s="49"/>
      <c r="G84" s="227"/>
      <c r="H84" s="223"/>
    </row>
    <row r="85" spans="2:8" ht="13">
      <c r="B85" s="49"/>
      <c r="C85" s="129"/>
      <c r="D85" s="143"/>
      <c r="E85" s="71"/>
      <c r="F85" s="49"/>
      <c r="G85" s="227"/>
      <c r="H85" s="223"/>
    </row>
    <row r="86" spans="2:8" ht="13">
      <c r="B86" s="49"/>
      <c r="C86" s="129"/>
      <c r="D86" s="143"/>
      <c r="E86" s="71"/>
      <c r="F86" s="49"/>
      <c r="G86" s="227"/>
      <c r="H86" s="223"/>
    </row>
    <row r="87" spans="2:8" ht="13">
      <c r="B87" s="49"/>
      <c r="C87" s="129"/>
      <c r="D87" s="143"/>
      <c r="E87" s="71"/>
      <c r="F87" s="49"/>
      <c r="G87" s="227"/>
      <c r="H87" s="223"/>
    </row>
    <row r="88" spans="2:8" ht="13">
      <c r="B88" s="49"/>
      <c r="C88" s="129"/>
      <c r="D88" s="143"/>
      <c r="E88" s="71"/>
      <c r="F88" s="49"/>
      <c r="G88" s="227"/>
      <c r="H88" s="223"/>
    </row>
    <row r="89" spans="2:8" ht="13">
      <c r="B89" s="49"/>
      <c r="C89" s="129"/>
      <c r="D89" s="143"/>
      <c r="E89" s="71"/>
      <c r="F89" s="49"/>
      <c r="G89" s="227"/>
      <c r="H89" s="223"/>
    </row>
    <row r="90" spans="2:8" ht="13">
      <c r="B90" s="49"/>
      <c r="C90" s="129"/>
      <c r="D90" s="143"/>
      <c r="E90" s="71"/>
      <c r="F90" s="49"/>
      <c r="G90" s="227"/>
      <c r="H90" s="223"/>
    </row>
    <row r="91" spans="2:8" ht="13">
      <c r="B91" s="49"/>
      <c r="C91" s="129"/>
      <c r="D91" s="143"/>
      <c r="E91" s="71"/>
      <c r="F91" s="49"/>
      <c r="G91" s="227"/>
      <c r="H91" s="223"/>
    </row>
    <row r="92" spans="2:8" ht="13">
      <c r="B92" s="49"/>
      <c r="C92" s="129"/>
      <c r="D92" s="143"/>
      <c r="E92" s="71"/>
      <c r="F92" s="49"/>
      <c r="G92" s="227"/>
      <c r="H92" s="223"/>
    </row>
    <row r="93" spans="2:8" ht="13">
      <c r="B93" s="49"/>
      <c r="C93" s="129"/>
      <c r="D93" s="143"/>
      <c r="E93" s="71"/>
      <c r="F93" s="49"/>
      <c r="G93" s="227"/>
      <c r="H93" s="223"/>
    </row>
    <row r="94" spans="2:8" ht="13">
      <c r="B94" s="49"/>
      <c r="C94" s="129"/>
      <c r="D94" s="143"/>
      <c r="E94" s="71"/>
      <c r="F94" s="49"/>
      <c r="G94" s="227"/>
      <c r="H94" s="223"/>
    </row>
    <row r="95" spans="2:8" ht="13">
      <c r="B95" s="49"/>
      <c r="C95" s="129"/>
      <c r="D95" s="143"/>
      <c r="E95" s="71"/>
      <c r="F95" s="49"/>
      <c r="G95" s="227"/>
      <c r="H95" s="223"/>
    </row>
    <row r="96" spans="2:8" ht="13">
      <c r="B96" s="49"/>
      <c r="C96" s="129"/>
      <c r="D96" s="143"/>
      <c r="E96" s="71"/>
      <c r="F96" s="49"/>
      <c r="G96" s="227"/>
      <c r="H96" s="223"/>
    </row>
    <row r="97" spans="2:8" ht="13">
      <c r="B97" s="49"/>
      <c r="C97" s="129"/>
      <c r="D97" s="143"/>
      <c r="E97" s="71"/>
      <c r="F97" s="49"/>
      <c r="G97" s="227"/>
      <c r="H97" s="223"/>
    </row>
    <row r="98" spans="2:8" ht="13">
      <c r="B98" s="49"/>
      <c r="C98" s="129"/>
      <c r="D98" s="143"/>
      <c r="E98" s="71"/>
      <c r="F98" s="49"/>
      <c r="G98" s="227"/>
      <c r="H98" s="223"/>
    </row>
    <row r="99" spans="2:8" ht="13">
      <c r="B99" s="49"/>
      <c r="C99" s="129"/>
      <c r="D99" s="143"/>
      <c r="E99" s="71"/>
      <c r="F99" s="49"/>
      <c r="G99" s="227"/>
      <c r="H99" s="223"/>
    </row>
    <row r="100" spans="2:8" ht="13">
      <c r="B100" s="49"/>
      <c r="C100" s="129"/>
      <c r="D100" s="143"/>
      <c r="E100" s="71"/>
      <c r="F100" s="49"/>
      <c r="G100" s="227"/>
      <c r="H100" s="223"/>
    </row>
    <row r="101" spans="2:8" ht="13">
      <c r="B101" s="49"/>
      <c r="C101" s="129"/>
      <c r="D101" s="143"/>
      <c r="E101" s="71"/>
      <c r="F101" s="49"/>
      <c r="G101" s="227"/>
      <c r="H101" s="223"/>
    </row>
    <row r="102" spans="2:8" ht="13">
      <c r="B102" s="49"/>
      <c r="C102" s="129"/>
      <c r="D102" s="143"/>
      <c r="E102" s="71"/>
      <c r="F102" s="49"/>
      <c r="G102" s="227"/>
      <c r="H102" s="223"/>
    </row>
    <row r="103" spans="2:8" ht="13">
      <c r="B103" s="49"/>
      <c r="C103" s="129"/>
      <c r="D103" s="143"/>
      <c r="E103" s="71"/>
      <c r="F103" s="49"/>
      <c r="G103" s="227"/>
      <c r="H103" s="223"/>
    </row>
    <row r="104" spans="2:8" ht="13">
      <c r="B104" s="49"/>
      <c r="C104" s="129"/>
      <c r="D104" s="143"/>
      <c r="E104" s="71"/>
      <c r="F104" s="49"/>
      <c r="G104" s="227"/>
      <c r="H104" s="223"/>
    </row>
    <row r="105" spans="2:8" ht="13">
      <c r="B105" s="49"/>
      <c r="C105" s="129"/>
      <c r="D105" s="143"/>
      <c r="E105" s="71"/>
      <c r="F105" s="49"/>
      <c r="G105" s="227"/>
      <c r="H105" s="223"/>
    </row>
    <row r="106" spans="2:8" ht="13">
      <c r="B106" s="49"/>
      <c r="C106" s="129"/>
      <c r="D106" s="143"/>
      <c r="E106" s="71"/>
      <c r="F106" s="49"/>
      <c r="G106" s="227"/>
      <c r="H106" s="223"/>
    </row>
    <row r="107" spans="2:8" ht="13">
      <c r="B107" s="49"/>
      <c r="C107" s="129"/>
      <c r="D107" s="143"/>
      <c r="E107" s="71"/>
      <c r="F107" s="49"/>
      <c r="G107" s="227"/>
      <c r="H107" s="223"/>
    </row>
    <row r="108" spans="2:8" ht="13">
      <c r="B108" s="49"/>
      <c r="C108" s="129"/>
      <c r="D108" s="143"/>
      <c r="E108" s="71"/>
      <c r="F108" s="49"/>
      <c r="G108" s="227"/>
      <c r="H108" s="223"/>
    </row>
    <row r="109" spans="2:8" ht="13">
      <c r="B109" s="49"/>
      <c r="C109" s="129"/>
      <c r="D109" s="143"/>
      <c r="E109" s="71"/>
      <c r="F109" s="49"/>
      <c r="G109" s="227"/>
      <c r="H109" s="223"/>
    </row>
    <row r="110" spans="2:8" ht="13">
      <c r="B110" s="49"/>
      <c r="C110" s="129"/>
      <c r="D110" s="143"/>
      <c r="E110" s="71"/>
      <c r="F110" s="49"/>
      <c r="G110" s="227"/>
      <c r="H110" s="223"/>
    </row>
    <row r="111" spans="2:8" ht="13">
      <c r="B111" s="49"/>
      <c r="C111" s="129"/>
      <c r="D111" s="143"/>
      <c r="E111" s="71"/>
      <c r="F111" s="49"/>
      <c r="G111" s="227"/>
      <c r="H111" s="223"/>
    </row>
    <row r="112" spans="2:8" ht="13">
      <c r="B112" s="49"/>
      <c r="C112" s="129"/>
      <c r="D112" s="143"/>
      <c r="E112" s="71"/>
      <c r="F112" s="49"/>
      <c r="G112" s="227"/>
      <c r="H112" s="223"/>
    </row>
    <row r="113" spans="2:8" ht="13">
      <c r="B113" s="49"/>
      <c r="C113" s="129"/>
      <c r="D113" s="143"/>
      <c r="E113" s="71"/>
      <c r="F113" s="49"/>
      <c r="G113" s="227"/>
      <c r="H113" s="223"/>
    </row>
    <row r="114" spans="2:8" ht="13">
      <c r="B114" s="49"/>
      <c r="C114" s="129"/>
      <c r="D114" s="143"/>
      <c r="E114" s="71"/>
      <c r="F114" s="49"/>
      <c r="G114" s="227"/>
      <c r="H114" s="223"/>
    </row>
    <row r="115" spans="2:8" ht="13">
      <c r="B115" s="49"/>
      <c r="C115" s="129"/>
      <c r="D115" s="143"/>
      <c r="E115" s="71"/>
      <c r="F115" s="49"/>
      <c r="G115" s="227"/>
      <c r="H115" s="223"/>
    </row>
    <row r="116" spans="2:8" ht="13">
      <c r="B116" s="49"/>
      <c r="C116" s="129"/>
      <c r="D116" s="143"/>
      <c r="E116" s="71"/>
      <c r="F116" s="49"/>
      <c r="G116" s="227"/>
      <c r="H116" s="223"/>
    </row>
    <row r="117" spans="2:8" ht="13">
      <c r="B117" s="49"/>
      <c r="C117" s="129"/>
      <c r="D117" s="143"/>
      <c r="E117" s="71"/>
      <c r="F117" s="49"/>
      <c r="G117" s="227"/>
      <c r="H117" s="223"/>
    </row>
    <row r="118" spans="2:8" ht="13">
      <c r="B118" s="49"/>
      <c r="C118" s="129"/>
      <c r="D118" s="143"/>
      <c r="E118" s="71"/>
      <c r="F118" s="49"/>
      <c r="G118" s="227"/>
      <c r="H118" s="223"/>
    </row>
    <row r="119" spans="2:8" ht="13">
      <c r="B119" s="49"/>
      <c r="C119" s="129"/>
      <c r="D119" s="143"/>
      <c r="E119" s="71"/>
      <c r="F119" s="49"/>
      <c r="G119" s="227"/>
      <c r="H119" s="223"/>
    </row>
    <row r="120" spans="2:8" ht="13">
      <c r="B120" s="49"/>
      <c r="C120" s="129"/>
      <c r="D120" s="143"/>
      <c r="E120" s="71"/>
      <c r="F120" s="49"/>
      <c r="G120" s="227"/>
      <c r="H120" s="223"/>
    </row>
    <row r="121" spans="2:8" ht="13">
      <c r="B121" s="125"/>
      <c r="C121" s="129"/>
      <c r="D121" s="124"/>
      <c r="F121" s="146"/>
      <c r="G121" s="227"/>
      <c r="H121" s="223"/>
    </row>
    <row r="122" spans="2:8" ht="13">
      <c r="B122" s="125"/>
      <c r="C122" s="129"/>
      <c r="D122" s="131" t="s">
        <v>268</v>
      </c>
      <c r="E122" s="129"/>
      <c r="F122" s="146"/>
      <c r="G122" s="227"/>
      <c r="H122" s="223"/>
    </row>
    <row r="123" spans="2:8" ht="13">
      <c r="B123" s="125"/>
      <c r="C123" s="129"/>
      <c r="D123" s="131" t="s">
        <v>230</v>
      </c>
      <c r="E123" s="129"/>
      <c r="F123" s="147"/>
      <c r="G123" s="227"/>
      <c r="H123" s="223"/>
    </row>
    <row r="124" spans="2:8" ht="13">
      <c r="B124" s="126"/>
      <c r="C124" s="129"/>
      <c r="D124" s="134"/>
      <c r="E124" s="129"/>
      <c r="F124" s="148"/>
      <c r="G124" s="228"/>
      <c r="H124" s="224"/>
    </row>
    <row r="125" spans="2:8" ht="25.5" customHeight="1">
      <c r="B125" s="37"/>
      <c r="C125" s="37"/>
      <c r="D125" s="308" t="s">
        <v>222</v>
      </c>
      <c r="E125" s="308"/>
      <c r="F125" s="308"/>
      <c r="G125" s="122" t="s">
        <v>223</v>
      </c>
      <c r="H125" s="225">
        <f>SUM(H71:H73)</f>
        <v>21900</v>
      </c>
    </row>
    <row r="126" spans="2:8" ht="26">
      <c r="B126" s="119" t="s">
        <v>204</v>
      </c>
      <c r="C126" s="120" t="s">
        <v>205</v>
      </c>
      <c r="D126" s="119" t="s">
        <v>206</v>
      </c>
      <c r="E126" s="120" t="s">
        <v>207</v>
      </c>
      <c r="F126" s="120" t="s">
        <v>208</v>
      </c>
      <c r="G126" s="119" t="s">
        <v>209</v>
      </c>
      <c r="H126" s="119" t="s">
        <v>210</v>
      </c>
    </row>
    <row r="127" spans="2:8">
      <c r="B127" s="55"/>
      <c r="C127" s="71"/>
      <c r="D127" s="123"/>
      <c r="E127" s="71"/>
      <c r="F127" s="55"/>
      <c r="G127" s="229"/>
      <c r="H127" s="222"/>
    </row>
    <row r="128" spans="2:8" ht="13">
      <c r="B128" s="49"/>
      <c r="D128" s="131" t="s">
        <v>269</v>
      </c>
      <c r="E128" s="71"/>
      <c r="F128" s="49"/>
      <c r="G128" s="229"/>
      <c r="H128" s="223"/>
    </row>
    <row r="129" spans="2:8" ht="13">
      <c r="B129" s="49">
        <v>3</v>
      </c>
      <c r="C129" s="128" t="s">
        <v>262</v>
      </c>
      <c r="D129" s="131" t="s">
        <v>271</v>
      </c>
      <c r="E129" s="71"/>
      <c r="F129" s="49"/>
      <c r="G129" s="229"/>
      <c r="H129" s="223"/>
    </row>
    <row r="130" spans="2:8" ht="13">
      <c r="B130" s="34"/>
      <c r="C130" s="153" t="s">
        <v>286</v>
      </c>
      <c r="D130" s="131" t="s">
        <v>231</v>
      </c>
      <c r="E130" s="71"/>
      <c r="F130" s="49"/>
      <c r="G130" s="229"/>
      <c r="H130" s="223"/>
    </row>
    <row r="131" spans="2:8">
      <c r="B131" s="49"/>
      <c r="C131" s="129"/>
      <c r="D131" s="124"/>
      <c r="E131" s="71"/>
      <c r="F131" s="49"/>
      <c r="G131" s="229"/>
      <c r="H131" s="223"/>
    </row>
    <row r="132" spans="2:8" ht="13">
      <c r="B132" s="49"/>
      <c r="C132" s="129"/>
      <c r="D132" s="131" t="s">
        <v>232</v>
      </c>
      <c r="E132" s="71"/>
      <c r="F132" s="49"/>
      <c r="G132" s="229"/>
      <c r="H132" s="223"/>
    </row>
    <row r="133" spans="2:8">
      <c r="B133" s="49"/>
      <c r="C133" s="129"/>
      <c r="D133" s="124"/>
      <c r="E133" s="71"/>
      <c r="F133" s="49"/>
      <c r="G133" s="229"/>
      <c r="H133" s="223"/>
    </row>
    <row r="134" spans="2:8">
      <c r="B134" s="34"/>
      <c r="C134" s="129"/>
      <c r="D134" s="133" t="s">
        <v>233</v>
      </c>
      <c r="E134" s="71"/>
      <c r="F134" s="49"/>
      <c r="G134" s="229"/>
      <c r="H134" s="223"/>
    </row>
    <row r="135" spans="2:8">
      <c r="B135" s="49"/>
      <c r="C135" s="129"/>
      <c r="D135" s="154"/>
      <c r="E135" s="71"/>
      <c r="F135" s="49"/>
      <c r="G135" s="229"/>
      <c r="H135" s="223"/>
    </row>
    <row r="136" spans="2:8">
      <c r="B136" s="49">
        <v>3.1</v>
      </c>
      <c r="C136" s="129"/>
      <c r="D136" s="155" t="s">
        <v>234</v>
      </c>
      <c r="E136" s="71" t="s">
        <v>9</v>
      </c>
      <c r="F136" s="49">
        <v>40</v>
      </c>
      <c r="G136" s="229">
        <v>90</v>
      </c>
      <c r="H136" s="223">
        <f>G136*F136</f>
        <v>3600</v>
      </c>
    </row>
    <row r="137" spans="2:8">
      <c r="B137" s="49"/>
      <c r="C137" s="129"/>
      <c r="D137" s="124"/>
      <c r="E137" s="71"/>
      <c r="F137" s="49"/>
      <c r="G137" s="229"/>
      <c r="H137" s="223"/>
    </row>
    <row r="138" spans="2:8" ht="13">
      <c r="B138" s="49"/>
      <c r="C138" s="129"/>
      <c r="D138" s="131" t="s">
        <v>261</v>
      </c>
      <c r="E138" s="150"/>
      <c r="F138" s="151"/>
      <c r="G138" s="229"/>
      <c r="H138" s="223"/>
    </row>
    <row r="139" spans="2:8">
      <c r="B139" s="34"/>
      <c r="C139" s="129"/>
      <c r="D139" s="124"/>
      <c r="F139" s="146"/>
      <c r="G139" s="229"/>
      <c r="H139" s="223"/>
    </row>
    <row r="140" spans="2:8" ht="25">
      <c r="B140" s="49"/>
      <c r="C140" s="129"/>
      <c r="D140" s="156" t="s">
        <v>270</v>
      </c>
      <c r="E140" s="150"/>
      <c r="F140" s="49"/>
      <c r="G140" s="229"/>
      <c r="H140" s="223"/>
    </row>
    <row r="141" spans="2:8">
      <c r="B141" s="49"/>
      <c r="C141" s="129"/>
      <c r="D141" s="124"/>
      <c r="E141" s="135"/>
      <c r="F141" s="49"/>
      <c r="G141" s="229"/>
      <c r="H141" s="223"/>
    </row>
    <row r="142" spans="2:8" ht="25">
      <c r="B142" s="49">
        <v>3.2</v>
      </c>
      <c r="C142" s="129"/>
      <c r="D142" s="155" t="s">
        <v>235</v>
      </c>
      <c r="E142" s="71" t="s">
        <v>9</v>
      </c>
      <c r="F142" s="49">
        <v>40</v>
      </c>
      <c r="G142" s="229">
        <v>525</v>
      </c>
      <c r="H142" s="223">
        <f>G142*F142</f>
        <v>21000</v>
      </c>
    </row>
    <row r="143" spans="2:8">
      <c r="B143" s="49"/>
      <c r="C143" s="129"/>
      <c r="D143" s="124"/>
      <c r="E143" s="71"/>
      <c r="F143" s="49"/>
      <c r="G143" s="229"/>
      <c r="H143" s="223"/>
    </row>
    <row r="144" spans="2:8" ht="25">
      <c r="B144" s="49">
        <v>3.3</v>
      </c>
      <c r="C144" s="129"/>
      <c r="D144" s="155" t="s">
        <v>236</v>
      </c>
      <c r="E144" s="71" t="s">
        <v>9</v>
      </c>
      <c r="F144" s="49">
        <v>40</v>
      </c>
      <c r="G144" s="229">
        <v>825</v>
      </c>
      <c r="H144" s="223">
        <f>G144*F144</f>
        <v>33000</v>
      </c>
    </row>
    <row r="145" spans="2:8">
      <c r="B145" s="34"/>
      <c r="C145" s="129"/>
      <c r="D145" s="124"/>
      <c r="E145" s="71"/>
      <c r="F145" s="49"/>
      <c r="G145" s="229"/>
      <c r="H145" s="223"/>
    </row>
    <row r="146" spans="2:8">
      <c r="B146" s="49">
        <v>3.4</v>
      </c>
      <c r="C146" s="129"/>
      <c r="D146" s="155" t="s">
        <v>237</v>
      </c>
      <c r="E146" s="71" t="s">
        <v>9</v>
      </c>
      <c r="F146" s="49">
        <v>40</v>
      </c>
      <c r="G146" s="229">
        <v>645</v>
      </c>
      <c r="H146" s="223">
        <f>G146*F146</f>
        <v>25800</v>
      </c>
    </row>
    <row r="147" spans="2:8">
      <c r="B147" s="49"/>
      <c r="C147" s="129"/>
      <c r="D147" s="124"/>
      <c r="E147" s="71"/>
      <c r="F147" s="152"/>
      <c r="G147" s="229"/>
      <c r="H147" s="223"/>
    </row>
    <row r="148" spans="2:8" ht="25">
      <c r="B148" s="49">
        <v>3.5</v>
      </c>
      <c r="C148" s="129"/>
      <c r="D148" s="155" t="s">
        <v>238</v>
      </c>
      <c r="E148" s="71" t="s">
        <v>9</v>
      </c>
      <c r="F148" s="49">
        <v>40</v>
      </c>
      <c r="G148" s="229">
        <v>825</v>
      </c>
      <c r="H148" s="223">
        <f>G148*F148</f>
        <v>33000</v>
      </c>
    </row>
    <row r="149" spans="2:8">
      <c r="B149" s="49"/>
      <c r="C149" s="129"/>
      <c r="D149" s="124"/>
      <c r="E149" s="129"/>
      <c r="F149" s="49"/>
      <c r="G149" s="229"/>
      <c r="H149" s="223"/>
    </row>
    <row r="150" spans="2:8">
      <c r="B150" s="49"/>
      <c r="C150" s="129"/>
      <c r="D150" s="124"/>
      <c r="E150" s="129"/>
      <c r="F150" s="49"/>
      <c r="G150" s="229"/>
      <c r="H150" s="223"/>
    </row>
    <row r="151" spans="2:8">
      <c r="B151" s="49"/>
      <c r="C151" s="129"/>
      <c r="D151" s="124"/>
      <c r="E151" s="129"/>
      <c r="F151" s="49"/>
      <c r="G151" s="229"/>
      <c r="H151" s="223"/>
    </row>
    <row r="152" spans="2:8">
      <c r="B152" s="49"/>
      <c r="C152" s="129"/>
      <c r="D152" s="124"/>
      <c r="E152" s="129"/>
      <c r="F152" s="49"/>
      <c r="G152" s="229"/>
      <c r="H152" s="223"/>
    </row>
    <row r="153" spans="2:8">
      <c r="B153" s="49"/>
      <c r="C153" s="129"/>
      <c r="D153" s="124"/>
      <c r="E153" s="129"/>
      <c r="F153" s="49"/>
      <c r="G153" s="229"/>
      <c r="H153" s="223"/>
    </row>
    <row r="154" spans="2:8">
      <c r="B154" s="49"/>
      <c r="C154" s="129"/>
      <c r="D154" s="124"/>
      <c r="E154" s="129"/>
      <c r="F154" s="49"/>
      <c r="G154" s="229"/>
      <c r="H154" s="223"/>
    </row>
    <row r="155" spans="2:8">
      <c r="B155" s="49"/>
      <c r="C155" s="129"/>
      <c r="D155" s="124"/>
      <c r="E155" s="129"/>
      <c r="F155" s="49"/>
      <c r="G155" s="229"/>
      <c r="H155" s="223"/>
    </row>
    <row r="156" spans="2:8">
      <c r="B156" s="49"/>
      <c r="C156" s="129"/>
      <c r="D156" s="124"/>
      <c r="E156" s="129"/>
      <c r="F156" s="49"/>
      <c r="G156" s="229"/>
      <c r="H156" s="223"/>
    </row>
    <row r="157" spans="2:8">
      <c r="B157" s="49"/>
      <c r="C157" s="129"/>
      <c r="D157" s="124"/>
      <c r="E157" s="129"/>
      <c r="F157" s="49"/>
      <c r="G157" s="229"/>
      <c r="H157" s="223"/>
    </row>
    <row r="158" spans="2:8">
      <c r="B158" s="49"/>
      <c r="C158" s="129"/>
      <c r="D158" s="124"/>
      <c r="E158" s="129"/>
      <c r="F158" s="49"/>
      <c r="G158" s="229"/>
      <c r="H158" s="223"/>
    </row>
    <row r="159" spans="2:8">
      <c r="B159" s="49"/>
      <c r="C159" s="129"/>
      <c r="D159" s="124"/>
      <c r="E159" s="129"/>
      <c r="F159" s="49"/>
      <c r="G159" s="229"/>
      <c r="H159" s="223"/>
    </row>
    <row r="160" spans="2:8">
      <c r="B160" s="49"/>
      <c r="C160" s="129"/>
      <c r="D160" s="124"/>
      <c r="E160" s="129"/>
      <c r="F160" s="49"/>
      <c r="G160" s="229"/>
      <c r="H160" s="223"/>
    </row>
    <row r="161" spans="2:8">
      <c r="B161" s="49"/>
      <c r="C161" s="129"/>
      <c r="D161" s="124"/>
      <c r="E161" s="129"/>
      <c r="F161" s="49"/>
      <c r="G161" s="229"/>
      <c r="H161" s="223"/>
    </row>
    <row r="162" spans="2:8">
      <c r="B162" s="49"/>
      <c r="C162" s="129"/>
      <c r="D162" s="124"/>
      <c r="E162" s="129"/>
      <c r="F162" s="49"/>
      <c r="G162" s="229"/>
      <c r="H162" s="223"/>
    </row>
    <row r="163" spans="2:8">
      <c r="B163" s="49"/>
      <c r="C163" s="129"/>
      <c r="D163" s="124"/>
      <c r="E163" s="129"/>
      <c r="F163" s="49"/>
      <c r="G163" s="229"/>
      <c r="H163" s="223"/>
    </row>
    <row r="164" spans="2:8">
      <c r="B164" s="49"/>
      <c r="C164" s="129"/>
      <c r="D164" s="124"/>
      <c r="E164" s="129"/>
      <c r="F164" s="49"/>
      <c r="G164" s="229"/>
      <c r="H164" s="223"/>
    </row>
    <row r="165" spans="2:8">
      <c r="B165" s="49"/>
      <c r="C165" s="129"/>
      <c r="D165" s="124"/>
      <c r="E165" s="129"/>
      <c r="F165" s="49"/>
      <c r="G165" s="229"/>
      <c r="H165" s="223"/>
    </row>
    <row r="166" spans="2:8">
      <c r="B166" s="49"/>
      <c r="C166" s="129"/>
      <c r="D166" s="124"/>
      <c r="E166" s="129"/>
      <c r="F166" s="49"/>
      <c r="G166" s="229"/>
      <c r="H166" s="223"/>
    </row>
    <row r="167" spans="2:8">
      <c r="B167" s="49"/>
      <c r="C167" s="129"/>
      <c r="D167" s="124"/>
      <c r="E167" s="129"/>
      <c r="F167" s="49"/>
      <c r="G167" s="229"/>
      <c r="H167" s="223"/>
    </row>
    <row r="168" spans="2:8">
      <c r="B168" s="49"/>
      <c r="C168" s="129"/>
      <c r="D168" s="124"/>
      <c r="E168" s="129"/>
      <c r="F168" s="49"/>
      <c r="G168" s="229"/>
      <c r="H168" s="223"/>
    </row>
    <row r="169" spans="2:8">
      <c r="B169" s="49"/>
      <c r="C169" s="129"/>
      <c r="D169" s="124"/>
      <c r="E169" s="129"/>
      <c r="F169" s="49"/>
      <c r="G169" s="229"/>
      <c r="H169" s="223"/>
    </row>
    <row r="170" spans="2:8">
      <c r="B170" s="49"/>
      <c r="C170" s="129"/>
      <c r="D170" s="124"/>
      <c r="E170" s="129"/>
      <c r="F170" s="49"/>
      <c r="G170" s="229"/>
      <c r="H170" s="223"/>
    </row>
    <row r="171" spans="2:8">
      <c r="B171" s="49"/>
      <c r="C171" s="129"/>
      <c r="D171" s="124"/>
      <c r="E171" s="129"/>
      <c r="F171" s="49"/>
      <c r="G171" s="229"/>
      <c r="H171" s="223"/>
    </row>
    <row r="172" spans="2:8">
      <c r="B172" s="49"/>
      <c r="C172" s="129"/>
      <c r="D172" s="124"/>
      <c r="E172" s="129"/>
      <c r="F172" s="49"/>
      <c r="G172" s="229"/>
      <c r="H172" s="223"/>
    </row>
    <row r="173" spans="2:8">
      <c r="B173" s="49"/>
      <c r="C173" s="129"/>
      <c r="D173" s="124"/>
      <c r="E173" s="129"/>
      <c r="F173" s="49"/>
      <c r="G173" s="229"/>
      <c r="H173" s="223"/>
    </row>
    <row r="174" spans="2:8">
      <c r="B174" s="49"/>
      <c r="C174" s="129"/>
      <c r="D174" s="124"/>
      <c r="E174" s="129"/>
      <c r="F174" s="49"/>
      <c r="G174" s="229"/>
      <c r="H174" s="223"/>
    </row>
    <row r="175" spans="2:8">
      <c r="B175" s="49"/>
      <c r="C175" s="129"/>
      <c r="D175" s="124"/>
      <c r="E175" s="129"/>
      <c r="F175" s="49"/>
      <c r="G175" s="229"/>
      <c r="H175" s="223"/>
    </row>
    <row r="176" spans="2:8">
      <c r="B176" s="49"/>
      <c r="C176" s="129"/>
      <c r="D176" s="124"/>
      <c r="E176" s="129"/>
      <c r="F176" s="49"/>
      <c r="G176" s="229"/>
      <c r="H176" s="223"/>
    </row>
    <row r="177" spans="2:8">
      <c r="B177" s="49"/>
      <c r="C177" s="129"/>
      <c r="D177" s="124"/>
      <c r="E177" s="129"/>
      <c r="F177" s="49"/>
      <c r="G177" s="229"/>
      <c r="H177" s="223"/>
    </row>
    <row r="178" spans="2:8">
      <c r="B178" s="49"/>
      <c r="C178" s="129"/>
      <c r="D178" s="124"/>
      <c r="E178" s="129"/>
      <c r="F178" s="49"/>
      <c r="G178" s="229"/>
      <c r="H178" s="223"/>
    </row>
    <row r="179" spans="2:8">
      <c r="B179" s="49"/>
      <c r="C179" s="129"/>
      <c r="D179" s="124"/>
      <c r="E179" s="129"/>
      <c r="F179" s="49"/>
      <c r="G179" s="229"/>
      <c r="H179" s="223"/>
    </row>
    <row r="180" spans="2:8">
      <c r="B180" s="49"/>
      <c r="C180" s="129"/>
      <c r="D180" s="124"/>
      <c r="E180" s="129"/>
      <c r="F180" s="49"/>
      <c r="G180" s="229"/>
      <c r="H180" s="223"/>
    </row>
    <row r="181" spans="2:8" ht="13">
      <c r="B181" s="34"/>
      <c r="C181" s="129"/>
      <c r="D181" s="131" t="s">
        <v>271</v>
      </c>
      <c r="E181" s="129"/>
      <c r="F181" s="49"/>
      <c r="G181" s="229"/>
      <c r="H181" s="223"/>
    </row>
    <row r="182" spans="2:8" ht="13">
      <c r="B182" s="34"/>
      <c r="C182" s="129"/>
      <c r="D182" s="131" t="s">
        <v>231</v>
      </c>
      <c r="E182" s="129"/>
      <c r="F182" s="147"/>
      <c r="G182" s="229"/>
      <c r="H182" s="223"/>
    </row>
    <row r="183" spans="2:8">
      <c r="B183" s="157"/>
      <c r="C183" s="129"/>
      <c r="D183" s="126"/>
      <c r="E183" s="129"/>
      <c r="F183" s="148"/>
      <c r="G183" s="229"/>
      <c r="H183" s="224"/>
    </row>
    <row r="184" spans="2:8" ht="26.25" customHeight="1">
      <c r="B184" s="121"/>
      <c r="C184" s="37"/>
      <c r="D184" s="122" t="s">
        <v>222</v>
      </c>
      <c r="E184" s="37"/>
      <c r="F184" s="37"/>
      <c r="G184" s="122" t="s">
        <v>223</v>
      </c>
      <c r="H184" s="225">
        <f>SUM(H136:H148)</f>
        <v>116400</v>
      </c>
    </row>
    <row r="185" spans="2:8" ht="26">
      <c r="B185" s="119" t="s">
        <v>204</v>
      </c>
      <c r="C185" s="120" t="s">
        <v>205</v>
      </c>
      <c r="D185" s="119" t="s">
        <v>206</v>
      </c>
      <c r="E185" s="120" t="s">
        <v>207</v>
      </c>
      <c r="F185" s="120" t="s">
        <v>208</v>
      </c>
      <c r="G185" s="119" t="s">
        <v>209</v>
      </c>
      <c r="H185" s="119" t="s">
        <v>210</v>
      </c>
    </row>
    <row r="186" spans="2:8">
      <c r="B186" s="123"/>
      <c r="C186" s="55"/>
      <c r="D186" s="139"/>
      <c r="E186" s="55"/>
      <c r="F186" s="71"/>
      <c r="G186" s="223"/>
      <c r="H186" s="223"/>
    </row>
    <row r="187" spans="2:8" ht="13">
      <c r="B187" s="124"/>
      <c r="C187" s="146"/>
      <c r="D187" s="159" t="s">
        <v>239</v>
      </c>
      <c r="E187" s="49"/>
      <c r="F187" s="71"/>
      <c r="G187" s="223"/>
      <c r="H187" s="223"/>
    </row>
    <row r="188" spans="2:8" ht="13">
      <c r="B188" s="124">
        <v>4</v>
      </c>
      <c r="C188" s="164" t="s">
        <v>272</v>
      </c>
      <c r="D188" s="159" t="s">
        <v>274</v>
      </c>
      <c r="E188" s="49"/>
      <c r="F188" s="71"/>
      <c r="G188" s="223"/>
      <c r="H188" s="223"/>
    </row>
    <row r="189" spans="2:8" ht="13">
      <c r="B189" s="124"/>
      <c r="C189" s="165" t="s">
        <v>273</v>
      </c>
      <c r="D189" s="159" t="s">
        <v>241</v>
      </c>
      <c r="E189" s="49"/>
      <c r="F189" s="71"/>
      <c r="G189" s="223"/>
      <c r="H189" s="223"/>
    </row>
    <row r="190" spans="2:8">
      <c r="B190" s="124"/>
      <c r="C190" s="49" t="s">
        <v>240</v>
      </c>
      <c r="D190" s="139"/>
      <c r="E190" s="49"/>
      <c r="F190" s="71"/>
      <c r="G190" s="223"/>
      <c r="H190" s="223"/>
    </row>
    <row r="191" spans="2:8">
      <c r="B191" s="124"/>
      <c r="C191" s="49"/>
      <c r="D191" s="139"/>
      <c r="E191" s="49"/>
      <c r="F191" s="71"/>
      <c r="G191" s="223"/>
      <c r="H191" s="223"/>
    </row>
    <row r="192" spans="2:8" ht="13">
      <c r="B192" s="124"/>
      <c r="C192" s="49"/>
      <c r="D192" s="159" t="s">
        <v>242</v>
      </c>
      <c r="E192" s="49"/>
      <c r="F192" s="71"/>
      <c r="G192" s="223"/>
      <c r="H192" s="223"/>
    </row>
    <row r="193" spans="2:8">
      <c r="B193" s="124"/>
      <c r="C193" s="49"/>
      <c r="D193" s="139"/>
      <c r="E193" s="49"/>
      <c r="F193" s="71"/>
      <c r="G193" s="223"/>
      <c r="H193" s="223"/>
    </row>
    <row r="194" spans="2:8" ht="13">
      <c r="B194" s="124"/>
      <c r="C194" s="49"/>
      <c r="D194" s="159" t="s">
        <v>243</v>
      </c>
      <c r="E194" s="49"/>
      <c r="F194" s="71"/>
      <c r="G194" s="223"/>
      <c r="H194" s="223"/>
    </row>
    <row r="195" spans="2:8">
      <c r="B195" s="124"/>
      <c r="C195" s="49"/>
      <c r="D195" s="139"/>
      <c r="E195" s="49"/>
      <c r="F195" s="71"/>
      <c r="G195" s="223"/>
      <c r="H195" s="223"/>
    </row>
    <row r="196" spans="2:8" ht="27">
      <c r="B196" s="124"/>
      <c r="C196" s="49"/>
      <c r="D196" s="145" t="s">
        <v>287</v>
      </c>
      <c r="E196" s="49"/>
      <c r="F196" s="71"/>
      <c r="G196" s="223"/>
      <c r="H196" s="223"/>
    </row>
    <row r="197" spans="2:8">
      <c r="B197" s="124"/>
      <c r="C197" s="49"/>
      <c r="D197" s="139"/>
      <c r="E197" s="49"/>
      <c r="F197" s="71"/>
      <c r="G197" s="223"/>
      <c r="H197" s="223"/>
    </row>
    <row r="198" spans="2:8">
      <c r="B198" s="154"/>
      <c r="C198" s="49" t="s">
        <v>6</v>
      </c>
      <c r="D198" s="139" t="s">
        <v>244</v>
      </c>
      <c r="E198" s="49"/>
      <c r="F198" s="71"/>
      <c r="G198" s="223"/>
      <c r="H198" s="223"/>
    </row>
    <row r="199" spans="2:8">
      <c r="B199" s="124"/>
      <c r="C199" s="49"/>
      <c r="D199" s="139"/>
      <c r="E199" s="49"/>
      <c r="F199" s="71"/>
      <c r="G199" s="223"/>
      <c r="H199" s="223"/>
    </row>
    <row r="200" spans="2:8">
      <c r="B200" s="124">
        <v>4.0999999999999996</v>
      </c>
      <c r="C200" s="49"/>
      <c r="D200" s="160" t="s">
        <v>245</v>
      </c>
      <c r="E200" s="49" t="s">
        <v>9</v>
      </c>
      <c r="F200" s="71">
        <v>20</v>
      </c>
      <c r="G200" s="223">
        <v>15</v>
      </c>
      <c r="H200" s="223">
        <f>G200*F200</f>
        <v>300</v>
      </c>
    </row>
    <row r="201" spans="2:8">
      <c r="B201" s="124"/>
      <c r="C201" s="49"/>
      <c r="D201" s="139"/>
      <c r="E201" s="49"/>
      <c r="F201" s="71"/>
      <c r="G201" s="223"/>
      <c r="H201" s="223"/>
    </row>
    <row r="202" spans="2:8">
      <c r="B202" s="124">
        <v>4.2</v>
      </c>
      <c r="C202" s="49"/>
      <c r="D202" s="160" t="s">
        <v>246</v>
      </c>
      <c r="E202" s="49" t="s">
        <v>9</v>
      </c>
      <c r="F202" s="71">
        <v>36</v>
      </c>
      <c r="G202" s="223">
        <v>45</v>
      </c>
      <c r="H202" s="223">
        <f>G202*F202</f>
        <v>1620</v>
      </c>
    </row>
    <row r="203" spans="2:8">
      <c r="B203" s="34"/>
      <c r="C203" s="49"/>
      <c r="D203" s="139"/>
      <c r="E203" s="146"/>
      <c r="G203" s="223"/>
      <c r="H203" s="223"/>
    </row>
    <row r="204" spans="2:8">
      <c r="B204" s="34"/>
      <c r="C204" s="49"/>
      <c r="D204" s="139"/>
      <c r="E204" s="146"/>
      <c r="G204" s="223"/>
      <c r="H204" s="223"/>
    </row>
    <row r="205" spans="2:8">
      <c r="B205" s="34"/>
      <c r="C205" s="49"/>
      <c r="D205" s="139"/>
      <c r="E205" s="146"/>
      <c r="G205" s="223"/>
      <c r="H205" s="223"/>
    </row>
    <row r="206" spans="2:8" ht="13">
      <c r="B206" s="124"/>
      <c r="C206" s="49"/>
      <c r="D206" s="159" t="s">
        <v>247</v>
      </c>
      <c r="E206" s="49"/>
      <c r="F206" s="71"/>
      <c r="G206" s="223"/>
      <c r="H206" s="223"/>
    </row>
    <row r="207" spans="2:8">
      <c r="B207" s="124"/>
      <c r="C207" s="49"/>
      <c r="D207" s="139"/>
      <c r="E207" s="49"/>
      <c r="F207" s="71"/>
      <c r="G207" s="223"/>
      <c r="H207" s="223"/>
    </row>
    <row r="208" spans="2:8" ht="25">
      <c r="B208" s="124"/>
      <c r="C208" s="59" t="s">
        <v>7</v>
      </c>
      <c r="D208" s="161" t="s">
        <v>248</v>
      </c>
      <c r="E208" s="49"/>
      <c r="F208" s="71"/>
      <c r="G208" s="223"/>
      <c r="H208" s="223"/>
    </row>
    <row r="209" spans="2:8">
      <c r="B209" s="124"/>
      <c r="C209" s="49"/>
      <c r="D209" s="139"/>
      <c r="E209" s="49"/>
      <c r="F209" s="71"/>
      <c r="G209" s="223"/>
      <c r="H209" s="223"/>
    </row>
    <row r="210" spans="2:8">
      <c r="B210" s="124">
        <v>4.3</v>
      </c>
      <c r="C210" s="49"/>
      <c r="D210" s="139" t="s">
        <v>249</v>
      </c>
      <c r="E210" s="49" t="s">
        <v>288</v>
      </c>
      <c r="F210" s="71">
        <v>10</v>
      </c>
      <c r="G210" s="223">
        <v>67.5</v>
      </c>
      <c r="H210" s="223">
        <f>G210*F210</f>
        <v>675</v>
      </c>
    </row>
    <row r="211" spans="2:8" ht="13">
      <c r="B211" s="166"/>
      <c r="C211" s="49"/>
      <c r="D211" s="140"/>
      <c r="E211" s="163"/>
      <c r="F211" s="135"/>
      <c r="G211" s="223"/>
      <c r="H211" s="223"/>
    </row>
    <row r="212" spans="2:8" ht="13">
      <c r="B212" s="34"/>
      <c r="C212" s="49"/>
      <c r="D212" s="159" t="s">
        <v>250</v>
      </c>
      <c r="E212" s="146"/>
      <c r="G212" s="223"/>
      <c r="H212" s="223"/>
    </row>
    <row r="213" spans="2:8">
      <c r="B213" s="124"/>
      <c r="C213" s="49"/>
      <c r="D213" s="139"/>
      <c r="E213" s="49"/>
      <c r="F213" s="71"/>
      <c r="G213" s="223"/>
      <c r="H213" s="223"/>
    </row>
    <row r="214" spans="2:8">
      <c r="B214" s="124"/>
      <c r="C214" s="49"/>
      <c r="D214" s="161" t="s">
        <v>251</v>
      </c>
      <c r="E214" s="49"/>
      <c r="F214" s="71"/>
      <c r="G214" s="223"/>
      <c r="H214" s="223"/>
    </row>
    <row r="215" spans="2:8">
      <c r="B215" s="124"/>
      <c r="C215" s="49"/>
      <c r="D215" s="139"/>
      <c r="E215" s="49"/>
      <c r="F215" s="71"/>
      <c r="G215" s="223"/>
      <c r="H215" s="223"/>
    </row>
    <row r="216" spans="2:8">
      <c r="B216" s="124"/>
      <c r="C216" s="49" t="s">
        <v>8</v>
      </c>
      <c r="D216" s="162" t="s">
        <v>275</v>
      </c>
      <c r="E216" s="49"/>
      <c r="F216" s="71"/>
      <c r="G216" s="223"/>
      <c r="H216" s="223"/>
    </row>
    <row r="217" spans="2:8">
      <c r="B217" s="124"/>
      <c r="C217" s="146"/>
      <c r="D217" s="139"/>
      <c r="E217" s="49"/>
      <c r="F217" s="71"/>
      <c r="G217" s="223"/>
      <c r="H217" s="223"/>
    </row>
    <row r="218" spans="2:8">
      <c r="B218" s="124"/>
      <c r="C218" s="49"/>
      <c r="D218" s="160" t="s">
        <v>252</v>
      </c>
      <c r="E218" s="49" t="s">
        <v>9</v>
      </c>
      <c r="F218" s="71">
        <v>56</v>
      </c>
      <c r="G218" s="223">
        <v>15</v>
      </c>
      <c r="H218" s="223">
        <f>G218*F218</f>
        <v>840</v>
      </c>
    </row>
    <row r="219" spans="2:8">
      <c r="B219" s="124"/>
      <c r="C219" s="49"/>
      <c r="D219" s="139"/>
      <c r="E219" s="49"/>
      <c r="F219" s="71"/>
      <c r="G219" s="223"/>
      <c r="H219" s="223"/>
    </row>
    <row r="220" spans="2:8">
      <c r="B220" s="124"/>
      <c r="C220" s="49"/>
      <c r="D220" s="139"/>
      <c r="E220" s="49"/>
      <c r="F220" s="71"/>
      <c r="G220" s="223"/>
      <c r="H220" s="223"/>
    </row>
    <row r="221" spans="2:8">
      <c r="B221" s="124"/>
      <c r="C221" s="49"/>
      <c r="D221" s="139"/>
      <c r="E221" s="49"/>
      <c r="F221" s="71"/>
      <c r="G221" s="223"/>
      <c r="H221" s="223"/>
    </row>
    <row r="222" spans="2:8">
      <c r="B222" s="124"/>
      <c r="C222" s="49"/>
      <c r="D222" s="139"/>
      <c r="E222" s="49"/>
      <c r="F222" s="71"/>
      <c r="G222" s="223"/>
      <c r="H222" s="223"/>
    </row>
    <row r="223" spans="2:8">
      <c r="B223" s="124"/>
      <c r="C223" s="49"/>
      <c r="D223" s="139"/>
      <c r="E223" s="49"/>
      <c r="F223" s="71"/>
      <c r="G223" s="223"/>
      <c r="H223" s="223"/>
    </row>
    <row r="224" spans="2:8">
      <c r="B224" s="124"/>
      <c r="C224" s="49"/>
      <c r="D224" s="139"/>
      <c r="E224" s="49"/>
      <c r="F224" s="71"/>
      <c r="G224" s="223"/>
      <c r="H224" s="223"/>
    </row>
    <row r="225" spans="2:8">
      <c r="B225" s="124"/>
      <c r="C225" s="49"/>
      <c r="D225" s="139"/>
      <c r="E225" s="49"/>
      <c r="F225" s="71"/>
      <c r="G225" s="223"/>
      <c r="H225" s="223"/>
    </row>
    <row r="226" spans="2:8">
      <c r="B226" s="124"/>
      <c r="C226" s="49"/>
      <c r="D226" s="139"/>
      <c r="E226" s="49"/>
      <c r="F226" s="71"/>
      <c r="G226" s="223"/>
      <c r="H226" s="223"/>
    </row>
    <row r="227" spans="2:8">
      <c r="B227" s="124"/>
      <c r="C227" s="49"/>
      <c r="D227" s="139"/>
      <c r="E227" s="49"/>
      <c r="F227" s="71"/>
      <c r="G227" s="223"/>
      <c r="H227" s="223"/>
    </row>
    <row r="228" spans="2:8">
      <c r="B228" s="124"/>
      <c r="C228" s="49"/>
      <c r="D228" s="139"/>
      <c r="E228" s="49"/>
      <c r="F228" s="71"/>
      <c r="G228" s="223"/>
      <c r="H228" s="223"/>
    </row>
    <row r="229" spans="2:8">
      <c r="B229" s="124"/>
      <c r="C229" s="49"/>
      <c r="D229" s="139"/>
      <c r="E229" s="49"/>
      <c r="F229" s="71"/>
      <c r="G229" s="223"/>
      <c r="H229" s="223"/>
    </row>
    <row r="230" spans="2:8">
      <c r="B230" s="124"/>
      <c r="C230" s="49"/>
      <c r="D230" s="139"/>
      <c r="E230" s="49"/>
      <c r="F230" s="71"/>
      <c r="G230" s="223"/>
      <c r="H230" s="223"/>
    </row>
    <row r="231" spans="2:8">
      <c r="B231" s="124"/>
      <c r="C231" s="49"/>
      <c r="D231" s="139"/>
      <c r="E231" s="49"/>
      <c r="F231" s="71"/>
      <c r="G231" s="223"/>
      <c r="H231" s="223"/>
    </row>
    <row r="232" spans="2:8">
      <c r="B232" s="124"/>
      <c r="C232" s="49"/>
      <c r="D232" s="139"/>
      <c r="E232" s="49"/>
      <c r="F232" s="71"/>
      <c r="G232" s="223"/>
      <c r="H232" s="223"/>
    </row>
    <row r="233" spans="2:8">
      <c r="B233" s="124"/>
      <c r="C233" s="49"/>
      <c r="D233" s="139"/>
      <c r="E233" s="49"/>
      <c r="F233" s="71"/>
      <c r="G233" s="223"/>
      <c r="H233" s="223"/>
    </row>
    <row r="234" spans="2:8">
      <c r="B234" s="124"/>
      <c r="C234" s="49"/>
      <c r="D234" s="139"/>
      <c r="E234" s="49"/>
      <c r="F234" s="71"/>
      <c r="G234" s="223"/>
      <c r="H234" s="223"/>
    </row>
    <row r="235" spans="2:8">
      <c r="B235" s="124"/>
      <c r="C235" s="49"/>
      <c r="D235" s="139"/>
      <c r="E235" s="49"/>
      <c r="F235" s="71"/>
      <c r="G235" s="223"/>
      <c r="H235" s="223"/>
    </row>
    <row r="236" spans="2:8">
      <c r="B236" s="124"/>
      <c r="C236" s="49"/>
      <c r="D236" s="139"/>
      <c r="E236" s="49"/>
      <c r="F236" s="71"/>
      <c r="G236" s="223"/>
      <c r="H236" s="223"/>
    </row>
    <row r="237" spans="2:8">
      <c r="B237" s="124"/>
      <c r="C237" s="49"/>
      <c r="D237" s="139"/>
      <c r="E237" s="49"/>
      <c r="F237" s="71"/>
      <c r="G237" s="223"/>
      <c r="H237" s="223"/>
    </row>
    <row r="238" spans="2:8">
      <c r="B238" s="124"/>
      <c r="C238" s="49"/>
      <c r="D238" s="139"/>
      <c r="E238" s="49"/>
      <c r="F238" s="71"/>
      <c r="G238" s="223"/>
      <c r="H238" s="223"/>
    </row>
    <row r="239" spans="2:8">
      <c r="B239" s="124"/>
      <c r="C239" s="49"/>
      <c r="D239" s="139"/>
      <c r="E239" s="49"/>
      <c r="F239" s="71"/>
      <c r="G239" s="223"/>
      <c r="H239" s="223"/>
    </row>
    <row r="240" spans="2:8">
      <c r="B240" s="124"/>
      <c r="C240" s="49"/>
      <c r="D240" s="139"/>
      <c r="E240" s="49"/>
      <c r="F240" s="71"/>
      <c r="G240" s="223"/>
      <c r="H240" s="223"/>
    </row>
    <row r="241" spans="2:8">
      <c r="B241" s="124"/>
      <c r="C241" s="49"/>
      <c r="D241" s="139"/>
      <c r="E241" s="49"/>
      <c r="F241" s="71"/>
      <c r="G241" s="223"/>
      <c r="H241" s="223"/>
    </row>
    <row r="242" spans="2:8" ht="13">
      <c r="B242" s="124"/>
      <c r="C242" s="49"/>
      <c r="D242" s="159" t="s">
        <v>274</v>
      </c>
      <c r="E242" s="151"/>
      <c r="F242" s="158"/>
      <c r="G242" s="223"/>
      <c r="H242" s="223"/>
    </row>
    <row r="243" spans="2:8" ht="13">
      <c r="B243" s="124">
        <v>4.4000000000000004</v>
      </c>
      <c r="C243" s="49"/>
      <c r="D243" s="159" t="s">
        <v>241</v>
      </c>
      <c r="E243" s="146"/>
      <c r="G243" s="223"/>
      <c r="H243" s="223"/>
    </row>
    <row r="244" spans="2:8">
      <c r="B244" s="134"/>
      <c r="C244" s="148"/>
      <c r="D244" s="137"/>
      <c r="E244" s="148"/>
      <c r="F244" s="129"/>
      <c r="G244" s="223"/>
      <c r="H244" s="223"/>
    </row>
    <row r="245" spans="2:8" ht="25.5" customHeight="1">
      <c r="B245" s="121"/>
      <c r="C245" s="37"/>
      <c r="D245" s="303" t="s">
        <v>222</v>
      </c>
      <c r="E245" s="303"/>
      <c r="F245" s="303"/>
      <c r="G245" s="122" t="s">
        <v>223</v>
      </c>
      <c r="H245" s="225">
        <f>SUM(H200:H218)</f>
        <v>3435</v>
      </c>
    </row>
    <row r="246" spans="2:8" ht="26">
      <c r="B246" s="119" t="s">
        <v>204</v>
      </c>
      <c r="C246" s="120" t="s">
        <v>205</v>
      </c>
      <c r="D246" s="119" t="s">
        <v>206</v>
      </c>
      <c r="E246" s="120" t="s">
        <v>207</v>
      </c>
      <c r="F246" s="120" t="s">
        <v>208</v>
      </c>
      <c r="G246" s="119" t="s">
        <v>209</v>
      </c>
      <c r="H246" s="119" t="s">
        <v>210</v>
      </c>
    </row>
    <row r="247" spans="2:8">
      <c r="B247" s="55"/>
      <c r="C247" s="71"/>
      <c r="D247" s="123"/>
      <c r="E247" s="71"/>
      <c r="F247" s="55"/>
      <c r="G247" s="229"/>
      <c r="H247" s="222"/>
    </row>
    <row r="248" spans="2:8" ht="13">
      <c r="B248" s="49"/>
      <c r="C248" s="71"/>
      <c r="D248" s="131" t="s">
        <v>253</v>
      </c>
      <c r="E248" s="71"/>
      <c r="F248" s="49"/>
      <c r="G248" s="229"/>
      <c r="H248" s="223"/>
    </row>
    <row r="249" spans="2:8" ht="13">
      <c r="B249" s="49">
        <v>5</v>
      </c>
      <c r="C249" s="128" t="s">
        <v>18</v>
      </c>
      <c r="D249" s="131" t="s">
        <v>276</v>
      </c>
      <c r="E249" s="71"/>
      <c r="F249" s="49"/>
      <c r="G249" s="229"/>
      <c r="H249" s="223"/>
    </row>
    <row r="250" spans="2:8" ht="13">
      <c r="B250" s="49"/>
      <c r="C250" s="128" t="s">
        <v>254</v>
      </c>
      <c r="D250" s="131" t="s">
        <v>255</v>
      </c>
      <c r="E250" s="71"/>
      <c r="F250" s="49"/>
      <c r="G250" s="229"/>
      <c r="H250" s="223"/>
    </row>
    <row r="251" spans="2:8">
      <c r="B251" s="49"/>
      <c r="C251" s="129"/>
      <c r="D251" s="124"/>
      <c r="E251" s="71"/>
      <c r="F251" s="49"/>
      <c r="G251" s="229"/>
      <c r="H251" s="223"/>
    </row>
    <row r="252" spans="2:8" ht="13">
      <c r="B252" s="49"/>
      <c r="C252" s="129"/>
      <c r="D252" s="131" t="s">
        <v>256</v>
      </c>
      <c r="E252" s="71"/>
      <c r="F252" s="49"/>
      <c r="G252" s="229"/>
      <c r="H252" s="223"/>
    </row>
    <row r="253" spans="2:8">
      <c r="B253" s="49"/>
      <c r="C253" s="129"/>
      <c r="D253" s="124"/>
      <c r="E253" s="71"/>
      <c r="F253" s="49"/>
      <c r="G253" s="229"/>
      <c r="H253" s="223"/>
    </row>
    <row r="254" spans="2:8" ht="25">
      <c r="B254" s="49">
        <v>5.0999999999999996</v>
      </c>
      <c r="C254" s="129"/>
      <c r="D254" s="143" t="s">
        <v>257</v>
      </c>
      <c r="E254" s="62" t="s">
        <v>258</v>
      </c>
      <c r="F254" s="59">
        <v>1</v>
      </c>
      <c r="G254" s="229">
        <v>7500</v>
      </c>
      <c r="H254" s="223">
        <f>G254*F254</f>
        <v>7500</v>
      </c>
    </row>
    <row r="255" spans="2:8">
      <c r="B255" s="49"/>
      <c r="C255" s="129"/>
      <c r="D255" s="143"/>
      <c r="E255" s="62"/>
      <c r="F255" s="59"/>
      <c r="G255" s="229"/>
      <c r="H255" s="223"/>
    </row>
    <row r="256" spans="2:8">
      <c r="B256" s="49"/>
      <c r="C256" s="129"/>
      <c r="D256" s="143"/>
      <c r="E256" s="62"/>
      <c r="F256" s="59"/>
      <c r="G256" s="229"/>
      <c r="H256" s="223"/>
    </row>
    <row r="257" spans="2:8">
      <c r="B257" s="49"/>
      <c r="C257" s="129"/>
      <c r="D257" s="143"/>
      <c r="E257" s="62"/>
      <c r="F257" s="59"/>
      <c r="G257" s="229"/>
      <c r="H257" s="223"/>
    </row>
    <row r="258" spans="2:8">
      <c r="B258" s="49"/>
      <c r="C258" s="129"/>
      <c r="D258" s="143"/>
      <c r="E258" s="62"/>
      <c r="F258" s="59"/>
      <c r="G258" s="229"/>
      <c r="H258" s="223"/>
    </row>
    <row r="259" spans="2:8">
      <c r="B259" s="49"/>
      <c r="C259" s="129"/>
      <c r="D259" s="143"/>
      <c r="E259" s="62"/>
      <c r="F259" s="59"/>
      <c r="G259" s="229"/>
      <c r="H259" s="223"/>
    </row>
    <row r="260" spans="2:8">
      <c r="B260" s="49"/>
      <c r="C260" s="129"/>
      <c r="D260" s="143"/>
      <c r="E260" s="62"/>
      <c r="F260" s="59"/>
      <c r="G260" s="229"/>
      <c r="H260" s="223"/>
    </row>
    <row r="261" spans="2:8">
      <c r="B261" s="49"/>
      <c r="C261" s="129"/>
      <c r="D261" s="143"/>
      <c r="E261" s="62"/>
      <c r="F261" s="59"/>
      <c r="G261" s="229"/>
      <c r="H261" s="223"/>
    </row>
    <row r="262" spans="2:8">
      <c r="B262" s="49"/>
      <c r="C262" s="129"/>
      <c r="D262" s="143"/>
      <c r="E262" s="62"/>
      <c r="F262" s="59"/>
      <c r="G262" s="229"/>
      <c r="H262" s="223"/>
    </row>
    <row r="263" spans="2:8">
      <c r="B263" s="49"/>
      <c r="C263" s="129"/>
      <c r="D263" s="143"/>
      <c r="E263" s="62"/>
      <c r="F263" s="59"/>
      <c r="G263" s="229"/>
      <c r="H263" s="223"/>
    </row>
    <row r="264" spans="2:8">
      <c r="B264" s="49"/>
      <c r="C264" s="129"/>
      <c r="D264" s="143"/>
      <c r="E264" s="62"/>
      <c r="F264" s="59"/>
      <c r="G264" s="229"/>
      <c r="H264" s="223"/>
    </row>
    <row r="265" spans="2:8">
      <c r="B265" s="49"/>
      <c r="C265" s="129"/>
      <c r="D265" s="143"/>
      <c r="E265" s="62"/>
      <c r="F265" s="59"/>
      <c r="G265" s="229"/>
      <c r="H265" s="223"/>
    </row>
    <row r="266" spans="2:8">
      <c r="B266" s="49"/>
      <c r="C266" s="129"/>
      <c r="D266" s="143"/>
      <c r="E266" s="62"/>
      <c r="F266" s="59"/>
      <c r="G266" s="229"/>
      <c r="H266" s="223"/>
    </row>
    <row r="267" spans="2:8">
      <c r="B267" s="49"/>
      <c r="C267" s="129"/>
      <c r="D267" s="143"/>
      <c r="E267" s="62"/>
      <c r="F267" s="59"/>
      <c r="G267" s="229"/>
      <c r="H267" s="223"/>
    </row>
    <row r="268" spans="2:8">
      <c r="B268" s="49"/>
      <c r="C268" s="129"/>
      <c r="D268" s="143"/>
      <c r="E268" s="62"/>
      <c r="F268" s="59"/>
      <c r="G268" s="229"/>
      <c r="H268" s="223"/>
    </row>
    <row r="269" spans="2:8">
      <c r="B269" s="49"/>
      <c r="C269" s="129"/>
      <c r="D269" s="143"/>
      <c r="E269" s="62"/>
      <c r="F269" s="59"/>
      <c r="G269" s="229"/>
      <c r="H269" s="223"/>
    </row>
    <row r="270" spans="2:8">
      <c r="B270" s="49"/>
      <c r="C270" s="129"/>
      <c r="D270" s="143"/>
      <c r="E270" s="62"/>
      <c r="F270" s="59"/>
      <c r="G270" s="229"/>
      <c r="H270" s="223"/>
    </row>
    <row r="271" spans="2:8">
      <c r="B271" s="49"/>
      <c r="C271" s="129"/>
      <c r="D271" s="143"/>
      <c r="E271" s="62"/>
      <c r="F271" s="59"/>
      <c r="G271" s="229"/>
      <c r="H271" s="223"/>
    </row>
    <row r="272" spans="2:8">
      <c r="B272" s="49"/>
      <c r="C272" s="129"/>
      <c r="D272" s="143"/>
      <c r="E272" s="62"/>
      <c r="F272" s="59"/>
      <c r="G272" s="229"/>
      <c r="H272" s="223"/>
    </row>
    <row r="273" spans="2:8">
      <c r="B273" s="49"/>
      <c r="C273" s="129"/>
      <c r="D273" s="143"/>
      <c r="E273" s="62"/>
      <c r="F273" s="59"/>
      <c r="G273" s="229"/>
      <c r="H273" s="223"/>
    </row>
    <row r="274" spans="2:8">
      <c r="B274" s="49"/>
      <c r="C274" s="129"/>
      <c r="D274" s="143"/>
      <c r="E274" s="62"/>
      <c r="F274" s="59"/>
      <c r="G274" s="229"/>
      <c r="H274" s="223"/>
    </row>
    <row r="275" spans="2:8">
      <c r="B275" s="49"/>
      <c r="C275" s="129"/>
      <c r="D275" s="143"/>
      <c r="E275" s="62"/>
      <c r="F275" s="59"/>
      <c r="G275" s="229"/>
      <c r="H275" s="223"/>
    </row>
    <row r="276" spans="2:8">
      <c r="B276" s="49"/>
      <c r="C276" s="129"/>
      <c r="D276" s="143"/>
      <c r="E276" s="62"/>
      <c r="F276" s="59"/>
      <c r="G276" s="229"/>
      <c r="H276" s="223"/>
    </row>
    <row r="277" spans="2:8">
      <c r="B277" s="49"/>
      <c r="C277" s="129"/>
      <c r="D277" s="143"/>
      <c r="E277" s="62"/>
      <c r="F277" s="59"/>
      <c r="G277" s="229"/>
      <c r="H277" s="223"/>
    </row>
    <row r="278" spans="2:8">
      <c r="B278" s="49"/>
      <c r="C278" s="129"/>
      <c r="D278" s="143"/>
      <c r="E278" s="62"/>
      <c r="F278" s="59"/>
      <c r="G278" s="229"/>
      <c r="H278" s="223"/>
    </row>
    <row r="279" spans="2:8">
      <c r="B279" s="49"/>
      <c r="C279" s="129"/>
      <c r="D279" s="143"/>
      <c r="E279" s="62"/>
      <c r="F279" s="59"/>
      <c r="G279" s="229"/>
      <c r="H279" s="223"/>
    </row>
    <row r="280" spans="2:8">
      <c r="B280" s="49"/>
      <c r="C280" s="129"/>
      <c r="D280" s="143"/>
      <c r="E280" s="62"/>
      <c r="F280" s="59"/>
      <c r="G280" s="229"/>
      <c r="H280" s="223"/>
    </row>
    <row r="281" spans="2:8">
      <c r="B281" s="49"/>
      <c r="C281" s="129"/>
      <c r="D281" s="143"/>
      <c r="E281" s="62"/>
      <c r="F281" s="59"/>
      <c r="G281" s="229"/>
      <c r="H281" s="223"/>
    </row>
    <row r="282" spans="2:8">
      <c r="B282" s="49"/>
      <c r="C282" s="129"/>
      <c r="D282" s="143"/>
      <c r="E282" s="62"/>
      <c r="F282" s="59"/>
      <c r="G282" s="229"/>
      <c r="H282" s="223"/>
    </row>
    <row r="283" spans="2:8">
      <c r="B283" s="49"/>
      <c r="C283" s="129"/>
      <c r="D283" s="143"/>
      <c r="E283" s="62"/>
      <c r="F283" s="59"/>
      <c r="G283" s="229"/>
      <c r="H283" s="223"/>
    </row>
    <row r="284" spans="2:8">
      <c r="B284" s="49"/>
      <c r="C284" s="129"/>
      <c r="D284" s="143"/>
      <c r="E284" s="62"/>
      <c r="F284" s="59"/>
      <c r="G284" s="229"/>
      <c r="H284" s="223"/>
    </row>
    <row r="285" spans="2:8">
      <c r="B285" s="49"/>
      <c r="C285" s="129"/>
      <c r="D285" s="143"/>
      <c r="E285" s="62"/>
      <c r="F285" s="59"/>
      <c r="G285" s="229"/>
      <c r="H285" s="223"/>
    </row>
    <row r="286" spans="2:8">
      <c r="B286" s="49"/>
      <c r="C286" s="129"/>
      <c r="D286" s="143"/>
      <c r="E286" s="62"/>
      <c r="F286" s="59"/>
      <c r="G286" s="229"/>
      <c r="H286" s="223"/>
    </row>
    <row r="287" spans="2:8">
      <c r="B287" s="49"/>
      <c r="C287" s="129"/>
      <c r="D287" s="143"/>
      <c r="E287" s="62"/>
      <c r="F287" s="59"/>
      <c r="G287" s="229"/>
      <c r="H287" s="223"/>
    </row>
    <row r="288" spans="2:8">
      <c r="B288" s="49"/>
      <c r="C288" s="129"/>
      <c r="D288" s="143"/>
      <c r="E288" s="62"/>
      <c r="F288" s="59"/>
      <c r="G288" s="229"/>
      <c r="H288" s="223"/>
    </row>
    <row r="289" spans="2:8">
      <c r="B289" s="49"/>
      <c r="C289" s="129"/>
      <c r="D289" s="143"/>
      <c r="E289" s="62"/>
      <c r="F289" s="59"/>
      <c r="G289" s="229"/>
      <c r="H289" s="223"/>
    </row>
    <row r="290" spans="2:8">
      <c r="B290" s="49"/>
      <c r="C290" s="129"/>
      <c r="D290" s="143"/>
      <c r="E290" s="62"/>
      <c r="F290" s="59"/>
      <c r="G290" s="229"/>
      <c r="H290" s="223"/>
    </row>
    <row r="291" spans="2:8">
      <c r="B291" s="49"/>
      <c r="C291" s="129"/>
      <c r="D291" s="143"/>
      <c r="E291" s="62"/>
      <c r="F291" s="59"/>
      <c r="G291" s="229"/>
      <c r="H291" s="223"/>
    </row>
    <row r="292" spans="2:8">
      <c r="B292" s="49"/>
      <c r="C292" s="129"/>
      <c r="D292" s="143"/>
      <c r="E292" s="62"/>
      <c r="F292" s="59"/>
      <c r="G292" s="229"/>
      <c r="H292" s="223"/>
    </row>
    <row r="293" spans="2:8">
      <c r="B293" s="49"/>
      <c r="C293" s="129"/>
      <c r="D293" s="143"/>
      <c r="E293" s="62"/>
      <c r="F293" s="59"/>
      <c r="G293" s="229"/>
      <c r="H293" s="223"/>
    </row>
    <row r="294" spans="2:8">
      <c r="B294" s="49"/>
      <c r="C294" s="129"/>
      <c r="D294" s="143"/>
      <c r="E294" s="62"/>
      <c r="F294" s="59"/>
      <c r="G294" s="229"/>
      <c r="H294" s="223"/>
    </row>
    <row r="295" spans="2:8">
      <c r="B295" s="49"/>
      <c r="C295" s="129"/>
      <c r="D295" s="124"/>
      <c r="E295" s="71"/>
      <c r="F295" s="49"/>
      <c r="G295" s="229"/>
      <c r="H295" s="223"/>
    </row>
    <row r="296" spans="2:8">
      <c r="B296" s="49"/>
      <c r="C296" s="129"/>
      <c r="D296" s="124"/>
      <c r="E296" s="71"/>
      <c r="F296" s="49"/>
      <c r="G296" s="229"/>
      <c r="H296" s="223"/>
    </row>
    <row r="297" spans="2:8">
      <c r="B297" s="49"/>
      <c r="C297" s="129"/>
      <c r="D297" s="124"/>
      <c r="E297" s="71"/>
      <c r="F297" s="49"/>
      <c r="G297" s="229"/>
      <c r="H297" s="223"/>
    </row>
    <row r="298" spans="2:8">
      <c r="B298" s="49"/>
      <c r="C298" s="129"/>
      <c r="D298" s="124"/>
      <c r="E298" s="71"/>
      <c r="F298" s="49"/>
      <c r="G298" s="229"/>
      <c r="H298" s="223"/>
    </row>
    <row r="299" spans="2:8">
      <c r="B299" s="49"/>
      <c r="C299" s="129"/>
      <c r="D299" s="124"/>
      <c r="E299" s="71"/>
      <c r="F299" s="49"/>
      <c r="G299" s="229"/>
      <c r="H299" s="223"/>
    </row>
    <row r="300" spans="2:8">
      <c r="B300" s="49"/>
      <c r="C300" s="129"/>
      <c r="D300" s="124"/>
      <c r="E300" s="71"/>
      <c r="F300" s="49"/>
      <c r="G300" s="229"/>
      <c r="H300" s="223"/>
    </row>
    <row r="301" spans="2:8" ht="13">
      <c r="B301" s="49"/>
      <c r="C301" s="129"/>
      <c r="D301" s="131" t="s">
        <v>276</v>
      </c>
      <c r="E301" s="129"/>
      <c r="F301" s="147"/>
      <c r="G301" s="229"/>
      <c r="H301" s="223"/>
    </row>
    <row r="302" spans="2:8" ht="13">
      <c r="B302" s="49"/>
      <c r="C302" s="129"/>
      <c r="D302" s="131" t="s">
        <v>259</v>
      </c>
      <c r="E302" s="129"/>
      <c r="F302" s="147"/>
      <c r="G302" s="229"/>
      <c r="H302" s="223"/>
    </row>
    <row r="303" spans="2:8">
      <c r="B303" s="144"/>
      <c r="C303" s="129"/>
      <c r="D303" s="134"/>
      <c r="E303" s="129"/>
      <c r="F303" s="148"/>
      <c r="G303" s="229"/>
      <c r="H303" s="224"/>
    </row>
    <row r="304" spans="2:8" ht="24" customHeight="1">
      <c r="B304" s="121"/>
      <c r="C304" s="37"/>
      <c r="D304" s="122" t="s">
        <v>222</v>
      </c>
      <c r="E304" s="37"/>
      <c r="F304" s="37"/>
      <c r="G304" s="122" t="s">
        <v>223</v>
      </c>
      <c r="H304" s="225">
        <f>H254</f>
        <v>7500</v>
      </c>
    </row>
    <row r="305" spans="2:8">
      <c r="B305" s="121"/>
      <c r="C305" s="37"/>
      <c r="D305" s="121"/>
      <c r="E305" s="37"/>
      <c r="F305" s="37"/>
      <c r="G305" s="121"/>
      <c r="H305" s="121"/>
    </row>
    <row r="306" spans="2:8" ht="25.5" customHeight="1">
      <c r="B306" s="121"/>
      <c r="C306" s="37"/>
      <c r="D306" s="303" t="s">
        <v>202</v>
      </c>
      <c r="E306" s="303"/>
      <c r="F306" s="303"/>
      <c r="G306" s="304">
        <f>H62+H125+H184+H245+H304</f>
        <v>199935</v>
      </c>
      <c r="H306" s="304"/>
    </row>
  </sheetData>
  <mergeCells count="6">
    <mergeCell ref="D306:F306"/>
    <mergeCell ref="G306:H306"/>
    <mergeCell ref="B1:H1"/>
    <mergeCell ref="D125:F125"/>
    <mergeCell ref="D245:F245"/>
    <mergeCell ref="D62:F62"/>
  </mergeCells>
  <printOptions horizontalCentered="1"/>
  <pageMargins left="0.39370078740157483" right="0.39370078740157483" top="0.39370078740157483" bottom="0.39370078740157483" header="0.19685039370078741" footer="0.19685039370078741"/>
  <pageSetup paperSize="9" scale="96"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showZeros="0" view="pageBreakPreview" zoomScaleNormal="100" zoomScaleSheetLayoutView="100" workbookViewId="0">
      <selection activeCell="C29" sqref="C29"/>
    </sheetView>
  </sheetViews>
  <sheetFormatPr defaultRowHeight="12.5"/>
  <cols>
    <col min="1" max="1" width="2.453125" customWidth="1"/>
    <col min="2" max="2" width="6.1796875" bestFit="1" customWidth="1"/>
    <col min="3" max="3" width="12.453125" customWidth="1"/>
    <col min="4" max="4" width="36.81640625" customWidth="1"/>
    <col min="5" max="5" width="6.81640625" customWidth="1"/>
    <col min="6" max="6" width="7.81640625" customWidth="1"/>
    <col min="7" max="7" width="11.1796875" bestFit="1" customWidth="1"/>
    <col min="8" max="8" width="13.1796875" bestFit="1" customWidth="1"/>
  </cols>
  <sheetData>
    <row r="1" spans="1:8" ht="19.5" customHeight="1">
      <c r="A1" s="1"/>
      <c r="B1" s="310" t="s">
        <v>175</v>
      </c>
      <c r="C1" s="310"/>
      <c r="D1" s="310"/>
      <c r="E1" s="310"/>
      <c r="F1" s="310"/>
      <c r="G1" s="310"/>
      <c r="H1" s="310"/>
    </row>
    <row r="2" spans="1:8" ht="26">
      <c r="A2" s="1"/>
      <c r="B2" s="103" t="s">
        <v>0</v>
      </c>
      <c r="C2" s="104" t="s">
        <v>176</v>
      </c>
      <c r="D2" s="105" t="s">
        <v>52</v>
      </c>
      <c r="E2" s="105" t="s">
        <v>1</v>
      </c>
      <c r="F2" s="105" t="s">
        <v>16</v>
      </c>
      <c r="G2" s="105" t="s">
        <v>2</v>
      </c>
      <c r="H2" s="105" t="s">
        <v>3</v>
      </c>
    </row>
    <row r="3" spans="1:8" ht="25">
      <c r="A3" s="1"/>
      <c r="B3" s="106"/>
      <c r="C3" s="106" t="s">
        <v>177</v>
      </c>
      <c r="D3" s="108" t="s">
        <v>178</v>
      </c>
      <c r="E3" s="106"/>
      <c r="F3" s="106"/>
      <c r="G3" s="214"/>
      <c r="H3" s="214"/>
    </row>
    <row r="4" spans="1:8">
      <c r="A4" s="1"/>
      <c r="B4" s="107"/>
      <c r="C4" s="107"/>
      <c r="D4" s="94"/>
      <c r="E4" s="107"/>
      <c r="F4" s="107"/>
      <c r="G4" s="215"/>
      <c r="H4" s="215"/>
    </row>
    <row r="5" spans="1:8" ht="25">
      <c r="A5" s="1"/>
      <c r="B5" s="111">
        <v>1</v>
      </c>
      <c r="C5" s="109" t="s">
        <v>179</v>
      </c>
      <c r="D5" s="117" t="s">
        <v>289</v>
      </c>
      <c r="E5" s="109" t="s">
        <v>17</v>
      </c>
      <c r="F5" s="111">
        <v>3050</v>
      </c>
      <c r="G5" s="216">
        <v>43.13</v>
      </c>
      <c r="H5" s="214">
        <f>G5*F5</f>
        <v>131546.5</v>
      </c>
    </row>
    <row r="6" spans="1:8">
      <c r="A6" s="1"/>
      <c r="B6" s="112"/>
      <c r="C6" s="109"/>
      <c r="D6" s="92"/>
      <c r="E6" s="109"/>
      <c r="F6" s="112"/>
      <c r="G6" s="216"/>
      <c r="H6" s="217"/>
    </row>
    <row r="7" spans="1:8" ht="25">
      <c r="A7" s="1"/>
      <c r="B7" s="111">
        <v>2</v>
      </c>
      <c r="C7" s="113" t="s">
        <v>180</v>
      </c>
      <c r="D7" s="108" t="s">
        <v>290</v>
      </c>
      <c r="E7" s="113"/>
      <c r="F7" s="106"/>
      <c r="G7" s="218"/>
      <c r="H7" s="214"/>
    </row>
    <row r="8" spans="1:8" ht="14.5">
      <c r="A8" s="1"/>
      <c r="B8" s="112"/>
      <c r="C8" s="109"/>
      <c r="D8" s="115" t="s">
        <v>181</v>
      </c>
      <c r="E8" s="109" t="s">
        <v>200</v>
      </c>
      <c r="F8" s="116">
        <v>5</v>
      </c>
      <c r="G8" s="216">
        <v>4875</v>
      </c>
      <c r="H8" s="217">
        <f>G8*F8</f>
        <v>24375</v>
      </c>
    </row>
    <row r="9" spans="1:8" ht="14.5">
      <c r="A9" s="1"/>
      <c r="B9" s="112"/>
      <c r="C9" s="109"/>
      <c r="D9" s="115" t="s">
        <v>182</v>
      </c>
      <c r="E9" s="109" t="s">
        <v>200</v>
      </c>
      <c r="F9" s="116">
        <v>16</v>
      </c>
      <c r="G9" s="216">
        <v>4875</v>
      </c>
      <c r="H9" s="217">
        <f t="shared" ref="H9:H12" si="0">G9*F9</f>
        <v>78000</v>
      </c>
    </row>
    <row r="10" spans="1:8" ht="14.5">
      <c r="A10" s="1"/>
      <c r="B10" s="112"/>
      <c r="C10" s="109"/>
      <c r="D10" s="115" t="s">
        <v>183</v>
      </c>
      <c r="E10" s="109" t="s">
        <v>200</v>
      </c>
      <c r="F10" s="116">
        <v>26</v>
      </c>
      <c r="G10" s="216">
        <v>4875</v>
      </c>
      <c r="H10" s="217">
        <f t="shared" si="0"/>
        <v>126750</v>
      </c>
    </row>
    <row r="11" spans="1:8" ht="14.5">
      <c r="A11" s="1"/>
      <c r="B11" s="112"/>
      <c r="C11" s="109"/>
      <c r="D11" s="115" t="s">
        <v>184</v>
      </c>
      <c r="E11" s="109" t="s">
        <v>200</v>
      </c>
      <c r="F11" s="116">
        <v>2</v>
      </c>
      <c r="G11" s="216">
        <v>4875</v>
      </c>
      <c r="H11" s="217">
        <f t="shared" si="0"/>
        <v>9750</v>
      </c>
    </row>
    <row r="12" spans="1:8" ht="25">
      <c r="A12" s="1"/>
      <c r="B12" s="112"/>
      <c r="C12" s="109"/>
      <c r="D12" s="115" t="s">
        <v>185</v>
      </c>
      <c r="E12" s="109" t="s">
        <v>200</v>
      </c>
      <c r="F12" s="116">
        <v>3</v>
      </c>
      <c r="G12" s="216">
        <v>4875</v>
      </c>
      <c r="H12" s="217">
        <f t="shared" si="0"/>
        <v>14625</v>
      </c>
    </row>
    <row r="13" spans="1:8">
      <c r="A13" s="1"/>
      <c r="B13" s="107"/>
      <c r="C13" s="114"/>
      <c r="D13" s="107"/>
      <c r="E13" s="114"/>
      <c r="F13" s="107"/>
      <c r="G13" s="219"/>
      <c r="H13" s="215"/>
    </row>
    <row r="14" spans="1:8" ht="25">
      <c r="A14" s="1"/>
      <c r="B14" s="111">
        <v>3</v>
      </c>
      <c r="C14" s="113" t="s">
        <v>180</v>
      </c>
      <c r="D14" s="117" t="s">
        <v>186</v>
      </c>
      <c r="E14" s="113" t="s">
        <v>200</v>
      </c>
      <c r="F14" s="111">
        <v>13</v>
      </c>
      <c r="G14" s="218">
        <v>3234.38</v>
      </c>
      <c r="H14" s="214">
        <f>G14*F14</f>
        <v>42046.94</v>
      </c>
    </row>
    <row r="15" spans="1:8">
      <c r="A15" s="1"/>
      <c r="B15" s="107"/>
      <c r="C15" s="114"/>
      <c r="D15" s="118"/>
      <c r="E15" s="114"/>
      <c r="F15" s="107"/>
      <c r="G15" s="219"/>
      <c r="H15" s="215"/>
    </row>
    <row r="16" spans="1:8" ht="37.5">
      <c r="A16" s="1"/>
      <c r="B16" s="116">
        <v>4</v>
      </c>
      <c r="C16" s="109" t="s">
        <v>187</v>
      </c>
      <c r="D16" s="115" t="s">
        <v>188</v>
      </c>
      <c r="E16" s="109" t="s">
        <v>201</v>
      </c>
      <c r="F16" s="116">
        <v>85</v>
      </c>
      <c r="G16" s="216">
        <v>1207.5</v>
      </c>
      <c r="H16" s="217">
        <f>G16*F16</f>
        <v>102637.5</v>
      </c>
    </row>
    <row r="17" spans="1:8">
      <c r="A17" s="1"/>
      <c r="B17" s="107"/>
      <c r="C17" s="109"/>
      <c r="D17" s="107"/>
      <c r="E17" s="109"/>
      <c r="F17" s="107"/>
      <c r="G17" s="216"/>
      <c r="H17" s="215"/>
    </row>
    <row r="18" spans="1:8" ht="25">
      <c r="A18" s="1"/>
      <c r="B18" s="111">
        <v>5</v>
      </c>
      <c r="C18" s="113" t="s">
        <v>189</v>
      </c>
      <c r="D18" s="108" t="s">
        <v>190</v>
      </c>
      <c r="E18" s="113"/>
      <c r="F18" s="106"/>
      <c r="G18" s="218"/>
      <c r="H18" s="214"/>
    </row>
    <row r="19" spans="1:8">
      <c r="A19" s="1"/>
      <c r="B19" s="112"/>
      <c r="C19" s="109"/>
      <c r="D19" s="115" t="s">
        <v>191</v>
      </c>
      <c r="E19" s="109" t="s">
        <v>17</v>
      </c>
      <c r="F19" s="116">
        <v>3350</v>
      </c>
      <c r="G19" s="216">
        <v>29.25</v>
      </c>
      <c r="H19" s="217">
        <f>G19*F19</f>
        <v>97987.5</v>
      </c>
    </row>
    <row r="20" spans="1:8">
      <c r="A20" s="1"/>
      <c r="B20" s="112"/>
      <c r="C20" s="109"/>
      <c r="D20" s="115" t="s">
        <v>192</v>
      </c>
      <c r="E20" s="109"/>
      <c r="F20" s="112"/>
      <c r="G20" s="216"/>
      <c r="H20" s="217">
        <f t="shared" ref="H20:H24" si="1">G20*F20</f>
        <v>0</v>
      </c>
    </row>
    <row r="21" spans="1:8" ht="25">
      <c r="A21" s="1"/>
      <c r="B21" s="112"/>
      <c r="C21" s="109"/>
      <c r="D21" s="115" t="s">
        <v>193</v>
      </c>
      <c r="E21" s="109" t="s">
        <v>194</v>
      </c>
      <c r="F21" s="116">
        <v>43</v>
      </c>
      <c r="G21" s="216">
        <v>126.36</v>
      </c>
      <c r="H21" s="217">
        <f t="shared" si="1"/>
        <v>5433.48</v>
      </c>
    </row>
    <row r="22" spans="1:8">
      <c r="A22" s="1"/>
      <c r="B22" s="112"/>
      <c r="C22" s="109"/>
      <c r="D22" s="115" t="s">
        <v>195</v>
      </c>
      <c r="E22" s="109" t="s">
        <v>194</v>
      </c>
      <c r="F22" s="116">
        <v>172</v>
      </c>
      <c r="G22" s="216">
        <v>19.5</v>
      </c>
      <c r="H22" s="217">
        <f t="shared" si="1"/>
        <v>3354</v>
      </c>
    </row>
    <row r="23" spans="1:8" ht="25">
      <c r="A23" s="1"/>
      <c r="B23" s="112"/>
      <c r="C23" s="109"/>
      <c r="D23" s="115" t="s">
        <v>196</v>
      </c>
      <c r="E23" s="109" t="s">
        <v>194</v>
      </c>
      <c r="F23" s="116">
        <v>86</v>
      </c>
      <c r="G23" s="216">
        <v>460.7</v>
      </c>
      <c r="H23" s="217">
        <f t="shared" si="1"/>
        <v>39620.199999999997</v>
      </c>
    </row>
    <row r="24" spans="1:8">
      <c r="A24" s="1"/>
      <c r="B24" s="112"/>
      <c r="C24" s="109"/>
      <c r="D24" s="115" t="s">
        <v>197</v>
      </c>
      <c r="E24" s="109" t="s">
        <v>194</v>
      </c>
      <c r="F24" s="116">
        <v>43</v>
      </c>
      <c r="G24" s="216">
        <v>99.03</v>
      </c>
      <c r="H24" s="217">
        <f t="shared" si="1"/>
        <v>4258.29</v>
      </c>
    </row>
    <row r="25" spans="1:8">
      <c r="A25" s="1"/>
      <c r="B25" s="107"/>
      <c r="C25" s="114"/>
      <c r="D25" s="107"/>
      <c r="E25" s="114"/>
      <c r="F25" s="107"/>
      <c r="G25" s="219"/>
      <c r="H25" s="215"/>
    </row>
    <row r="26" spans="1:8" ht="14.5">
      <c r="A26" s="1"/>
      <c r="B26" s="111">
        <v>6</v>
      </c>
      <c r="C26" s="109"/>
      <c r="D26" s="106" t="s">
        <v>198</v>
      </c>
      <c r="E26" s="109" t="s">
        <v>200</v>
      </c>
      <c r="F26" s="111">
        <v>55</v>
      </c>
      <c r="G26" s="216">
        <v>319.10000000000002</v>
      </c>
      <c r="H26" s="214">
        <f>G26*F26</f>
        <v>17550.5</v>
      </c>
    </row>
    <row r="27" spans="1:8">
      <c r="A27" s="1"/>
      <c r="B27" s="107"/>
      <c r="C27" s="109"/>
      <c r="D27" s="107"/>
      <c r="E27" s="109"/>
      <c r="F27" s="107"/>
      <c r="G27" s="216"/>
      <c r="H27" s="215"/>
    </row>
    <row r="28" spans="1:8" ht="25">
      <c r="A28" s="1"/>
      <c r="B28" s="99">
        <v>7</v>
      </c>
      <c r="C28" s="100"/>
      <c r="D28" s="101" t="s">
        <v>199</v>
      </c>
      <c r="E28" s="100" t="s">
        <v>200</v>
      </c>
      <c r="F28" s="99">
        <v>40</v>
      </c>
      <c r="G28" s="220">
        <v>4558.32</v>
      </c>
      <c r="H28" s="220">
        <f>G28*F28</f>
        <v>182332.79999999999</v>
      </c>
    </row>
    <row r="29" spans="1:8">
      <c r="A29" s="1"/>
      <c r="B29" s="102"/>
      <c r="C29" s="102"/>
      <c r="D29" s="88"/>
      <c r="E29" s="47"/>
      <c r="F29" s="48"/>
      <c r="G29" s="221"/>
      <c r="H29" s="221"/>
    </row>
    <row r="30" spans="1:8" ht="24.75" customHeight="1">
      <c r="A30" s="1"/>
      <c r="B30" s="110"/>
      <c r="C30" s="110"/>
      <c r="D30" s="311" t="s">
        <v>203</v>
      </c>
      <c r="E30" s="312"/>
      <c r="F30" s="313"/>
      <c r="G30" s="232"/>
      <c r="H30" s="233">
        <f>SUM(H5:H29)</f>
        <v>880267.71</v>
      </c>
    </row>
    <row r="31" spans="1:8">
      <c r="A31" s="1"/>
      <c r="B31" s="2"/>
      <c r="C31" s="2"/>
      <c r="D31" s="1"/>
      <c r="E31" s="97"/>
      <c r="F31" s="35"/>
      <c r="G31" s="96"/>
      <c r="H31" s="96"/>
    </row>
    <row r="32" spans="1:8">
      <c r="A32" s="1"/>
      <c r="B32" s="2"/>
      <c r="C32" s="2"/>
      <c r="D32" s="1"/>
      <c r="E32" s="63"/>
      <c r="F32" s="35"/>
      <c r="G32" s="96"/>
      <c r="H32" s="96"/>
    </row>
    <row r="33" spans="1:8">
      <c r="A33" s="1"/>
      <c r="B33" s="2"/>
      <c r="C33" s="2"/>
      <c r="D33" s="7"/>
      <c r="E33" s="63"/>
      <c r="F33" s="35"/>
      <c r="G33" s="96"/>
      <c r="H33" s="96"/>
    </row>
    <row r="34" spans="1:8">
      <c r="A34" s="1"/>
      <c r="B34" s="2"/>
      <c r="C34" s="2"/>
      <c r="D34" s="1"/>
      <c r="E34" s="63"/>
      <c r="F34" s="35"/>
      <c r="G34" s="96"/>
      <c r="H34" s="96"/>
    </row>
    <row r="35" spans="1:8">
      <c r="A35" s="1"/>
      <c r="B35" s="2"/>
      <c r="C35" s="2"/>
      <c r="D35" s="1"/>
      <c r="E35" s="63"/>
      <c r="F35" s="35"/>
      <c r="G35" s="96"/>
      <c r="H35" s="96"/>
    </row>
    <row r="36" spans="1:8">
      <c r="A36" s="1"/>
      <c r="B36" s="2"/>
      <c r="C36" s="2"/>
      <c r="D36" s="1"/>
      <c r="E36" s="63"/>
      <c r="F36" s="35"/>
      <c r="G36" s="96"/>
      <c r="H36" s="96"/>
    </row>
    <row r="37" spans="1:8">
      <c r="A37" s="1"/>
      <c r="B37" s="2"/>
      <c r="C37" s="2"/>
      <c r="D37" s="1"/>
      <c r="E37" s="63"/>
      <c r="F37" s="35"/>
      <c r="G37" s="96"/>
      <c r="H37" s="96"/>
    </row>
    <row r="38" spans="1:8">
      <c r="A38" s="1"/>
      <c r="B38" s="2"/>
      <c r="C38" s="2"/>
      <c r="D38" s="1"/>
      <c r="E38" s="63"/>
      <c r="F38" s="35"/>
      <c r="G38" s="96"/>
      <c r="H38" s="96"/>
    </row>
    <row r="39" spans="1:8">
      <c r="A39" s="1"/>
      <c r="B39" s="2"/>
      <c r="C39" s="2"/>
      <c r="D39" s="1"/>
      <c r="E39" s="63"/>
      <c r="F39" s="35"/>
      <c r="G39" s="96"/>
      <c r="H39" s="96"/>
    </row>
    <row r="40" spans="1:8">
      <c r="A40" s="1"/>
      <c r="B40" s="2"/>
      <c r="C40" s="2"/>
      <c r="D40" s="1"/>
      <c r="E40" s="63"/>
      <c r="F40" s="35"/>
      <c r="G40" s="96"/>
      <c r="H40" s="96"/>
    </row>
    <row r="41" spans="1:8">
      <c r="A41" s="1"/>
      <c r="B41" s="2"/>
      <c r="C41" s="2"/>
      <c r="D41" s="1"/>
      <c r="E41" s="63"/>
      <c r="F41" s="35"/>
      <c r="G41" s="96"/>
      <c r="H41" s="96"/>
    </row>
    <row r="42" spans="1:8">
      <c r="A42" s="1"/>
      <c r="B42" s="2"/>
      <c r="C42" s="2"/>
      <c r="D42" s="1"/>
      <c r="E42" s="63"/>
      <c r="F42" s="35"/>
      <c r="G42" s="96"/>
      <c r="H42" s="96"/>
    </row>
    <row r="43" spans="1:8">
      <c r="A43" s="1"/>
      <c r="B43" s="2"/>
      <c r="C43" s="2"/>
      <c r="D43" s="1"/>
      <c r="E43" s="63"/>
      <c r="F43" s="35"/>
      <c r="G43" s="96"/>
      <c r="H43" s="96"/>
    </row>
    <row r="44" spans="1:8">
      <c r="A44" s="1"/>
      <c r="B44" s="2"/>
      <c r="C44" s="3"/>
      <c r="D44" s="1"/>
      <c r="E44" s="63"/>
      <c r="F44" s="35"/>
      <c r="G44" s="96"/>
      <c r="H44" s="96"/>
    </row>
    <row r="45" spans="1:8">
      <c r="A45" s="1"/>
      <c r="B45" s="2"/>
      <c r="C45" s="2"/>
      <c r="D45" s="1"/>
      <c r="E45" s="63"/>
      <c r="F45" s="35"/>
      <c r="G45" s="96"/>
      <c r="H45" s="96"/>
    </row>
    <row r="46" spans="1:8">
      <c r="A46" s="1"/>
      <c r="B46" s="2"/>
      <c r="C46" s="2"/>
      <c r="D46" s="1"/>
      <c r="E46" s="63"/>
      <c r="F46" s="35"/>
      <c r="G46" s="96"/>
      <c r="H46" s="96"/>
    </row>
    <row r="47" spans="1:8">
      <c r="A47" s="1"/>
      <c r="B47" s="2"/>
      <c r="C47" s="2"/>
      <c r="D47" s="1"/>
      <c r="E47" s="63"/>
      <c r="F47" s="35"/>
      <c r="G47" s="96"/>
      <c r="H47" s="96"/>
    </row>
    <row r="48" spans="1:8">
      <c r="A48" s="1"/>
      <c r="B48" s="2"/>
      <c r="C48" s="2"/>
      <c r="D48" s="1"/>
      <c r="E48" s="63"/>
      <c r="F48" s="35"/>
      <c r="G48" s="96"/>
      <c r="H48" s="96"/>
    </row>
  </sheetData>
  <mergeCells count="2">
    <mergeCell ref="B1:H1"/>
    <mergeCell ref="D30:F30"/>
  </mergeCells>
  <phoneticPr fontId="0" type="noConversion"/>
  <printOptions horizontalCentered="1"/>
  <pageMargins left="0.39370078740157483" right="0.39370078740157483" top="0.39370078740157483" bottom="0.39370078740157483" header="0.19685039370078741" footer="0.19685039370078741"/>
  <pageSetup paperSize="9" orientation="portrait" r:id="rId1"/>
  <headerFooter alignWithMargins="0">
    <oddHeader>&amp;C&amp;"Aptos"&amp;10&amp;K000000 Confidential&amp;1#_x000D_</oddHeader>
    <oddFooter>&amp;L&amp;8CTIA 170-2015A&amp;R&amp;6HOTEL TAXIWAY GATE BOQ_x000D_&amp;1#&amp;"Aptos"&amp;10&amp;K000000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7F0D08CA190E449E1478628545646B" ma:contentTypeVersion="0" ma:contentTypeDescription="Create a new document." ma:contentTypeScope="" ma:versionID="643473c6ebe018b9aa348502683594df">
  <xsd:schema xmlns:xsd="http://www.w3.org/2001/XMLSchema" xmlns:xs="http://www.w3.org/2001/XMLSchema" xmlns:p="http://schemas.microsoft.com/office/2006/metadata/properties" targetNamespace="http://schemas.microsoft.com/office/2006/metadata/properties" ma:root="true" ma:fieldsID="b764bea3eb9b1a5be8fd57fac5fb459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FD34DC-E06B-4249-9F26-572816782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343075A-6A6B-41D0-B0A6-FD0AB107928C}">
  <ds:schemaRefs>
    <ds:schemaRef ds:uri="http://schemas.microsoft.com/sharepoint/v3/contenttype/forms"/>
  </ds:schemaRefs>
</ds:datastoreItem>
</file>

<file path=customXml/itemProps3.xml><?xml version="1.0" encoding="utf-8"?>
<ds:datastoreItem xmlns:ds="http://schemas.openxmlformats.org/officeDocument/2006/customXml" ds:itemID="{DCDC8323-A015-490A-8A0C-3FA2A3674C7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P&amp;G</vt:lpstr>
      <vt:lpstr>Civil</vt:lpstr>
      <vt:lpstr>Mech_T</vt:lpstr>
      <vt:lpstr>Mech_D</vt:lpstr>
      <vt:lpstr>Elec</vt:lpstr>
      <vt:lpstr>PLC</vt:lpstr>
      <vt:lpstr>Com</vt:lpstr>
      <vt:lpstr>As-Built</vt:lpstr>
      <vt:lpstr>Summary</vt:lpstr>
      <vt:lpstr>Section A</vt:lpstr>
      <vt:lpstr>Section C</vt:lpstr>
      <vt:lpstr>Civils</vt:lpstr>
      <vt:lpstr>Civils!Print_Area</vt:lpstr>
      <vt:lpstr>'Section A'!Print_Area</vt:lpstr>
      <vt:lpstr>'Section C'!Print_Area</vt:lpstr>
      <vt:lpstr>Summary!Print_Area</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Yanga Jingisa</cp:lastModifiedBy>
  <cp:lastPrinted>2016-05-31T10:21:45Z</cp:lastPrinted>
  <dcterms:created xsi:type="dcterms:W3CDTF">2007-03-15T12:17:01Z</dcterms:created>
  <dcterms:modified xsi:type="dcterms:W3CDTF">2026-09-24T09:17:12Z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0x010100437F0D08CA190E449E1478628545646B</vt:lpwstr>
  </property>
  <property fmtid="{D5CDD505-2E9C-101B-9397-08002B2CF9AE}" pid="3" name="MSIP_Label_a11864d1-c16a-45ad-949f-bdea3b8c9e66_Enabled">
    <vt:lpwstr>true</vt:lpwstr>
  </property>
  <property fmtid="{D5CDD505-2E9C-101B-9397-08002B2CF9AE}" pid="4" name="MSIP_Label_a11864d1-c16a-45ad-949f-bdea3b8c9e66_SetDate">
    <vt:lpwstr>2026-07-29T14:03:41Z</vt:lpwstr>
  </property>
  <property fmtid="{D5CDD505-2E9C-101B-9397-08002B2CF9AE}" pid="5" name="MSIP_Label_a11864d1-c16a-45ad-949f-bdea3b8c9e66_Method">
    <vt:lpwstr>Standard</vt:lpwstr>
  </property>
  <property fmtid="{D5CDD505-2E9C-101B-9397-08002B2CF9AE}" pid="6" name="MSIP_Label_a11864d1-c16a-45ad-949f-bdea3b8c9e66_Name">
    <vt:lpwstr>Confidential</vt:lpwstr>
  </property>
  <property fmtid="{D5CDD505-2E9C-101B-9397-08002B2CF9AE}" pid="7" name="MSIP_Label_a11864d1-c16a-45ad-949f-bdea3b8c9e66_SiteId">
    <vt:lpwstr>fb62d46e-e86e-4673-ba82-b27b61d8202b</vt:lpwstr>
  </property>
  <property fmtid="{D5CDD505-2E9C-101B-9397-08002B2CF9AE}" pid="8" name="MSIP_Label_a11864d1-c16a-45ad-949f-bdea3b8c9e66_ActionId">
    <vt:lpwstr>f79a74df-ab7b-4983-adfe-d4d9f27a7556</vt:lpwstr>
  </property>
  <property fmtid="{D5CDD505-2E9C-101B-9397-08002B2CF9AE}" pid="9" name="MSIP_Label_a11864d1-c16a-45ad-949f-bdea3b8c9e66_ContentBits">
    <vt:lpwstr>3</vt:lpwstr>
  </property>
  <property fmtid="{D5CDD505-2E9C-101B-9397-08002B2CF9AE}" pid="10" name="MSIP_Label_a11864d1-c16a-45ad-949f-bdea3b8c9e66_Tag">
    <vt:lpwstr>10, 3, 0, 1</vt:lpwstr>
  </property>
</Properties>
</file>